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664E9067-337F-460E-8A2F-F917F14619A6}" xr6:coauthVersionLast="47" xr6:coauthVersionMax="47" xr10:uidLastSave="{00000000-0000-0000-0000-000000000000}"/>
  <bookViews>
    <workbookView xWindow="-120" yWindow="-120" windowWidth="29040" windowHeight="15720" firstSheet="3" activeTab="4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1" sheetId="18" r:id="rId7"/>
    <sheet name="U298OLD2" sheetId="17" r:id="rId8"/>
    <sheet name="U298STK1" sheetId="10" r:id="rId9"/>
    <sheet name="BTP-U298STK2" sheetId="8" r:id="rId10"/>
    <sheet name="U298STK2" sheetId="11" r:id="rId11"/>
    <sheet name="BTP-U298STK1" sheetId="9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1" hidden="1">#REF!</definedName>
    <definedName name="__123Graph_A" localSheetId="9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1" hidden="1">#REF!</definedName>
    <definedName name="__123Graph_ACurrent" localSheetId="9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1" hidden="1">#REF!</definedName>
    <definedName name="__123Graph_B" localSheetId="9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1" hidden="1">#REF!</definedName>
    <definedName name="__123Graph_BCurrent" localSheetId="9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1" hidden="1">#REF!</definedName>
    <definedName name="__123Graph_D" localSheetId="9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1" hidden="1">#REF!</definedName>
    <definedName name="__123Graph_E" localSheetId="9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1" hidden="1">#REF!</definedName>
    <definedName name="__123Graph_LBL_A" localSheetId="9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1" hidden="1">#REF!</definedName>
    <definedName name="__123Graph_LBL_B" localSheetId="9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1" hidden="1">#REF!</definedName>
    <definedName name="__123Graph_X" localSheetId="9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1" hidden="1">#REF!</definedName>
    <definedName name="__123Graph_XCurrent" localSheetId="9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1" hidden="1">#REF!</definedName>
    <definedName name="_Fill" localSheetId="9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'BTP-U298OLD1'!$C$29:$AK$179</definedName>
    <definedName name="_xlnm._FilterDatabase" localSheetId="4" hidden="1">'BTP-U298OLD2'!$C$29:$AK$179</definedName>
    <definedName name="_xlnm._FilterDatabase" localSheetId="2" hidden="1">'BTP-U298SCR1'!$C$29:$AW$552</definedName>
    <definedName name="_xlnm._FilterDatabase" localSheetId="1" hidden="1">'BTP-U298SCR2'!$C$29:$AK$552</definedName>
    <definedName name="_xlnm._FilterDatabase" localSheetId="11" hidden="1">'BTP-U298STK1'!$C$29:$AL$454</definedName>
    <definedName name="_xlnm._FilterDatabase" localSheetId="9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6" hidden="1">U298OLD1!$A$9:$BC$202</definedName>
    <definedName name="_xlnm._FilterDatabase" localSheetId="7" hidden="1">U298OLD2!$A$9:$BC$202</definedName>
    <definedName name="_xlnm._FilterDatabase" localSheetId="3" hidden="1">U298SCR1!$A$9:$BO$611</definedName>
    <definedName name="_xlnm._FilterDatabase" localSheetId="8" hidden="1">U298STK1!$A$9:$CJ$554</definedName>
    <definedName name="_xlnm._FilterDatabase" localSheetId="10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1" hidden="1">#REF!</definedName>
    <definedName name="_Key1" localSheetId="9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1" hidden="1">#REF!</definedName>
    <definedName name="_Key2" localSheetId="9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1" hidden="1">#REF!</definedName>
    <definedName name="_Sort" localSheetId="9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1" hidden="1">#REF!</definedName>
    <definedName name="ABC" localSheetId="9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1" hidden="1">#REF!</definedName>
    <definedName name="CO" localSheetId="9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1" hidden="1">#REF!</definedName>
    <definedName name="iv2dt" localSheetId="9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1" hidden="1">#REF!</definedName>
    <definedName name="ivdt" localSheetId="9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1" hidden="1">#REF!</definedName>
    <definedName name="KABOLINE" localSheetId="9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1" hidden="1">#REF!</definedName>
    <definedName name="Q" localSheetId="9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1" hidden="1">#REF!</definedName>
    <definedName name="weki_9701.xls" localSheetId="9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1" hidden="1">#REF!</definedName>
    <definedName name="wekir9701.xls" localSheetId="9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1" hidden="1">#REF!</definedName>
    <definedName name="X" localSheetId="9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1" hidden="1">#REF!</definedName>
    <definedName name="Y" localSheetId="9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1" hidden="1">#REF!</definedName>
    <definedName name="Z" localSheetId="9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1" hidden="1">#REF!</definedName>
    <definedName name="ㄴㅇㄹㅇㄹ" localSheetId="9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1" hidden="1">#REF!</definedName>
    <definedName name="ㅊㅌㅍㅊㅍㅊㅌㅍㅊㅌㅍㅊㅌㅍㅊㅌㅍㅊㅌㅍ" localSheetId="9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1" hidden="1">#REF!</definedName>
    <definedName name="ㅊㅌㅍㅊㅍㅌㅋㅊㅍㅌㅊㅍ" localSheetId="9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1" hidden="1">#REF!</definedName>
    <definedName name="ㅊㅌㅍㅋㅊㅍㅌㅊㅍㅌㅊㅍ" localSheetId="9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1" hidden="1">#REF!</definedName>
    <definedName name="ㅊㅌㅍㅌㅊㅍㅊㅌㅍㅌㅊㅍㅌㅊㅍ" localSheetId="9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1" hidden="1">#REF!</definedName>
    <definedName name="ㅋ" localSheetId="9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1" hidden="1">#REF!</definedName>
    <definedName name="ㅋㅋㅋㅋ" localSheetId="9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1" hidden="1">#REF!</definedName>
    <definedName name="ㅋㅋㅋㅋㅋㅋ" localSheetId="9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1" hidden="1">#REF!</definedName>
    <definedName name="ㅋㅋㅋㅋㅋㅋㅋㅋㅋ" localSheetId="9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1" hidden="1">#REF!</definedName>
    <definedName name="ㅌㅊㅍㅌㅊㅍㅌㅋㅊㅍㅌ" localSheetId="9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01" i="18" l="1"/>
  <c r="W201" i="18"/>
  <c r="X199" i="18"/>
  <c r="W199" i="18"/>
  <c r="BC198" i="18"/>
  <c r="AW198" i="18"/>
  <c r="BC197" i="18"/>
  <c r="AW197" i="18"/>
  <c r="BC196" i="18"/>
  <c r="AW196" i="18"/>
  <c r="BC194" i="18"/>
  <c r="AW194" i="18"/>
  <c r="BC193" i="18"/>
  <c r="AW193" i="18"/>
  <c r="BC192" i="18"/>
  <c r="AW192" i="18"/>
  <c r="BC191" i="18"/>
  <c r="AW191" i="18"/>
  <c r="BC190" i="18"/>
  <c r="AW190" i="18"/>
  <c r="BC189" i="18"/>
  <c r="AW189" i="18"/>
  <c r="BC188" i="18"/>
  <c r="AW188" i="18"/>
  <c r="BC187" i="18"/>
  <c r="AW187" i="18"/>
  <c r="BC186" i="18"/>
  <c r="AW186" i="18"/>
  <c r="BC185" i="18"/>
  <c r="AW185" i="18"/>
  <c r="BC184" i="18"/>
  <c r="AW184" i="18"/>
  <c r="X183" i="18"/>
  <c r="W183" i="18"/>
  <c r="A183" i="18"/>
  <c r="N164" i="18"/>
  <c r="N163" i="18"/>
  <c r="N162" i="18"/>
  <c r="N161" i="18"/>
  <c r="N160" i="18"/>
  <c r="N159" i="18"/>
  <c r="N158" i="18"/>
  <c r="N157" i="18"/>
  <c r="N156" i="18"/>
  <c r="N155" i="18"/>
  <c r="N154" i="18"/>
  <c r="N153" i="18"/>
  <c r="N152" i="18"/>
  <c r="N151" i="18"/>
  <c r="BC149" i="18"/>
  <c r="AW149" i="18"/>
  <c r="BC148" i="18"/>
  <c r="AW148" i="18"/>
  <c r="BC147" i="18"/>
  <c r="AW147" i="18"/>
  <c r="BC145" i="18"/>
  <c r="AW145" i="18"/>
  <c r="BC144" i="18"/>
  <c r="AW144" i="18"/>
  <c r="BC143" i="18"/>
  <c r="AW143" i="18"/>
  <c r="BC142" i="18"/>
  <c r="AW142" i="18"/>
  <c r="BC141" i="18"/>
  <c r="AW141" i="18"/>
  <c r="BC140" i="18"/>
  <c r="AW140" i="18"/>
  <c r="BC139" i="18"/>
  <c r="AW139" i="18"/>
  <c r="BC138" i="18"/>
  <c r="AW138" i="18"/>
  <c r="BC137" i="18"/>
  <c r="AW137" i="18"/>
  <c r="BC136" i="18"/>
  <c r="AW136" i="18"/>
  <c r="BC135" i="18"/>
  <c r="AW135" i="18"/>
  <c r="BC134" i="18"/>
  <c r="AW134" i="18"/>
  <c r="BC133" i="18"/>
  <c r="AW133" i="18"/>
  <c r="BC132" i="18"/>
  <c r="AW132" i="18"/>
  <c r="BC131" i="18"/>
  <c r="AW131" i="18"/>
  <c r="BC130" i="18"/>
  <c r="AW130" i="18"/>
  <c r="BC129" i="18"/>
  <c r="AW129" i="18"/>
  <c r="X128" i="18"/>
  <c r="W128" i="18"/>
  <c r="N128" i="18"/>
  <c r="A128" i="18"/>
  <c r="BC127" i="18"/>
  <c r="AW127" i="18"/>
  <c r="BC126" i="18"/>
  <c r="AW126" i="18"/>
  <c r="BC125" i="18"/>
  <c r="AW125" i="18"/>
  <c r="BC123" i="18"/>
  <c r="AW123" i="18"/>
  <c r="BC122" i="18"/>
  <c r="AW122" i="18"/>
  <c r="BC121" i="18"/>
  <c r="AW121" i="18"/>
  <c r="BC120" i="18"/>
  <c r="AW120" i="18"/>
  <c r="BC119" i="18"/>
  <c r="AW119" i="18"/>
  <c r="BC118" i="18"/>
  <c r="AW118" i="18"/>
  <c r="BC117" i="18"/>
  <c r="AW117" i="18"/>
  <c r="BC116" i="18"/>
  <c r="AW116" i="18"/>
  <c r="BC115" i="18"/>
  <c r="AW115" i="18"/>
  <c r="BC114" i="18"/>
  <c r="AW114" i="18"/>
  <c r="BC113" i="18"/>
  <c r="AW113" i="18"/>
  <c r="BC112" i="18"/>
  <c r="AW112" i="18"/>
  <c r="BC111" i="18"/>
  <c r="AW111" i="18"/>
  <c r="X110" i="18"/>
  <c r="W110" i="18"/>
  <c r="A110" i="18"/>
  <c r="BC109" i="18"/>
  <c r="AW109" i="18"/>
  <c r="BC108" i="18"/>
  <c r="AW108" i="18"/>
  <c r="BC107" i="18"/>
  <c r="AW107" i="18"/>
  <c r="BC105" i="18"/>
  <c r="AW105" i="18"/>
  <c r="BC104" i="18"/>
  <c r="AW104" i="18"/>
  <c r="BC103" i="18"/>
  <c r="AW103" i="18"/>
  <c r="BC102" i="18"/>
  <c r="AW102" i="18"/>
  <c r="BC101" i="18"/>
  <c r="AW101" i="18"/>
  <c r="BC100" i="18"/>
  <c r="AW100" i="18"/>
  <c r="BC99" i="18"/>
  <c r="AW99" i="18"/>
  <c r="BC98" i="18"/>
  <c r="AW98" i="18"/>
  <c r="BC97" i="18"/>
  <c r="AW97" i="18"/>
  <c r="BC96" i="18"/>
  <c r="AW96" i="18"/>
  <c r="BC95" i="18"/>
  <c r="AW95" i="18"/>
  <c r="BC94" i="18"/>
  <c r="AW94" i="18"/>
  <c r="BC93" i="18"/>
  <c r="AW93" i="18"/>
  <c r="X92" i="18"/>
  <c r="W92" i="18"/>
  <c r="A92" i="18"/>
  <c r="N73" i="18"/>
  <c r="N72" i="18"/>
  <c r="N71" i="18"/>
  <c r="N70" i="18"/>
  <c r="N69" i="18"/>
  <c r="N68" i="18"/>
  <c r="N67" i="18"/>
  <c r="N66" i="18"/>
  <c r="N65" i="18"/>
  <c r="N64" i="18"/>
  <c r="N63" i="18"/>
  <c r="N62" i="18"/>
  <c r="N61" i="18"/>
  <c r="N60" i="18"/>
  <c r="BC58" i="18"/>
  <c r="AW58" i="18"/>
  <c r="BC57" i="18"/>
  <c r="AW57" i="18"/>
  <c r="BC56" i="18"/>
  <c r="AW56" i="18"/>
  <c r="BC54" i="18"/>
  <c r="AW54" i="18"/>
  <c r="BC53" i="18"/>
  <c r="AW53" i="18"/>
  <c r="BC52" i="18"/>
  <c r="AW52" i="18"/>
  <c r="BC51" i="18"/>
  <c r="AW51" i="18"/>
  <c r="BC50" i="18"/>
  <c r="AW50" i="18"/>
  <c r="BC49" i="18"/>
  <c r="AW49" i="18"/>
  <c r="BC48" i="18"/>
  <c r="AW48" i="18"/>
  <c r="BC47" i="18"/>
  <c r="AW47" i="18"/>
  <c r="BC46" i="18"/>
  <c r="AW46" i="18"/>
  <c r="BC45" i="18"/>
  <c r="AW45" i="18"/>
  <c r="BC44" i="18"/>
  <c r="AW44" i="18"/>
  <c r="BC43" i="18"/>
  <c r="AW43" i="18"/>
  <c r="BC42" i="18"/>
  <c r="AW42" i="18"/>
  <c r="BC41" i="18"/>
  <c r="AW41" i="18"/>
  <c r="BC40" i="18"/>
  <c r="AW40" i="18"/>
  <c r="BC39" i="18"/>
  <c r="AW39" i="18"/>
  <c r="BC38" i="18"/>
  <c r="AW38" i="18"/>
  <c r="X37" i="18"/>
  <c r="W37" i="18"/>
  <c r="N37" i="18"/>
  <c r="A37" i="18"/>
  <c r="BC36" i="18"/>
  <c r="AW36" i="18"/>
  <c r="BC35" i="18"/>
  <c r="AW35" i="18"/>
  <c r="BC34" i="18"/>
  <c r="AW34" i="18"/>
  <c r="BC33" i="18"/>
  <c r="AW33" i="18"/>
  <c r="BC32" i="18"/>
  <c r="AW32" i="18"/>
  <c r="BC31" i="18"/>
  <c r="AW31" i="18"/>
  <c r="BC30" i="18"/>
  <c r="AW30" i="18"/>
  <c r="BC29" i="18"/>
  <c r="AW29" i="18"/>
  <c r="BC28" i="18"/>
  <c r="AW28" i="18"/>
  <c r="BC27" i="18"/>
  <c r="AW27" i="18"/>
  <c r="BC26" i="18"/>
  <c r="AW26" i="18"/>
  <c r="BC25" i="18"/>
  <c r="AW25" i="18"/>
  <c r="X24" i="18"/>
  <c r="W24" i="18"/>
  <c r="A24" i="18"/>
  <c r="BC23" i="18"/>
  <c r="AW23" i="18"/>
  <c r="X22" i="18"/>
  <c r="W22" i="18"/>
  <c r="A22" i="18"/>
  <c r="BC21" i="18"/>
  <c r="AW21" i="18"/>
  <c r="X20" i="18"/>
  <c r="W20" i="18"/>
  <c r="A20" i="18"/>
  <c r="BC19" i="18"/>
  <c r="AW19" i="18"/>
  <c r="X18" i="18"/>
  <c r="W18" i="18"/>
  <c r="A18" i="18"/>
  <c r="BC17" i="18"/>
  <c r="AW17" i="18"/>
  <c r="X16" i="18"/>
  <c r="W16" i="18"/>
  <c r="A16" i="18"/>
  <c r="BC15" i="18"/>
  <c r="AW15" i="18"/>
  <c r="X14" i="18"/>
  <c r="W14" i="18"/>
  <c r="A14" i="18"/>
  <c r="BC13" i="18"/>
  <c r="AW13" i="18"/>
  <c r="X12" i="18"/>
  <c r="W12" i="18"/>
  <c r="A12" i="18"/>
  <c r="BC11" i="18"/>
  <c r="AW11" i="18"/>
  <c r="X10" i="18"/>
  <c r="W10" i="18"/>
  <c r="A10" i="18"/>
  <c r="X201" i="17"/>
  <c r="W201" i="17"/>
  <c r="X199" i="17"/>
  <c r="W199" i="17"/>
  <c r="X183" i="17"/>
  <c r="W183" i="17"/>
  <c r="X128" i="17"/>
  <c r="W128" i="17"/>
  <c r="X110" i="17"/>
  <c r="W110" i="17"/>
  <c r="X92" i="17"/>
  <c r="W92" i="17"/>
  <c r="X37" i="17"/>
  <c r="W37" i="17"/>
  <c r="X24" i="17"/>
  <c r="W24" i="17"/>
  <c r="X22" i="17"/>
  <c r="W22" i="17"/>
  <c r="X20" i="17"/>
  <c r="W20" i="17"/>
  <c r="X18" i="17"/>
  <c r="W18" i="17"/>
  <c r="X16" i="17"/>
  <c r="W16" i="17"/>
  <c r="X14" i="17"/>
  <c r="W14" i="17"/>
  <c r="X12" i="17"/>
  <c r="W12" i="17"/>
  <c r="X10" i="17"/>
  <c r="W10" i="17"/>
  <c r="BC198" i="17"/>
  <c r="AW198" i="17"/>
  <c r="BC197" i="17"/>
  <c r="AW197" i="17"/>
  <c r="BC196" i="17"/>
  <c r="AW196" i="17"/>
  <c r="BC194" i="17"/>
  <c r="AW194" i="17"/>
  <c r="BC193" i="17"/>
  <c r="AW193" i="17"/>
  <c r="BC192" i="17"/>
  <c r="AW192" i="17"/>
  <c r="BC191" i="17"/>
  <c r="AW191" i="17"/>
  <c r="BC190" i="17"/>
  <c r="AW190" i="17"/>
  <c r="BC189" i="17"/>
  <c r="AW189" i="17"/>
  <c r="BC188" i="17"/>
  <c r="AW188" i="17"/>
  <c r="BC187" i="17"/>
  <c r="AW187" i="17"/>
  <c r="BC186" i="17"/>
  <c r="AW186" i="17"/>
  <c r="BC185" i="17"/>
  <c r="AW185" i="17"/>
  <c r="BC184" i="17"/>
  <c r="AW184" i="17"/>
  <c r="A183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BC149" i="17"/>
  <c r="AW149" i="17"/>
  <c r="BC148" i="17"/>
  <c r="AW148" i="17"/>
  <c r="BC147" i="17"/>
  <c r="AW147" i="17"/>
  <c r="BC145" i="17"/>
  <c r="AW145" i="17"/>
  <c r="BC144" i="17"/>
  <c r="AW144" i="17"/>
  <c r="BC143" i="17"/>
  <c r="AW143" i="17"/>
  <c r="BC142" i="17"/>
  <c r="AW142" i="17"/>
  <c r="BC141" i="17"/>
  <c r="AW141" i="17"/>
  <c r="BC140" i="17"/>
  <c r="AW140" i="17"/>
  <c r="BC139" i="17"/>
  <c r="AW139" i="17"/>
  <c r="BC138" i="17"/>
  <c r="AW138" i="17"/>
  <c r="BC137" i="17"/>
  <c r="AW137" i="17"/>
  <c r="BC136" i="17"/>
  <c r="AW136" i="17"/>
  <c r="BC135" i="17"/>
  <c r="AW135" i="17"/>
  <c r="BC134" i="17"/>
  <c r="AW134" i="17"/>
  <c r="BC133" i="17"/>
  <c r="AW133" i="17"/>
  <c r="BC132" i="17"/>
  <c r="AW132" i="17"/>
  <c r="BC131" i="17"/>
  <c r="AW131" i="17"/>
  <c r="BC130" i="17"/>
  <c r="AW130" i="17"/>
  <c r="BC129" i="17"/>
  <c r="AW129" i="17"/>
  <c r="N128" i="17"/>
  <c r="A128" i="17"/>
  <c r="BC127" i="17"/>
  <c r="AW127" i="17"/>
  <c r="BC126" i="17"/>
  <c r="AW126" i="17"/>
  <c r="BC125" i="17"/>
  <c r="AW125" i="17"/>
  <c r="BC123" i="17"/>
  <c r="AW123" i="17"/>
  <c r="BC122" i="17"/>
  <c r="AW122" i="17"/>
  <c r="BC121" i="17"/>
  <c r="AW121" i="17"/>
  <c r="BC120" i="17"/>
  <c r="AW120" i="17"/>
  <c r="BC119" i="17"/>
  <c r="AW119" i="17"/>
  <c r="BC118" i="17"/>
  <c r="AW118" i="17"/>
  <c r="BC117" i="17"/>
  <c r="AW117" i="17"/>
  <c r="BC116" i="17"/>
  <c r="AW116" i="17"/>
  <c r="BC115" i="17"/>
  <c r="AW115" i="17"/>
  <c r="BC114" i="17"/>
  <c r="AW114" i="17"/>
  <c r="BC113" i="17"/>
  <c r="AW113" i="17"/>
  <c r="BC112" i="17"/>
  <c r="AW112" i="17"/>
  <c r="BC111" i="17"/>
  <c r="AW111" i="17"/>
  <c r="A110" i="17"/>
  <c r="BC109" i="17"/>
  <c r="AW109" i="17"/>
  <c r="BC108" i="17"/>
  <c r="AW108" i="17"/>
  <c r="BC107" i="17"/>
  <c r="AW107" i="17"/>
  <c r="BC105" i="17"/>
  <c r="AW105" i="17"/>
  <c r="BC104" i="17"/>
  <c r="AW104" i="17"/>
  <c r="BC103" i="17"/>
  <c r="AW103" i="17"/>
  <c r="BC102" i="17"/>
  <c r="AW102" i="17"/>
  <c r="BC101" i="17"/>
  <c r="AW101" i="17"/>
  <c r="BC100" i="17"/>
  <c r="AW100" i="17"/>
  <c r="BC99" i="17"/>
  <c r="AW99" i="17"/>
  <c r="BC98" i="17"/>
  <c r="AW98" i="17"/>
  <c r="BC97" i="17"/>
  <c r="AW97" i="17"/>
  <c r="BC96" i="17"/>
  <c r="AW96" i="17"/>
  <c r="BC95" i="17"/>
  <c r="AW95" i="17"/>
  <c r="BC94" i="17"/>
  <c r="AW94" i="17"/>
  <c r="BC93" i="17"/>
  <c r="AW93" i="17"/>
  <c r="A92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BC58" i="17"/>
  <c r="AW58" i="17"/>
  <c r="BC57" i="17"/>
  <c r="AW57" i="17"/>
  <c r="BC56" i="17"/>
  <c r="AW56" i="17"/>
  <c r="BC54" i="17"/>
  <c r="AW54" i="17"/>
  <c r="BC53" i="17"/>
  <c r="AW53" i="17"/>
  <c r="BC52" i="17"/>
  <c r="AW52" i="17"/>
  <c r="BC51" i="17"/>
  <c r="AW51" i="17"/>
  <c r="BC50" i="17"/>
  <c r="AW50" i="17"/>
  <c r="BC49" i="17"/>
  <c r="AW49" i="17"/>
  <c r="BC48" i="17"/>
  <c r="AW48" i="17"/>
  <c r="BC47" i="17"/>
  <c r="AW47" i="17"/>
  <c r="BC46" i="17"/>
  <c r="AW46" i="17"/>
  <c r="BC45" i="17"/>
  <c r="AW45" i="17"/>
  <c r="BC44" i="17"/>
  <c r="AW44" i="17"/>
  <c r="BC43" i="17"/>
  <c r="AW43" i="17"/>
  <c r="BC42" i="17"/>
  <c r="AW42" i="17"/>
  <c r="BC41" i="17"/>
  <c r="AW41" i="17"/>
  <c r="BC40" i="17"/>
  <c r="AW40" i="17"/>
  <c r="BC39" i="17"/>
  <c r="AW39" i="17"/>
  <c r="BC38" i="17"/>
  <c r="AW38" i="17"/>
  <c r="N37" i="17"/>
  <c r="A37" i="17"/>
  <c r="BC36" i="17"/>
  <c r="AW36" i="17"/>
  <c r="BC35" i="17"/>
  <c r="AW35" i="17"/>
  <c r="BC34" i="17"/>
  <c r="AW34" i="17"/>
  <c r="BC33" i="17"/>
  <c r="AW33" i="17"/>
  <c r="BC32" i="17"/>
  <c r="AW32" i="17"/>
  <c r="BC31" i="17"/>
  <c r="AW31" i="17"/>
  <c r="BC30" i="17"/>
  <c r="AW30" i="17"/>
  <c r="BC29" i="17"/>
  <c r="AW29" i="17"/>
  <c r="BC28" i="17"/>
  <c r="AW28" i="17"/>
  <c r="BC27" i="17"/>
  <c r="AW27" i="17"/>
  <c r="BC26" i="17"/>
  <c r="AW26" i="17"/>
  <c r="BC25" i="17"/>
  <c r="AW25" i="17"/>
  <c r="A24" i="17"/>
  <c r="BC23" i="17"/>
  <c r="AW23" i="17"/>
  <c r="A22" i="17"/>
  <c r="BC21" i="17"/>
  <c r="AW21" i="17"/>
  <c r="A20" i="17"/>
  <c r="BC19" i="17"/>
  <c r="AW19" i="17"/>
  <c r="A18" i="17"/>
  <c r="BC17" i="17"/>
  <c r="AW17" i="17"/>
  <c r="A16" i="17"/>
  <c r="BC15" i="17"/>
  <c r="AW15" i="17"/>
  <c r="A14" i="17"/>
  <c r="BC13" i="17"/>
  <c r="AW13" i="17"/>
  <c r="A12" i="17"/>
  <c r="BC11" i="17"/>
  <c r="AW11" i="17"/>
  <c r="A10" i="17"/>
  <c r="AC61" i="7"/>
  <c r="AC60" i="7"/>
  <c r="AC59" i="7"/>
  <c r="AC58" i="7"/>
  <c r="AC57" i="7"/>
  <c r="AC56" i="7"/>
  <c r="AC55" i="7"/>
  <c r="AC54" i="7"/>
  <c r="AC53" i="7"/>
  <c r="AC52" i="7"/>
  <c r="AC51" i="7"/>
  <c r="AC50" i="7"/>
  <c r="AC49" i="7"/>
  <c r="AC48" i="7"/>
  <c r="AC47" i="7"/>
  <c r="AC46" i="7"/>
  <c r="AC45" i="7"/>
  <c r="AC44" i="7"/>
  <c r="AC43" i="7"/>
  <c r="AC42" i="7"/>
  <c r="AC41" i="7"/>
  <c r="AC40" i="7"/>
  <c r="AC39" i="7"/>
  <c r="AC38" i="7"/>
  <c r="AC37" i="7"/>
  <c r="AC36" i="7"/>
  <c r="AC35" i="7"/>
  <c r="AC34" i="7"/>
  <c r="AC33" i="7"/>
  <c r="AC32" i="7"/>
  <c r="AC31" i="7"/>
  <c r="AC30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Z61" i="7"/>
  <c r="Z60" i="7"/>
  <c r="Z59" i="7"/>
  <c r="Z58" i="7"/>
  <c r="Z57" i="7"/>
  <c r="Z56" i="7"/>
  <c r="Z55" i="7"/>
  <c r="Z54" i="7"/>
  <c r="Z53" i="7"/>
  <c r="Z52" i="7"/>
  <c r="Z51" i="7"/>
  <c r="Z50" i="7"/>
  <c r="Z49" i="7"/>
  <c r="Z48" i="7"/>
  <c r="Z47" i="7"/>
  <c r="Z46" i="7"/>
  <c r="Z45" i="7"/>
  <c r="Z44" i="7"/>
  <c r="Z43" i="7"/>
  <c r="Z42" i="7"/>
  <c r="Z41" i="7"/>
  <c r="Z40" i="7"/>
  <c r="Z39" i="7"/>
  <c r="Z38" i="7"/>
  <c r="Z37" i="7"/>
  <c r="Z36" i="7"/>
  <c r="Z35" i="7"/>
  <c r="Z34" i="7"/>
  <c r="Z33" i="7"/>
  <c r="Z32" i="7"/>
  <c r="Z31" i="7"/>
  <c r="Z30" i="7"/>
  <c r="L61" i="7"/>
  <c r="M61" i="7" s="1"/>
  <c r="L60" i="7"/>
  <c r="M60" i="7" s="1"/>
  <c r="L59" i="7"/>
  <c r="M59" i="7" s="1"/>
  <c r="L58" i="7"/>
  <c r="M58" i="7" s="1"/>
  <c r="L57" i="7"/>
  <c r="M57" i="7" s="1"/>
  <c r="L56" i="7"/>
  <c r="M56" i="7" s="1"/>
  <c r="L55" i="7"/>
  <c r="M55" i="7" s="1"/>
  <c r="L54" i="7"/>
  <c r="M54" i="7" s="1"/>
  <c r="L53" i="7"/>
  <c r="M53" i="7" s="1"/>
  <c r="L52" i="7"/>
  <c r="M52" i="7" s="1"/>
  <c r="L51" i="7"/>
  <c r="M51" i="7" s="1"/>
  <c r="L50" i="7"/>
  <c r="M50" i="7" s="1"/>
  <c r="L49" i="7"/>
  <c r="M49" i="7" s="1"/>
  <c r="L48" i="7"/>
  <c r="M48" i="7" s="1"/>
  <c r="L47" i="7"/>
  <c r="M47" i="7" s="1"/>
  <c r="L46" i="7"/>
  <c r="M46" i="7" s="1"/>
  <c r="L45" i="7"/>
  <c r="M45" i="7" s="1"/>
  <c r="L44" i="7"/>
  <c r="M44" i="7" s="1"/>
  <c r="L43" i="7"/>
  <c r="M43" i="7" s="1"/>
  <c r="L42" i="7"/>
  <c r="M42" i="7" s="1"/>
  <c r="L41" i="7"/>
  <c r="M41" i="7" s="1"/>
  <c r="L40" i="7"/>
  <c r="M40" i="7" s="1"/>
  <c r="L39" i="7"/>
  <c r="M39" i="7" s="1"/>
  <c r="L38" i="7"/>
  <c r="M38" i="7" s="1"/>
  <c r="L37" i="7"/>
  <c r="M37" i="7" s="1"/>
  <c r="L36" i="7"/>
  <c r="M36" i="7" s="1"/>
  <c r="L35" i="7"/>
  <c r="M35" i="7" s="1"/>
  <c r="L34" i="7"/>
  <c r="M34" i="7" s="1"/>
  <c r="L33" i="7"/>
  <c r="M33" i="7" s="1"/>
  <c r="L32" i="7"/>
  <c r="M32" i="7" s="1"/>
  <c r="L31" i="7"/>
  <c r="M31" i="7" s="1"/>
  <c r="L30" i="7"/>
  <c r="M30" i="7" s="1"/>
  <c r="AC61" i="5"/>
  <c r="AC60" i="5"/>
  <c r="AC59" i="5"/>
  <c r="AC58" i="5"/>
  <c r="AC57" i="5"/>
  <c r="AC56" i="5"/>
  <c r="AC55" i="5"/>
  <c r="AC54" i="5"/>
  <c r="AC53" i="5"/>
  <c r="AC52" i="5"/>
  <c r="AC51" i="5"/>
  <c r="AC50" i="5"/>
  <c r="AC49" i="5"/>
  <c r="AC48" i="5"/>
  <c r="AC47" i="5"/>
  <c r="AC46" i="5"/>
  <c r="AC45" i="5"/>
  <c r="AC44" i="5"/>
  <c r="AC43" i="5"/>
  <c r="AC42" i="5"/>
  <c r="AC41" i="5"/>
  <c r="AC40" i="5"/>
  <c r="AC39" i="5"/>
  <c r="AC38" i="5"/>
  <c r="AC37" i="5"/>
  <c r="AC36" i="5"/>
  <c r="AC35" i="5"/>
  <c r="AC34" i="5"/>
  <c r="AC33" i="5"/>
  <c r="AC32" i="5"/>
  <c r="AC31" i="5"/>
  <c r="AC30" i="5"/>
  <c r="AB61" i="5"/>
  <c r="AB60" i="5"/>
  <c r="AB59" i="5"/>
  <c r="AB58" i="5"/>
  <c r="AB57" i="5"/>
  <c r="AB56" i="5"/>
  <c r="AB55" i="5"/>
  <c r="AB54" i="5"/>
  <c r="AB53" i="5"/>
  <c r="AB52" i="5"/>
  <c r="AB51" i="5"/>
  <c r="AB50" i="5"/>
  <c r="AB49" i="5"/>
  <c r="AB48" i="5"/>
  <c r="AB47" i="5"/>
  <c r="AB46" i="5"/>
  <c r="AB45" i="5"/>
  <c r="AB44" i="5"/>
  <c r="AB43" i="5"/>
  <c r="AB42" i="5"/>
  <c r="AB41" i="5"/>
  <c r="AB40" i="5"/>
  <c r="AB39" i="5"/>
  <c r="AB38" i="5"/>
  <c r="AB37" i="5"/>
  <c r="AB36" i="5"/>
  <c r="AB35" i="5"/>
  <c r="AB34" i="5"/>
  <c r="AB33" i="5"/>
  <c r="AB32" i="5"/>
  <c r="AB31" i="5"/>
  <c r="AB30" i="5"/>
  <c r="Z61" i="5"/>
  <c r="Z60" i="5"/>
  <c r="Z59" i="5"/>
  <c r="Z58" i="5"/>
  <c r="Z57" i="5"/>
  <c r="Z56" i="5"/>
  <c r="Z55" i="5"/>
  <c r="Z54" i="5"/>
  <c r="Z53" i="5"/>
  <c r="Z52" i="5"/>
  <c r="Z51" i="5"/>
  <c r="Z50" i="5"/>
  <c r="Z49" i="5"/>
  <c r="Z48" i="5"/>
  <c r="Z47" i="5"/>
  <c r="Z46" i="5"/>
  <c r="Z45" i="5"/>
  <c r="Z44" i="5"/>
  <c r="Z43" i="5"/>
  <c r="Z42" i="5"/>
  <c r="Z41" i="5"/>
  <c r="Z40" i="5"/>
  <c r="Z39" i="5"/>
  <c r="Z38" i="5"/>
  <c r="Z37" i="5"/>
  <c r="Z36" i="5"/>
  <c r="Z35" i="5"/>
  <c r="Z34" i="5"/>
  <c r="Z33" i="5"/>
  <c r="Z32" i="5"/>
  <c r="Z31" i="5"/>
  <c r="Z30" i="5"/>
  <c r="L61" i="5"/>
  <c r="M61" i="5" s="1"/>
  <c r="L60" i="5"/>
  <c r="M60" i="5" s="1"/>
  <c r="L59" i="5"/>
  <c r="M59" i="5" s="1"/>
  <c r="L58" i="5"/>
  <c r="M58" i="5" s="1"/>
  <c r="L57" i="5"/>
  <c r="M57" i="5" s="1"/>
  <c r="L56" i="5"/>
  <c r="M56" i="5" s="1"/>
  <c r="L55" i="5"/>
  <c r="M55" i="5" s="1"/>
  <c r="L54" i="5"/>
  <c r="M54" i="5" s="1"/>
  <c r="L53" i="5"/>
  <c r="M53" i="5" s="1"/>
  <c r="L52" i="5"/>
  <c r="M52" i="5" s="1"/>
  <c r="L51" i="5"/>
  <c r="M51" i="5" s="1"/>
  <c r="L50" i="5"/>
  <c r="M50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Y27" i="9" a="1"/>
  <c r="Y28" i="9"/>
  <c r="AJ27" i="1" a="1"/>
  <c r="AJ28" i="1"/>
  <c r="AI27" i="1" a="1"/>
  <c r="AI28" i="1"/>
  <c r="V442" i="9"/>
  <c r="AD442" i="9" s="1"/>
  <c r="V434" i="9"/>
  <c r="O33" i="15"/>
  <c r="AH170" i="1"/>
  <c r="AH169" i="1"/>
  <c r="AH28" i="1" s="1"/>
  <c r="AG27" i="1" a="1"/>
  <c r="AG28" i="1"/>
  <c r="W173" i="16"/>
  <c r="W168" i="16"/>
  <c r="W166" i="16"/>
  <c r="W164" i="16"/>
  <c r="W162" i="16"/>
  <c r="W160" i="16"/>
  <c r="W158" i="16"/>
  <c r="W156" i="16"/>
  <c r="W154" i="16"/>
  <c r="W152" i="16"/>
  <c r="W150" i="16"/>
  <c r="W148" i="16"/>
  <c r="W146" i="16"/>
  <c r="W144" i="16"/>
  <c r="W142" i="16"/>
  <c r="W140" i="16"/>
  <c r="W138" i="16"/>
  <c r="W136" i="16"/>
  <c r="W134" i="16"/>
  <c r="W132" i="16"/>
  <c r="W130" i="16"/>
  <c r="W128" i="16"/>
  <c r="W126" i="16"/>
  <c r="W124" i="16"/>
  <c r="W122" i="16"/>
  <c r="W120" i="16"/>
  <c r="W118" i="16"/>
  <c r="W116" i="16"/>
  <c r="W114" i="16"/>
  <c r="W112" i="16"/>
  <c r="W110" i="16"/>
  <c r="W108" i="16"/>
  <c r="W106" i="16"/>
  <c r="W104" i="16"/>
  <c r="W102" i="16"/>
  <c r="W100" i="16"/>
  <c r="W98" i="16"/>
  <c r="W96" i="16"/>
  <c r="W94" i="16"/>
  <c r="W92" i="16"/>
  <c r="W90" i="16"/>
  <c r="W88" i="16"/>
  <c r="W86" i="16"/>
  <c r="W84" i="16"/>
  <c r="W82" i="16"/>
  <c r="W80" i="16"/>
  <c r="W78" i="16"/>
  <c r="W76" i="16"/>
  <c r="W74" i="16"/>
  <c r="W72" i="16"/>
  <c r="W70" i="16"/>
  <c r="W68" i="16"/>
  <c r="W66" i="16"/>
  <c r="W64" i="16"/>
  <c r="W62" i="16"/>
  <c r="W60" i="16"/>
  <c r="W58" i="16"/>
  <c r="W56" i="16"/>
  <c r="W54" i="16"/>
  <c r="W52" i="16"/>
  <c r="W50" i="16"/>
  <c r="W48" i="16"/>
  <c r="W46" i="16"/>
  <c r="W44" i="16"/>
  <c r="W42" i="16"/>
  <c r="W40" i="16"/>
  <c r="W38" i="16"/>
  <c r="W36" i="16"/>
  <c r="W34" i="16"/>
  <c r="W32" i="16"/>
  <c r="W30" i="16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AC180" i="15"/>
  <c r="AB180" i="15"/>
  <c r="L180" i="15"/>
  <c r="M180" i="15" s="1"/>
  <c r="AC179" i="15"/>
  <c r="AB179" i="15"/>
  <c r="L179" i="15"/>
  <c r="M179" i="15" s="1"/>
  <c r="AC178" i="15"/>
  <c r="AB178" i="15"/>
  <c r="L178" i="15"/>
  <c r="M178" i="15" s="1"/>
  <c r="AC177" i="15"/>
  <c r="AB177" i="15"/>
  <c r="L177" i="15"/>
  <c r="M177" i="15" s="1"/>
  <c r="AC176" i="15"/>
  <c r="AB176" i="15"/>
  <c r="L176" i="15"/>
  <c r="M176" i="15" s="1"/>
  <c r="AC175" i="15"/>
  <c r="AB175" i="15"/>
  <c r="L175" i="15"/>
  <c r="M175" i="15" s="1"/>
  <c r="AC174" i="15"/>
  <c r="AB174" i="15"/>
  <c r="L174" i="15"/>
  <c r="M174" i="15" s="1"/>
  <c r="AC173" i="15"/>
  <c r="AB173" i="15"/>
  <c r="L173" i="15"/>
  <c r="M173" i="15" s="1"/>
  <c r="AC172" i="15"/>
  <c r="AB172" i="15"/>
  <c r="L172" i="15"/>
  <c r="M172" i="15" s="1"/>
  <c r="AC171" i="15"/>
  <c r="AB171" i="15"/>
  <c r="L171" i="15"/>
  <c r="M171" i="15" s="1"/>
  <c r="AC170" i="15"/>
  <c r="AB170" i="15"/>
  <c r="L170" i="15"/>
  <c r="M170" i="15" s="1"/>
  <c r="AC169" i="15"/>
  <c r="AB169" i="15"/>
  <c r="L169" i="15"/>
  <c r="M169" i="15" s="1"/>
  <c r="AC168" i="15"/>
  <c r="AB168" i="15"/>
  <c r="L168" i="15"/>
  <c r="M168" i="15" s="1"/>
  <c r="AC167" i="15"/>
  <c r="AB167" i="15"/>
  <c r="L167" i="15"/>
  <c r="M167" i="15" s="1"/>
  <c r="AC166" i="15"/>
  <c r="AB166" i="15"/>
  <c r="L166" i="15"/>
  <c r="M166" i="15" s="1"/>
  <c r="AC165" i="15"/>
  <c r="AB165" i="15"/>
  <c r="L165" i="15"/>
  <c r="M165" i="15" s="1"/>
  <c r="AC164" i="15"/>
  <c r="AB164" i="15"/>
  <c r="L164" i="15"/>
  <c r="M164" i="15" s="1"/>
  <c r="AC163" i="15"/>
  <c r="AB163" i="15"/>
  <c r="L163" i="15"/>
  <c r="M163" i="15" s="1"/>
  <c r="AC162" i="15"/>
  <c r="AB162" i="15"/>
  <c r="L162" i="15"/>
  <c r="M162" i="15" s="1"/>
  <c r="AC161" i="15"/>
  <c r="AB161" i="15"/>
  <c r="L161" i="15"/>
  <c r="M161" i="15" s="1"/>
  <c r="AC160" i="15"/>
  <c r="AB160" i="15"/>
  <c r="L160" i="15"/>
  <c r="M160" i="15" s="1"/>
  <c r="AC159" i="15"/>
  <c r="AB159" i="15"/>
  <c r="L159" i="15"/>
  <c r="M159" i="15" s="1"/>
  <c r="AC158" i="15"/>
  <c r="AB158" i="15"/>
  <c r="L158" i="15"/>
  <c r="M158" i="15" s="1"/>
  <c r="AC157" i="15"/>
  <c r="AB157" i="15"/>
  <c r="L157" i="15"/>
  <c r="M157" i="15" s="1"/>
  <c r="AC156" i="15"/>
  <c r="AB156" i="15"/>
  <c r="L156" i="15"/>
  <c r="M156" i="15" s="1"/>
  <c r="AC155" i="15"/>
  <c r="AB155" i="15"/>
  <c r="L155" i="15"/>
  <c r="M155" i="15" s="1"/>
  <c r="AC154" i="15"/>
  <c r="AB154" i="15"/>
  <c r="L154" i="15"/>
  <c r="M154" i="15" s="1"/>
  <c r="AC153" i="15"/>
  <c r="AB153" i="15"/>
  <c r="L153" i="15"/>
  <c r="M153" i="15" s="1"/>
  <c r="AC152" i="15"/>
  <c r="AB152" i="15"/>
  <c r="L152" i="15"/>
  <c r="M152" i="15" s="1"/>
  <c r="AC151" i="15"/>
  <c r="AB151" i="15"/>
  <c r="L151" i="15"/>
  <c r="M151" i="15" s="1"/>
  <c r="AC150" i="15"/>
  <c r="AB150" i="15"/>
  <c r="L150" i="15"/>
  <c r="M150" i="15" s="1"/>
  <c r="AC149" i="15"/>
  <c r="AB149" i="15"/>
  <c r="L149" i="15"/>
  <c r="M149" i="15" s="1"/>
  <c r="AC148" i="15"/>
  <c r="AB148" i="15"/>
  <c r="L148" i="15"/>
  <c r="M148" i="15" s="1"/>
  <c r="AC147" i="15"/>
  <c r="AB147" i="15"/>
  <c r="L147" i="15"/>
  <c r="M147" i="15" s="1"/>
  <c r="AC146" i="15"/>
  <c r="AB146" i="15"/>
  <c r="L146" i="15"/>
  <c r="M146" i="15" s="1"/>
  <c r="AC145" i="15"/>
  <c r="AB145" i="15"/>
  <c r="L145" i="15"/>
  <c r="M145" i="15" s="1"/>
  <c r="AC144" i="15"/>
  <c r="AB144" i="15"/>
  <c r="L144" i="15"/>
  <c r="M144" i="15" s="1"/>
  <c r="AC143" i="15"/>
  <c r="AB143" i="15"/>
  <c r="L143" i="15"/>
  <c r="M143" i="15" s="1"/>
  <c r="AC142" i="15"/>
  <c r="AB142" i="15"/>
  <c r="L142" i="15"/>
  <c r="M142" i="15" s="1"/>
  <c r="AC141" i="15"/>
  <c r="AB141" i="15"/>
  <c r="L141" i="15"/>
  <c r="M141" i="15" s="1"/>
  <c r="AC140" i="15"/>
  <c r="AB140" i="15"/>
  <c r="L140" i="15"/>
  <c r="M140" i="15" s="1"/>
  <c r="AC139" i="15"/>
  <c r="AB139" i="15"/>
  <c r="L139" i="15"/>
  <c r="M139" i="15" s="1"/>
  <c r="AC138" i="15"/>
  <c r="AB138" i="15"/>
  <c r="L138" i="15"/>
  <c r="M138" i="15" s="1"/>
  <c r="AC137" i="15"/>
  <c r="AB137" i="15"/>
  <c r="L137" i="15"/>
  <c r="M137" i="15" s="1"/>
  <c r="AC136" i="15"/>
  <c r="AB136" i="15"/>
  <c r="L136" i="15"/>
  <c r="M136" i="15" s="1"/>
  <c r="AC135" i="15"/>
  <c r="AB135" i="15"/>
  <c r="L135" i="15"/>
  <c r="M135" i="15" s="1"/>
  <c r="AC134" i="15"/>
  <c r="AB134" i="15"/>
  <c r="L134" i="15"/>
  <c r="M134" i="15" s="1"/>
  <c r="AC133" i="15"/>
  <c r="AB133" i="15"/>
  <c r="L133" i="15"/>
  <c r="M133" i="15" s="1"/>
  <c r="AC132" i="15"/>
  <c r="AB132" i="15"/>
  <c r="L132" i="15"/>
  <c r="M132" i="15" s="1"/>
  <c r="AC131" i="15"/>
  <c r="AB131" i="15"/>
  <c r="L131" i="15"/>
  <c r="M131" i="15" s="1"/>
  <c r="AC130" i="15"/>
  <c r="AB130" i="15"/>
  <c r="L130" i="15"/>
  <c r="M130" i="15" s="1"/>
  <c r="AC129" i="15"/>
  <c r="AB129" i="15"/>
  <c r="L129" i="15"/>
  <c r="M129" i="15" s="1"/>
  <c r="AC128" i="15"/>
  <c r="AB128" i="15"/>
  <c r="L128" i="15"/>
  <c r="M128" i="15" s="1"/>
  <c r="AC127" i="15"/>
  <c r="AB127" i="15"/>
  <c r="L127" i="15"/>
  <c r="M127" i="15" s="1"/>
  <c r="AC126" i="15"/>
  <c r="AB126" i="15"/>
  <c r="L126" i="15"/>
  <c r="M126" i="15" s="1"/>
  <c r="AC125" i="15"/>
  <c r="AB125" i="15"/>
  <c r="L125" i="15"/>
  <c r="M125" i="15" s="1"/>
  <c r="AC124" i="15"/>
  <c r="AB124" i="15"/>
  <c r="L124" i="15"/>
  <c r="M124" i="15" s="1"/>
  <c r="AC123" i="15"/>
  <c r="AB123" i="15"/>
  <c r="L123" i="15"/>
  <c r="M123" i="15" s="1"/>
  <c r="AC122" i="15"/>
  <c r="AB122" i="15"/>
  <c r="L122" i="15"/>
  <c r="M122" i="15" s="1"/>
  <c r="AC121" i="15"/>
  <c r="AB121" i="15"/>
  <c r="L121" i="15"/>
  <c r="M121" i="15" s="1"/>
  <c r="AC120" i="15"/>
  <c r="AB120" i="15"/>
  <c r="L120" i="15"/>
  <c r="M120" i="15" s="1"/>
  <c r="AC119" i="15"/>
  <c r="AB119" i="15"/>
  <c r="L119" i="15"/>
  <c r="M119" i="15" s="1"/>
  <c r="AC118" i="15"/>
  <c r="AB118" i="15"/>
  <c r="L118" i="15"/>
  <c r="M118" i="15" s="1"/>
  <c r="AC117" i="15"/>
  <c r="AB117" i="15"/>
  <c r="L117" i="15"/>
  <c r="M117" i="15" s="1"/>
  <c r="AC116" i="15"/>
  <c r="AB116" i="15"/>
  <c r="L116" i="15"/>
  <c r="M116" i="15" s="1"/>
  <c r="AC115" i="15"/>
  <c r="AB115" i="15"/>
  <c r="L115" i="15"/>
  <c r="M115" i="15" s="1"/>
  <c r="AC114" i="15"/>
  <c r="AB114" i="15"/>
  <c r="L114" i="15"/>
  <c r="M114" i="15" s="1"/>
  <c r="AC113" i="15"/>
  <c r="AB113" i="15"/>
  <c r="L113" i="15"/>
  <c r="M113" i="15" s="1"/>
  <c r="AC112" i="15"/>
  <c r="AB112" i="15"/>
  <c r="L112" i="15"/>
  <c r="M112" i="15" s="1"/>
  <c r="AC111" i="15"/>
  <c r="AB111" i="15"/>
  <c r="L111" i="15"/>
  <c r="M111" i="15" s="1"/>
  <c r="AC110" i="15"/>
  <c r="AB110" i="15"/>
  <c r="L110" i="15"/>
  <c r="M110" i="15" s="1"/>
  <c r="AC109" i="15"/>
  <c r="AB109" i="15"/>
  <c r="L109" i="15"/>
  <c r="M109" i="15" s="1"/>
  <c r="AC108" i="15"/>
  <c r="AB108" i="15"/>
  <c r="L108" i="15"/>
  <c r="M108" i="15" s="1"/>
  <c r="AC107" i="15"/>
  <c r="AB107" i="15"/>
  <c r="L107" i="15"/>
  <c r="M107" i="15" s="1"/>
  <c r="AC106" i="15"/>
  <c r="AB106" i="15"/>
  <c r="L106" i="15"/>
  <c r="M106" i="15" s="1"/>
  <c r="AC105" i="15"/>
  <c r="AB105" i="15"/>
  <c r="L105" i="15"/>
  <c r="M105" i="15" s="1"/>
  <c r="AC104" i="15"/>
  <c r="AB104" i="15"/>
  <c r="L104" i="15"/>
  <c r="M104" i="15" s="1"/>
  <c r="AC103" i="15"/>
  <c r="AB103" i="15"/>
  <c r="L103" i="15"/>
  <c r="M103" i="15" s="1"/>
  <c r="AC102" i="15"/>
  <c r="AB102" i="15"/>
  <c r="L102" i="15"/>
  <c r="M102" i="15" s="1"/>
  <c r="AC101" i="15"/>
  <c r="AB101" i="15"/>
  <c r="L101" i="15"/>
  <c r="M101" i="15" s="1"/>
  <c r="AC100" i="15"/>
  <c r="AB100" i="15"/>
  <c r="L100" i="15"/>
  <c r="M100" i="15" s="1"/>
  <c r="AC99" i="15"/>
  <c r="AB99" i="15"/>
  <c r="L99" i="15"/>
  <c r="M99" i="15" s="1"/>
  <c r="AC98" i="15"/>
  <c r="AB98" i="15"/>
  <c r="L98" i="15"/>
  <c r="M98" i="15" s="1"/>
  <c r="AC97" i="15"/>
  <c r="AB97" i="15"/>
  <c r="L97" i="15"/>
  <c r="M97" i="15" s="1"/>
  <c r="AC96" i="15"/>
  <c r="AB96" i="15"/>
  <c r="L96" i="15"/>
  <c r="M96" i="15" s="1"/>
  <c r="AC95" i="15"/>
  <c r="AB95" i="15"/>
  <c r="L95" i="15"/>
  <c r="M95" i="15" s="1"/>
  <c r="AC94" i="15"/>
  <c r="AB94" i="15"/>
  <c r="L94" i="15"/>
  <c r="M94" i="15" s="1"/>
  <c r="AC93" i="15"/>
  <c r="AB93" i="15"/>
  <c r="L93" i="15"/>
  <c r="M93" i="15" s="1"/>
  <c r="AC92" i="15"/>
  <c r="AB92" i="15"/>
  <c r="L92" i="15"/>
  <c r="M92" i="15" s="1"/>
  <c r="AC91" i="15"/>
  <c r="AB91" i="15"/>
  <c r="L91" i="15"/>
  <c r="M91" i="15" s="1"/>
  <c r="AC90" i="15"/>
  <c r="AB90" i="15"/>
  <c r="L90" i="15"/>
  <c r="M90" i="15" s="1"/>
  <c r="AC89" i="15"/>
  <c r="AB89" i="15"/>
  <c r="L89" i="15"/>
  <c r="M89" i="15" s="1"/>
  <c r="AC88" i="15"/>
  <c r="AB88" i="15"/>
  <c r="L88" i="15"/>
  <c r="M88" i="15" s="1"/>
  <c r="AC87" i="15"/>
  <c r="AB87" i="15"/>
  <c r="L87" i="15"/>
  <c r="M87" i="15" s="1"/>
  <c r="AC86" i="15"/>
  <c r="AB86" i="15"/>
  <c r="L86" i="15"/>
  <c r="M86" i="15" s="1"/>
  <c r="AC85" i="15"/>
  <c r="AB85" i="15"/>
  <c r="L85" i="15"/>
  <c r="M85" i="15" s="1"/>
  <c r="AC84" i="15"/>
  <c r="AB84" i="15"/>
  <c r="L84" i="15"/>
  <c r="M84" i="15" s="1"/>
  <c r="AC83" i="15"/>
  <c r="AB83" i="15"/>
  <c r="L83" i="15"/>
  <c r="M83" i="15" s="1"/>
  <c r="AC82" i="15"/>
  <c r="AB82" i="15"/>
  <c r="L82" i="15"/>
  <c r="M82" i="15" s="1"/>
  <c r="AC81" i="15"/>
  <c r="AB81" i="15"/>
  <c r="L81" i="15"/>
  <c r="M81" i="15" s="1"/>
  <c r="AC80" i="15"/>
  <c r="AB80" i="15"/>
  <c r="L80" i="15"/>
  <c r="M80" i="15" s="1"/>
  <c r="AC79" i="15"/>
  <c r="AB79" i="15"/>
  <c r="L79" i="15"/>
  <c r="M79" i="15" s="1"/>
  <c r="AC78" i="15"/>
  <c r="AB78" i="15"/>
  <c r="L78" i="15"/>
  <c r="M78" i="15" s="1"/>
  <c r="AC77" i="15"/>
  <c r="AB77" i="15"/>
  <c r="L77" i="15"/>
  <c r="M77" i="15" s="1"/>
  <c r="AC76" i="15"/>
  <c r="AB76" i="15"/>
  <c r="L76" i="15"/>
  <c r="M76" i="15" s="1"/>
  <c r="AC75" i="15"/>
  <c r="AB75" i="15"/>
  <c r="L75" i="15"/>
  <c r="M75" i="15" s="1"/>
  <c r="AC74" i="15"/>
  <c r="AB74" i="15"/>
  <c r="L74" i="15"/>
  <c r="M74" i="15" s="1"/>
  <c r="AC73" i="15"/>
  <c r="AB73" i="15"/>
  <c r="L73" i="15"/>
  <c r="M73" i="15" s="1"/>
  <c r="AC72" i="15"/>
  <c r="AB72" i="15"/>
  <c r="L72" i="15"/>
  <c r="M72" i="15" s="1"/>
  <c r="AC71" i="15"/>
  <c r="AB71" i="15"/>
  <c r="L71" i="15"/>
  <c r="M71" i="15" s="1"/>
  <c r="AC70" i="15"/>
  <c r="AB70" i="15"/>
  <c r="L70" i="15"/>
  <c r="M70" i="15" s="1"/>
  <c r="AC69" i="15"/>
  <c r="AB69" i="15"/>
  <c r="L69" i="15"/>
  <c r="M69" i="15" s="1"/>
  <c r="AC68" i="15"/>
  <c r="AB68" i="15"/>
  <c r="L68" i="15"/>
  <c r="M68" i="15" s="1"/>
  <c r="AC67" i="15"/>
  <c r="AB67" i="15"/>
  <c r="L67" i="15"/>
  <c r="M67" i="15" s="1"/>
  <c r="AC66" i="15"/>
  <c r="AB66" i="15"/>
  <c r="L66" i="15"/>
  <c r="M66" i="15" s="1"/>
  <c r="AC65" i="15"/>
  <c r="AB65" i="15"/>
  <c r="L65" i="15"/>
  <c r="M65" i="15" s="1"/>
  <c r="AC64" i="15"/>
  <c r="AB64" i="15"/>
  <c r="L64" i="15"/>
  <c r="M64" i="15" s="1"/>
  <c r="AC63" i="15"/>
  <c r="AB63" i="15"/>
  <c r="L63" i="15"/>
  <c r="M63" i="15" s="1"/>
  <c r="AC62" i="15"/>
  <c r="AB62" i="15"/>
  <c r="L62" i="15"/>
  <c r="M62" i="15" s="1"/>
  <c r="AC61" i="15"/>
  <c r="AB61" i="15"/>
  <c r="L61" i="15"/>
  <c r="M61" i="15" s="1"/>
  <c r="AC60" i="15"/>
  <c r="AB60" i="15"/>
  <c r="L60" i="15"/>
  <c r="M60" i="15" s="1"/>
  <c r="AC59" i="15"/>
  <c r="AB59" i="15"/>
  <c r="L59" i="15"/>
  <c r="M59" i="15" s="1"/>
  <c r="AC58" i="15"/>
  <c r="AB58" i="15"/>
  <c r="L58" i="15"/>
  <c r="M58" i="15" s="1"/>
  <c r="AC57" i="15"/>
  <c r="AB57" i="15"/>
  <c r="L57" i="15"/>
  <c r="M57" i="15" s="1"/>
  <c r="AC56" i="15"/>
  <c r="AB56" i="15"/>
  <c r="L56" i="15"/>
  <c r="M56" i="15" s="1"/>
  <c r="AC55" i="15"/>
  <c r="AB55" i="15"/>
  <c r="L55" i="15"/>
  <c r="M55" i="15" s="1"/>
  <c r="AC54" i="15"/>
  <c r="AB54" i="15"/>
  <c r="L54" i="15"/>
  <c r="M54" i="15" s="1"/>
  <c r="AC53" i="15"/>
  <c r="AB53" i="15"/>
  <c r="L53" i="15"/>
  <c r="M53" i="15" s="1"/>
  <c r="AC52" i="15"/>
  <c r="AB52" i="15"/>
  <c r="L52" i="15"/>
  <c r="M52" i="15" s="1"/>
  <c r="AC51" i="15"/>
  <c r="AB51" i="15"/>
  <c r="L51" i="15"/>
  <c r="M51" i="15" s="1"/>
  <c r="AC50" i="15"/>
  <c r="AB50" i="15"/>
  <c r="L50" i="15"/>
  <c r="M50" i="15" s="1"/>
  <c r="AC49" i="15"/>
  <c r="AB49" i="15"/>
  <c r="L49" i="15"/>
  <c r="M49" i="15" s="1"/>
  <c r="AC48" i="15"/>
  <c r="AB48" i="15"/>
  <c r="L48" i="15"/>
  <c r="M48" i="15" s="1"/>
  <c r="AC47" i="15"/>
  <c r="AB47" i="15"/>
  <c r="L47" i="15"/>
  <c r="M47" i="15" s="1"/>
  <c r="AC46" i="15"/>
  <c r="AB46" i="15"/>
  <c r="L46" i="15"/>
  <c r="M46" i="15" s="1"/>
  <c r="AC45" i="15"/>
  <c r="AB45" i="15"/>
  <c r="L45" i="15"/>
  <c r="M45" i="15" s="1"/>
  <c r="AC44" i="15"/>
  <c r="AB44" i="15"/>
  <c r="L44" i="15"/>
  <c r="M44" i="15" s="1"/>
  <c r="AC43" i="15"/>
  <c r="AB43" i="15"/>
  <c r="L43" i="15"/>
  <c r="M43" i="15" s="1"/>
  <c r="AC42" i="15"/>
  <c r="AB42" i="15"/>
  <c r="L42" i="15"/>
  <c r="M42" i="15" s="1"/>
  <c r="AC41" i="15"/>
  <c r="AB41" i="15"/>
  <c r="L41" i="15"/>
  <c r="M41" i="15" s="1"/>
  <c r="AC40" i="15"/>
  <c r="AB40" i="15"/>
  <c r="L40" i="15"/>
  <c r="M40" i="15" s="1"/>
  <c r="AC39" i="15"/>
  <c r="AB39" i="15"/>
  <c r="L39" i="15"/>
  <c r="M39" i="15" s="1"/>
  <c r="AC38" i="15"/>
  <c r="AB38" i="15"/>
  <c r="L38" i="15"/>
  <c r="M38" i="15" s="1"/>
  <c r="AC37" i="15"/>
  <c r="AB37" i="15"/>
  <c r="L37" i="15"/>
  <c r="M37" i="15" s="1"/>
  <c r="AC36" i="15"/>
  <c r="AB36" i="15"/>
  <c r="L36" i="15"/>
  <c r="M36" i="15" s="1"/>
  <c r="AC35" i="15"/>
  <c r="AB35" i="15"/>
  <c r="L35" i="15"/>
  <c r="M35" i="15" s="1"/>
  <c r="AC34" i="15"/>
  <c r="AB34" i="15"/>
  <c r="L34" i="15"/>
  <c r="M34" i="15" s="1"/>
  <c r="AC33" i="15"/>
  <c r="AB33" i="15"/>
  <c r="L33" i="15"/>
  <c r="M33" i="15" s="1"/>
  <c r="AC32" i="15"/>
  <c r="AB32" i="15"/>
  <c r="L32" i="15"/>
  <c r="M32" i="15" s="1"/>
  <c r="AC31" i="15"/>
  <c r="AB31" i="15"/>
  <c r="L31" i="15"/>
  <c r="M31" i="15" s="1"/>
  <c r="AC30" i="15"/>
  <c r="AB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F7" i="15"/>
  <c r="E7" i="15"/>
  <c r="F6" i="15"/>
  <c r="E6" i="15"/>
  <c r="F5" i="15"/>
  <c r="E5" i="15"/>
  <c r="AC180" i="14"/>
  <c r="AB180" i="14"/>
  <c r="L180" i="14"/>
  <c r="M180" i="14" s="1"/>
  <c r="AC179" i="14"/>
  <c r="AB179" i="14"/>
  <c r="L179" i="14"/>
  <c r="M179" i="14" s="1"/>
  <c r="AC178" i="14"/>
  <c r="AB178" i="14"/>
  <c r="L178" i="14"/>
  <c r="M178" i="14" s="1"/>
  <c r="AC177" i="14"/>
  <c r="AB177" i="14"/>
  <c r="L177" i="14"/>
  <c r="M177" i="14" s="1"/>
  <c r="AC176" i="14"/>
  <c r="AB176" i="14"/>
  <c r="L176" i="14"/>
  <c r="M176" i="14" s="1"/>
  <c r="AC175" i="14"/>
  <c r="AB175" i="14"/>
  <c r="L175" i="14"/>
  <c r="M175" i="14" s="1"/>
  <c r="AC174" i="14"/>
  <c r="AB174" i="14"/>
  <c r="L174" i="14"/>
  <c r="M174" i="14" s="1"/>
  <c r="AC173" i="14"/>
  <c r="AB173" i="14"/>
  <c r="L173" i="14"/>
  <c r="M173" i="14" s="1"/>
  <c r="AC172" i="14"/>
  <c r="AB172" i="14"/>
  <c r="L172" i="14"/>
  <c r="M172" i="14" s="1"/>
  <c r="AC171" i="14"/>
  <c r="AB171" i="14"/>
  <c r="L171" i="14"/>
  <c r="M171" i="14" s="1"/>
  <c r="AC170" i="14"/>
  <c r="AB170" i="14"/>
  <c r="L170" i="14"/>
  <c r="M170" i="14" s="1"/>
  <c r="AC169" i="14"/>
  <c r="AB169" i="14"/>
  <c r="L169" i="14"/>
  <c r="M169" i="14" s="1"/>
  <c r="AC168" i="14"/>
  <c r="AB168" i="14"/>
  <c r="L168" i="14"/>
  <c r="M168" i="14" s="1"/>
  <c r="AC167" i="14"/>
  <c r="AB167" i="14"/>
  <c r="L167" i="14"/>
  <c r="M167" i="14" s="1"/>
  <c r="AC166" i="14"/>
  <c r="AB166" i="14"/>
  <c r="L166" i="14"/>
  <c r="M166" i="14" s="1"/>
  <c r="AC165" i="14"/>
  <c r="AB165" i="14"/>
  <c r="L165" i="14"/>
  <c r="M165" i="14" s="1"/>
  <c r="AC164" i="14"/>
  <c r="AB164" i="14"/>
  <c r="L164" i="14"/>
  <c r="M164" i="14" s="1"/>
  <c r="AC163" i="14"/>
  <c r="AB163" i="14"/>
  <c r="L163" i="14"/>
  <c r="M163" i="14" s="1"/>
  <c r="AC162" i="14"/>
  <c r="AB162" i="14"/>
  <c r="L162" i="14"/>
  <c r="M162" i="14" s="1"/>
  <c r="AC161" i="14"/>
  <c r="AB161" i="14"/>
  <c r="L161" i="14"/>
  <c r="M161" i="14" s="1"/>
  <c r="AC160" i="14"/>
  <c r="AB160" i="14"/>
  <c r="L160" i="14"/>
  <c r="M160" i="14" s="1"/>
  <c r="AC159" i="14"/>
  <c r="AB159" i="14"/>
  <c r="L159" i="14"/>
  <c r="M159" i="14" s="1"/>
  <c r="AC158" i="14"/>
  <c r="AB158" i="14"/>
  <c r="L158" i="14"/>
  <c r="M158" i="14" s="1"/>
  <c r="AC157" i="14"/>
  <c r="AB157" i="14"/>
  <c r="L157" i="14"/>
  <c r="M157" i="14" s="1"/>
  <c r="AC156" i="14"/>
  <c r="AB156" i="14"/>
  <c r="L156" i="14"/>
  <c r="M156" i="14" s="1"/>
  <c r="AC155" i="14"/>
  <c r="AB155" i="14"/>
  <c r="L155" i="14"/>
  <c r="M155" i="14" s="1"/>
  <c r="AC154" i="14"/>
  <c r="AB154" i="14"/>
  <c r="L154" i="14"/>
  <c r="M154" i="14" s="1"/>
  <c r="AC153" i="14"/>
  <c r="AB153" i="14"/>
  <c r="L153" i="14"/>
  <c r="M153" i="14" s="1"/>
  <c r="AC152" i="14"/>
  <c r="AB152" i="14"/>
  <c r="L152" i="14"/>
  <c r="M152" i="14" s="1"/>
  <c r="AC151" i="14"/>
  <c r="AB151" i="14"/>
  <c r="L151" i="14"/>
  <c r="M151" i="14" s="1"/>
  <c r="AC150" i="14"/>
  <c r="AB150" i="14"/>
  <c r="L150" i="14"/>
  <c r="M150" i="14" s="1"/>
  <c r="AC149" i="14"/>
  <c r="AB149" i="14"/>
  <c r="L149" i="14"/>
  <c r="M149" i="14" s="1"/>
  <c r="AC148" i="14"/>
  <c r="AB148" i="14"/>
  <c r="L148" i="14"/>
  <c r="M148" i="14" s="1"/>
  <c r="AC147" i="14"/>
  <c r="AB147" i="14"/>
  <c r="L147" i="14"/>
  <c r="M147" i="14" s="1"/>
  <c r="AC146" i="14"/>
  <c r="AB146" i="14"/>
  <c r="L146" i="14"/>
  <c r="M146" i="14" s="1"/>
  <c r="AC145" i="14"/>
  <c r="AB145" i="14"/>
  <c r="L145" i="14"/>
  <c r="M145" i="14" s="1"/>
  <c r="AC144" i="14"/>
  <c r="AB144" i="14"/>
  <c r="L144" i="14"/>
  <c r="M144" i="14" s="1"/>
  <c r="AC143" i="14"/>
  <c r="AB143" i="14"/>
  <c r="L143" i="14"/>
  <c r="M143" i="14" s="1"/>
  <c r="AC142" i="14"/>
  <c r="AB142" i="14"/>
  <c r="L142" i="14"/>
  <c r="M142" i="14" s="1"/>
  <c r="AC141" i="14"/>
  <c r="AB141" i="14"/>
  <c r="L141" i="14"/>
  <c r="M141" i="14" s="1"/>
  <c r="AC140" i="14"/>
  <c r="AB140" i="14"/>
  <c r="L140" i="14"/>
  <c r="M140" i="14" s="1"/>
  <c r="AC139" i="14"/>
  <c r="AB139" i="14"/>
  <c r="L139" i="14"/>
  <c r="M139" i="14" s="1"/>
  <c r="AC138" i="14"/>
  <c r="AB138" i="14"/>
  <c r="L138" i="14"/>
  <c r="M138" i="14" s="1"/>
  <c r="AC137" i="14"/>
  <c r="AB137" i="14"/>
  <c r="L137" i="14"/>
  <c r="M137" i="14" s="1"/>
  <c r="AC136" i="14"/>
  <c r="AB136" i="14"/>
  <c r="L136" i="14"/>
  <c r="M136" i="14" s="1"/>
  <c r="AC135" i="14"/>
  <c r="AB135" i="14"/>
  <c r="L135" i="14"/>
  <c r="M135" i="14" s="1"/>
  <c r="AC134" i="14"/>
  <c r="AB134" i="14"/>
  <c r="L134" i="14"/>
  <c r="M134" i="14" s="1"/>
  <c r="AC133" i="14"/>
  <c r="AB133" i="14"/>
  <c r="L133" i="14"/>
  <c r="M133" i="14" s="1"/>
  <c r="AC132" i="14"/>
  <c r="AB132" i="14"/>
  <c r="L132" i="14"/>
  <c r="M132" i="14" s="1"/>
  <c r="AC131" i="14"/>
  <c r="AB131" i="14"/>
  <c r="L131" i="14"/>
  <c r="M131" i="14" s="1"/>
  <c r="AC130" i="14"/>
  <c r="AB130" i="14"/>
  <c r="L130" i="14"/>
  <c r="M130" i="14" s="1"/>
  <c r="AC129" i="14"/>
  <c r="AB129" i="14"/>
  <c r="L129" i="14"/>
  <c r="M129" i="14" s="1"/>
  <c r="AC128" i="14"/>
  <c r="AB128" i="14"/>
  <c r="L128" i="14"/>
  <c r="M128" i="14" s="1"/>
  <c r="AC127" i="14"/>
  <c r="AB127" i="14"/>
  <c r="L127" i="14"/>
  <c r="M127" i="14" s="1"/>
  <c r="AC126" i="14"/>
  <c r="AB126" i="14"/>
  <c r="L126" i="14"/>
  <c r="M126" i="14" s="1"/>
  <c r="AC125" i="14"/>
  <c r="AB125" i="14"/>
  <c r="L125" i="14"/>
  <c r="M125" i="14" s="1"/>
  <c r="AC124" i="14"/>
  <c r="AB124" i="14"/>
  <c r="L124" i="14"/>
  <c r="M124" i="14" s="1"/>
  <c r="AC123" i="14"/>
  <c r="AB123" i="14"/>
  <c r="L123" i="14"/>
  <c r="M123" i="14" s="1"/>
  <c r="AC122" i="14"/>
  <c r="AB122" i="14"/>
  <c r="L122" i="14"/>
  <c r="M122" i="14" s="1"/>
  <c r="AC121" i="14"/>
  <c r="AB121" i="14"/>
  <c r="L121" i="14"/>
  <c r="M121" i="14" s="1"/>
  <c r="AC120" i="14"/>
  <c r="AB120" i="14"/>
  <c r="L120" i="14"/>
  <c r="M120" i="14" s="1"/>
  <c r="AC119" i="14"/>
  <c r="AB119" i="14"/>
  <c r="L119" i="14"/>
  <c r="M119" i="14" s="1"/>
  <c r="AC118" i="14"/>
  <c r="AB118" i="14"/>
  <c r="L118" i="14"/>
  <c r="M118" i="14" s="1"/>
  <c r="AC117" i="14"/>
  <c r="AB117" i="14"/>
  <c r="L117" i="14"/>
  <c r="M117" i="14" s="1"/>
  <c r="AC116" i="14"/>
  <c r="AB116" i="14"/>
  <c r="L116" i="14"/>
  <c r="M116" i="14" s="1"/>
  <c r="AC115" i="14"/>
  <c r="AB115" i="14"/>
  <c r="L115" i="14"/>
  <c r="M115" i="14" s="1"/>
  <c r="AC114" i="14"/>
  <c r="AB114" i="14"/>
  <c r="L114" i="14"/>
  <c r="M114" i="14" s="1"/>
  <c r="AC113" i="14"/>
  <c r="AB113" i="14"/>
  <c r="L113" i="14"/>
  <c r="M113" i="14" s="1"/>
  <c r="AC112" i="14"/>
  <c r="AB112" i="14"/>
  <c r="L112" i="14"/>
  <c r="M112" i="14" s="1"/>
  <c r="AC111" i="14"/>
  <c r="AB111" i="14"/>
  <c r="L111" i="14"/>
  <c r="M111" i="14" s="1"/>
  <c r="AC110" i="14"/>
  <c r="AB110" i="14"/>
  <c r="L110" i="14"/>
  <c r="M110" i="14" s="1"/>
  <c r="AC109" i="14"/>
  <c r="AB109" i="14"/>
  <c r="L109" i="14"/>
  <c r="M109" i="14" s="1"/>
  <c r="AC108" i="14"/>
  <c r="AB108" i="14"/>
  <c r="L108" i="14"/>
  <c r="M108" i="14" s="1"/>
  <c r="AC107" i="14"/>
  <c r="AB107" i="14"/>
  <c r="L107" i="14"/>
  <c r="M107" i="14" s="1"/>
  <c r="AC106" i="14"/>
  <c r="AB106" i="14"/>
  <c r="L106" i="14"/>
  <c r="M106" i="14" s="1"/>
  <c r="AC105" i="14"/>
  <c r="AB105" i="14"/>
  <c r="L105" i="14"/>
  <c r="M105" i="14" s="1"/>
  <c r="AC104" i="14"/>
  <c r="AB104" i="14"/>
  <c r="L104" i="14"/>
  <c r="M104" i="14" s="1"/>
  <c r="AC103" i="14"/>
  <c r="AB103" i="14"/>
  <c r="L103" i="14"/>
  <c r="M103" i="14" s="1"/>
  <c r="AC102" i="14"/>
  <c r="AB102" i="14"/>
  <c r="L102" i="14"/>
  <c r="M102" i="14" s="1"/>
  <c r="AC101" i="14"/>
  <c r="AB101" i="14"/>
  <c r="L101" i="14"/>
  <c r="M101" i="14" s="1"/>
  <c r="AC100" i="14"/>
  <c r="AB100" i="14"/>
  <c r="L100" i="14"/>
  <c r="M100" i="14" s="1"/>
  <c r="AC99" i="14"/>
  <c r="AB99" i="14"/>
  <c r="L99" i="14"/>
  <c r="M99" i="14" s="1"/>
  <c r="AC98" i="14"/>
  <c r="AB98" i="14"/>
  <c r="L98" i="14"/>
  <c r="M98" i="14" s="1"/>
  <c r="AC97" i="14"/>
  <c r="AB97" i="14"/>
  <c r="L97" i="14"/>
  <c r="M97" i="14" s="1"/>
  <c r="AC96" i="14"/>
  <c r="AB96" i="14"/>
  <c r="L96" i="14"/>
  <c r="M96" i="14" s="1"/>
  <c r="AC95" i="14"/>
  <c r="AB95" i="14"/>
  <c r="L95" i="14"/>
  <c r="M95" i="14" s="1"/>
  <c r="AC94" i="14"/>
  <c r="AB94" i="14"/>
  <c r="L94" i="14"/>
  <c r="M94" i="14" s="1"/>
  <c r="AC93" i="14"/>
  <c r="AB93" i="14"/>
  <c r="L93" i="14"/>
  <c r="M93" i="14" s="1"/>
  <c r="AC92" i="14"/>
  <c r="AB92" i="14"/>
  <c r="L92" i="14"/>
  <c r="M92" i="14" s="1"/>
  <c r="AC91" i="14"/>
  <c r="AB91" i="14"/>
  <c r="L91" i="14"/>
  <c r="M91" i="14" s="1"/>
  <c r="AC90" i="14"/>
  <c r="AB90" i="14"/>
  <c r="L90" i="14"/>
  <c r="M90" i="14" s="1"/>
  <c r="AC89" i="14"/>
  <c r="AB89" i="14"/>
  <c r="L89" i="14"/>
  <c r="M89" i="14" s="1"/>
  <c r="AC88" i="14"/>
  <c r="AB88" i="14"/>
  <c r="L88" i="14"/>
  <c r="M88" i="14" s="1"/>
  <c r="AC87" i="14"/>
  <c r="AB87" i="14"/>
  <c r="L87" i="14"/>
  <c r="M87" i="14" s="1"/>
  <c r="AC86" i="14"/>
  <c r="AB86" i="14"/>
  <c r="L86" i="14"/>
  <c r="M86" i="14" s="1"/>
  <c r="AC85" i="14"/>
  <c r="AB85" i="14"/>
  <c r="L85" i="14"/>
  <c r="M85" i="14" s="1"/>
  <c r="AC84" i="14"/>
  <c r="AB84" i="14"/>
  <c r="L84" i="14"/>
  <c r="M84" i="14" s="1"/>
  <c r="AC83" i="14"/>
  <c r="AB83" i="14"/>
  <c r="L83" i="14"/>
  <c r="M83" i="14" s="1"/>
  <c r="AC82" i="14"/>
  <c r="AB82" i="14"/>
  <c r="L82" i="14"/>
  <c r="M82" i="14" s="1"/>
  <c r="AC81" i="14"/>
  <c r="AB81" i="14"/>
  <c r="L81" i="14"/>
  <c r="M81" i="14" s="1"/>
  <c r="AC80" i="14"/>
  <c r="AB80" i="14"/>
  <c r="L80" i="14"/>
  <c r="M80" i="14" s="1"/>
  <c r="AC79" i="14"/>
  <c r="AB79" i="14"/>
  <c r="L79" i="14"/>
  <c r="M79" i="14" s="1"/>
  <c r="AC78" i="14"/>
  <c r="AB78" i="14"/>
  <c r="L78" i="14"/>
  <c r="M78" i="14" s="1"/>
  <c r="AC77" i="14"/>
  <c r="AB77" i="14"/>
  <c r="L77" i="14"/>
  <c r="M77" i="14" s="1"/>
  <c r="AC76" i="14"/>
  <c r="AB76" i="14"/>
  <c r="L76" i="14"/>
  <c r="M76" i="14" s="1"/>
  <c r="AC75" i="14"/>
  <c r="AB75" i="14"/>
  <c r="L75" i="14"/>
  <c r="M75" i="14" s="1"/>
  <c r="AC74" i="14"/>
  <c r="AB74" i="14"/>
  <c r="L74" i="14"/>
  <c r="M74" i="14" s="1"/>
  <c r="AC73" i="14"/>
  <c r="AB73" i="14"/>
  <c r="L73" i="14"/>
  <c r="M73" i="14" s="1"/>
  <c r="AC72" i="14"/>
  <c r="AB72" i="14"/>
  <c r="L72" i="14"/>
  <c r="M72" i="14" s="1"/>
  <c r="AC71" i="14"/>
  <c r="AB71" i="14"/>
  <c r="L71" i="14"/>
  <c r="M71" i="14" s="1"/>
  <c r="AC70" i="14"/>
  <c r="AB70" i="14"/>
  <c r="L70" i="14"/>
  <c r="M70" i="14" s="1"/>
  <c r="AC69" i="14"/>
  <c r="AB69" i="14"/>
  <c r="L69" i="14"/>
  <c r="M69" i="14" s="1"/>
  <c r="AC68" i="14"/>
  <c r="AB68" i="14"/>
  <c r="L68" i="14"/>
  <c r="M68" i="14" s="1"/>
  <c r="AC67" i="14"/>
  <c r="AB67" i="14"/>
  <c r="L67" i="14"/>
  <c r="M67" i="14" s="1"/>
  <c r="AC66" i="14"/>
  <c r="AB66" i="14"/>
  <c r="L66" i="14"/>
  <c r="M66" i="14" s="1"/>
  <c r="AC65" i="14"/>
  <c r="AB65" i="14"/>
  <c r="L65" i="14"/>
  <c r="M65" i="14" s="1"/>
  <c r="AC64" i="14"/>
  <c r="AB64" i="14"/>
  <c r="L64" i="14"/>
  <c r="M64" i="14" s="1"/>
  <c r="AC63" i="14"/>
  <c r="AB63" i="14"/>
  <c r="L63" i="14"/>
  <c r="M63" i="14" s="1"/>
  <c r="AC62" i="14"/>
  <c r="AB62" i="14"/>
  <c r="L62" i="14"/>
  <c r="M62" i="14" s="1"/>
  <c r="AC61" i="14"/>
  <c r="AB61" i="14"/>
  <c r="L61" i="14"/>
  <c r="M61" i="14" s="1"/>
  <c r="AC60" i="14"/>
  <c r="AB60" i="14"/>
  <c r="L60" i="14"/>
  <c r="M60" i="14" s="1"/>
  <c r="AC59" i="14"/>
  <c r="AB59" i="14"/>
  <c r="L59" i="14"/>
  <c r="M59" i="14" s="1"/>
  <c r="AC58" i="14"/>
  <c r="AB58" i="14"/>
  <c r="L58" i="14"/>
  <c r="M58" i="14" s="1"/>
  <c r="AC57" i="14"/>
  <c r="AB57" i="14"/>
  <c r="L57" i="14"/>
  <c r="M57" i="14" s="1"/>
  <c r="AC56" i="14"/>
  <c r="AB56" i="14"/>
  <c r="L56" i="14"/>
  <c r="M56" i="14" s="1"/>
  <c r="AC55" i="14"/>
  <c r="AB55" i="14"/>
  <c r="L55" i="14"/>
  <c r="M55" i="14" s="1"/>
  <c r="AC54" i="14"/>
  <c r="AB54" i="14"/>
  <c r="L54" i="14"/>
  <c r="M54" i="14" s="1"/>
  <c r="AC53" i="14"/>
  <c r="AB53" i="14"/>
  <c r="L53" i="14"/>
  <c r="M53" i="14" s="1"/>
  <c r="AC52" i="14"/>
  <c r="AB52" i="14"/>
  <c r="L52" i="14"/>
  <c r="M52" i="14" s="1"/>
  <c r="AC51" i="14"/>
  <c r="AB51" i="14"/>
  <c r="L51" i="14"/>
  <c r="M51" i="14" s="1"/>
  <c r="AC50" i="14"/>
  <c r="AB50" i="14"/>
  <c r="L50" i="14"/>
  <c r="M50" i="14" s="1"/>
  <c r="AC49" i="14"/>
  <c r="AB49" i="14"/>
  <c r="L49" i="14"/>
  <c r="M49" i="14" s="1"/>
  <c r="AC48" i="14"/>
  <c r="AB48" i="14"/>
  <c r="L48" i="14"/>
  <c r="M48" i="14" s="1"/>
  <c r="AC47" i="14"/>
  <c r="AB47" i="14"/>
  <c r="L47" i="14"/>
  <c r="M47" i="14" s="1"/>
  <c r="AC46" i="14"/>
  <c r="AB46" i="14"/>
  <c r="L46" i="14"/>
  <c r="M46" i="14" s="1"/>
  <c r="AC45" i="14"/>
  <c r="AB45" i="14"/>
  <c r="L45" i="14"/>
  <c r="M45" i="14" s="1"/>
  <c r="AC44" i="14"/>
  <c r="AB44" i="14"/>
  <c r="L44" i="14"/>
  <c r="M44" i="14" s="1"/>
  <c r="AC43" i="14"/>
  <c r="AB43" i="14"/>
  <c r="L43" i="14"/>
  <c r="M43" i="14" s="1"/>
  <c r="AC42" i="14"/>
  <c r="AB42" i="14"/>
  <c r="I22" i="14" s="1" a="1"/>
  <c r="L42" i="14"/>
  <c r="M42" i="14" s="1"/>
  <c r="AC41" i="14"/>
  <c r="AB41" i="14"/>
  <c r="L41" i="14"/>
  <c r="M41" i="14" s="1"/>
  <c r="AC40" i="14"/>
  <c r="AB40" i="14"/>
  <c r="L40" i="14"/>
  <c r="M40" i="14" s="1"/>
  <c r="AC39" i="14"/>
  <c r="AB39" i="14"/>
  <c r="L39" i="14"/>
  <c r="M39" i="14" s="1"/>
  <c r="AC38" i="14"/>
  <c r="AB38" i="14"/>
  <c r="L38" i="14"/>
  <c r="M38" i="14" s="1"/>
  <c r="AC37" i="14"/>
  <c r="AB37" i="14"/>
  <c r="L37" i="14"/>
  <c r="M37" i="14" s="1"/>
  <c r="AC36" i="14"/>
  <c r="AB36" i="14"/>
  <c r="L36" i="14"/>
  <c r="M36" i="14" s="1"/>
  <c r="AC35" i="14"/>
  <c r="AB35" i="14"/>
  <c r="L35" i="14"/>
  <c r="M35" i="14" s="1"/>
  <c r="AC34" i="14"/>
  <c r="AB34" i="14"/>
  <c r="L34" i="14"/>
  <c r="M34" i="14" s="1"/>
  <c r="AC33" i="14"/>
  <c r="AB33" i="14"/>
  <c r="L33" i="14"/>
  <c r="M33" i="14" s="1"/>
  <c r="AC32" i="14"/>
  <c r="AB32" i="14"/>
  <c r="L32" i="14"/>
  <c r="M32" i="14" s="1"/>
  <c r="AC31" i="14"/>
  <c r="AB31" i="14"/>
  <c r="L31" i="14"/>
  <c r="M31" i="14" s="1"/>
  <c r="AC30" i="14"/>
  <c r="AB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F7" i="14"/>
  <c r="E7" i="14"/>
  <c r="F6" i="14"/>
  <c r="E6" i="14"/>
  <c r="F5" i="14"/>
  <c r="E5" i="14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W27" i="9" a="1"/>
  <c r="X27" i="9" a="1"/>
  <c r="Z27" i="9" a="1"/>
  <c r="O28" i="9"/>
  <c r="P28" i="9"/>
  <c r="Q28" i="9"/>
  <c r="R28" i="9"/>
  <c r="S28" i="9"/>
  <c r="T28" i="9"/>
  <c r="U28" i="9"/>
  <c r="W28" i="9"/>
  <c r="X28" i="9"/>
  <c r="Z28" i="9"/>
  <c r="N28" i="9"/>
  <c r="N27" i="9" a="1"/>
  <c r="Z27" i="8" a="1"/>
  <c r="Z28" i="8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D447" i="9"/>
  <c r="AC447" i="9"/>
  <c r="L447" i="9"/>
  <c r="M447" i="9" s="1"/>
  <c r="AD446" i="9"/>
  <c r="AC446" i="9"/>
  <c r="L446" i="9"/>
  <c r="M446" i="9" s="1"/>
  <c r="AD445" i="9"/>
  <c r="AC445" i="9"/>
  <c r="L445" i="9"/>
  <c r="M445" i="9" s="1"/>
  <c r="AD444" i="9"/>
  <c r="AC444" i="9"/>
  <c r="L444" i="9"/>
  <c r="M444" i="9" s="1"/>
  <c r="AD443" i="9"/>
  <c r="AC443" i="9"/>
  <c r="L443" i="9"/>
  <c r="M443" i="9" s="1"/>
  <c r="AC442" i="9"/>
  <c r="AD441" i="9"/>
  <c r="AC441" i="9"/>
  <c r="L441" i="9"/>
  <c r="M441" i="9" s="1"/>
  <c r="AD440" i="9"/>
  <c r="AC440" i="9"/>
  <c r="L440" i="9"/>
  <c r="M440" i="9" s="1"/>
  <c r="AD439" i="9"/>
  <c r="AC439" i="9"/>
  <c r="L439" i="9"/>
  <c r="M439" i="9" s="1"/>
  <c r="AD438" i="9"/>
  <c r="AC438" i="9"/>
  <c r="L438" i="9"/>
  <c r="M438" i="9" s="1"/>
  <c r="AD437" i="9"/>
  <c r="AC437" i="9"/>
  <c r="L437" i="9"/>
  <c r="M437" i="9" s="1"/>
  <c r="AD436" i="9"/>
  <c r="AC436" i="9"/>
  <c r="L436" i="9"/>
  <c r="M436" i="9" s="1"/>
  <c r="AD435" i="9"/>
  <c r="AC435" i="9"/>
  <c r="L435" i="9"/>
  <c r="M435" i="9" s="1"/>
  <c r="AD434" i="9"/>
  <c r="AC434" i="9"/>
  <c r="L434" i="9"/>
  <c r="M434" i="9" s="1"/>
  <c r="AD433" i="9"/>
  <c r="AC433" i="9"/>
  <c r="L433" i="9"/>
  <c r="M433" i="9" s="1"/>
  <c r="AD432" i="9"/>
  <c r="AC432" i="9"/>
  <c r="L432" i="9"/>
  <c r="M432" i="9" s="1"/>
  <c r="AD431" i="9"/>
  <c r="AC431" i="9"/>
  <c r="L431" i="9"/>
  <c r="M431" i="9" s="1"/>
  <c r="AD430" i="9"/>
  <c r="AC430" i="9"/>
  <c r="L430" i="9"/>
  <c r="M430" i="9" s="1"/>
  <c r="AD429" i="9"/>
  <c r="AC429" i="9"/>
  <c r="L429" i="9"/>
  <c r="M429" i="9" s="1"/>
  <c r="AD428" i="9"/>
  <c r="AC428" i="9"/>
  <c r="L428" i="9"/>
  <c r="M428" i="9" s="1"/>
  <c r="AD427" i="9"/>
  <c r="AC427" i="9"/>
  <c r="L427" i="9"/>
  <c r="M427" i="9" s="1"/>
  <c r="AD426" i="9"/>
  <c r="AC426" i="9"/>
  <c r="L426" i="9"/>
  <c r="M426" i="9" s="1"/>
  <c r="AD425" i="9"/>
  <c r="AC425" i="9"/>
  <c r="L425" i="9"/>
  <c r="M425" i="9" s="1"/>
  <c r="AD424" i="9"/>
  <c r="AC424" i="9"/>
  <c r="L424" i="9"/>
  <c r="M424" i="9" s="1"/>
  <c r="AD423" i="9"/>
  <c r="AC423" i="9"/>
  <c r="L423" i="9"/>
  <c r="M423" i="9" s="1"/>
  <c r="AD422" i="9"/>
  <c r="AC422" i="9"/>
  <c r="L422" i="9"/>
  <c r="M422" i="9" s="1"/>
  <c r="AD421" i="9"/>
  <c r="AC421" i="9"/>
  <c r="L421" i="9"/>
  <c r="M421" i="9" s="1"/>
  <c r="AD420" i="9"/>
  <c r="AC420" i="9"/>
  <c r="L420" i="9"/>
  <c r="M420" i="9" s="1"/>
  <c r="AD419" i="9"/>
  <c r="AC419" i="9"/>
  <c r="L419" i="9"/>
  <c r="M419" i="9" s="1"/>
  <c r="AD418" i="9"/>
  <c r="AC418" i="9"/>
  <c r="L418" i="9"/>
  <c r="M418" i="9" s="1"/>
  <c r="AD417" i="9"/>
  <c r="AC417" i="9"/>
  <c r="L417" i="9"/>
  <c r="M417" i="9" s="1"/>
  <c r="AD416" i="9"/>
  <c r="AC416" i="9"/>
  <c r="L416" i="9"/>
  <c r="M416" i="9" s="1"/>
  <c r="AD415" i="9"/>
  <c r="AC415" i="9"/>
  <c r="L415" i="9"/>
  <c r="M415" i="9" s="1"/>
  <c r="AD414" i="9"/>
  <c r="AC414" i="9"/>
  <c r="L414" i="9"/>
  <c r="M414" i="9" s="1"/>
  <c r="AD413" i="9"/>
  <c r="AC413" i="9"/>
  <c r="L413" i="9"/>
  <c r="M413" i="9" s="1"/>
  <c r="AD412" i="9"/>
  <c r="AC412" i="9"/>
  <c r="L412" i="9"/>
  <c r="M412" i="9" s="1"/>
  <c r="AD411" i="9"/>
  <c r="AC411" i="9"/>
  <c r="L411" i="9"/>
  <c r="M411" i="9" s="1"/>
  <c r="AD410" i="9"/>
  <c r="AC410" i="9"/>
  <c r="L410" i="9"/>
  <c r="M410" i="9" s="1"/>
  <c r="AD409" i="9"/>
  <c r="AC409" i="9"/>
  <c r="L409" i="9"/>
  <c r="M409" i="9" s="1"/>
  <c r="AD408" i="9"/>
  <c r="AC408" i="9"/>
  <c r="L408" i="9"/>
  <c r="M408" i="9" s="1"/>
  <c r="AD407" i="9"/>
  <c r="AC407" i="9"/>
  <c r="L407" i="9"/>
  <c r="M407" i="9" s="1"/>
  <c r="AD406" i="9"/>
  <c r="AC406" i="9"/>
  <c r="L406" i="9"/>
  <c r="M406" i="9" s="1"/>
  <c r="AD405" i="9"/>
  <c r="AC405" i="9"/>
  <c r="L405" i="9"/>
  <c r="M405" i="9" s="1"/>
  <c r="AD404" i="9"/>
  <c r="AC404" i="9"/>
  <c r="L404" i="9"/>
  <c r="M404" i="9" s="1"/>
  <c r="AD403" i="9"/>
  <c r="AC403" i="9"/>
  <c r="L403" i="9"/>
  <c r="M403" i="9" s="1"/>
  <c r="AD402" i="9"/>
  <c r="AC402" i="9"/>
  <c r="L402" i="9"/>
  <c r="M402" i="9" s="1"/>
  <c r="AD401" i="9"/>
  <c r="AC401" i="9"/>
  <c r="L401" i="9"/>
  <c r="M401" i="9" s="1"/>
  <c r="AD400" i="9"/>
  <c r="AC400" i="9"/>
  <c r="L400" i="9"/>
  <c r="M400" i="9" s="1"/>
  <c r="AD399" i="9"/>
  <c r="AC399" i="9"/>
  <c r="L399" i="9"/>
  <c r="M399" i="9" s="1"/>
  <c r="AD398" i="9"/>
  <c r="AC398" i="9"/>
  <c r="L398" i="9"/>
  <c r="M398" i="9" s="1"/>
  <c r="AD397" i="9"/>
  <c r="AC397" i="9"/>
  <c r="L397" i="9"/>
  <c r="M397" i="9" s="1"/>
  <c r="AD396" i="9"/>
  <c r="AC396" i="9"/>
  <c r="L396" i="9"/>
  <c r="M396" i="9" s="1"/>
  <c r="AD395" i="9"/>
  <c r="AC395" i="9"/>
  <c r="L395" i="9"/>
  <c r="M395" i="9" s="1"/>
  <c r="AD394" i="9"/>
  <c r="AC394" i="9"/>
  <c r="L394" i="9"/>
  <c r="M394" i="9" s="1"/>
  <c r="AD393" i="9"/>
  <c r="AC393" i="9"/>
  <c r="L393" i="9"/>
  <c r="M393" i="9" s="1"/>
  <c r="AD392" i="9"/>
  <c r="AC392" i="9"/>
  <c r="L392" i="9"/>
  <c r="M392" i="9" s="1"/>
  <c r="AD391" i="9"/>
  <c r="AC391" i="9"/>
  <c r="L391" i="9"/>
  <c r="M391" i="9" s="1"/>
  <c r="AD390" i="9"/>
  <c r="AC390" i="9"/>
  <c r="L390" i="9"/>
  <c r="M390" i="9" s="1"/>
  <c r="AD389" i="9"/>
  <c r="AC389" i="9"/>
  <c r="L389" i="9"/>
  <c r="M389" i="9" s="1"/>
  <c r="AD388" i="9"/>
  <c r="AC388" i="9"/>
  <c r="L388" i="9"/>
  <c r="M388" i="9" s="1"/>
  <c r="AD387" i="9"/>
  <c r="AC387" i="9"/>
  <c r="L387" i="9"/>
  <c r="M387" i="9" s="1"/>
  <c r="AD386" i="9"/>
  <c r="AC386" i="9"/>
  <c r="L386" i="9"/>
  <c r="M386" i="9" s="1"/>
  <c r="AD385" i="9"/>
  <c r="AC385" i="9"/>
  <c r="L385" i="9"/>
  <c r="M385" i="9" s="1"/>
  <c r="AD384" i="9"/>
  <c r="AC384" i="9"/>
  <c r="L384" i="9"/>
  <c r="M384" i="9" s="1"/>
  <c r="AD383" i="9"/>
  <c r="AC383" i="9"/>
  <c r="L383" i="9"/>
  <c r="M383" i="9" s="1"/>
  <c r="AD382" i="9"/>
  <c r="AC382" i="9"/>
  <c r="L382" i="9"/>
  <c r="M382" i="9" s="1"/>
  <c r="AD381" i="9"/>
  <c r="AC381" i="9"/>
  <c r="L381" i="9"/>
  <c r="M381" i="9" s="1"/>
  <c r="AD380" i="9"/>
  <c r="AC380" i="9"/>
  <c r="L380" i="9"/>
  <c r="M380" i="9" s="1"/>
  <c r="AD379" i="9"/>
  <c r="AC379" i="9"/>
  <c r="L379" i="9"/>
  <c r="M379" i="9" s="1"/>
  <c r="AD378" i="9"/>
  <c r="AC378" i="9"/>
  <c r="L378" i="9"/>
  <c r="M378" i="9" s="1"/>
  <c r="AD377" i="9"/>
  <c r="AC377" i="9"/>
  <c r="L377" i="9"/>
  <c r="M377" i="9" s="1"/>
  <c r="AD376" i="9"/>
  <c r="AC376" i="9"/>
  <c r="L376" i="9"/>
  <c r="M376" i="9" s="1"/>
  <c r="AD375" i="9"/>
  <c r="AC375" i="9"/>
  <c r="L375" i="9"/>
  <c r="M375" i="9" s="1"/>
  <c r="AD374" i="9"/>
  <c r="AC374" i="9"/>
  <c r="L374" i="9"/>
  <c r="M374" i="9" s="1"/>
  <c r="AD373" i="9"/>
  <c r="AC373" i="9"/>
  <c r="L373" i="9"/>
  <c r="M373" i="9" s="1"/>
  <c r="AD372" i="9"/>
  <c r="AC372" i="9"/>
  <c r="L372" i="9"/>
  <c r="M372" i="9" s="1"/>
  <c r="AD371" i="9"/>
  <c r="AC371" i="9"/>
  <c r="L371" i="9"/>
  <c r="M371" i="9" s="1"/>
  <c r="AD370" i="9"/>
  <c r="AC370" i="9"/>
  <c r="L370" i="9"/>
  <c r="M370" i="9" s="1"/>
  <c r="AD369" i="9"/>
  <c r="AC369" i="9"/>
  <c r="L369" i="9"/>
  <c r="M369" i="9" s="1"/>
  <c r="AD368" i="9"/>
  <c r="AC368" i="9"/>
  <c r="L368" i="9"/>
  <c r="M368" i="9" s="1"/>
  <c r="AD367" i="9"/>
  <c r="AC367" i="9"/>
  <c r="L367" i="9"/>
  <c r="M367" i="9" s="1"/>
  <c r="AD366" i="9"/>
  <c r="AC366" i="9"/>
  <c r="L366" i="9"/>
  <c r="M366" i="9" s="1"/>
  <c r="AD365" i="9"/>
  <c r="AC365" i="9"/>
  <c r="L365" i="9"/>
  <c r="M365" i="9" s="1"/>
  <c r="AD364" i="9"/>
  <c r="AC364" i="9"/>
  <c r="L364" i="9"/>
  <c r="M364" i="9" s="1"/>
  <c r="AD363" i="9"/>
  <c r="AC363" i="9"/>
  <c r="L363" i="9"/>
  <c r="M363" i="9" s="1"/>
  <c r="AD362" i="9"/>
  <c r="AC362" i="9"/>
  <c r="L362" i="9"/>
  <c r="M362" i="9" s="1"/>
  <c r="AD361" i="9"/>
  <c r="AC361" i="9"/>
  <c r="L361" i="9"/>
  <c r="M361" i="9" s="1"/>
  <c r="AD360" i="9"/>
  <c r="AC360" i="9"/>
  <c r="L360" i="9"/>
  <c r="M360" i="9" s="1"/>
  <c r="AD359" i="9"/>
  <c r="AC359" i="9"/>
  <c r="L359" i="9"/>
  <c r="M359" i="9" s="1"/>
  <c r="AD358" i="9"/>
  <c r="AC358" i="9"/>
  <c r="L358" i="9"/>
  <c r="M358" i="9" s="1"/>
  <c r="AD357" i="9"/>
  <c r="AC357" i="9"/>
  <c r="L357" i="9"/>
  <c r="M357" i="9" s="1"/>
  <c r="AD356" i="9"/>
  <c r="AC356" i="9"/>
  <c r="L356" i="9"/>
  <c r="M356" i="9" s="1"/>
  <c r="AD355" i="9"/>
  <c r="AC355" i="9"/>
  <c r="L355" i="9"/>
  <c r="M355" i="9" s="1"/>
  <c r="AD354" i="9"/>
  <c r="AC354" i="9"/>
  <c r="L354" i="9"/>
  <c r="M354" i="9" s="1"/>
  <c r="AD353" i="9"/>
  <c r="AC353" i="9"/>
  <c r="L353" i="9"/>
  <c r="M353" i="9" s="1"/>
  <c r="AD352" i="9"/>
  <c r="AC352" i="9"/>
  <c r="L352" i="9"/>
  <c r="M352" i="9" s="1"/>
  <c r="AD351" i="9"/>
  <c r="AC351" i="9"/>
  <c r="L351" i="9"/>
  <c r="M351" i="9" s="1"/>
  <c r="AD350" i="9"/>
  <c r="AC350" i="9"/>
  <c r="L350" i="9"/>
  <c r="M350" i="9" s="1"/>
  <c r="AD349" i="9"/>
  <c r="AC349" i="9"/>
  <c r="L349" i="9"/>
  <c r="M349" i="9" s="1"/>
  <c r="AD348" i="9"/>
  <c r="AC348" i="9"/>
  <c r="L348" i="9"/>
  <c r="M348" i="9" s="1"/>
  <c r="AD347" i="9"/>
  <c r="AC347" i="9"/>
  <c r="L347" i="9"/>
  <c r="M347" i="9" s="1"/>
  <c r="AD346" i="9"/>
  <c r="AC346" i="9"/>
  <c r="L346" i="9"/>
  <c r="M346" i="9" s="1"/>
  <c r="AD345" i="9"/>
  <c r="AC345" i="9"/>
  <c r="L345" i="9"/>
  <c r="M345" i="9" s="1"/>
  <c r="AD344" i="9"/>
  <c r="AC344" i="9"/>
  <c r="L344" i="9"/>
  <c r="M344" i="9" s="1"/>
  <c r="AD343" i="9"/>
  <c r="AC343" i="9"/>
  <c r="L343" i="9"/>
  <c r="M343" i="9" s="1"/>
  <c r="AD342" i="9"/>
  <c r="AC342" i="9"/>
  <c r="L342" i="9"/>
  <c r="M342" i="9" s="1"/>
  <c r="AD341" i="9"/>
  <c r="AC341" i="9"/>
  <c r="L341" i="9"/>
  <c r="M341" i="9" s="1"/>
  <c r="AD340" i="9"/>
  <c r="AC340" i="9"/>
  <c r="L340" i="9"/>
  <c r="M340" i="9" s="1"/>
  <c r="AD339" i="9"/>
  <c r="AC339" i="9"/>
  <c r="L339" i="9"/>
  <c r="M339" i="9" s="1"/>
  <c r="AD338" i="9"/>
  <c r="AC338" i="9"/>
  <c r="L338" i="9"/>
  <c r="M338" i="9" s="1"/>
  <c r="AD337" i="9"/>
  <c r="AC337" i="9"/>
  <c r="L337" i="9"/>
  <c r="M337" i="9" s="1"/>
  <c r="AD336" i="9"/>
  <c r="AC336" i="9"/>
  <c r="L336" i="9"/>
  <c r="M336" i="9" s="1"/>
  <c r="AD335" i="9"/>
  <c r="AC335" i="9"/>
  <c r="L335" i="9"/>
  <c r="M335" i="9" s="1"/>
  <c r="AD334" i="9"/>
  <c r="AC334" i="9"/>
  <c r="L334" i="9"/>
  <c r="M334" i="9" s="1"/>
  <c r="AD333" i="9"/>
  <c r="AC333" i="9"/>
  <c r="L333" i="9"/>
  <c r="M333" i="9" s="1"/>
  <c r="AD332" i="9"/>
  <c r="AC332" i="9"/>
  <c r="L332" i="9"/>
  <c r="M332" i="9" s="1"/>
  <c r="AD331" i="9"/>
  <c r="AC331" i="9"/>
  <c r="L331" i="9"/>
  <c r="M331" i="9" s="1"/>
  <c r="AD330" i="9"/>
  <c r="AC330" i="9"/>
  <c r="L330" i="9"/>
  <c r="M330" i="9" s="1"/>
  <c r="AD329" i="9"/>
  <c r="AC329" i="9"/>
  <c r="L329" i="9"/>
  <c r="M329" i="9" s="1"/>
  <c r="AD328" i="9"/>
  <c r="AC328" i="9"/>
  <c r="L328" i="9"/>
  <c r="M328" i="9" s="1"/>
  <c r="AD327" i="9"/>
  <c r="AC327" i="9"/>
  <c r="L327" i="9"/>
  <c r="M327" i="9" s="1"/>
  <c r="AD326" i="9"/>
  <c r="AC326" i="9"/>
  <c r="L326" i="9"/>
  <c r="M326" i="9" s="1"/>
  <c r="AD325" i="9"/>
  <c r="AC325" i="9"/>
  <c r="L325" i="9"/>
  <c r="M325" i="9" s="1"/>
  <c r="AD324" i="9"/>
  <c r="AC324" i="9"/>
  <c r="L324" i="9"/>
  <c r="M324" i="9" s="1"/>
  <c r="AD323" i="9"/>
  <c r="AC323" i="9"/>
  <c r="L323" i="9"/>
  <c r="M323" i="9" s="1"/>
  <c r="AD322" i="9"/>
  <c r="AC322" i="9"/>
  <c r="L322" i="9"/>
  <c r="M322" i="9" s="1"/>
  <c r="AD321" i="9"/>
  <c r="AC321" i="9"/>
  <c r="L321" i="9"/>
  <c r="M321" i="9" s="1"/>
  <c r="AD320" i="9"/>
  <c r="AC320" i="9"/>
  <c r="L320" i="9"/>
  <c r="M320" i="9" s="1"/>
  <c r="AD319" i="9"/>
  <c r="AC319" i="9"/>
  <c r="L319" i="9"/>
  <c r="M319" i="9" s="1"/>
  <c r="AD318" i="9"/>
  <c r="AC318" i="9"/>
  <c r="L318" i="9"/>
  <c r="M318" i="9" s="1"/>
  <c r="AD317" i="9"/>
  <c r="AC317" i="9"/>
  <c r="L317" i="9"/>
  <c r="M317" i="9" s="1"/>
  <c r="AD316" i="9"/>
  <c r="AC316" i="9"/>
  <c r="L316" i="9"/>
  <c r="M316" i="9" s="1"/>
  <c r="AD315" i="9"/>
  <c r="AC315" i="9"/>
  <c r="L315" i="9"/>
  <c r="M315" i="9" s="1"/>
  <c r="AD314" i="9"/>
  <c r="AC314" i="9"/>
  <c r="L314" i="9"/>
  <c r="M314" i="9" s="1"/>
  <c r="AD313" i="9"/>
  <c r="AC313" i="9"/>
  <c r="L313" i="9"/>
  <c r="M313" i="9" s="1"/>
  <c r="AD312" i="9"/>
  <c r="AC312" i="9"/>
  <c r="L312" i="9"/>
  <c r="M312" i="9" s="1"/>
  <c r="AD311" i="9"/>
  <c r="AC311" i="9"/>
  <c r="L311" i="9"/>
  <c r="M311" i="9" s="1"/>
  <c r="AD310" i="9"/>
  <c r="AC310" i="9"/>
  <c r="L310" i="9"/>
  <c r="M310" i="9" s="1"/>
  <c r="AD309" i="9"/>
  <c r="AC309" i="9"/>
  <c r="L309" i="9"/>
  <c r="M309" i="9" s="1"/>
  <c r="AD308" i="9"/>
  <c r="AC308" i="9"/>
  <c r="L308" i="9"/>
  <c r="M308" i="9" s="1"/>
  <c r="AD307" i="9"/>
  <c r="AC307" i="9"/>
  <c r="L307" i="9"/>
  <c r="M307" i="9" s="1"/>
  <c r="AD306" i="9"/>
  <c r="AC306" i="9"/>
  <c r="L306" i="9"/>
  <c r="M306" i="9" s="1"/>
  <c r="AD305" i="9"/>
  <c r="AC305" i="9"/>
  <c r="L305" i="9"/>
  <c r="M305" i="9" s="1"/>
  <c r="AD304" i="9"/>
  <c r="AC304" i="9"/>
  <c r="L304" i="9"/>
  <c r="M304" i="9" s="1"/>
  <c r="AD303" i="9"/>
  <c r="AC303" i="9"/>
  <c r="L303" i="9"/>
  <c r="M303" i="9" s="1"/>
  <c r="AD302" i="9"/>
  <c r="AC302" i="9"/>
  <c r="L302" i="9"/>
  <c r="M302" i="9" s="1"/>
  <c r="AD301" i="9"/>
  <c r="AC301" i="9"/>
  <c r="L301" i="9"/>
  <c r="M301" i="9" s="1"/>
  <c r="AD300" i="9"/>
  <c r="AC300" i="9"/>
  <c r="L300" i="9"/>
  <c r="M300" i="9" s="1"/>
  <c r="AD299" i="9"/>
  <c r="AC299" i="9"/>
  <c r="L299" i="9"/>
  <c r="M299" i="9" s="1"/>
  <c r="AD298" i="9"/>
  <c r="AC298" i="9"/>
  <c r="L298" i="9"/>
  <c r="M298" i="9" s="1"/>
  <c r="AD297" i="9"/>
  <c r="AC297" i="9"/>
  <c r="L297" i="9"/>
  <c r="M297" i="9" s="1"/>
  <c r="AD296" i="9"/>
  <c r="AC296" i="9"/>
  <c r="L296" i="9"/>
  <c r="M296" i="9" s="1"/>
  <c r="AD295" i="9"/>
  <c r="AC295" i="9"/>
  <c r="L295" i="9"/>
  <c r="M295" i="9" s="1"/>
  <c r="AD294" i="9"/>
  <c r="AC294" i="9"/>
  <c r="L294" i="9"/>
  <c r="M294" i="9" s="1"/>
  <c r="AD293" i="9"/>
  <c r="AC293" i="9"/>
  <c r="L293" i="9"/>
  <c r="M293" i="9" s="1"/>
  <c r="AD292" i="9"/>
  <c r="AC292" i="9"/>
  <c r="L292" i="9"/>
  <c r="M292" i="9" s="1"/>
  <c r="AD291" i="9"/>
  <c r="AC291" i="9"/>
  <c r="L291" i="9"/>
  <c r="M291" i="9" s="1"/>
  <c r="AD290" i="9"/>
  <c r="AC290" i="9"/>
  <c r="L290" i="9"/>
  <c r="M290" i="9" s="1"/>
  <c r="AD289" i="9"/>
  <c r="AC289" i="9"/>
  <c r="L289" i="9"/>
  <c r="M289" i="9" s="1"/>
  <c r="AD288" i="9"/>
  <c r="AC288" i="9"/>
  <c r="L288" i="9"/>
  <c r="M288" i="9" s="1"/>
  <c r="AD287" i="9"/>
  <c r="AC287" i="9"/>
  <c r="L287" i="9"/>
  <c r="M287" i="9" s="1"/>
  <c r="AD286" i="9"/>
  <c r="AC286" i="9"/>
  <c r="L286" i="9"/>
  <c r="M286" i="9" s="1"/>
  <c r="AD285" i="9"/>
  <c r="AC285" i="9"/>
  <c r="L285" i="9"/>
  <c r="M285" i="9" s="1"/>
  <c r="AD284" i="9"/>
  <c r="AC284" i="9"/>
  <c r="L284" i="9"/>
  <c r="M284" i="9" s="1"/>
  <c r="AD283" i="9"/>
  <c r="AC283" i="9"/>
  <c r="L283" i="9"/>
  <c r="M283" i="9" s="1"/>
  <c r="AD282" i="9"/>
  <c r="AC282" i="9"/>
  <c r="L282" i="9"/>
  <c r="M282" i="9" s="1"/>
  <c r="AD281" i="9"/>
  <c r="AC281" i="9"/>
  <c r="L281" i="9"/>
  <c r="M281" i="9" s="1"/>
  <c r="AD280" i="9"/>
  <c r="AC280" i="9"/>
  <c r="L280" i="9"/>
  <c r="M280" i="9" s="1"/>
  <c r="AD279" i="9"/>
  <c r="AC279" i="9"/>
  <c r="L279" i="9"/>
  <c r="M279" i="9" s="1"/>
  <c r="AD278" i="9"/>
  <c r="AC278" i="9"/>
  <c r="L278" i="9"/>
  <c r="M278" i="9" s="1"/>
  <c r="AD277" i="9"/>
  <c r="AC277" i="9"/>
  <c r="L277" i="9"/>
  <c r="M277" i="9" s="1"/>
  <c r="AD276" i="9"/>
  <c r="AC276" i="9"/>
  <c r="L276" i="9"/>
  <c r="M276" i="9" s="1"/>
  <c r="AD275" i="9"/>
  <c r="AC275" i="9"/>
  <c r="L275" i="9"/>
  <c r="M275" i="9" s="1"/>
  <c r="AD274" i="9"/>
  <c r="AC274" i="9"/>
  <c r="L274" i="9"/>
  <c r="M274" i="9" s="1"/>
  <c r="AD273" i="9"/>
  <c r="AC273" i="9"/>
  <c r="L273" i="9"/>
  <c r="M273" i="9" s="1"/>
  <c r="AD272" i="9"/>
  <c r="AC272" i="9"/>
  <c r="L272" i="9"/>
  <c r="M272" i="9" s="1"/>
  <c r="AD271" i="9"/>
  <c r="AC271" i="9"/>
  <c r="L271" i="9"/>
  <c r="M271" i="9" s="1"/>
  <c r="AD270" i="9"/>
  <c r="AC270" i="9"/>
  <c r="L270" i="9"/>
  <c r="M270" i="9" s="1"/>
  <c r="AD269" i="9"/>
  <c r="AC269" i="9"/>
  <c r="L269" i="9"/>
  <c r="M269" i="9" s="1"/>
  <c r="AD268" i="9"/>
  <c r="AC268" i="9"/>
  <c r="L268" i="9"/>
  <c r="M268" i="9" s="1"/>
  <c r="AD267" i="9"/>
  <c r="AC267" i="9"/>
  <c r="L267" i="9"/>
  <c r="M267" i="9" s="1"/>
  <c r="AD266" i="9"/>
  <c r="AC266" i="9"/>
  <c r="L266" i="9"/>
  <c r="M266" i="9" s="1"/>
  <c r="AD265" i="9"/>
  <c r="AC265" i="9"/>
  <c r="L265" i="9"/>
  <c r="M265" i="9" s="1"/>
  <c r="AD264" i="9"/>
  <c r="AC264" i="9"/>
  <c r="L264" i="9"/>
  <c r="M264" i="9" s="1"/>
  <c r="AD263" i="9"/>
  <c r="AC263" i="9"/>
  <c r="L263" i="9"/>
  <c r="M263" i="9" s="1"/>
  <c r="AD262" i="9"/>
  <c r="AC262" i="9"/>
  <c r="L262" i="9"/>
  <c r="M262" i="9" s="1"/>
  <c r="AD261" i="9"/>
  <c r="AC261" i="9"/>
  <c r="L261" i="9"/>
  <c r="M261" i="9" s="1"/>
  <c r="AD260" i="9"/>
  <c r="AC260" i="9"/>
  <c r="L260" i="9"/>
  <c r="M260" i="9" s="1"/>
  <c r="AD259" i="9"/>
  <c r="AC259" i="9"/>
  <c r="L259" i="9"/>
  <c r="M259" i="9" s="1"/>
  <c r="AD258" i="9"/>
  <c r="AC258" i="9"/>
  <c r="L258" i="9"/>
  <c r="M258" i="9" s="1"/>
  <c r="AD257" i="9"/>
  <c r="AC257" i="9"/>
  <c r="L257" i="9"/>
  <c r="M257" i="9" s="1"/>
  <c r="AD256" i="9"/>
  <c r="AC256" i="9"/>
  <c r="L256" i="9"/>
  <c r="M256" i="9" s="1"/>
  <c r="AD255" i="9"/>
  <c r="AC255" i="9"/>
  <c r="L255" i="9"/>
  <c r="M255" i="9" s="1"/>
  <c r="AD254" i="9"/>
  <c r="AC254" i="9"/>
  <c r="L254" i="9"/>
  <c r="M254" i="9" s="1"/>
  <c r="AD253" i="9"/>
  <c r="AC253" i="9"/>
  <c r="L253" i="9"/>
  <c r="M253" i="9" s="1"/>
  <c r="AD252" i="9"/>
  <c r="AC252" i="9"/>
  <c r="L252" i="9"/>
  <c r="M252" i="9" s="1"/>
  <c r="AD251" i="9"/>
  <c r="AC251" i="9"/>
  <c r="L251" i="9"/>
  <c r="M251" i="9" s="1"/>
  <c r="AD250" i="9"/>
  <c r="AC250" i="9"/>
  <c r="L250" i="9"/>
  <c r="M250" i="9" s="1"/>
  <c r="AD249" i="9"/>
  <c r="AC249" i="9"/>
  <c r="L249" i="9"/>
  <c r="M249" i="9" s="1"/>
  <c r="AD248" i="9"/>
  <c r="AC248" i="9"/>
  <c r="L248" i="9"/>
  <c r="M248" i="9" s="1"/>
  <c r="AD247" i="9"/>
  <c r="AC247" i="9"/>
  <c r="L247" i="9"/>
  <c r="M247" i="9" s="1"/>
  <c r="AD246" i="9"/>
  <c r="AC246" i="9"/>
  <c r="L246" i="9"/>
  <c r="M246" i="9" s="1"/>
  <c r="AD245" i="9"/>
  <c r="AC245" i="9"/>
  <c r="L245" i="9"/>
  <c r="M245" i="9" s="1"/>
  <c r="AD244" i="9"/>
  <c r="AC244" i="9"/>
  <c r="L244" i="9"/>
  <c r="M244" i="9" s="1"/>
  <c r="AD243" i="9"/>
  <c r="AC243" i="9"/>
  <c r="L243" i="9"/>
  <c r="M243" i="9" s="1"/>
  <c r="AD242" i="9"/>
  <c r="AC242" i="9"/>
  <c r="L242" i="9"/>
  <c r="M242" i="9" s="1"/>
  <c r="AD241" i="9"/>
  <c r="AC241" i="9"/>
  <c r="L241" i="9"/>
  <c r="M241" i="9" s="1"/>
  <c r="AD240" i="9"/>
  <c r="AC240" i="9"/>
  <c r="L240" i="9"/>
  <c r="M240" i="9" s="1"/>
  <c r="AD239" i="9"/>
  <c r="AC239" i="9"/>
  <c r="L239" i="9"/>
  <c r="M239" i="9" s="1"/>
  <c r="AD238" i="9"/>
  <c r="AC238" i="9"/>
  <c r="L238" i="9"/>
  <c r="M238" i="9" s="1"/>
  <c r="AD237" i="9"/>
  <c r="AC237" i="9"/>
  <c r="L237" i="9"/>
  <c r="M237" i="9" s="1"/>
  <c r="AD236" i="9"/>
  <c r="AC236" i="9"/>
  <c r="L236" i="9"/>
  <c r="M236" i="9" s="1"/>
  <c r="AD235" i="9"/>
  <c r="AC235" i="9"/>
  <c r="L235" i="9"/>
  <c r="M235" i="9" s="1"/>
  <c r="AD234" i="9"/>
  <c r="AC234" i="9"/>
  <c r="L234" i="9"/>
  <c r="M234" i="9" s="1"/>
  <c r="AD233" i="9"/>
  <c r="AC233" i="9"/>
  <c r="L233" i="9"/>
  <c r="M233" i="9" s="1"/>
  <c r="AD232" i="9"/>
  <c r="AC232" i="9"/>
  <c r="L232" i="9"/>
  <c r="M232" i="9" s="1"/>
  <c r="AD231" i="9"/>
  <c r="AC231" i="9"/>
  <c r="L231" i="9"/>
  <c r="M231" i="9" s="1"/>
  <c r="AD230" i="9"/>
  <c r="AC230" i="9"/>
  <c r="L230" i="9"/>
  <c r="M230" i="9" s="1"/>
  <c r="AD229" i="9"/>
  <c r="AC229" i="9"/>
  <c r="L229" i="9"/>
  <c r="M229" i="9" s="1"/>
  <c r="AD228" i="9"/>
  <c r="AC228" i="9"/>
  <c r="L228" i="9"/>
  <c r="M228" i="9" s="1"/>
  <c r="AD227" i="9"/>
  <c r="AC227" i="9"/>
  <c r="L227" i="9"/>
  <c r="M227" i="9" s="1"/>
  <c r="AD226" i="9"/>
  <c r="AC226" i="9"/>
  <c r="L226" i="9"/>
  <c r="M226" i="9" s="1"/>
  <c r="AD225" i="9"/>
  <c r="AC225" i="9"/>
  <c r="L225" i="9"/>
  <c r="M225" i="9" s="1"/>
  <c r="AD224" i="9"/>
  <c r="AC224" i="9"/>
  <c r="L224" i="9"/>
  <c r="M224" i="9" s="1"/>
  <c r="AD223" i="9"/>
  <c r="AC223" i="9"/>
  <c r="L223" i="9"/>
  <c r="M223" i="9" s="1"/>
  <c r="AD222" i="9"/>
  <c r="AC222" i="9"/>
  <c r="L222" i="9"/>
  <c r="M222" i="9" s="1"/>
  <c r="AD221" i="9"/>
  <c r="AC221" i="9"/>
  <c r="L221" i="9"/>
  <c r="M221" i="9" s="1"/>
  <c r="AD220" i="9"/>
  <c r="AC220" i="9"/>
  <c r="L220" i="9"/>
  <c r="M220" i="9" s="1"/>
  <c r="AD219" i="9"/>
  <c r="AC219" i="9"/>
  <c r="L219" i="9"/>
  <c r="M219" i="9" s="1"/>
  <c r="AD218" i="9"/>
  <c r="AC218" i="9"/>
  <c r="L218" i="9"/>
  <c r="M218" i="9" s="1"/>
  <c r="AD217" i="9"/>
  <c r="AC217" i="9"/>
  <c r="L217" i="9"/>
  <c r="M217" i="9" s="1"/>
  <c r="AD216" i="9"/>
  <c r="AC216" i="9"/>
  <c r="L216" i="9"/>
  <c r="M216" i="9" s="1"/>
  <c r="AD215" i="9"/>
  <c r="AC215" i="9"/>
  <c r="L215" i="9"/>
  <c r="M215" i="9" s="1"/>
  <c r="AD214" i="9"/>
  <c r="AC214" i="9"/>
  <c r="L214" i="9"/>
  <c r="M214" i="9" s="1"/>
  <c r="AD213" i="9"/>
  <c r="AC213" i="9"/>
  <c r="L213" i="9"/>
  <c r="M213" i="9" s="1"/>
  <c r="AD212" i="9"/>
  <c r="AC212" i="9"/>
  <c r="L212" i="9"/>
  <c r="M212" i="9" s="1"/>
  <c r="AD211" i="9"/>
  <c r="AC211" i="9"/>
  <c r="L211" i="9"/>
  <c r="M211" i="9" s="1"/>
  <c r="AD210" i="9"/>
  <c r="AC210" i="9"/>
  <c r="L210" i="9"/>
  <c r="M210" i="9" s="1"/>
  <c r="AD209" i="9"/>
  <c r="AC209" i="9"/>
  <c r="L209" i="9"/>
  <c r="M209" i="9" s="1"/>
  <c r="AD208" i="9"/>
  <c r="AC208" i="9"/>
  <c r="L208" i="9"/>
  <c r="M208" i="9" s="1"/>
  <c r="AD207" i="9"/>
  <c r="AC207" i="9"/>
  <c r="L207" i="9"/>
  <c r="M207" i="9" s="1"/>
  <c r="AD206" i="9"/>
  <c r="AC206" i="9"/>
  <c r="L206" i="9"/>
  <c r="M206" i="9" s="1"/>
  <c r="AD205" i="9"/>
  <c r="AC205" i="9"/>
  <c r="L205" i="9"/>
  <c r="M205" i="9" s="1"/>
  <c r="AD204" i="9"/>
  <c r="AC204" i="9"/>
  <c r="L204" i="9"/>
  <c r="M204" i="9" s="1"/>
  <c r="AD203" i="9"/>
  <c r="AC203" i="9"/>
  <c r="L203" i="9"/>
  <c r="M203" i="9" s="1"/>
  <c r="AD202" i="9"/>
  <c r="AC202" i="9"/>
  <c r="L202" i="9"/>
  <c r="M202" i="9" s="1"/>
  <c r="AD201" i="9"/>
  <c r="AC201" i="9"/>
  <c r="L201" i="9"/>
  <c r="M201" i="9" s="1"/>
  <c r="AD200" i="9"/>
  <c r="AC200" i="9"/>
  <c r="L200" i="9"/>
  <c r="M200" i="9" s="1"/>
  <c r="AD199" i="9"/>
  <c r="AC199" i="9"/>
  <c r="L199" i="9"/>
  <c r="M199" i="9" s="1"/>
  <c r="AD198" i="9"/>
  <c r="AC198" i="9"/>
  <c r="L198" i="9"/>
  <c r="M198" i="9" s="1"/>
  <c r="AD197" i="9"/>
  <c r="AC197" i="9"/>
  <c r="L197" i="9"/>
  <c r="M197" i="9" s="1"/>
  <c r="AD196" i="9"/>
  <c r="AC196" i="9"/>
  <c r="L196" i="9"/>
  <c r="M196" i="9" s="1"/>
  <c r="AD195" i="9"/>
  <c r="AC195" i="9"/>
  <c r="L195" i="9"/>
  <c r="M195" i="9" s="1"/>
  <c r="AD194" i="9"/>
  <c r="AC194" i="9"/>
  <c r="L194" i="9"/>
  <c r="M194" i="9" s="1"/>
  <c r="AD193" i="9"/>
  <c r="AC193" i="9"/>
  <c r="L193" i="9"/>
  <c r="M193" i="9" s="1"/>
  <c r="AD192" i="9"/>
  <c r="AC192" i="9"/>
  <c r="L192" i="9"/>
  <c r="M192" i="9" s="1"/>
  <c r="AD191" i="9"/>
  <c r="AC191" i="9"/>
  <c r="L191" i="9"/>
  <c r="M191" i="9" s="1"/>
  <c r="AD190" i="9"/>
  <c r="AC190" i="9"/>
  <c r="L190" i="9"/>
  <c r="M190" i="9" s="1"/>
  <c r="AD189" i="9"/>
  <c r="AC189" i="9"/>
  <c r="L189" i="9"/>
  <c r="M189" i="9" s="1"/>
  <c r="AD188" i="9"/>
  <c r="AC188" i="9"/>
  <c r="L188" i="9"/>
  <c r="M188" i="9" s="1"/>
  <c r="AD187" i="9"/>
  <c r="AC187" i="9"/>
  <c r="L187" i="9"/>
  <c r="M187" i="9" s="1"/>
  <c r="AD186" i="9"/>
  <c r="AC186" i="9"/>
  <c r="L186" i="9"/>
  <c r="M186" i="9" s="1"/>
  <c r="AD185" i="9"/>
  <c r="AC185" i="9"/>
  <c r="L185" i="9"/>
  <c r="M185" i="9" s="1"/>
  <c r="AD184" i="9"/>
  <c r="AC184" i="9"/>
  <c r="L184" i="9"/>
  <c r="M184" i="9" s="1"/>
  <c r="AD183" i="9"/>
  <c r="AC183" i="9"/>
  <c r="L183" i="9"/>
  <c r="M183" i="9" s="1"/>
  <c r="AD182" i="9"/>
  <c r="AC182" i="9"/>
  <c r="L182" i="9"/>
  <c r="M182" i="9" s="1"/>
  <c r="AD181" i="9"/>
  <c r="AC181" i="9"/>
  <c r="L181" i="9"/>
  <c r="M181" i="9" s="1"/>
  <c r="AD180" i="9"/>
  <c r="AC180" i="9"/>
  <c r="L180" i="9"/>
  <c r="M180" i="9" s="1"/>
  <c r="AD179" i="9"/>
  <c r="AC179" i="9"/>
  <c r="L179" i="9"/>
  <c r="M179" i="9" s="1"/>
  <c r="AD178" i="9"/>
  <c r="AC178" i="9"/>
  <c r="L178" i="9"/>
  <c r="M178" i="9" s="1"/>
  <c r="AD177" i="9"/>
  <c r="AC177" i="9"/>
  <c r="L177" i="9"/>
  <c r="M177" i="9" s="1"/>
  <c r="AD176" i="9"/>
  <c r="AC176" i="9"/>
  <c r="L176" i="9"/>
  <c r="M176" i="9" s="1"/>
  <c r="AD175" i="9"/>
  <c r="AC175" i="9"/>
  <c r="L175" i="9"/>
  <c r="M175" i="9" s="1"/>
  <c r="AD174" i="9"/>
  <c r="AC174" i="9"/>
  <c r="L174" i="9"/>
  <c r="M174" i="9" s="1"/>
  <c r="AD173" i="9"/>
  <c r="AC173" i="9"/>
  <c r="L173" i="9"/>
  <c r="M173" i="9" s="1"/>
  <c r="AD172" i="9"/>
  <c r="AC172" i="9"/>
  <c r="L172" i="9"/>
  <c r="M172" i="9" s="1"/>
  <c r="AD171" i="9"/>
  <c r="AC171" i="9"/>
  <c r="L171" i="9"/>
  <c r="M171" i="9" s="1"/>
  <c r="AD170" i="9"/>
  <c r="AC170" i="9"/>
  <c r="L170" i="9"/>
  <c r="M170" i="9" s="1"/>
  <c r="AD169" i="9"/>
  <c r="AC169" i="9"/>
  <c r="L169" i="9"/>
  <c r="M169" i="9" s="1"/>
  <c r="AD168" i="9"/>
  <c r="AC168" i="9"/>
  <c r="L168" i="9"/>
  <c r="M168" i="9" s="1"/>
  <c r="AD167" i="9"/>
  <c r="AC167" i="9"/>
  <c r="L167" i="9"/>
  <c r="M167" i="9" s="1"/>
  <c r="AD166" i="9"/>
  <c r="AC166" i="9"/>
  <c r="L166" i="9"/>
  <c r="M166" i="9" s="1"/>
  <c r="AD165" i="9"/>
  <c r="AC165" i="9"/>
  <c r="L165" i="9"/>
  <c r="M165" i="9" s="1"/>
  <c r="AD164" i="9"/>
  <c r="AC164" i="9"/>
  <c r="L164" i="9"/>
  <c r="M164" i="9" s="1"/>
  <c r="AD163" i="9"/>
  <c r="AC163" i="9"/>
  <c r="L163" i="9"/>
  <c r="M163" i="9" s="1"/>
  <c r="AD162" i="9"/>
  <c r="AC162" i="9"/>
  <c r="L162" i="9"/>
  <c r="M162" i="9" s="1"/>
  <c r="AD161" i="9"/>
  <c r="AC161" i="9"/>
  <c r="L161" i="9"/>
  <c r="M161" i="9" s="1"/>
  <c r="AD160" i="9"/>
  <c r="AC160" i="9"/>
  <c r="L160" i="9"/>
  <c r="M160" i="9" s="1"/>
  <c r="AD159" i="9"/>
  <c r="AC159" i="9"/>
  <c r="L159" i="9"/>
  <c r="M159" i="9" s="1"/>
  <c r="AD158" i="9"/>
  <c r="AC158" i="9"/>
  <c r="L158" i="9"/>
  <c r="M158" i="9" s="1"/>
  <c r="AD157" i="9"/>
  <c r="AC157" i="9"/>
  <c r="L157" i="9"/>
  <c r="M157" i="9" s="1"/>
  <c r="AD156" i="9"/>
  <c r="AC156" i="9"/>
  <c r="L156" i="9"/>
  <c r="M156" i="9" s="1"/>
  <c r="AD155" i="9"/>
  <c r="AC155" i="9"/>
  <c r="L155" i="9"/>
  <c r="M155" i="9" s="1"/>
  <c r="AD154" i="9"/>
  <c r="AC154" i="9"/>
  <c r="L154" i="9"/>
  <c r="M154" i="9" s="1"/>
  <c r="AD153" i="9"/>
  <c r="AC153" i="9"/>
  <c r="L153" i="9"/>
  <c r="M153" i="9" s="1"/>
  <c r="AD152" i="9"/>
  <c r="AC152" i="9"/>
  <c r="L152" i="9"/>
  <c r="M152" i="9" s="1"/>
  <c r="AD151" i="9"/>
  <c r="AC151" i="9"/>
  <c r="L151" i="9"/>
  <c r="M151" i="9" s="1"/>
  <c r="AD150" i="9"/>
  <c r="AC150" i="9"/>
  <c r="L150" i="9"/>
  <c r="M150" i="9" s="1"/>
  <c r="AD149" i="9"/>
  <c r="AC149" i="9"/>
  <c r="L149" i="9"/>
  <c r="M149" i="9" s="1"/>
  <c r="AD148" i="9"/>
  <c r="AC148" i="9"/>
  <c r="L148" i="9"/>
  <c r="M148" i="9" s="1"/>
  <c r="AD147" i="9"/>
  <c r="AC147" i="9"/>
  <c r="L147" i="9"/>
  <c r="M147" i="9" s="1"/>
  <c r="AD146" i="9"/>
  <c r="AC146" i="9"/>
  <c r="L146" i="9"/>
  <c r="M146" i="9" s="1"/>
  <c r="AD145" i="9"/>
  <c r="AC145" i="9"/>
  <c r="L145" i="9"/>
  <c r="M145" i="9" s="1"/>
  <c r="AD144" i="9"/>
  <c r="AC144" i="9"/>
  <c r="L144" i="9"/>
  <c r="M144" i="9" s="1"/>
  <c r="AD143" i="9"/>
  <c r="AC143" i="9"/>
  <c r="L143" i="9"/>
  <c r="M143" i="9" s="1"/>
  <c r="AD142" i="9"/>
  <c r="AC142" i="9"/>
  <c r="L142" i="9"/>
  <c r="M142" i="9" s="1"/>
  <c r="AD141" i="9"/>
  <c r="AC141" i="9"/>
  <c r="L141" i="9"/>
  <c r="M141" i="9" s="1"/>
  <c r="AD140" i="9"/>
  <c r="AC140" i="9"/>
  <c r="L140" i="9"/>
  <c r="M140" i="9" s="1"/>
  <c r="AD139" i="9"/>
  <c r="AC139" i="9"/>
  <c r="L139" i="9"/>
  <c r="M139" i="9" s="1"/>
  <c r="AD138" i="9"/>
  <c r="AC138" i="9"/>
  <c r="L138" i="9"/>
  <c r="M138" i="9" s="1"/>
  <c r="AD137" i="9"/>
  <c r="AC137" i="9"/>
  <c r="L137" i="9"/>
  <c r="M137" i="9" s="1"/>
  <c r="AD136" i="9"/>
  <c r="AC136" i="9"/>
  <c r="L136" i="9"/>
  <c r="M136" i="9" s="1"/>
  <c r="AD135" i="9"/>
  <c r="AC135" i="9"/>
  <c r="L135" i="9"/>
  <c r="M135" i="9" s="1"/>
  <c r="AD134" i="9"/>
  <c r="AC134" i="9"/>
  <c r="L134" i="9"/>
  <c r="M134" i="9" s="1"/>
  <c r="AD133" i="9"/>
  <c r="AC133" i="9"/>
  <c r="L133" i="9"/>
  <c r="M133" i="9" s="1"/>
  <c r="AD132" i="9"/>
  <c r="AC132" i="9"/>
  <c r="L132" i="9"/>
  <c r="M132" i="9" s="1"/>
  <c r="AD131" i="9"/>
  <c r="AC131" i="9"/>
  <c r="L131" i="9"/>
  <c r="M131" i="9" s="1"/>
  <c r="AD130" i="9"/>
  <c r="AC130" i="9"/>
  <c r="L130" i="9"/>
  <c r="M130" i="9" s="1"/>
  <c r="AD129" i="9"/>
  <c r="AC129" i="9"/>
  <c r="L129" i="9"/>
  <c r="M129" i="9" s="1"/>
  <c r="AD128" i="9"/>
  <c r="AC128" i="9"/>
  <c r="L128" i="9"/>
  <c r="M128" i="9" s="1"/>
  <c r="AD127" i="9"/>
  <c r="AC127" i="9"/>
  <c r="L127" i="9"/>
  <c r="M127" i="9" s="1"/>
  <c r="AD126" i="9"/>
  <c r="AC126" i="9"/>
  <c r="L126" i="9"/>
  <c r="M126" i="9" s="1"/>
  <c r="AD125" i="9"/>
  <c r="AC125" i="9"/>
  <c r="L125" i="9"/>
  <c r="M125" i="9" s="1"/>
  <c r="AD124" i="9"/>
  <c r="AC124" i="9"/>
  <c r="L124" i="9"/>
  <c r="M124" i="9" s="1"/>
  <c r="AD123" i="9"/>
  <c r="AC123" i="9"/>
  <c r="L123" i="9"/>
  <c r="M123" i="9" s="1"/>
  <c r="AD122" i="9"/>
  <c r="AC122" i="9"/>
  <c r="L122" i="9"/>
  <c r="M122" i="9" s="1"/>
  <c r="AD121" i="9"/>
  <c r="AC121" i="9"/>
  <c r="L121" i="9"/>
  <c r="M121" i="9" s="1"/>
  <c r="AD120" i="9"/>
  <c r="AC120" i="9"/>
  <c r="L120" i="9"/>
  <c r="M120" i="9" s="1"/>
  <c r="AD119" i="9"/>
  <c r="AC119" i="9"/>
  <c r="L119" i="9"/>
  <c r="M119" i="9" s="1"/>
  <c r="AD118" i="9"/>
  <c r="AC118" i="9"/>
  <c r="L118" i="9"/>
  <c r="M118" i="9" s="1"/>
  <c r="AD117" i="9"/>
  <c r="AC117" i="9"/>
  <c r="L117" i="9"/>
  <c r="M117" i="9" s="1"/>
  <c r="AD116" i="9"/>
  <c r="AC116" i="9"/>
  <c r="L116" i="9"/>
  <c r="M116" i="9" s="1"/>
  <c r="AD115" i="9"/>
  <c r="AC115" i="9"/>
  <c r="L115" i="9"/>
  <c r="M115" i="9" s="1"/>
  <c r="AD114" i="9"/>
  <c r="AC114" i="9"/>
  <c r="L114" i="9"/>
  <c r="M114" i="9" s="1"/>
  <c r="AD113" i="9"/>
  <c r="AC113" i="9"/>
  <c r="L113" i="9"/>
  <c r="M113" i="9" s="1"/>
  <c r="AD112" i="9"/>
  <c r="AC112" i="9"/>
  <c r="L112" i="9"/>
  <c r="M112" i="9" s="1"/>
  <c r="AD111" i="9"/>
  <c r="AC111" i="9"/>
  <c r="L111" i="9"/>
  <c r="M111" i="9" s="1"/>
  <c r="AD110" i="9"/>
  <c r="AC110" i="9"/>
  <c r="L110" i="9"/>
  <c r="M110" i="9" s="1"/>
  <c r="AD109" i="9"/>
  <c r="AC109" i="9"/>
  <c r="L109" i="9"/>
  <c r="M109" i="9" s="1"/>
  <c r="AD108" i="9"/>
  <c r="AC108" i="9"/>
  <c r="L108" i="9"/>
  <c r="M108" i="9" s="1"/>
  <c r="AD107" i="9"/>
  <c r="AC107" i="9"/>
  <c r="L107" i="9"/>
  <c r="M107" i="9" s="1"/>
  <c r="AD106" i="9"/>
  <c r="AC106" i="9"/>
  <c r="L106" i="9"/>
  <c r="M106" i="9" s="1"/>
  <c r="AD105" i="9"/>
  <c r="AC105" i="9"/>
  <c r="L105" i="9"/>
  <c r="M105" i="9" s="1"/>
  <c r="AD104" i="9"/>
  <c r="AC104" i="9"/>
  <c r="L104" i="9"/>
  <c r="M104" i="9" s="1"/>
  <c r="AD103" i="9"/>
  <c r="AC103" i="9"/>
  <c r="L103" i="9"/>
  <c r="M103" i="9" s="1"/>
  <c r="AD102" i="9"/>
  <c r="AC102" i="9"/>
  <c r="L102" i="9"/>
  <c r="M102" i="9" s="1"/>
  <c r="AD101" i="9"/>
  <c r="AC101" i="9"/>
  <c r="L101" i="9"/>
  <c r="M101" i="9" s="1"/>
  <c r="AD100" i="9"/>
  <c r="AC100" i="9"/>
  <c r="L100" i="9"/>
  <c r="M100" i="9" s="1"/>
  <c r="AD99" i="9"/>
  <c r="AC99" i="9"/>
  <c r="L99" i="9"/>
  <c r="M99" i="9" s="1"/>
  <c r="AD98" i="9"/>
  <c r="AC98" i="9"/>
  <c r="L98" i="9"/>
  <c r="M98" i="9" s="1"/>
  <c r="AD97" i="9"/>
  <c r="AC97" i="9"/>
  <c r="L97" i="9"/>
  <c r="M97" i="9" s="1"/>
  <c r="AD96" i="9"/>
  <c r="AC96" i="9"/>
  <c r="L96" i="9"/>
  <c r="M96" i="9" s="1"/>
  <c r="AD95" i="9"/>
  <c r="AC95" i="9"/>
  <c r="L95" i="9"/>
  <c r="M95" i="9" s="1"/>
  <c r="AD94" i="9"/>
  <c r="AC94" i="9"/>
  <c r="L94" i="9"/>
  <c r="M94" i="9" s="1"/>
  <c r="AD93" i="9"/>
  <c r="AC93" i="9"/>
  <c r="L93" i="9"/>
  <c r="M93" i="9" s="1"/>
  <c r="AD92" i="9"/>
  <c r="AC92" i="9"/>
  <c r="L92" i="9"/>
  <c r="M92" i="9" s="1"/>
  <c r="AD91" i="9"/>
  <c r="AC91" i="9"/>
  <c r="L91" i="9"/>
  <c r="M91" i="9" s="1"/>
  <c r="AD90" i="9"/>
  <c r="AC90" i="9"/>
  <c r="L90" i="9"/>
  <c r="M90" i="9" s="1"/>
  <c r="AD89" i="9"/>
  <c r="AC89" i="9"/>
  <c r="L89" i="9"/>
  <c r="M89" i="9" s="1"/>
  <c r="AD88" i="9"/>
  <c r="AC88" i="9"/>
  <c r="L88" i="9"/>
  <c r="M88" i="9" s="1"/>
  <c r="AD87" i="9"/>
  <c r="AC87" i="9"/>
  <c r="L87" i="9"/>
  <c r="M87" i="9" s="1"/>
  <c r="AD86" i="9"/>
  <c r="AC86" i="9"/>
  <c r="L86" i="9"/>
  <c r="M86" i="9" s="1"/>
  <c r="AD85" i="9"/>
  <c r="AC85" i="9"/>
  <c r="L85" i="9"/>
  <c r="M85" i="9" s="1"/>
  <c r="AD84" i="9"/>
  <c r="AC84" i="9"/>
  <c r="L84" i="9"/>
  <c r="M84" i="9" s="1"/>
  <c r="AD83" i="9"/>
  <c r="AC83" i="9"/>
  <c r="L83" i="9"/>
  <c r="M83" i="9" s="1"/>
  <c r="AD82" i="9"/>
  <c r="AC82" i="9"/>
  <c r="L82" i="9"/>
  <c r="M82" i="9" s="1"/>
  <c r="AD81" i="9"/>
  <c r="AC81" i="9"/>
  <c r="L81" i="9"/>
  <c r="M81" i="9" s="1"/>
  <c r="AD80" i="9"/>
  <c r="AC80" i="9"/>
  <c r="L80" i="9"/>
  <c r="M80" i="9" s="1"/>
  <c r="AD79" i="9"/>
  <c r="AC79" i="9"/>
  <c r="L79" i="9"/>
  <c r="M79" i="9" s="1"/>
  <c r="AD78" i="9"/>
  <c r="AC78" i="9"/>
  <c r="L78" i="9"/>
  <c r="M78" i="9" s="1"/>
  <c r="AD77" i="9"/>
  <c r="AC77" i="9"/>
  <c r="L77" i="9"/>
  <c r="M77" i="9" s="1"/>
  <c r="AD76" i="9"/>
  <c r="AC76" i="9"/>
  <c r="L76" i="9"/>
  <c r="M76" i="9" s="1"/>
  <c r="AD75" i="9"/>
  <c r="AC75" i="9"/>
  <c r="L75" i="9"/>
  <c r="M75" i="9" s="1"/>
  <c r="AD74" i="9"/>
  <c r="AC74" i="9"/>
  <c r="L74" i="9"/>
  <c r="M74" i="9" s="1"/>
  <c r="AD73" i="9"/>
  <c r="AC73" i="9"/>
  <c r="L73" i="9"/>
  <c r="M73" i="9" s="1"/>
  <c r="AD72" i="9"/>
  <c r="AC72" i="9"/>
  <c r="L72" i="9"/>
  <c r="M72" i="9" s="1"/>
  <c r="AD71" i="9"/>
  <c r="AC71" i="9"/>
  <c r="L71" i="9"/>
  <c r="M71" i="9" s="1"/>
  <c r="AD70" i="9"/>
  <c r="AC70" i="9"/>
  <c r="L70" i="9"/>
  <c r="M70" i="9" s="1"/>
  <c r="AD69" i="9"/>
  <c r="AC69" i="9"/>
  <c r="L69" i="9"/>
  <c r="M69" i="9" s="1"/>
  <c r="AD68" i="9"/>
  <c r="AC68" i="9"/>
  <c r="L68" i="9"/>
  <c r="M68" i="9" s="1"/>
  <c r="AD67" i="9"/>
  <c r="AC67" i="9"/>
  <c r="L67" i="9"/>
  <c r="M67" i="9" s="1"/>
  <c r="AD66" i="9"/>
  <c r="AC66" i="9"/>
  <c r="L66" i="9"/>
  <c r="M66" i="9" s="1"/>
  <c r="AD65" i="9"/>
  <c r="AC65" i="9"/>
  <c r="L65" i="9"/>
  <c r="M65" i="9" s="1"/>
  <c r="AD64" i="9"/>
  <c r="AC64" i="9"/>
  <c r="L64" i="9"/>
  <c r="M64" i="9" s="1"/>
  <c r="AD63" i="9"/>
  <c r="AC63" i="9"/>
  <c r="L63" i="9"/>
  <c r="M63" i="9" s="1"/>
  <c r="AD62" i="9"/>
  <c r="AC62" i="9"/>
  <c r="L62" i="9"/>
  <c r="M62" i="9" s="1"/>
  <c r="AD61" i="9"/>
  <c r="AC61" i="9"/>
  <c r="L61" i="9"/>
  <c r="M61" i="9" s="1"/>
  <c r="AD60" i="9"/>
  <c r="AC60" i="9"/>
  <c r="L60" i="9"/>
  <c r="M60" i="9" s="1"/>
  <c r="AD59" i="9"/>
  <c r="AC59" i="9"/>
  <c r="L59" i="9"/>
  <c r="M59" i="9" s="1"/>
  <c r="AD58" i="9"/>
  <c r="AC58" i="9"/>
  <c r="L58" i="9"/>
  <c r="M58" i="9" s="1"/>
  <c r="AD57" i="9"/>
  <c r="AC57" i="9"/>
  <c r="L57" i="9"/>
  <c r="M57" i="9" s="1"/>
  <c r="AD56" i="9"/>
  <c r="AC56" i="9"/>
  <c r="L56" i="9"/>
  <c r="M56" i="9" s="1"/>
  <c r="AD55" i="9"/>
  <c r="AC55" i="9"/>
  <c r="L55" i="9"/>
  <c r="M55" i="9" s="1"/>
  <c r="AD54" i="9"/>
  <c r="AC54" i="9"/>
  <c r="L54" i="9"/>
  <c r="M54" i="9" s="1"/>
  <c r="AD53" i="9"/>
  <c r="AC53" i="9"/>
  <c r="L53" i="9"/>
  <c r="M53" i="9" s="1"/>
  <c r="AD52" i="9"/>
  <c r="AC52" i="9"/>
  <c r="L52" i="9"/>
  <c r="M52" i="9" s="1"/>
  <c r="AD51" i="9"/>
  <c r="AC51" i="9"/>
  <c r="L51" i="9"/>
  <c r="M51" i="9" s="1"/>
  <c r="AD50" i="9"/>
  <c r="AC50" i="9"/>
  <c r="L50" i="9"/>
  <c r="M50" i="9" s="1"/>
  <c r="AD49" i="9"/>
  <c r="AC49" i="9"/>
  <c r="L49" i="9"/>
  <c r="M49" i="9" s="1"/>
  <c r="AD48" i="9"/>
  <c r="AC48" i="9"/>
  <c r="L48" i="9"/>
  <c r="M48" i="9" s="1"/>
  <c r="AD47" i="9"/>
  <c r="AC47" i="9"/>
  <c r="L47" i="9"/>
  <c r="M47" i="9" s="1"/>
  <c r="AD46" i="9"/>
  <c r="AC46" i="9"/>
  <c r="L46" i="9"/>
  <c r="M46" i="9" s="1"/>
  <c r="AD45" i="9"/>
  <c r="AC45" i="9"/>
  <c r="L45" i="9"/>
  <c r="M45" i="9" s="1"/>
  <c r="AD44" i="9"/>
  <c r="AC44" i="9"/>
  <c r="L44" i="9"/>
  <c r="M44" i="9" s="1"/>
  <c r="AD43" i="9"/>
  <c r="AC43" i="9"/>
  <c r="L43" i="9"/>
  <c r="M43" i="9" s="1"/>
  <c r="AD42" i="9"/>
  <c r="AC42" i="9"/>
  <c r="L42" i="9"/>
  <c r="M42" i="9" s="1"/>
  <c r="AD41" i="9"/>
  <c r="AC41" i="9"/>
  <c r="L41" i="9"/>
  <c r="M41" i="9" s="1"/>
  <c r="AD40" i="9"/>
  <c r="AC40" i="9"/>
  <c r="L40" i="9"/>
  <c r="M40" i="9" s="1"/>
  <c r="AD39" i="9"/>
  <c r="AC39" i="9"/>
  <c r="L39" i="9"/>
  <c r="M39" i="9" s="1"/>
  <c r="AD38" i="9"/>
  <c r="AC38" i="9"/>
  <c r="L38" i="9"/>
  <c r="M38" i="9" s="1"/>
  <c r="AD37" i="9"/>
  <c r="AC37" i="9"/>
  <c r="L37" i="9"/>
  <c r="M37" i="9" s="1"/>
  <c r="AD36" i="9"/>
  <c r="AC36" i="9"/>
  <c r="L36" i="9"/>
  <c r="M36" i="9" s="1"/>
  <c r="AD35" i="9"/>
  <c r="AC35" i="9"/>
  <c r="L35" i="9"/>
  <c r="M35" i="9" s="1"/>
  <c r="AD34" i="9"/>
  <c r="AC34" i="9"/>
  <c r="L34" i="9"/>
  <c r="M34" i="9" s="1"/>
  <c r="AD33" i="9"/>
  <c r="AC33" i="9"/>
  <c r="L33" i="9"/>
  <c r="M33" i="9" s="1"/>
  <c r="AD32" i="9"/>
  <c r="AC32" i="9"/>
  <c r="L32" i="9"/>
  <c r="M32" i="9" s="1"/>
  <c r="AD31" i="9"/>
  <c r="AC31" i="9"/>
  <c r="L31" i="9"/>
  <c r="M31" i="9" s="1"/>
  <c r="AD30" i="9"/>
  <c r="AC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46" i="5"/>
  <c r="P111" i="5"/>
  <c r="P126" i="5"/>
  <c r="P86" i="5"/>
  <c r="Y27" i="1" a="1"/>
  <c r="Y28" i="1"/>
  <c r="O146" i="5"/>
  <c r="O139" i="5"/>
  <c r="O126" i="5"/>
  <c r="O121" i="5"/>
  <c r="O111" i="5"/>
  <c r="O104" i="5"/>
  <c r="O86" i="5"/>
  <c r="O82" i="5"/>
  <c r="X428" i="1"/>
  <c r="X382" i="1"/>
  <c r="X251" i="1"/>
  <c r="X205" i="1"/>
  <c r="AA4" i="5"/>
  <c r="Z4" i="5"/>
  <c r="W4" i="5"/>
  <c r="T71" i="18"/>
  <c r="T72" i="17"/>
  <c r="T59" i="10"/>
  <c r="T13" i="11"/>
  <c r="T535" i="10"/>
  <c r="T19" i="16"/>
  <c r="T406" i="11"/>
  <c r="T222" i="10"/>
  <c r="T39" i="10"/>
  <c r="T215" i="11"/>
  <c r="T67" i="13"/>
  <c r="T432" i="10"/>
  <c r="T49" i="11"/>
  <c r="T454" i="10"/>
  <c r="T143" i="11"/>
  <c r="T152" i="11"/>
  <c r="T257" i="10"/>
  <c r="T196" i="10"/>
  <c r="T324" i="10"/>
  <c r="T507" i="10"/>
  <c r="T398" i="10"/>
  <c r="T314" i="11"/>
  <c r="T76" i="10"/>
  <c r="T270" i="11"/>
  <c r="T55" i="10"/>
  <c r="T53" i="11"/>
  <c r="T70" i="11"/>
  <c r="T289" i="11"/>
  <c r="T41" i="16"/>
  <c r="T266" i="11"/>
  <c r="T53" i="13"/>
  <c r="T117" i="10"/>
  <c r="T49" i="13"/>
  <c r="T414" i="10"/>
  <c r="T516" i="10"/>
  <c r="T192" i="16"/>
  <c r="T186" i="13"/>
  <c r="T260" i="11"/>
  <c r="T292" i="10"/>
  <c r="T31" i="13"/>
  <c r="T111" i="11"/>
  <c r="T207" i="11"/>
  <c r="T99" i="16"/>
  <c r="T140" i="11"/>
  <c r="T183" i="11"/>
  <c r="T25" i="13"/>
  <c r="T225" i="13"/>
  <c r="T123" i="11"/>
  <c r="T222" i="11"/>
  <c r="T407" i="11"/>
  <c r="T42" i="10"/>
  <c r="T186" i="16"/>
  <c r="T231" i="13"/>
  <c r="T71" i="17"/>
  <c r="T551" i="10"/>
  <c r="T57" i="16"/>
  <c r="T201" i="16"/>
  <c r="T103" i="16"/>
  <c r="T141" i="10"/>
  <c r="T214" i="11"/>
  <c r="T274" i="10"/>
  <c r="T202" i="11"/>
  <c r="T474" i="10"/>
  <c r="T170" i="11"/>
  <c r="T350" i="11"/>
  <c r="T23" i="10"/>
  <c r="T262" i="10"/>
  <c r="T329" i="11"/>
  <c r="T327" i="10"/>
  <c r="T91" i="10"/>
  <c r="T219" i="10"/>
  <c r="T121" i="16"/>
  <c r="T525" i="10"/>
  <c r="T174" i="11"/>
  <c r="T60" i="11"/>
  <c r="T222" i="16"/>
  <c r="T203" i="16"/>
  <c r="T14" i="13"/>
  <c r="T380" i="11"/>
  <c r="T440" i="10"/>
  <c r="T159" i="10"/>
  <c r="T218" i="10"/>
  <c r="T136" i="11"/>
  <c r="T216" i="13"/>
  <c r="T17" i="11"/>
  <c r="T188" i="16"/>
  <c r="T293" i="11"/>
  <c r="T61" i="10"/>
  <c r="T252" i="13"/>
  <c r="T113" i="10"/>
  <c r="T239" i="16"/>
  <c r="T200" i="16"/>
  <c r="T344" i="11"/>
  <c r="T221" i="13"/>
  <c r="T233" i="13"/>
  <c r="T39" i="13"/>
  <c r="T225" i="11"/>
  <c r="T422" i="11"/>
  <c r="T69" i="18"/>
  <c r="T68" i="17"/>
  <c r="T44" i="11"/>
  <c r="T443" i="11"/>
  <c r="T384" i="11"/>
  <c r="T90" i="11"/>
  <c r="R5" i="8" a="1"/>
  <c r="T206" i="11"/>
  <c r="T212" i="10"/>
  <c r="T119" i="16"/>
  <c r="T116" i="10"/>
  <c r="T440" i="11"/>
  <c r="T227" i="11"/>
  <c r="T120" i="10"/>
  <c r="T226" i="10"/>
  <c r="T22" i="11"/>
  <c r="T289" i="10"/>
  <c r="T31" i="16"/>
  <c r="T41" i="11"/>
  <c r="T462" i="11"/>
  <c r="T468" i="10"/>
  <c r="T51" i="16"/>
  <c r="T239" i="10"/>
  <c r="T143" i="10"/>
  <c r="T209" i="13"/>
  <c r="T188" i="11"/>
  <c r="T150" i="11"/>
  <c r="T113" i="11"/>
  <c r="T233" i="11"/>
  <c r="T348" i="10"/>
  <c r="T55" i="13"/>
  <c r="T14" i="16"/>
  <c r="T218" i="16"/>
  <c r="T67" i="17"/>
  <c r="T229" i="10"/>
  <c r="T29" i="10"/>
  <c r="T151" i="11"/>
  <c r="T432" i="11"/>
  <c r="T112" i="10"/>
  <c r="T551" i="11"/>
  <c r="T321" i="10"/>
  <c r="T153" i="10"/>
  <c r="T362" i="10"/>
  <c r="T136" i="10"/>
  <c r="T272" i="11"/>
  <c r="T374" i="11"/>
  <c r="T490" i="11"/>
  <c r="T400" i="10"/>
  <c r="T276" i="10"/>
  <c r="T147" i="16"/>
  <c r="T529" i="11"/>
  <c r="R5" i="14" a="1"/>
  <c r="T13" i="10"/>
  <c r="T297" i="10"/>
  <c r="T422" i="10"/>
  <c r="T464" i="10"/>
  <c r="T466" i="10"/>
  <c r="T68" i="18"/>
  <c r="T70" i="18"/>
  <c r="T70" i="17"/>
  <c r="T362" i="11"/>
  <c r="T14" i="10"/>
  <c r="T325" i="10"/>
  <c r="T162" i="11"/>
  <c r="T163" i="10"/>
  <c r="T70" i="10"/>
  <c r="T283" i="10"/>
  <c r="T171" i="10"/>
  <c r="T89" i="13"/>
  <c r="T464" i="11"/>
  <c r="T252" i="11"/>
  <c r="T92" i="10"/>
  <c r="T179" i="13"/>
  <c r="T329" i="10"/>
  <c r="T386" i="11"/>
  <c r="T317" i="11"/>
  <c r="T133" i="16"/>
  <c r="T208" i="11"/>
  <c r="T48" i="11"/>
  <c r="T230" i="13"/>
  <c r="T260" i="10"/>
  <c r="T194" i="10"/>
  <c r="T24" i="16"/>
  <c r="T115" i="13"/>
  <c r="T300" i="10"/>
  <c r="T109" i="10"/>
  <c r="T159" i="11"/>
  <c r="T295" i="11"/>
  <c r="T242" i="10"/>
  <c r="T189" i="13"/>
  <c r="T83" i="11"/>
  <c r="T19" i="11"/>
  <c r="T221" i="16"/>
  <c r="T167" i="16"/>
  <c r="T456" i="11"/>
  <c r="T226" i="11"/>
  <c r="T472" i="10"/>
  <c r="T528" i="10"/>
  <c r="T22" i="16"/>
  <c r="T246" i="16"/>
  <c r="T73" i="11"/>
  <c r="T28" i="16"/>
  <c r="T127" i="16"/>
  <c r="T222" i="13"/>
  <c r="T505" i="10"/>
  <c r="T527" i="10"/>
  <c r="T274" i="11"/>
  <c r="T236" i="13"/>
  <c r="T200" i="18"/>
  <c r="T69" i="17"/>
  <c r="T134" i="10"/>
  <c r="T204" i="11"/>
  <c r="T305" i="10"/>
  <c r="T264" i="11"/>
  <c r="T101" i="16"/>
  <c r="T148" i="11"/>
  <c r="T95" i="11"/>
  <c r="T224" i="16"/>
  <c r="T220" i="10"/>
  <c r="T541" i="11"/>
  <c r="T370" i="11"/>
  <c r="T248" i="16"/>
  <c r="T537" i="10"/>
  <c r="T259" i="11"/>
  <c r="T171" i="16"/>
  <c r="T382" i="10"/>
  <c r="T55" i="16"/>
  <c r="T51" i="11"/>
  <c r="T328" i="10"/>
  <c r="T81" i="18"/>
  <c r="T88" i="17"/>
  <c r="T495" i="10"/>
  <c r="T127" i="10"/>
  <c r="T255" i="13"/>
  <c r="T125" i="10"/>
  <c r="T297" i="11"/>
  <c r="T107" i="16"/>
  <c r="T83" i="16"/>
  <c r="T20" i="11"/>
  <c r="T325" i="11"/>
  <c r="T227" i="10"/>
  <c r="T228" i="13"/>
  <c r="T192" i="13"/>
  <c r="T159" i="13"/>
  <c r="T482" i="11"/>
  <c r="T271" i="11"/>
  <c r="T163" i="13"/>
  <c r="T263" i="10"/>
  <c r="T74" i="11"/>
  <c r="T198" i="11"/>
  <c r="T105" i="10"/>
  <c r="T75" i="10"/>
  <c r="T28" i="11"/>
  <c r="T74" i="10"/>
  <c r="T69" i="10"/>
  <c r="T217" i="11"/>
  <c r="T546" i="10"/>
  <c r="T124" i="10"/>
  <c r="T243" i="10"/>
  <c r="T157" i="11"/>
  <c r="T194" i="13"/>
  <c r="T206" i="13"/>
  <c r="T506" i="11"/>
  <c r="T444" i="10"/>
  <c r="T210" i="10"/>
  <c r="T448" i="10"/>
  <c r="T151" i="13"/>
  <c r="T466" i="11"/>
  <c r="T283" i="11"/>
  <c r="T264" i="10"/>
  <c r="T258" i="11"/>
  <c r="T368" i="11"/>
  <c r="T50" i="11"/>
  <c r="T523" i="11"/>
  <c r="T161" i="13"/>
  <c r="T15" i="13"/>
  <c r="T175" i="11"/>
  <c r="T94" i="10"/>
  <c r="T540" i="10"/>
  <c r="T32" i="10"/>
  <c r="T248" i="11"/>
  <c r="T79" i="18"/>
  <c r="T86" i="17"/>
  <c r="T138" i="11"/>
  <c r="T81" i="10"/>
  <c r="T521" i="10"/>
  <c r="T61" i="11"/>
  <c r="T129" i="10"/>
  <c r="T366" i="10"/>
  <c r="T44" i="10"/>
  <c r="T33" i="16"/>
  <c r="T13" i="13"/>
  <c r="T327" i="11"/>
  <c r="T250" i="10"/>
  <c r="T476" i="10"/>
  <c r="T514" i="10"/>
  <c r="T237" i="16"/>
  <c r="T207" i="10"/>
  <c r="T63" i="13"/>
  <c r="T191" i="13"/>
  <c r="T205" i="10"/>
  <c r="T15" i="10"/>
  <c r="T103" i="10"/>
  <c r="T487" i="11"/>
  <c r="T199" i="10"/>
  <c r="T315" i="11"/>
  <c r="T370" i="10"/>
  <c r="T484" i="11"/>
  <c r="T424" i="11"/>
  <c r="T87" i="11"/>
  <c r="T255" i="11"/>
  <c r="T78" i="18"/>
  <c r="T200" i="17"/>
  <c r="T85" i="17"/>
  <c r="T102" i="10"/>
  <c r="T41" i="13"/>
  <c r="T172" i="16"/>
  <c r="T228" i="16"/>
  <c r="T123" i="13"/>
  <c r="T265" i="10"/>
  <c r="T25" i="16"/>
  <c r="T516" i="11"/>
  <c r="T320" i="11"/>
  <c r="T184" i="11"/>
  <c r="T83" i="13"/>
  <c r="T254" i="11"/>
  <c r="T313" i="11"/>
  <c r="T135" i="13"/>
  <c r="T392" i="10"/>
  <c r="T169" i="13"/>
  <c r="T319" i="11"/>
  <c r="T184" i="10"/>
  <c r="T502" i="10"/>
  <c r="T243" i="11"/>
  <c r="T530" i="11"/>
  <c r="T242" i="11"/>
  <c r="T131" i="13"/>
  <c r="T27" i="16"/>
  <c r="T65" i="10"/>
  <c r="T331" i="10"/>
  <c r="T63" i="16"/>
  <c r="T38" i="10"/>
  <c r="T95" i="13"/>
  <c r="T77" i="18"/>
  <c r="T84" i="17"/>
  <c r="T509" i="10"/>
  <c r="T43" i="16"/>
  <c r="T204" i="13"/>
  <c r="T38" i="11"/>
  <c r="T76" i="11"/>
  <c r="T24" i="10"/>
  <c r="T78" i="11"/>
  <c r="T497" i="11"/>
  <c r="T54" i="11"/>
  <c r="T487" i="10"/>
  <c r="T88" i="10"/>
  <c r="T101" i="10"/>
  <c r="T255" i="16"/>
  <c r="T92" i="11"/>
  <c r="T155" i="16"/>
  <c r="T252" i="10"/>
  <c r="T208" i="10"/>
  <c r="T394" i="10"/>
  <c r="T223" i="11"/>
  <c r="T235" i="11"/>
  <c r="T81" i="11"/>
  <c r="T212" i="16"/>
  <c r="T390" i="10"/>
  <c r="T238" i="10"/>
  <c r="T73" i="16"/>
  <c r="T183" i="16"/>
  <c r="T169" i="10"/>
  <c r="T251" i="10"/>
  <c r="T334" i="11"/>
  <c r="T76" i="18"/>
  <c r="T83" i="17"/>
  <c r="T520" i="10"/>
  <c r="T278" i="11"/>
  <c r="T278" i="10"/>
  <c r="T141" i="11"/>
  <c r="T220" i="11"/>
  <c r="T212" i="11"/>
  <c r="T179" i="16"/>
  <c r="T110" i="11"/>
  <c r="T244" i="10"/>
  <c r="T446" i="10"/>
  <c r="T524" i="11"/>
  <c r="T192" i="11"/>
  <c r="T336" i="10"/>
  <c r="T109" i="11"/>
  <c r="T113" i="16"/>
  <c r="T135" i="10"/>
  <c r="T491" i="11"/>
  <c r="T219" i="13"/>
  <c r="T342" i="11"/>
  <c r="T358" i="11"/>
  <c r="T131" i="11"/>
  <c r="T271" i="10"/>
  <c r="T232" i="10"/>
  <c r="T131" i="16"/>
  <c r="T360" i="11"/>
  <c r="T311" i="11"/>
  <c r="T478" i="10"/>
  <c r="T332" i="11"/>
  <c r="T75" i="18"/>
  <c r="T82" i="17"/>
  <c r="T66" i="11"/>
  <c r="T31" i="10"/>
  <c r="T338" i="11"/>
  <c r="T106" i="10"/>
  <c r="T382" i="11"/>
  <c r="T224" i="10"/>
  <c r="T412" i="10"/>
  <c r="T205" i="11"/>
  <c r="T61" i="16"/>
  <c r="T149" i="16"/>
  <c r="T246" i="13"/>
  <c r="T259" i="10"/>
  <c r="T177" i="10"/>
  <c r="T538" i="11"/>
  <c r="T51" i="10"/>
  <c r="T197" i="10"/>
  <c r="T114" i="10"/>
  <c r="T145" i="13"/>
  <c r="T300" i="11"/>
  <c r="T225" i="10"/>
  <c r="T69" i="13"/>
  <c r="T22" i="10"/>
  <c r="T400" i="11"/>
  <c r="T141" i="16"/>
  <c r="T188" i="13"/>
  <c r="T303" i="10"/>
  <c r="T366" i="11"/>
  <c r="T264" i="13"/>
  <c r="T73" i="18"/>
  <c r="T81" i="17"/>
  <c r="T312" i="11"/>
  <c r="T257" i="16"/>
  <c r="T168" i="11"/>
  <c r="T80" i="18"/>
  <c r="T87" i="17"/>
  <c r="T168" i="10"/>
  <c r="T37" i="13"/>
  <c r="T230" i="11"/>
  <c r="T502" i="11"/>
  <c r="T79" i="16"/>
  <c r="T15" i="16"/>
  <c r="T11" i="11"/>
  <c r="T273" i="11"/>
  <c r="T103" i="11"/>
  <c r="T77" i="17"/>
  <c r="T540" i="11"/>
  <c r="T252" i="16"/>
  <c r="T531" i="11"/>
  <c r="T35" i="11"/>
  <c r="T167" i="13"/>
  <c r="T452" i="11"/>
  <c r="T497" i="10"/>
  <c r="T491" i="10"/>
  <c r="T218" i="13"/>
  <c r="T19" i="13"/>
  <c r="T27" i="10"/>
  <c r="T26" i="11"/>
  <c r="T298" i="11"/>
  <c r="T273" i="10"/>
  <c r="T264" i="16"/>
  <c r="T192" i="10"/>
  <c r="T93" i="16"/>
  <c r="T426" i="10"/>
  <c r="T434" i="10"/>
  <c r="T39" i="11"/>
  <c r="T294" i="10"/>
  <c r="T140" i="10"/>
  <c r="T154" i="10"/>
  <c r="T210" i="16"/>
  <c r="T247" i="10"/>
  <c r="T554" i="11"/>
  <c r="T263" i="11"/>
  <c r="T191" i="16"/>
  <c r="T139" i="13"/>
  <c r="T76" i="17"/>
  <c r="T285" i="11"/>
  <c r="T409" i="10"/>
  <c r="T388" i="10"/>
  <c r="T115" i="11"/>
  <c r="T404" i="11"/>
  <c r="T216" i="16"/>
  <c r="T130" i="10"/>
  <c r="T153" i="11"/>
  <c r="T489" i="10"/>
  <c r="T513" i="10"/>
  <c r="T486" i="10"/>
  <c r="T210" i="11"/>
  <c r="T254" i="13"/>
  <c r="T279" i="10"/>
  <c r="T129" i="11"/>
  <c r="T514" i="11"/>
  <c r="T511" i="11"/>
  <c r="T49" i="16"/>
  <c r="T123" i="16"/>
  <c r="T159" i="16"/>
  <c r="T545" i="11"/>
  <c r="T243" i="16"/>
  <c r="T130" i="11"/>
  <c r="T532" i="11"/>
  <c r="T212" i="13"/>
  <c r="T107" i="13"/>
  <c r="T182" i="13"/>
  <c r="T262" i="11"/>
  <c r="T286" i="10"/>
  <c r="T75" i="17"/>
  <c r="T269" i="10"/>
  <c r="T97" i="11"/>
  <c r="T164" i="11"/>
  <c r="T309" i="11"/>
  <c r="T182" i="16"/>
  <c r="T260" i="16"/>
  <c r="T147" i="13"/>
  <c r="T499" i="10"/>
  <c r="T215" i="13"/>
  <c r="T543" i="10"/>
  <c r="T242" i="13"/>
  <c r="T137" i="13"/>
  <c r="T414" i="11"/>
  <c r="T53" i="10"/>
  <c r="T157" i="10"/>
  <c r="T143" i="13"/>
  <c r="T24" i="13"/>
  <c r="T153" i="16"/>
  <c r="T189" i="16"/>
  <c r="T446" i="11"/>
  <c r="T227" i="13"/>
  <c r="T189" i="10"/>
  <c r="T25" i="10"/>
  <c r="T418" i="10"/>
  <c r="T158" i="10"/>
  <c r="T36" i="11"/>
  <c r="T545" i="10"/>
  <c r="T160" i="11"/>
  <c r="T54" i="10"/>
  <c r="T73" i="17"/>
  <c r="T146" i="10"/>
  <c r="T16" i="16"/>
  <c r="T527" i="11"/>
  <c r="T59" i="16"/>
  <c r="T71" i="10"/>
  <c r="T376" i="10"/>
  <c r="T85" i="16"/>
  <c r="T135" i="16"/>
  <c r="T480" i="11"/>
  <c r="T246" i="11"/>
  <c r="T119" i="13"/>
  <c r="T31" i="11"/>
  <c r="T65" i="18"/>
  <c r="T62" i="17"/>
  <c r="T219" i="11"/>
  <c r="T141" i="13"/>
  <c r="T12" i="13"/>
  <c r="T372" i="10"/>
  <c r="T80" i="10"/>
  <c r="T148" i="10"/>
  <c r="T122" i="11"/>
  <c r="T318" i="10"/>
  <c r="T225" i="16"/>
  <c r="T29" i="13"/>
  <c r="T324" i="11"/>
  <c r="T306" i="10"/>
  <c r="T89" i="16"/>
  <c r="T91" i="16"/>
  <c r="T261" i="11"/>
  <c r="T29" i="16"/>
  <c r="T233" i="16"/>
  <c r="T321" i="11"/>
  <c r="T167" i="11"/>
  <c r="T288" i="10"/>
  <c r="T99" i="11"/>
  <c r="T548" i="10"/>
  <c r="T231" i="16"/>
  <c r="T200" i="11"/>
  <c r="T195" i="13"/>
  <c r="T177" i="13"/>
  <c r="T288" i="11"/>
  <c r="T499" i="11"/>
  <c r="T480" i="10"/>
  <c r="T164" i="10"/>
  <c r="T137" i="16"/>
  <c r="T125" i="13"/>
  <c r="T187" i="11"/>
  <c r="T98" i="10"/>
  <c r="T380" i="10"/>
  <c r="T71" i="13"/>
  <c r="T139" i="10"/>
  <c r="T510" i="11"/>
  <c r="T61" i="17"/>
  <c r="T11" i="13"/>
  <c r="T182" i="10"/>
  <c r="T201" i="11"/>
  <c r="T149" i="10"/>
  <c r="T346" i="10"/>
  <c r="T372" i="11"/>
  <c r="T165" i="11"/>
  <c r="T460" i="11"/>
  <c r="T275" i="10"/>
  <c r="T132" i="10"/>
  <c r="T228" i="10"/>
  <c r="T420" i="10"/>
  <c r="T117" i="11"/>
  <c r="T21" i="16"/>
  <c r="T249" i="11"/>
  <c r="T263" i="13"/>
  <c r="T468" i="11"/>
  <c r="T277" i="11"/>
  <c r="T258" i="10"/>
  <c r="T155" i="13"/>
  <c r="T72" i="11"/>
  <c r="T197" i="16"/>
  <c r="T169" i="11"/>
  <c r="T25" i="11"/>
  <c r="T180" i="11"/>
  <c r="T61" i="13"/>
  <c r="T139" i="11"/>
  <c r="T291" i="10"/>
  <c r="T315" i="10"/>
  <c r="T40" i="10"/>
  <c r="T197" i="11"/>
  <c r="T331" i="11"/>
  <c r="T456" i="10"/>
  <c r="T368" i="10"/>
  <c r="T176" i="16"/>
  <c r="T165" i="16"/>
  <c r="T430" i="11"/>
  <c r="T79" i="13"/>
  <c r="T176" i="13"/>
  <c r="T18" i="16"/>
  <c r="T240" i="16"/>
  <c r="T97" i="16"/>
  <c r="T63" i="10"/>
  <c r="T150" i="10"/>
  <c r="T63" i="18"/>
  <c r="T409" i="11"/>
  <c r="T165" i="10"/>
  <c r="T176" i="10"/>
  <c r="T142" i="10"/>
  <c r="T21" i="13"/>
  <c r="T185" i="16"/>
  <c r="T250" i="11"/>
  <c r="T206" i="10"/>
  <c r="T506" i="10"/>
  <c r="T224" i="11"/>
  <c r="T510" i="10"/>
  <c r="T133" i="11"/>
  <c r="T97" i="13"/>
  <c r="T16" i="11"/>
  <c r="T89" i="18"/>
  <c r="T151" i="10"/>
  <c r="T406" i="10"/>
  <c r="T538" i="10"/>
  <c r="T276" i="11"/>
  <c r="T213" i="11"/>
  <c r="T87" i="10"/>
  <c r="T26" i="13"/>
  <c r="T115" i="10"/>
  <c r="T270" i="10"/>
  <c r="T128" i="10"/>
  <c r="T64" i="18"/>
  <c r="T60" i="17"/>
  <c r="T416" i="11"/>
  <c r="T47" i="16"/>
  <c r="T354" i="10"/>
  <c r="R5" i="9" a="1"/>
  <c r="T255" i="10"/>
  <c r="T261" i="16"/>
  <c r="T236" i="11"/>
  <c r="T128" i="11"/>
  <c r="T293" i="10"/>
  <c r="T424" i="10"/>
  <c r="T541" i="10"/>
  <c r="T94" i="11"/>
  <c r="T312" i="10"/>
  <c r="T110" i="10"/>
  <c r="T196" i="11"/>
  <c r="T249" i="10"/>
  <c r="T162" i="10"/>
  <c r="T35" i="10"/>
  <c r="T549" i="10"/>
  <c r="T245" i="16"/>
  <c r="T240" i="13"/>
  <c r="T121" i="11"/>
  <c r="T304" i="10"/>
  <c r="T396" i="11"/>
  <c r="T64" i="11"/>
  <c r="T176" i="11"/>
  <c r="T101" i="13"/>
  <c r="T145" i="10"/>
  <c r="T16" i="13"/>
  <c r="T91" i="18"/>
  <c r="T386" i="10"/>
  <c r="T109" i="16"/>
  <c r="T117" i="16"/>
  <c r="T106" i="11"/>
  <c r="T91" i="11"/>
  <c r="T51" i="13"/>
  <c r="T45" i="10"/>
  <c r="T316" i="10"/>
  <c r="T35" i="16"/>
  <c r="T59" i="11"/>
  <c r="T181" i="11"/>
  <c r="T334" i="10"/>
  <c r="T441" i="10"/>
  <c r="T90" i="18"/>
  <c r="T160" i="10"/>
  <c r="T378" i="11"/>
  <c r="T390" i="11"/>
  <c r="T438" i="10"/>
  <c r="T155" i="10"/>
  <c r="T178" i="11"/>
  <c r="T219" i="16"/>
  <c r="T265" i="11"/>
  <c r="T75" i="16"/>
  <c r="T43" i="13"/>
  <c r="T239" i="13"/>
  <c r="T470" i="10"/>
  <c r="T275" i="11"/>
  <c r="T402" i="11"/>
  <c r="T517" i="10"/>
  <c r="T134" i="11"/>
  <c r="T441" i="11"/>
  <c r="T88" i="11"/>
  <c r="T223" i="10"/>
  <c r="T482" i="10"/>
  <c r="T23" i="16"/>
  <c r="T360" i="10"/>
  <c r="T64" i="17"/>
  <c r="T233" i="10"/>
  <c r="T73" i="13"/>
  <c r="T124" i="11"/>
  <c r="T77" i="16"/>
  <c r="T348" i="11"/>
  <c r="T484" i="10"/>
  <c r="T122" i="10"/>
  <c r="T85" i="11"/>
  <c r="T172" i="11"/>
  <c r="T356" i="11"/>
  <c r="T436" i="11"/>
  <c r="T114" i="11"/>
  <c r="T123" i="10"/>
  <c r="T193" i="10"/>
  <c r="T234" i="11"/>
  <c r="T180" i="10"/>
  <c r="T444" i="11"/>
  <c r="T507" i="11"/>
  <c r="T548" i="11"/>
  <c r="T396" i="10"/>
  <c r="T296" i="10"/>
  <c r="T154" i="11"/>
  <c r="T318" i="11"/>
  <c r="T67" i="18"/>
  <c r="T63" i="17"/>
  <c r="T132" i="11"/>
  <c r="T214" i="10"/>
  <c r="T165" i="13"/>
  <c r="T500" i="11"/>
  <c r="T462" i="10"/>
  <c r="T37" i="10"/>
  <c r="T108" i="10"/>
  <c r="T17" i="13"/>
  <c r="T206" i="16"/>
  <c r="T188" i="10"/>
  <c r="T308" i="10"/>
  <c r="T24" i="11"/>
  <c r="T181" i="10"/>
  <c r="T14" i="11"/>
  <c r="T298" i="10"/>
  <c r="T253" i="10"/>
  <c r="T98" i="11"/>
  <c r="T198" i="16"/>
  <c r="T149" i="13"/>
  <c r="T242" i="16"/>
  <c r="T458" i="11"/>
  <c r="T60" i="10"/>
  <c r="T364" i="11"/>
  <c r="T66" i="18"/>
  <c r="T328" i="11"/>
  <c r="T56" i="11"/>
  <c r="T295" i="10"/>
  <c r="T17" i="16"/>
  <c r="T245" i="13"/>
  <c r="T376" i="11"/>
  <c r="T207" i="13"/>
  <c r="T186" i="10"/>
  <c r="T199" i="11"/>
  <c r="T316" i="11"/>
  <c r="T529" i="10"/>
  <c r="T420" i="11"/>
  <c r="T157" i="13"/>
  <c r="T378" i="10"/>
  <c r="T183" i="10"/>
  <c r="T322" i="10"/>
  <c r="T80" i="11"/>
  <c r="T91" i="13"/>
  <c r="T111" i="16"/>
  <c r="T535" i="11"/>
  <c r="T290" i="10"/>
  <c r="T209" i="16"/>
  <c r="T145" i="16"/>
  <c r="T537" i="11"/>
  <c r="T249" i="13"/>
  <c r="T260" i="13"/>
  <c r="T309" i="10"/>
  <c r="T268" i="11"/>
  <c r="T147" i="10"/>
  <c r="T539" i="10"/>
  <c r="T436" i="10"/>
  <c r="T496" i="10"/>
  <c r="T428" i="11"/>
  <c r="T200" i="10"/>
  <c r="T338" i="10"/>
  <c r="T256" i="10"/>
  <c r="T496" i="11"/>
  <c r="T344" i="10"/>
  <c r="T59" i="13"/>
  <c r="T209" i="10"/>
  <c r="T213" i="16"/>
  <c r="T311" i="10"/>
  <c r="T23" i="11"/>
  <c r="T292" i="11"/>
  <c r="T67" i="11"/>
  <c r="T282" i="10"/>
  <c r="T251" i="11"/>
  <c r="T65" i="13"/>
  <c r="T308" i="11"/>
  <c r="T193" i="11"/>
  <c r="T133" i="10"/>
  <c r="T239" i="11"/>
  <c r="T57" i="10"/>
  <c r="T240" i="10"/>
  <c r="T195" i="16"/>
  <c r="T85" i="13"/>
  <c r="T232" i="11"/>
  <c r="T179" i="11"/>
  <c r="T543" i="11"/>
  <c r="T227" i="16"/>
  <c r="T248" i="10"/>
  <c r="T234" i="10"/>
  <c r="T285" i="10"/>
  <c r="T494" i="11"/>
  <c r="T45" i="13"/>
  <c r="T18" i="13"/>
  <c r="T354" i="11"/>
  <c r="T65" i="16"/>
  <c r="T62" i="18"/>
  <c r="T129" i="16"/>
  <c r="T286" i="11"/>
  <c r="T505" i="11"/>
  <c r="T187" i="10"/>
  <c r="T474" i="11"/>
  <c r="T263" i="16"/>
  <c r="T346" i="11"/>
  <c r="T307" i="10"/>
  <c r="T313" i="10"/>
  <c r="T121" i="10"/>
  <c r="T46" i="10"/>
  <c r="T63" i="11"/>
  <c r="T503" i="10"/>
  <c r="T172" i="10"/>
  <c r="T428" i="10"/>
  <c r="T458" i="10"/>
  <c r="T171" i="11"/>
  <c r="T127" i="11"/>
  <c r="T287" i="11"/>
  <c r="T37" i="11"/>
  <c r="T524" i="10"/>
  <c r="T102" i="11"/>
  <c r="T521" i="11"/>
  <c r="T240" i="11"/>
  <c r="T280" i="11"/>
  <c r="T231" i="11"/>
  <c r="T77" i="13"/>
  <c r="T434" i="11"/>
  <c r="T257" i="13"/>
  <c r="T26" i="16"/>
  <c r="T27" i="11"/>
  <c r="T95" i="10"/>
  <c r="T75" i="13"/>
  <c r="T103" i="13"/>
  <c r="T34" i="11"/>
  <c r="T235" i="10"/>
  <c r="T247" i="11"/>
  <c r="T29" i="11"/>
  <c r="T454" i="11"/>
  <c r="T189" i="11"/>
  <c r="T57" i="13"/>
  <c r="T127" i="13"/>
  <c r="T523" i="10"/>
  <c r="T254" i="10"/>
  <c r="T18" i="10"/>
  <c r="T486" i="11"/>
  <c r="T317" i="10"/>
  <c r="T117" i="13"/>
  <c r="T142" i="11"/>
  <c r="T552" i="11"/>
  <c r="T261" i="13"/>
  <c r="T172" i="13"/>
  <c r="T131" i="10"/>
  <c r="T13" i="16"/>
  <c r="T470" i="11"/>
  <c r="T30" i="11"/>
  <c r="T55" i="11"/>
  <c r="T105" i="16"/>
  <c r="T531" i="10"/>
  <c r="T204" i="10"/>
  <c r="T104" i="10"/>
  <c r="T50" i="10"/>
  <c r="T47" i="13"/>
  <c r="T67" i="10"/>
  <c r="T104" i="11"/>
  <c r="T15" i="11"/>
  <c r="T194" i="11"/>
  <c r="T66" i="10"/>
  <c r="T53" i="16"/>
  <c r="T261" i="10"/>
  <c r="T37" i="16"/>
  <c r="T307" i="11"/>
  <c r="T45" i="11"/>
  <c r="T229" i="11"/>
  <c r="T45" i="16"/>
  <c r="T519" i="11"/>
  <c r="T342" i="10"/>
  <c r="T384" i="10"/>
  <c r="T170" i="10"/>
  <c r="T96" i="10"/>
  <c r="T88" i="18"/>
  <c r="T228" i="11"/>
  <c r="T336" i="11"/>
  <c r="T198" i="10"/>
  <c r="T282" i="11"/>
  <c r="T494" i="10"/>
  <c r="T320" i="10"/>
  <c r="T105" i="13"/>
  <c r="T213" i="10"/>
  <c r="T182" i="11"/>
  <c r="T513" i="11"/>
  <c r="T97" i="10"/>
  <c r="T119" i="10"/>
  <c r="T78" i="10"/>
  <c r="T281" i="11"/>
  <c r="T36" i="10"/>
  <c r="T398" i="11"/>
  <c r="T204" i="16"/>
  <c r="T125" i="16"/>
  <c r="T249" i="16"/>
  <c r="T180" i="16"/>
  <c r="T179" i="10"/>
  <c r="T489" i="11"/>
  <c r="T99" i="10"/>
  <c r="T65" i="11"/>
  <c r="T66" i="17"/>
  <c r="T530" i="10"/>
  <c r="T230" i="10"/>
  <c r="T191" i="10"/>
  <c r="T87" i="16"/>
  <c r="T392" i="11"/>
  <c r="T32" i="11"/>
  <c r="T30" i="10"/>
  <c r="T294" i="11"/>
  <c r="T238" i="11"/>
  <c r="T448" i="11"/>
  <c r="T12" i="16"/>
  <c r="T416" i="10"/>
  <c r="T149" i="11"/>
  <c r="T61" i="18"/>
  <c r="T234" i="16"/>
  <c r="T209" i="11"/>
  <c r="T426" i="11"/>
  <c r="T145" i="11"/>
  <c r="T410" i="11"/>
  <c r="T533" i="10"/>
  <c r="T304" i="11"/>
  <c r="T207" i="16"/>
  <c r="T143" i="16"/>
  <c r="T394" i="11"/>
  <c r="T256" i="11"/>
  <c r="T230" i="16"/>
  <c r="T402" i="10"/>
  <c r="T161" i="16"/>
  <c r="T48" i="10"/>
  <c r="T191" i="11"/>
  <c r="T525" i="11"/>
  <c r="T258" i="16"/>
  <c r="T237" i="13"/>
  <c r="T18" i="11"/>
  <c r="T84" i="11"/>
  <c r="T93" i="13"/>
  <c r="T138" i="10"/>
  <c r="T139" i="16"/>
  <c r="T87" i="13"/>
  <c r="T81" i="16"/>
  <c r="T492" i="10"/>
  <c r="T314" i="10"/>
  <c r="T60" i="18"/>
  <c r="T34" i="10"/>
  <c r="T194" i="16"/>
  <c r="T178" i="10"/>
  <c r="T358" i="10"/>
  <c r="T23" i="13"/>
  <c r="T40" i="11"/>
  <c r="T215" i="10"/>
  <c r="T108" i="11"/>
  <c r="T303" i="11"/>
  <c r="T302" i="11"/>
  <c r="T75" i="11"/>
  <c r="T319" i="10"/>
  <c r="T476" i="11"/>
  <c r="T310" i="10"/>
  <c r="T129" i="13"/>
  <c r="T113" i="13"/>
  <c r="T438" i="11"/>
  <c r="T46" i="11"/>
  <c r="T174" i="13"/>
  <c r="T352" i="11"/>
  <c r="T257" i="11"/>
  <c r="T11" i="10"/>
  <c r="T112" i="11"/>
  <c r="T125" i="11"/>
  <c r="T153" i="13"/>
  <c r="T69" i="11"/>
  <c r="T11" i="16"/>
  <c r="T64" i="10"/>
  <c r="T279" i="11"/>
  <c r="T244" i="11"/>
  <c r="T146" i="11"/>
  <c r="T237" i="10"/>
  <c r="T258" i="13"/>
  <c r="T186" i="11"/>
  <c r="T430" i="10"/>
  <c r="T201" i="10"/>
  <c r="T175" i="10"/>
  <c r="T352" i="10"/>
  <c r="T185" i="13"/>
  <c r="T500" i="10"/>
  <c r="T28" i="10"/>
  <c r="T82" i="11"/>
  <c r="T26" i="10"/>
  <c r="T443" i="10"/>
  <c r="T169" i="16"/>
  <c r="T87" i="18"/>
  <c r="T27" i="13"/>
  <c r="T121" i="13"/>
  <c r="T243" i="13"/>
  <c r="T167" i="10"/>
  <c r="T202" i="10"/>
  <c r="T340" i="11"/>
  <c r="T62" i="11"/>
  <c r="T410" i="10"/>
  <c r="T254" i="16"/>
  <c r="T509" i="11"/>
  <c r="T28" i="13"/>
  <c r="T155" i="11"/>
  <c r="T478" i="11"/>
  <c r="T287" i="10"/>
  <c r="T450" i="10"/>
  <c r="T47" i="10"/>
  <c r="T57" i="11"/>
  <c r="T72" i="10"/>
  <c r="T71" i="16"/>
  <c r="T183" i="13"/>
  <c r="T296" i="11"/>
  <c r="T77" i="10"/>
  <c r="T67" i="16"/>
  <c r="T95" i="16"/>
  <c r="T85" i="18"/>
  <c r="T248" i="13"/>
  <c r="T19" i="10"/>
  <c r="T450" i="11"/>
  <c r="T269" i="11"/>
  <c r="T96" i="11"/>
  <c r="T85" i="10"/>
  <c r="T210" i="13"/>
  <c r="T49" i="10"/>
  <c r="T268" i="10"/>
  <c r="T310" i="11"/>
  <c r="T356" i="10"/>
  <c r="T299" i="11"/>
  <c r="T215" i="16"/>
  <c r="T549" i="11"/>
  <c r="T277" i="10"/>
  <c r="T302" i="10"/>
  <c r="T109" i="13"/>
  <c r="T83" i="18"/>
  <c r="T22" i="13"/>
  <c r="T116" i="11"/>
  <c r="T511" i="10"/>
  <c r="T306" i="11"/>
  <c r="T71" i="11"/>
  <c r="T280" i="10"/>
  <c r="T472" i="11"/>
  <c r="T47" i="11"/>
  <c r="T82" i="18"/>
  <c r="T41" i="10"/>
  <c r="T520" i="11"/>
  <c r="T236" i="10"/>
  <c r="T234" i="13"/>
  <c r="T251" i="13"/>
  <c r="T90" i="10"/>
  <c r="T407" i="10"/>
  <c r="T528" i="11"/>
  <c r="T519" i="10"/>
  <c r="T135" i="11"/>
  <c r="T340" i="10"/>
  <c r="T237" i="11"/>
  <c r="T251" i="16"/>
  <c r="T133" i="13"/>
  <c r="T72" i="18"/>
  <c r="T80" i="17"/>
  <c r="T305" i="11"/>
  <c r="T554" i="10"/>
  <c r="T364" i="10"/>
  <c r="T115" i="16"/>
  <c r="T33" i="13"/>
  <c r="T105" i="11"/>
  <c r="T241" i="10"/>
  <c r="T79" i="17"/>
  <c r="T546" i="11"/>
  <c r="T266" i="10"/>
  <c r="T111" i="10"/>
  <c r="T201" i="13"/>
  <c r="T35" i="13"/>
  <c r="T532" i="10"/>
  <c r="T180" i="13"/>
  <c r="T86" i="18"/>
  <c r="T460" i="10"/>
  <c r="T291" i="11"/>
  <c r="T101" i="11"/>
  <c r="T83" i="10"/>
  <c r="T17" i="10"/>
  <c r="T533" i="11"/>
  <c r="T39" i="16"/>
  <c r="T77" i="11"/>
  <c r="T84" i="18"/>
  <c r="T84" i="10"/>
  <c r="T236" i="16"/>
  <c r="T111" i="13"/>
  <c r="T151" i="16"/>
  <c r="T203" i="13"/>
  <c r="T16" i="10"/>
  <c r="T218" i="11"/>
  <c r="T91" i="17"/>
  <c r="T388" i="11"/>
  <c r="R5" i="15" a="1"/>
  <c r="T224" i="13"/>
  <c r="T147" i="11"/>
  <c r="T452" i="10"/>
  <c r="T197" i="13"/>
  <c r="T90" i="17"/>
  <c r="T157" i="16"/>
  <c r="T81" i="13"/>
  <c r="T350" i="10"/>
  <c r="T198" i="13"/>
  <c r="T200" i="13"/>
  <c r="T69" i="16"/>
  <c r="T42" i="11"/>
  <c r="T89" i="17"/>
  <c r="T418" i="11"/>
  <c r="T231" i="10"/>
  <c r="T246" i="10"/>
  <c r="T20" i="10"/>
  <c r="T539" i="11"/>
  <c r="T217" i="10"/>
  <c r="T332" i="10"/>
  <c r="T272" i="10"/>
  <c r="T119" i="11"/>
  <c r="T177" i="16"/>
  <c r="T241" i="11"/>
  <c r="T56" i="10"/>
  <c r="T174" i="10"/>
  <c r="T152" i="10"/>
  <c r="T490" i="10"/>
  <c r="T322" i="11"/>
  <c r="T171" i="13"/>
  <c r="T163" i="11"/>
  <c r="T299" i="10"/>
  <c r="T213" i="13"/>
  <c r="T517" i="11"/>
  <c r="T492" i="11"/>
  <c r="T82" i="10"/>
  <c r="T78" i="17"/>
  <c r="T99" i="13"/>
  <c r="T290" i="11"/>
  <c r="T412" i="11"/>
  <c r="T120" i="11"/>
  <c r="T374" i="10"/>
  <c r="T503" i="11"/>
  <c r="T174" i="16"/>
  <c r="T536" i="11"/>
  <c r="T89" i="11"/>
  <c r="T73" i="10"/>
  <c r="T158" i="11"/>
  <c r="T89" i="10"/>
  <c r="T552" i="10"/>
  <c r="T281" i="10"/>
  <c r="T177" i="11"/>
  <c r="T253" i="11"/>
  <c r="T65" i="17"/>
  <c r="T404" i="10"/>
  <c r="T495" i="11"/>
  <c r="T163" i="16"/>
  <c r="T62" i="10"/>
  <c r="V200" i="18" l="1"/>
  <c r="U200" i="18"/>
  <c r="U91" i="18"/>
  <c r="V91" i="18"/>
  <c r="V90" i="18"/>
  <c r="U90" i="18"/>
  <c r="U89" i="18"/>
  <c r="V89" i="18"/>
  <c r="V88" i="18"/>
  <c r="U88" i="18"/>
  <c r="U87" i="18"/>
  <c r="V87" i="18"/>
  <c r="V86" i="18"/>
  <c r="U86" i="18"/>
  <c r="V85" i="18"/>
  <c r="U85" i="18"/>
  <c r="V84" i="18"/>
  <c r="U84" i="18"/>
  <c r="V83" i="18"/>
  <c r="U83" i="18"/>
  <c r="V82" i="18"/>
  <c r="U82" i="18"/>
  <c r="V81" i="18"/>
  <c r="U81" i="18"/>
  <c r="V80" i="18"/>
  <c r="U80" i="18"/>
  <c r="V79" i="18"/>
  <c r="U79" i="18"/>
  <c r="U78" i="18"/>
  <c r="V78" i="18"/>
  <c r="U77" i="18"/>
  <c r="V77" i="18"/>
  <c r="V76" i="18"/>
  <c r="U76" i="18"/>
  <c r="V75" i="18"/>
  <c r="U75" i="18"/>
  <c r="V73" i="18"/>
  <c r="U73" i="18"/>
  <c r="U72" i="18"/>
  <c r="V72" i="18"/>
  <c r="U71" i="18"/>
  <c r="V71" i="18"/>
  <c r="V70" i="18"/>
  <c r="U70" i="18"/>
  <c r="V69" i="18"/>
  <c r="U69" i="18"/>
  <c r="V68" i="18"/>
  <c r="U68" i="18"/>
  <c r="U67" i="18"/>
  <c r="V67" i="18"/>
  <c r="V66" i="18"/>
  <c r="U66" i="18"/>
  <c r="V65" i="18"/>
  <c r="U65" i="18"/>
  <c r="V64" i="18"/>
  <c r="U64" i="18"/>
  <c r="V63" i="18"/>
  <c r="U63" i="18"/>
  <c r="V62" i="18"/>
  <c r="U62" i="18"/>
  <c r="V61" i="18"/>
  <c r="U61" i="18"/>
  <c r="V60" i="18"/>
  <c r="U60" i="18"/>
  <c r="V200" i="17"/>
  <c r="U200" i="17"/>
  <c r="U91" i="17"/>
  <c r="V91" i="17"/>
  <c r="U90" i="17"/>
  <c r="V90" i="17"/>
  <c r="U89" i="17"/>
  <c r="V89" i="17"/>
  <c r="V88" i="17"/>
  <c r="U88" i="17"/>
  <c r="V87" i="17"/>
  <c r="U87" i="17"/>
  <c r="U86" i="17"/>
  <c r="V86" i="17"/>
  <c r="V85" i="17"/>
  <c r="U85" i="17"/>
  <c r="U84" i="17"/>
  <c r="V84" i="17"/>
  <c r="U83" i="17"/>
  <c r="V83" i="17"/>
  <c r="V82" i="17"/>
  <c r="U82" i="17"/>
  <c r="U81" i="17"/>
  <c r="V81" i="17"/>
  <c r="U80" i="17"/>
  <c r="V80" i="17"/>
  <c r="U79" i="17"/>
  <c r="V79" i="17"/>
  <c r="U78" i="17"/>
  <c r="V78" i="17"/>
  <c r="V77" i="17"/>
  <c r="U77" i="17"/>
  <c r="U76" i="17"/>
  <c r="V76" i="17"/>
  <c r="V75" i="17"/>
  <c r="U75" i="17"/>
  <c r="V73" i="17"/>
  <c r="U73" i="17"/>
  <c r="U72" i="17"/>
  <c r="V72" i="17"/>
  <c r="U71" i="17"/>
  <c r="V71" i="17"/>
  <c r="V70" i="17"/>
  <c r="U70" i="17"/>
  <c r="U69" i="17"/>
  <c r="V69" i="17"/>
  <c r="V68" i="17"/>
  <c r="U68" i="17"/>
  <c r="U67" i="17"/>
  <c r="V67" i="17"/>
  <c r="V66" i="17"/>
  <c r="U66" i="17"/>
  <c r="V65" i="17"/>
  <c r="U65" i="17"/>
  <c r="V64" i="17"/>
  <c r="U64" i="17"/>
  <c r="U63" i="17"/>
  <c r="V63" i="17"/>
  <c r="U62" i="17"/>
  <c r="V62" i="17"/>
  <c r="U61" i="17"/>
  <c r="V61" i="17"/>
  <c r="U60" i="17"/>
  <c r="V60" i="17"/>
  <c r="AH27" i="1" a="1"/>
  <c r="V27" i="9" a="1"/>
  <c r="L442" i="9"/>
  <c r="G5" i="9" s="1" a="1"/>
  <c r="V28" i="9"/>
  <c r="J23" i="14" a="1"/>
  <c r="K22" i="14" a="1"/>
  <c r="K23" i="14" a="1"/>
  <c r="I23" i="14" a="1"/>
  <c r="H14" i="14" a="1"/>
  <c r="N14" i="14" a="1"/>
  <c r="O14" i="14" a="1"/>
  <c r="L15" i="14" a="1"/>
  <c r="M15" i="14" a="1"/>
  <c r="N15" i="14" a="1"/>
  <c r="O15" i="14" a="1"/>
  <c r="G5" i="14" a="1"/>
  <c r="P15" i="14" a="1"/>
  <c r="Q15" i="14" a="1"/>
  <c r="R15" i="14" a="1"/>
  <c r="J22" i="14" a="1"/>
  <c r="E8" i="14"/>
  <c r="F8" i="14"/>
  <c r="H5" i="14" a="1"/>
  <c r="G14" i="14" a="1"/>
  <c r="G6" i="14" a="1"/>
  <c r="I14" i="14" a="1"/>
  <c r="H6" i="14" a="1"/>
  <c r="J14" i="14" a="1"/>
  <c r="K14" i="14" a="1"/>
  <c r="L14" i="14" a="1"/>
  <c r="G7" i="14" a="1"/>
  <c r="M14" i="14" a="1"/>
  <c r="H15" i="14" a="1"/>
  <c r="I15" i="14" a="1"/>
  <c r="J15" i="14" a="1"/>
  <c r="H7" i="14" a="1"/>
  <c r="P14" i="14" a="1"/>
  <c r="Q14" i="14" a="1"/>
  <c r="R14" i="14" a="1"/>
  <c r="G15" i="14" a="1"/>
  <c r="K15" i="14" a="1"/>
  <c r="H5" i="15" a="1"/>
  <c r="G5" i="15" a="1"/>
  <c r="P14" i="15" a="1"/>
  <c r="G15" i="15" a="1"/>
  <c r="I15" i="15" a="1"/>
  <c r="O15" i="15" a="1"/>
  <c r="E8" i="15"/>
  <c r="F8" i="15"/>
  <c r="J14" i="15" a="1"/>
  <c r="K14" i="15" a="1"/>
  <c r="I14" i="15" a="1"/>
  <c r="H6" i="15" a="1"/>
  <c r="L14" i="15" a="1"/>
  <c r="G7" i="15" a="1"/>
  <c r="M14" i="15" a="1"/>
  <c r="H14" i="15" a="1"/>
  <c r="G6" i="15" a="1"/>
  <c r="H7" i="15" a="1"/>
  <c r="N14" i="15" a="1"/>
  <c r="O14" i="15" a="1"/>
  <c r="Q14" i="15" a="1"/>
  <c r="R14" i="15" a="1"/>
  <c r="H15" i="15" a="1"/>
  <c r="J15" i="15" a="1"/>
  <c r="K15" i="15" a="1"/>
  <c r="L15" i="15" a="1"/>
  <c r="M15" i="15" a="1"/>
  <c r="N15" i="15" a="1"/>
  <c r="P15" i="15" a="1"/>
  <c r="G14" i="15" a="1"/>
  <c r="R15" i="15" a="1"/>
  <c r="Q15" i="15" a="1"/>
  <c r="V264" i="16"/>
  <c r="U264" i="16"/>
  <c r="V263" i="16"/>
  <c r="U263" i="16"/>
  <c r="X262" i="16"/>
  <c r="V261" i="16"/>
  <c r="U261" i="16"/>
  <c r="X259" i="16"/>
  <c r="U260" i="16"/>
  <c r="V260" i="16"/>
  <c r="U258" i="16"/>
  <c r="V258" i="16"/>
  <c r="U257" i="16"/>
  <c r="V257" i="16"/>
  <c r="X256" i="16"/>
  <c r="V255" i="16"/>
  <c r="U255" i="16"/>
  <c r="U254" i="16"/>
  <c r="V254" i="16"/>
  <c r="X253" i="16"/>
  <c r="V252" i="16"/>
  <c r="U252" i="16"/>
  <c r="X250" i="16"/>
  <c r="V251" i="16"/>
  <c r="U251" i="16"/>
  <c r="V249" i="16"/>
  <c r="U249" i="16"/>
  <c r="X247" i="16"/>
  <c r="V248" i="16"/>
  <c r="U248" i="16"/>
  <c r="V246" i="16"/>
  <c r="U246" i="16"/>
  <c r="V245" i="16"/>
  <c r="U245" i="16"/>
  <c r="X244" i="16"/>
  <c r="U243" i="16"/>
  <c r="V243" i="16"/>
  <c r="X241" i="16"/>
  <c r="V242" i="16"/>
  <c r="U242" i="16"/>
  <c r="V240" i="16"/>
  <c r="U240" i="16"/>
  <c r="X238" i="16"/>
  <c r="U239" i="16"/>
  <c r="V239" i="16"/>
  <c r="V237" i="16"/>
  <c r="U237" i="16"/>
  <c r="V236" i="16"/>
  <c r="U236" i="16"/>
  <c r="X235" i="16"/>
  <c r="U234" i="16"/>
  <c r="V234" i="16"/>
  <c r="X232" i="16"/>
  <c r="U233" i="16"/>
  <c r="V233" i="16"/>
  <c r="V231" i="16"/>
  <c r="U231" i="16"/>
  <c r="V230" i="16"/>
  <c r="U230" i="16"/>
  <c r="X229" i="16"/>
  <c r="V228" i="16"/>
  <c r="U228" i="16"/>
  <c r="V227" i="16"/>
  <c r="X226" i="16"/>
  <c r="U227" i="16"/>
  <c r="U225" i="16"/>
  <c r="V225" i="16"/>
  <c r="V224" i="16"/>
  <c r="U224" i="16"/>
  <c r="X223" i="16"/>
  <c r="V222" i="16"/>
  <c r="U222" i="16"/>
  <c r="V221" i="16"/>
  <c r="U221" i="16"/>
  <c r="X220" i="16"/>
  <c r="V219" i="16"/>
  <c r="U219" i="16"/>
  <c r="U218" i="16"/>
  <c r="V218" i="16"/>
  <c r="X217" i="16"/>
  <c r="U216" i="16"/>
  <c r="V216" i="16"/>
  <c r="V215" i="16"/>
  <c r="X214" i="16"/>
  <c r="U215" i="16"/>
  <c r="U213" i="16"/>
  <c r="V213" i="16"/>
  <c r="V212" i="16"/>
  <c r="U212" i="16"/>
  <c r="X211" i="16"/>
  <c r="U210" i="16"/>
  <c r="V210" i="16"/>
  <c r="V209" i="16"/>
  <c r="U209" i="16"/>
  <c r="X208" i="16"/>
  <c r="U207" i="16"/>
  <c r="V207" i="16"/>
  <c r="V206" i="16"/>
  <c r="U206" i="16"/>
  <c r="X205" i="16"/>
  <c r="V204" i="16"/>
  <c r="U204" i="16"/>
  <c r="U203" i="16"/>
  <c r="X202" i="16"/>
  <c r="V203" i="16"/>
  <c r="U201" i="16"/>
  <c r="V201" i="16"/>
  <c r="X199" i="16"/>
  <c r="U200" i="16"/>
  <c r="V200" i="16"/>
  <c r="U198" i="16"/>
  <c r="V198" i="16"/>
  <c r="X196" i="16"/>
  <c r="U197" i="16"/>
  <c r="V197" i="16"/>
  <c r="U195" i="16"/>
  <c r="V195" i="16"/>
  <c r="V194" i="16"/>
  <c r="X193" i="16"/>
  <c r="U194" i="16"/>
  <c r="U192" i="16"/>
  <c r="V192" i="16"/>
  <c r="X190" i="16"/>
  <c r="V191" i="16"/>
  <c r="U191" i="16"/>
  <c r="U189" i="16"/>
  <c r="V189" i="16"/>
  <c r="V188" i="16"/>
  <c r="U188" i="16"/>
  <c r="X187" i="16"/>
  <c r="U186" i="16"/>
  <c r="V186" i="16"/>
  <c r="V185" i="16"/>
  <c r="X184" i="16"/>
  <c r="U185" i="16"/>
  <c r="V183" i="16"/>
  <c r="U183" i="16"/>
  <c r="U182" i="16"/>
  <c r="V182" i="16"/>
  <c r="X181" i="16"/>
  <c r="U180" i="16"/>
  <c r="V180" i="16"/>
  <c r="U179" i="16"/>
  <c r="V179" i="16"/>
  <c r="X178" i="16"/>
  <c r="U177" i="16"/>
  <c r="V177" i="16"/>
  <c r="U176" i="16"/>
  <c r="X175" i="16"/>
  <c r="V176" i="16"/>
  <c r="V174" i="16"/>
  <c r="U174" i="16"/>
  <c r="X173" i="16"/>
  <c r="V172" i="16"/>
  <c r="U172" i="16"/>
  <c r="V171" i="16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V264" i="13"/>
  <c r="U264" i="13"/>
  <c r="V263" i="13"/>
  <c r="U263" i="13"/>
  <c r="X262" i="13"/>
  <c r="V261" i="13"/>
  <c r="U261" i="13"/>
  <c r="V260" i="13"/>
  <c r="U260" i="13"/>
  <c r="X259" i="13"/>
  <c r="V258" i="13"/>
  <c r="U258" i="13"/>
  <c r="V257" i="13"/>
  <c r="U257" i="13"/>
  <c r="X256" i="13"/>
  <c r="V255" i="13"/>
  <c r="U255" i="13"/>
  <c r="V254" i="13"/>
  <c r="X253" i="13"/>
  <c r="U254" i="13"/>
  <c r="V252" i="13"/>
  <c r="U252" i="13"/>
  <c r="V251" i="13"/>
  <c r="U251" i="13"/>
  <c r="X250" i="13"/>
  <c r="V249" i="13"/>
  <c r="U249" i="13"/>
  <c r="V248" i="13"/>
  <c r="U248" i="13"/>
  <c r="X247" i="13"/>
  <c r="V246" i="13"/>
  <c r="U246" i="13"/>
  <c r="V245" i="13"/>
  <c r="U245" i="13"/>
  <c r="X244" i="13"/>
  <c r="U243" i="13"/>
  <c r="V243" i="13"/>
  <c r="V242" i="13"/>
  <c r="U242" i="13"/>
  <c r="X241" i="13"/>
  <c r="V240" i="13"/>
  <c r="U240" i="13"/>
  <c r="X238" i="13"/>
  <c r="V239" i="13"/>
  <c r="U239" i="13"/>
  <c r="U237" i="13"/>
  <c r="V237" i="13"/>
  <c r="V236" i="13"/>
  <c r="U236" i="13"/>
  <c r="X235" i="13"/>
  <c r="V234" i="13"/>
  <c r="U234" i="13"/>
  <c r="U233" i="13"/>
  <c r="X232" i="13"/>
  <c r="V233" i="13"/>
  <c r="V231" i="13"/>
  <c r="U231" i="13"/>
  <c r="U230" i="13"/>
  <c r="X229" i="13"/>
  <c r="V230" i="13"/>
  <c r="V228" i="13"/>
  <c r="U228" i="13"/>
  <c r="V227" i="13"/>
  <c r="U227" i="13"/>
  <c r="X226" i="13"/>
  <c r="V225" i="13"/>
  <c r="U225" i="13"/>
  <c r="X223" i="13"/>
  <c r="V224" i="13"/>
  <c r="U224" i="13"/>
  <c r="V222" i="13"/>
  <c r="U222" i="13"/>
  <c r="X220" i="13"/>
  <c r="V221" i="13"/>
  <c r="U221" i="13"/>
  <c r="V219" i="13"/>
  <c r="U219" i="13"/>
  <c r="V218" i="13"/>
  <c r="U218" i="13"/>
  <c r="X217" i="13"/>
  <c r="V216" i="13"/>
  <c r="U216" i="13"/>
  <c r="V215" i="13"/>
  <c r="U215" i="13"/>
  <c r="X214" i="13"/>
  <c r="V213" i="13"/>
  <c r="U213" i="13"/>
  <c r="V212" i="13"/>
  <c r="U212" i="13"/>
  <c r="X211" i="13"/>
  <c r="V210" i="13"/>
  <c r="U210" i="13"/>
  <c r="X208" i="13"/>
  <c r="U209" i="13"/>
  <c r="V209" i="13"/>
  <c r="U207" i="13"/>
  <c r="V207" i="13"/>
  <c r="V206" i="13"/>
  <c r="U206" i="13"/>
  <c r="X205" i="13"/>
  <c r="U204" i="13"/>
  <c r="V204" i="13"/>
  <c r="X202" i="13"/>
  <c r="U203" i="13"/>
  <c r="V203" i="13"/>
  <c r="U201" i="13"/>
  <c r="V201" i="13"/>
  <c r="U200" i="13"/>
  <c r="V200" i="13"/>
  <c r="X199" i="13"/>
  <c r="U198" i="13"/>
  <c r="V198" i="13"/>
  <c r="U197" i="13"/>
  <c r="V197" i="13"/>
  <c r="X196" i="13"/>
  <c r="V195" i="13"/>
  <c r="U195" i="13"/>
  <c r="U194" i="13"/>
  <c r="X193" i="13"/>
  <c r="V194" i="13"/>
  <c r="V192" i="13"/>
  <c r="U192" i="13"/>
  <c r="X190" i="13"/>
  <c r="V191" i="13"/>
  <c r="U191" i="13"/>
  <c r="U189" i="13"/>
  <c r="V189" i="13"/>
  <c r="X187" i="13"/>
  <c r="U188" i="13"/>
  <c r="V188" i="13"/>
  <c r="U186" i="13"/>
  <c r="V186" i="13"/>
  <c r="X184" i="13"/>
  <c r="U185" i="13"/>
  <c r="V185" i="13"/>
  <c r="U183" i="13"/>
  <c r="V183" i="13"/>
  <c r="U182" i="13"/>
  <c r="V182" i="13"/>
  <c r="X181" i="13"/>
  <c r="V180" i="13"/>
  <c r="U180" i="13"/>
  <c r="X178" i="13"/>
  <c r="U179" i="13"/>
  <c r="V179" i="13"/>
  <c r="U177" i="13"/>
  <c r="V177" i="13"/>
  <c r="X175" i="13"/>
  <c r="U176" i="13"/>
  <c r="V176" i="13"/>
  <c r="U174" i="13"/>
  <c r="V174" i="13"/>
  <c r="X173" i="13"/>
  <c r="U172" i="13"/>
  <c r="V172" i="13"/>
  <c r="V171" i="13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H5" i="9" a="1"/>
  <c r="H7" i="9" a="1"/>
  <c r="H6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526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7" i="10"/>
  <c r="V537" i="10"/>
  <c r="U535" i="10"/>
  <c r="V535" i="10"/>
  <c r="U533" i="10"/>
  <c r="V533" i="10"/>
  <c r="V532" i="10"/>
  <c r="U532" i="10"/>
  <c r="U531" i="10"/>
  <c r="V531" i="10"/>
  <c r="U530" i="10"/>
  <c r="V530" i="10"/>
  <c r="U529" i="10"/>
  <c r="V529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AC172" i="7"/>
  <c r="AB172" i="7"/>
  <c r="L172" i="7"/>
  <c r="AC171" i="7"/>
  <c r="AB171" i="7"/>
  <c r="L171" i="7"/>
  <c r="AC170" i="7"/>
  <c r="AB170" i="7"/>
  <c r="L170" i="7"/>
  <c r="AC169" i="7"/>
  <c r="AB169" i="7"/>
  <c r="L169" i="7"/>
  <c r="AC168" i="7"/>
  <c r="AB168" i="7"/>
  <c r="L168" i="7"/>
  <c r="AC167" i="7"/>
  <c r="AB167" i="7"/>
  <c r="L167" i="7"/>
  <c r="AC166" i="7"/>
  <c r="AB166" i="7"/>
  <c r="L166" i="7"/>
  <c r="AC165" i="7"/>
  <c r="AB165" i="7"/>
  <c r="L165" i="7"/>
  <c r="AC164" i="7"/>
  <c r="AB164" i="7"/>
  <c r="L164" i="7"/>
  <c r="AC163" i="7"/>
  <c r="AB163" i="7"/>
  <c r="L163" i="7"/>
  <c r="AC162" i="7"/>
  <c r="AB162" i="7"/>
  <c r="L162" i="7"/>
  <c r="AC161" i="7"/>
  <c r="AB161" i="7"/>
  <c r="L161" i="7"/>
  <c r="AC160" i="7"/>
  <c r="AB160" i="7"/>
  <c r="L160" i="7"/>
  <c r="AC159" i="7"/>
  <c r="AB159" i="7"/>
  <c r="L159" i="7"/>
  <c r="AC158" i="7"/>
  <c r="AB158" i="7"/>
  <c r="L158" i="7"/>
  <c r="AC157" i="7"/>
  <c r="AB157" i="7"/>
  <c r="L157" i="7"/>
  <c r="AC156" i="7"/>
  <c r="AB156" i="7"/>
  <c r="L156" i="7"/>
  <c r="AC155" i="7"/>
  <c r="AB155" i="7"/>
  <c r="L155" i="7"/>
  <c r="AC154" i="7"/>
  <c r="AB154" i="7"/>
  <c r="L154" i="7"/>
  <c r="AC153" i="7"/>
  <c r="AB153" i="7"/>
  <c r="L153" i="7"/>
  <c r="AC152" i="7"/>
  <c r="AB152" i="7"/>
  <c r="L152" i="7"/>
  <c r="AC151" i="7"/>
  <c r="AB151" i="7"/>
  <c r="L151" i="7"/>
  <c r="AC150" i="7"/>
  <c r="AB150" i="7"/>
  <c r="L150" i="7"/>
  <c r="AC149" i="7"/>
  <c r="AB149" i="7"/>
  <c r="L149" i="7"/>
  <c r="AC148" i="7"/>
  <c r="AB148" i="7"/>
  <c r="L148" i="7"/>
  <c r="AC147" i="7"/>
  <c r="AB147" i="7"/>
  <c r="L147" i="7"/>
  <c r="AC146" i="7"/>
  <c r="AB146" i="7"/>
  <c r="L146" i="7"/>
  <c r="AC145" i="7"/>
  <c r="AB145" i="7"/>
  <c r="L145" i="7"/>
  <c r="AC144" i="7"/>
  <c r="AB144" i="7"/>
  <c r="L144" i="7"/>
  <c r="AC143" i="7"/>
  <c r="AB143" i="7"/>
  <c r="L143" i="7"/>
  <c r="AC142" i="7"/>
  <c r="AB142" i="7"/>
  <c r="L142" i="7"/>
  <c r="AC141" i="7"/>
  <c r="AB141" i="7"/>
  <c r="L141" i="7"/>
  <c r="AC140" i="7"/>
  <c r="AB140" i="7"/>
  <c r="L140" i="7"/>
  <c r="AC139" i="7"/>
  <c r="AB139" i="7"/>
  <c r="L139" i="7"/>
  <c r="AC138" i="7"/>
  <c r="AB138" i="7"/>
  <c r="L138" i="7"/>
  <c r="AC137" i="7"/>
  <c r="AB137" i="7"/>
  <c r="L137" i="7"/>
  <c r="AC136" i="7"/>
  <c r="AB136" i="7"/>
  <c r="L136" i="7"/>
  <c r="AC135" i="7"/>
  <c r="AB135" i="7"/>
  <c r="L135" i="7"/>
  <c r="AC134" i="7"/>
  <c r="AB134" i="7"/>
  <c r="L134" i="7"/>
  <c r="AC133" i="7"/>
  <c r="AB133" i="7"/>
  <c r="L133" i="7"/>
  <c r="AC132" i="7"/>
  <c r="AB132" i="7"/>
  <c r="L132" i="7"/>
  <c r="AC131" i="7"/>
  <c r="AB131" i="7"/>
  <c r="L131" i="7"/>
  <c r="AC130" i="7"/>
  <c r="AB130" i="7"/>
  <c r="L130" i="7"/>
  <c r="AC129" i="7"/>
  <c r="AB129" i="7"/>
  <c r="L129" i="7"/>
  <c r="AC128" i="7"/>
  <c r="AB128" i="7"/>
  <c r="L128" i="7"/>
  <c r="AC127" i="7"/>
  <c r="AB127" i="7"/>
  <c r="L127" i="7"/>
  <c r="AC126" i="7"/>
  <c r="AB126" i="7"/>
  <c r="L126" i="7"/>
  <c r="AC125" i="7"/>
  <c r="AB125" i="7"/>
  <c r="L125" i="7"/>
  <c r="AC124" i="7"/>
  <c r="AB124" i="7"/>
  <c r="L124" i="7"/>
  <c r="AC123" i="7"/>
  <c r="AB123" i="7"/>
  <c r="L123" i="7"/>
  <c r="AC122" i="7"/>
  <c r="AB122" i="7"/>
  <c r="L122" i="7"/>
  <c r="AC121" i="7"/>
  <c r="AB121" i="7"/>
  <c r="L121" i="7"/>
  <c r="AC120" i="7"/>
  <c r="AB120" i="7"/>
  <c r="L120" i="7"/>
  <c r="AC119" i="7"/>
  <c r="AB119" i="7"/>
  <c r="L119" i="7"/>
  <c r="AC118" i="7"/>
  <c r="AB118" i="7"/>
  <c r="L118" i="7"/>
  <c r="AC117" i="7"/>
  <c r="AB117" i="7"/>
  <c r="L117" i="7"/>
  <c r="AC116" i="7"/>
  <c r="AB116" i="7"/>
  <c r="L116" i="7"/>
  <c r="AC115" i="7"/>
  <c r="AB115" i="7"/>
  <c r="L115" i="7"/>
  <c r="AC114" i="7"/>
  <c r="AB114" i="7"/>
  <c r="L114" i="7"/>
  <c r="AC113" i="7"/>
  <c r="AB113" i="7"/>
  <c r="L113" i="7"/>
  <c r="AC112" i="7"/>
  <c r="AB112" i="7"/>
  <c r="L112" i="7"/>
  <c r="AC111" i="7"/>
  <c r="AB111" i="7"/>
  <c r="L111" i="7"/>
  <c r="AC110" i="7"/>
  <c r="AB110" i="7"/>
  <c r="L110" i="7"/>
  <c r="AC109" i="7"/>
  <c r="AB109" i="7"/>
  <c r="L109" i="7"/>
  <c r="AC108" i="7"/>
  <c r="AB108" i="7"/>
  <c r="L108" i="7"/>
  <c r="AC107" i="7"/>
  <c r="AB107" i="7"/>
  <c r="L107" i="7"/>
  <c r="AC106" i="7"/>
  <c r="AB106" i="7"/>
  <c r="L106" i="7"/>
  <c r="AC105" i="7"/>
  <c r="AB105" i="7"/>
  <c r="L105" i="7"/>
  <c r="AC104" i="7"/>
  <c r="AB104" i="7"/>
  <c r="L104" i="7"/>
  <c r="AC103" i="7"/>
  <c r="AB103" i="7"/>
  <c r="L103" i="7"/>
  <c r="AC102" i="7"/>
  <c r="AB102" i="7"/>
  <c r="L102" i="7"/>
  <c r="AC101" i="7"/>
  <c r="AB101" i="7"/>
  <c r="L101" i="7"/>
  <c r="AC100" i="7"/>
  <c r="AB100" i="7"/>
  <c r="L100" i="7"/>
  <c r="AC99" i="7"/>
  <c r="AB99" i="7"/>
  <c r="L99" i="7"/>
  <c r="AC98" i="7"/>
  <c r="AB98" i="7"/>
  <c r="L98" i="7"/>
  <c r="AC97" i="7"/>
  <c r="AB97" i="7"/>
  <c r="L97" i="7"/>
  <c r="AC96" i="7"/>
  <c r="AB96" i="7"/>
  <c r="L96" i="7"/>
  <c r="AC95" i="7"/>
  <c r="AB95" i="7"/>
  <c r="L95" i="7"/>
  <c r="AC94" i="7"/>
  <c r="AB94" i="7"/>
  <c r="L94" i="7"/>
  <c r="AC93" i="7"/>
  <c r="AB93" i="7"/>
  <c r="L93" i="7"/>
  <c r="AC92" i="7"/>
  <c r="AB92" i="7"/>
  <c r="L92" i="7"/>
  <c r="AC91" i="7"/>
  <c r="AB91" i="7"/>
  <c r="L91" i="7"/>
  <c r="AC90" i="7"/>
  <c r="AB90" i="7"/>
  <c r="L90" i="7"/>
  <c r="AC89" i="7"/>
  <c r="AB89" i="7"/>
  <c r="L89" i="7"/>
  <c r="AC88" i="7"/>
  <c r="AB88" i="7"/>
  <c r="L88" i="7"/>
  <c r="AC87" i="7"/>
  <c r="AB87" i="7"/>
  <c r="L87" i="7"/>
  <c r="AC86" i="7"/>
  <c r="AB86" i="7"/>
  <c r="L86" i="7"/>
  <c r="AC85" i="7"/>
  <c r="AB85" i="7"/>
  <c r="L85" i="7"/>
  <c r="AC84" i="7"/>
  <c r="AB84" i="7"/>
  <c r="L84" i="7"/>
  <c r="AC83" i="7"/>
  <c r="AB83" i="7"/>
  <c r="L83" i="7"/>
  <c r="AC82" i="7"/>
  <c r="AB82" i="7"/>
  <c r="L82" i="7"/>
  <c r="AC81" i="7"/>
  <c r="AB81" i="7"/>
  <c r="L81" i="7"/>
  <c r="AC80" i="7"/>
  <c r="AB80" i="7"/>
  <c r="L80" i="7"/>
  <c r="AC79" i="7"/>
  <c r="AB79" i="7"/>
  <c r="L79" i="7"/>
  <c r="AC78" i="7"/>
  <c r="AB78" i="7"/>
  <c r="L78" i="7"/>
  <c r="AC77" i="7"/>
  <c r="AB77" i="7"/>
  <c r="L77" i="7"/>
  <c r="AC76" i="7"/>
  <c r="AB76" i="7"/>
  <c r="L76" i="7"/>
  <c r="AC75" i="7"/>
  <c r="AB75" i="7"/>
  <c r="L75" i="7"/>
  <c r="AC74" i="7"/>
  <c r="AB74" i="7"/>
  <c r="L74" i="7"/>
  <c r="AC73" i="7"/>
  <c r="AB73" i="7"/>
  <c r="L73" i="7"/>
  <c r="AC72" i="7"/>
  <c r="AB72" i="7"/>
  <c r="L72" i="7"/>
  <c r="AC71" i="7"/>
  <c r="AB71" i="7"/>
  <c r="L71" i="7"/>
  <c r="AC70" i="7"/>
  <c r="AB70" i="7"/>
  <c r="L70" i="7"/>
  <c r="AC69" i="7"/>
  <c r="AB69" i="7"/>
  <c r="L69" i="7"/>
  <c r="AC68" i="7"/>
  <c r="AB68" i="7"/>
  <c r="L68" i="7"/>
  <c r="AC67" i="7"/>
  <c r="AB67" i="7"/>
  <c r="L67" i="7"/>
  <c r="AC66" i="7"/>
  <c r="AB66" i="7"/>
  <c r="L66" i="7"/>
  <c r="AC65" i="7"/>
  <c r="AB65" i="7"/>
  <c r="L65" i="7"/>
  <c r="AC64" i="7"/>
  <c r="AB64" i="7"/>
  <c r="L64" i="7"/>
  <c r="AC63" i="7"/>
  <c r="AB63" i="7"/>
  <c r="L63" i="7"/>
  <c r="AC62" i="7"/>
  <c r="AB62" i="7"/>
  <c r="L62" i="7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F7" i="7"/>
  <c r="E7" i="7"/>
  <c r="F6" i="7"/>
  <c r="E6" i="7"/>
  <c r="F5" i="7"/>
  <c r="E5" i="7"/>
  <c r="AC172" i="5"/>
  <c r="AB172" i="5"/>
  <c r="L172" i="5"/>
  <c r="AC171" i="5"/>
  <c r="AB171" i="5"/>
  <c r="L171" i="5"/>
  <c r="AC170" i="5"/>
  <c r="AB170" i="5"/>
  <c r="L170" i="5"/>
  <c r="AC169" i="5"/>
  <c r="AB169" i="5"/>
  <c r="L169" i="5"/>
  <c r="AC168" i="5"/>
  <c r="AB168" i="5"/>
  <c r="L168" i="5"/>
  <c r="AC167" i="5"/>
  <c r="AB167" i="5"/>
  <c r="L167" i="5"/>
  <c r="AC166" i="5"/>
  <c r="AB166" i="5"/>
  <c r="L166" i="5"/>
  <c r="AC165" i="5"/>
  <c r="AB165" i="5"/>
  <c r="L165" i="5"/>
  <c r="AC164" i="5"/>
  <c r="AB164" i="5"/>
  <c r="L164" i="5"/>
  <c r="AC163" i="5"/>
  <c r="AB163" i="5"/>
  <c r="L163" i="5"/>
  <c r="AC162" i="5"/>
  <c r="AB162" i="5"/>
  <c r="L162" i="5"/>
  <c r="AC161" i="5"/>
  <c r="AB161" i="5"/>
  <c r="L161" i="5"/>
  <c r="AC160" i="5"/>
  <c r="AB160" i="5"/>
  <c r="L160" i="5"/>
  <c r="AC159" i="5"/>
  <c r="AB159" i="5"/>
  <c r="L159" i="5"/>
  <c r="AC158" i="5"/>
  <c r="AB158" i="5"/>
  <c r="L158" i="5"/>
  <c r="AC157" i="5"/>
  <c r="AB157" i="5"/>
  <c r="L157" i="5"/>
  <c r="AC156" i="5"/>
  <c r="AB156" i="5"/>
  <c r="L156" i="5"/>
  <c r="AC155" i="5"/>
  <c r="AB155" i="5"/>
  <c r="L155" i="5"/>
  <c r="AC154" i="5"/>
  <c r="AB154" i="5"/>
  <c r="L154" i="5"/>
  <c r="AC153" i="5"/>
  <c r="AB153" i="5"/>
  <c r="L153" i="5"/>
  <c r="AC152" i="5"/>
  <c r="AB152" i="5"/>
  <c r="L152" i="5"/>
  <c r="AC151" i="5"/>
  <c r="AB151" i="5"/>
  <c r="L151" i="5"/>
  <c r="AC150" i="5"/>
  <c r="AB150" i="5"/>
  <c r="L150" i="5"/>
  <c r="AC149" i="5"/>
  <c r="AB149" i="5"/>
  <c r="L149" i="5"/>
  <c r="AC148" i="5"/>
  <c r="AB148" i="5"/>
  <c r="L148" i="5"/>
  <c r="AC147" i="5"/>
  <c r="AB147" i="5"/>
  <c r="L147" i="5"/>
  <c r="AC146" i="5"/>
  <c r="AB146" i="5"/>
  <c r="L146" i="5"/>
  <c r="AC145" i="5"/>
  <c r="AB145" i="5"/>
  <c r="L145" i="5"/>
  <c r="AC144" i="5"/>
  <c r="AB144" i="5"/>
  <c r="L144" i="5"/>
  <c r="AC143" i="5"/>
  <c r="AB143" i="5"/>
  <c r="L143" i="5"/>
  <c r="AC142" i="5"/>
  <c r="AB142" i="5"/>
  <c r="L142" i="5"/>
  <c r="AC141" i="5"/>
  <c r="AB141" i="5"/>
  <c r="L141" i="5"/>
  <c r="AC140" i="5"/>
  <c r="AB140" i="5"/>
  <c r="L140" i="5"/>
  <c r="AC139" i="5"/>
  <c r="AB139" i="5"/>
  <c r="L139" i="5"/>
  <c r="AC138" i="5"/>
  <c r="AB138" i="5"/>
  <c r="L138" i="5"/>
  <c r="AC137" i="5"/>
  <c r="AB137" i="5"/>
  <c r="L137" i="5"/>
  <c r="AC136" i="5"/>
  <c r="AB136" i="5"/>
  <c r="L136" i="5"/>
  <c r="AC135" i="5"/>
  <c r="AB135" i="5"/>
  <c r="L135" i="5"/>
  <c r="AC134" i="5"/>
  <c r="AB134" i="5"/>
  <c r="L134" i="5"/>
  <c r="AC133" i="5"/>
  <c r="AB133" i="5"/>
  <c r="L133" i="5"/>
  <c r="AC132" i="5"/>
  <c r="AB132" i="5"/>
  <c r="L132" i="5"/>
  <c r="AC131" i="5"/>
  <c r="AB131" i="5"/>
  <c r="L131" i="5"/>
  <c r="AC130" i="5"/>
  <c r="AB130" i="5"/>
  <c r="L130" i="5"/>
  <c r="AC129" i="5"/>
  <c r="AB129" i="5"/>
  <c r="L129" i="5"/>
  <c r="AC128" i="5"/>
  <c r="AB128" i="5"/>
  <c r="L128" i="5"/>
  <c r="AC127" i="5"/>
  <c r="AB127" i="5"/>
  <c r="L127" i="5"/>
  <c r="AC126" i="5"/>
  <c r="AB126" i="5"/>
  <c r="L126" i="5"/>
  <c r="AC125" i="5"/>
  <c r="AB125" i="5"/>
  <c r="L125" i="5"/>
  <c r="AC124" i="5"/>
  <c r="AB124" i="5"/>
  <c r="L124" i="5"/>
  <c r="AC123" i="5"/>
  <c r="AB123" i="5"/>
  <c r="L123" i="5"/>
  <c r="AC122" i="5"/>
  <c r="AB122" i="5"/>
  <c r="L122" i="5"/>
  <c r="AC121" i="5"/>
  <c r="AB121" i="5"/>
  <c r="L121" i="5"/>
  <c r="AC120" i="5"/>
  <c r="AB120" i="5"/>
  <c r="L120" i="5"/>
  <c r="AC119" i="5"/>
  <c r="AB119" i="5"/>
  <c r="L119" i="5"/>
  <c r="AC118" i="5"/>
  <c r="AB118" i="5"/>
  <c r="L118" i="5"/>
  <c r="AC117" i="5"/>
  <c r="AB117" i="5"/>
  <c r="L117" i="5"/>
  <c r="AC116" i="5"/>
  <c r="AB116" i="5"/>
  <c r="L116" i="5"/>
  <c r="AC115" i="5"/>
  <c r="AB115" i="5"/>
  <c r="L115" i="5"/>
  <c r="AC114" i="5"/>
  <c r="AB114" i="5"/>
  <c r="L114" i="5"/>
  <c r="AC113" i="5"/>
  <c r="AB113" i="5"/>
  <c r="L113" i="5"/>
  <c r="AC112" i="5"/>
  <c r="AB112" i="5"/>
  <c r="L112" i="5"/>
  <c r="AC111" i="5"/>
  <c r="AB111" i="5"/>
  <c r="L111" i="5"/>
  <c r="AC110" i="5"/>
  <c r="AB110" i="5"/>
  <c r="L110" i="5"/>
  <c r="AC109" i="5"/>
  <c r="AB109" i="5"/>
  <c r="L109" i="5"/>
  <c r="AC108" i="5"/>
  <c r="AB108" i="5"/>
  <c r="L108" i="5"/>
  <c r="AC107" i="5"/>
  <c r="AB107" i="5"/>
  <c r="L107" i="5"/>
  <c r="AC106" i="5"/>
  <c r="AB106" i="5"/>
  <c r="L106" i="5"/>
  <c r="AC105" i="5"/>
  <c r="AB105" i="5"/>
  <c r="L105" i="5"/>
  <c r="AC104" i="5"/>
  <c r="AB104" i="5"/>
  <c r="L104" i="5"/>
  <c r="AC103" i="5"/>
  <c r="AB103" i="5"/>
  <c r="L103" i="5"/>
  <c r="AC102" i="5"/>
  <c r="AB102" i="5"/>
  <c r="L102" i="5"/>
  <c r="AC101" i="5"/>
  <c r="AB101" i="5"/>
  <c r="L101" i="5"/>
  <c r="AC100" i="5"/>
  <c r="AB100" i="5"/>
  <c r="L100" i="5"/>
  <c r="AC99" i="5"/>
  <c r="AB99" i="5"/>
  <c r="L99" i="5"/>
  <c r="AC98" i="5"/>
  <c r="AB98" i="5"/>
  <c r="L98" i="5"/>
  <c r="AC97" i="5"/>
  <c r="AB97" i="5"/>
  <c r="L97" i="5"/>
  <c r="AC96" i="5"/>
  <c r="AB96" i="5"/>
  <c r="L96" i="5"/>
  <c r="AC95" i="5"/>
  <c r="AB95" i="5"/>
  <c r="L95" i="5"/>
  <c r="AC94" i="5"/>
  <c r="AB94" i="5"/>
  <c r="L94" i="5"/>
  <c r="AC93" i="5"/>
  <c r="AB93" i="5"/>
  <c r="L93" i="5"/>
  <c r="AC92" i="5"/>
  <c r="AB92" i="5"/>
  <c r="L92" i="5"/>
  <c r="AC91" i="5"/>
  <c r="AB91" i="5"/>
  <c r="L91" i="5"/>
  <c r="AC90" i="5"/>
  <c r="AB90" i="5"/>
  <c r="L90" i="5"/>
  <c r="AC89" i="5"/>
  <c r="AB89" i="5"/>
  <c r="L89" i="5"/>
  <c r="AC88" i="5"/>
  <c r="AB88" i="5"/>
  <c r="L88" i="5"/>
  <c r="AC87" i="5"/>
  <c r="AB87" i="5"/>
  <c r="L87" i="5"/>
  <c r="AC86" i="5"/>
  <c r="AB86" i="5"/>
  <c r="L86" i="5"/>
  <c r="AC85" i="5"/>
  <c r="AB85" i="5"/>
  <c r="L85" i="5"/>
  <c r="AC84" i="5"/>
  <c r="AB84" i="5"/>
  <c r="L84" i="5"/>
  <c r="AC83" i="5"/>
  <c r="AB83" i="5"/>
  <c r="L83" i="5"/>
  <c r="AC82" i="5"/>
  <c r="AB82" i="5"/>
  <c r="L82" i="5"/>
  <c r="AC81" i="5"/>
  <c r="AB81" i="5"/>
  <c r="L81" i="5"/>
  <c r="AC80" i="5"/>
  <c r="AB80" i="5"/>
  <c r="L80" i="5"/>
  <c r="AC79" i="5"/>
  <c r="AB79" i="5"/>
  <c r="L79" i="5"/>
  <c r="AC78" i="5"/>
  <c r="AB78" i="5"/>
  <c r="L78" i="5"/>
  <c r="AC77" i="5"/>
  <c r="AB77" i="5"/>
  <c r="L77" i="5"/>
  <c r="AC76" i="5"/>
  <c r="AB76" i="5"/>
  <c r="L76" i="5"/>
  <c r="AC75" i="5"/>
  <c r="AB75" i="5"/>
  <c r="L75" i="5"/>
  <c r="AC74" i="5"/>
  <c r="AB74" i="5"/>
  <c r="L74" i="5"/>
  <c r="AC73" i="5"/>
  <c r="AB73" i="5"/>
  <c r="L73" i="5"/>
  <c r="AC72" i="5"/>
  <c r="AB72" i="5"/>
  <c r="L72" i="5"/>
  <c r="AC71" i="5"/>
  <c r="AB71" i="5"/>
  <c r="L71" i="5"/>
  <c r="AC70" i="5"/>
  <c r="AB70" i="5"/>
  <c r="L70" i="5"/>
  <c r="AC69" i="5"/>
  <c r="AB69" i="5"/>
  <c r="L69" i="5"/>
  <c r="AC68" i="5"/>
  <c r="AB68" i="5"/>
  <c r="L68" i="5"/>
  <c r="AC67" i="5"/>
  <c r="AB67" i="5"/>
  <c r="L67" i="5"/>
  <c r="AC66" i="5"/>
  <c r="AB66" i="5"/>
  <c r="L66" i="5"/>
  <c r="AC65" i="5"/>
  <c r="AB65" i="5"/>
  <c r="L65" i="5"/>
  <c r="AC64" i="5"/>
  <c r="AB64" i="5"/>
  <c r="L64" i="5"/>
  <c r="AC63" i="5"/>
  <c r="AB63" i="5"/>
  <c r="L63" i="5"/>
  <c r="AC62" i="5"/>
  <c r="AB62" i="5"/>
  <c r="L62" i="5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R12" i="5" a="1"/>
  <c r="Q12" i="5" a="1"/>
  <c r="P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186" i="17"/>
  <c r="T119" i="17"/>
  <c r="T54" i="17"/>
  <c r="T25" i="17"/>
  <c r="T185" i="17"/>
  <c r="T45" i="17"/>
  <c r="T26" i="17"/>
  <c r="T108" i="17"/>
  <c r="T99" i="17"/>
  <c r="T116" i="17"/>
  <c r="T148" i="17"/>
  <c r="T115" i="17"/>
  <c r="T50" i="17"/>
  <c r="T120" i="17"/>
  <c r="T55" i="17"/>
  <c r="T27" i="17"/>
  <c r="T135" i="17"/>
  <c r="T142" i="17"/>
  <c r="T109" i="17"/>
  <c r="T43" i="17"/>
  <c r="T131" i="17"/>
  <c r="T97" i="17"/>
  <c r="T184" i="17"/>
  <c r="T118" i="17"/>
  <c r="T41" i="17"/>
  <c r="T40" i="17"/>
  <c r="T51" i="17"/>
  <c r="T126" i="17"/>
  <c r="T94" i="17"/>
  <c r="T32" i="17"/>
  <c r="T44" i="17"/>
  <c r="T196" i="17"/>
  <c r="T36" i="17"/>
  <c r="T122" i="17"/>
  <c r="T141" i="17"/>
  <c r="T42" i="17"/>
  <c r="T53" i="17"/>
  <c r="T140" i="17"/>
  <c r="T129" i="17"/>
  <c r="T34" i="17"/>
  <c r="T202" i="17"/>
  <c r="T117" i="17"/>
  <c r="T52" i="17"/>
  <c r="T193" i="17"/>
  <c r="T149" i="17"/>
  <c r="T39" i="17"/>
  <c r="T192" i="17"/>
  <c r="T105" i="17"/>
  <c r="T195" i="17"/>
  <c r="T130" i="17"/>
  <c r="T96" i="17"/>
  <c r="T35" i="17"/>
  <c r="T107" i="17"/>
  <c r="T194" i="17"/>
  <c r="T139" i="17"/>
  <c r="T106" i="17"/>
  <c r="T127" i="17"/>
  <c r="T95" i="17"/>
  <c r="T33" i="17"/>
  <c r="T138" i="17"/>
  <c r="T98" i="17"/>
  <c r="T143" i="17"/>
  <c r="T137" i="17"/>
  <c r="T100" i="17"/>
  <c r="T38" i="17"/>
  <c r="T191" i="17"/>
  <c r="T125" i="17"/>
  <c r="T93" i="17"/>
  <c r="T31" i="17"/>
  <c r="T19" i="17"/>
  <c r="T124" i="17"/>
  <c r="T58" i="17"/>
  <c r="T30" i="17"/>
  <c r="T121" i="17"/>
  <c r="T111" i="17"/>
  <c r="T46" i="17"/>
  <c r="T48" i="17"/>
  <c r="T134" i="17"/>
  <c r="T103" i="17"/>
  <c r="T17" i="17"/>
  <c r="T23" i="17"/>
  <c r="T56" i="17"/>
  <c r="T147" i="17"/>
  <c r="T114" i="17"/>
  <c r="T49" i="17"/>
  <c r="T136" i="17"/>
  <c r="T104" i="17"/>
  <c r="T146" i="17"/>
  <c r="T113" i="17"/>
  <c r="T102" i="17"/>
  <c r="T15" i="17"/>
  <c r="T188" i="17"/>
  <c r="T28" i="17"/>
  <c r="T144" i="17"/>
  <c r="T198" i="17"/>
  <c r="T132" i="17"/>
  <c r="T101" i="17"/>
  <c r="T13" i="17"/>
  <c r="T197" i="17"/>
  <c r="T11" i="17"/>
  <c r="T133" i="17"/>
  <c r="T21" i="17"/>
  <c r="T190" i="17"/>
  <c r="T189" i="17"/>
  <c r="T123" i="17"/>
  <c r="T57" i="17"/>
  <c r="T29" i="17"/>
  <c r="T145" i="17"/>
  <c r="T112" i="17"/>
  <c r="T47" i="17"/>
  <c r="T187" i="17"/>
  <c r="T138" i="18"/>
  <c r="T105" i="18"/>
  <c r="T39" i="18"/>
  <c r="T192" i="18"/>
  <c r="T126" i="18"/>
  <c r="T94" i="18"/>
  <c r="T32" i="18"/>
  <c r="T148" i="18"/>
  <c r="T115" i="18"/>
  <c r="T50" i="18"/>
  <c r="T100" i="18"/>
  <c r="T38" i="18"/>
  <c r="T113" i="18"/>
  <c r="T103" i="18"/>
  <c r="T137" i="18"/>
  <c r="T48" i="18"/>
  <c r="T190" i="18"/>
  <c r="T124" i="18"/>
  <c r="T58" i="18"/>
  <c r="T30" i="18"/>
  <c r="T189" i="18"/>
  <c r="T123" i="18"/>
  <c r="T57" i="18"/>
  <c r="T29" i="18"/>
  <c r="T23" i="18"/>
  <c r="T133" i="18"/>
  <c r="T102" i="18"/>
  <c r="T15" i="18"/>
  <c r="T188" i="18"/>
  <c r="T121" i="18"/>
  <c r="T56" i="18"/>
  <c r="T28" i="18"/>
  <c r="T144" i="18"/>
  <c r="T111" i="18"/>
  <c r="T46" i="18"/>
  <c r="T101" i="18"/>
  <c r="T198" i="18"/>
  <c r="T132" i="18"/>
  <c r="T13" i="18"/>
  <c r="T187" i="18"/>
  <c r="T120" i="18"/>
  <c r="T55" i="18"/>
  <c r="T27" i="18"/>
  <c r="T143" i="18"/>
  <c r="T21" i="18"/>
  <c r="T44" i="18"/>
  <c r="T197" i="18"/>
  <c r="T135" i="18"/>
  <c r="T98" i="18"/>
  <c r="T11" i="18"/>
  <c r="T186" i="18"/>
  <c r="T119" i="18"/>
  <c r="T54" i="18"/>
  <c r="T25" i="18"/>
  <c r="T142" i="18"/>
  <c r="T196" i="18"/>
  <c r="T131" i="18"/>
  <c r="T97" i="18"/>
  <c r="T36" i="18"/>
  <c r="T122" i="18"/>
  <c r="T45" i="18"/>
  <c r="T130" i="18"/>
  <c r="T136" i="18"/>
  <c r="T134" i="18"/>
  <c r="T109" i="18"/>
  <c r="T43" i="18"/>
  <c r="T193" i="18"/>
  <c r="T147" i="18"/>
  <c r="T114" i="18"/>
  <c r="T104" i="18"/>
  <c r="T17" i="18"/>
  <c r="T185" i="18"/>
  <c r="T26" i="18"/>
  <c r="T42" i="18"/>
  <c r="T33" i="18"/>
  <c r="T19" i="18"/>
  <c r="T112" i="18"/>
  <c r="T141" i="18"/>
  <c r="T108" i="18"/>
  <c r="T195" i="18"/>
  <c r="T96" i="18"/>
  <c r="T35" i="18"/>
  <c r="T95" i="18"/>
  <c r="T49" i="18"/>
  <c r="T145" i="18"/>
  <c r="T146" i="18"/>
  <c r="T184" i="18"/>
  <c r="T118" i="18"/>
  <c r="T53" i="18"/>
  <c r="T99" i="18"/>
  <c r="T34" i="18"/>
  <c r="T117" i="18"/>
  <c r="T139" i="18"/>
  <c r="T140" i="18"/>
  <c r="T107" i="18"/>
  <c r="T41" i="18"/>
  <c r="T194" i="18"/>
  <c r="T129" i="18"/>
  <c r="T52" i="18"/>
  <c r="T40" i="18"/>
  <c r="T202" i="18"/>
  <c r="T106" i="18"/>
  <c r="T47" i="18"/>
  <c r="T127" i="18"/>
  <c r="T149" i="18"/>
  <c r="T116" i="18"/>
  <c r="T51" i="18"/>
  <c r="T191" i="18"/>
  <c r="T125" i="18"/>
  <c r="T93" i="18"/>
  <c r="T31" i="18"/>
  <c r="T166" i="18"/>
  <c r="T164" i="17"/>
  <c r="T177" i="18"/>
  <c r="T154" i="18"/>
  <c r="T153" i="17"/>
  <c r="T176" i="18"/>
  <c r="T175" i="17"/>
  <c r="T164" i="18"/>
  <c r="T163" i="17"/>
  <c r="T153" i="18"/>
  <c r="T152" i="17"/>
  <c r="T175" i="18"/>
  <c r="T174" i="17"/>
  <c r="T162" i="17"/>
  <c r="T163" i="18"/>
  <c r="T152" i="18"/>
  <c r="T151" i="17"/>
  <c r="T174" i="18"/>
  <c r="T173" i="17"/>
  <c r="T162" i="18"/>
  <c r="T161" i="17"/>
  <c r="T151" i="18"/>
  <c r="T173" i="18"/>
  <c r="T172" i="17"/>
  <c r="T161" i="18"/>
  <c r="T160" i="17"/>
  <c r="T182" i="17"/>
  <c r="T172" i="18"/>
  <c r="T171" i="17"/>
  <c r="T159" i="17"/>
  <c r="T182" i="18"/>
  <c r="T181" i="17"/>
  <c r="T171" i="18"/>
  <c r="T160" i="18"/>
  <c r="T170" i="17"/>
  <c r="T158" i="17"/>
  <c r="T536" i="10"/>
  <c r="R5" i="5" a="1"/>
  <c r="T181" i="18"/>
  <c r="T159" i="18"/>
  <c r="T180" i="17"/>
  <c r="R5" i="7" a="1"/>
  <c r="T169" i="17"/>
  <c r="T170" i="18"/>
  <c r="T158" i="18"/>
  <c r="T157" i="17"/>
  <c r="T180" i="18"/>
  <c r="T179" i="17"/>
  <c r="T169" i="18"/>
  <c r="T168" i="17"/>
  <c r="T157" i="18"/>
  <c r="T156" i="17"/>
  <c r="T179" i="18"/>
  <c r="T178" i="17"/>
  <c r="T168" i="18"/>
  <c r="T167" i="17"/>
  <c r="T156" i="18"/>
  <c r="T155" i="17"/>
  <c r="T177" i="17"/>
  <c r="T178" i="18"/>
  <c r="T166" i="17"/>
  <c r="T167" i="18"/>
  <c r="T155" i="18"/>
  <c r="T154" i="17"/>
  <c r="T176" i="17"/>
  <c r="V187" i="17" l="1"/>
  <c r="U187" i="17"/>
  <c r="U47" i="17"/>
  <c r="V47" i="17"/>
  <c r="V112" i="17"/>
  <c r="U112" i="17"/>
  <c r="U145" i="17"/>
  <c r="V145" i="17"/>
  <c r="U29" i="17"/>
  <c r="V29" i="17"/>
  <c r="U57" i="17"/>
  <c r="V57" i="17"/>
  <c r="U123" i="17"/>
  <c r="V123" i="17"/>
  <c r="U189" i="17"/>
  <c r="V189" i="17"/>
  <c r="U190" i="17"/>
  <c r="V190" i="17"/>
  <c r="U21" i="17"/>
  <c r="V21" i="17"/>
  <c r="V133" i="17"/>
  <c r="U133" i="17"/>
  <c r="V11" i="17"/>
  <c r="U11" i="17"/>
  <c r="U197" i="17"/>
  <c r="V197" i="17"/>
  <c r="U13" i="17"/>
  <c r="V13" i="17"/>
  <c r="U101" i="17"/>
  <c r="V101" i="17"/>
  <c r="V132" i="17"/>
  <c r="U132" i="17"/>
  <c r="U198" i="17"/>
  <c r="V198" i="17"/>
  <c r="U144" i="17"/>
  <c r="V144" i="17"/>
  <c r="V28" i="17"/>
  <c r="U28" i="17"/>
  <c r="V188" i="17"/>
  <c r="U188" i="17"/>
  <c r="U15" i="17"/>
  <c r="V15" i="17"/>
  <c r="V102" i="17"/>
  <c r="U102" i="17"/>
  <c r="U113" i="17"/>
  <c r="V113" i="17"/>
  <c r="V146" i="17"/>
  <c r="U146" i="17"/>
  <c r="U104" i="17"/>
  <c r="V104" i="17"/>
  <c r="U136" i="17"/>
  <c r="V136" i="17"/>
  <c r="V49" i="17"/>
  <c r="U49" i="17"/>
  <c r="U114" i="17"/>
  <c r="V114" i="17"/>
  <c r="U147" i="17"/>
  <c r="V147" i="17"/>
  <c r="U56" i="17"/>
  <c r="V56" i="17"/>
  <c r="V23" i="17"/>
  <c r="U23" i="17"/>
  <c r="V17" i="17"/>
  <c r="U17" i="17"/>
  <c r="V103" i="17"/>
  <c r="U103" i="17"/>
  <c r="U134" i="17"/>
  <c r="V134" i="17"/>
  <c r="V48" i="17"/>
  <c r="U48" i="17"/>
  <c r="V46" i="17"/>
  <c r="U46" i="17"/>
  <c r="V111" i="17"/>
  <c r="U111" i="17"/>
  <c r="U121" i="17"/>
  <c r="V121" i="17"/>
  <c r="U30" i="17"/>
  <c r="V30" i="17"/>
  <c r="U58" i="17"/>
  <c r="V58" i="17"/>
  <c r="V124" i="17"/>
  <c r="U124" i="17"/>
  <c r="V19" i="17"/>
  <c r="U19" i="17"/>
  <c r="V31" i="17"/>
  <c r="U31" i="17"/>
  <c r="V93" i="17"/>
  <c r="U93" i="17"/>
  <c r="U125" i="17"/>
  <c r="V125" i="17"/>
  <c r="V191" i="17"/>
  <c r="U191" i="17"/>
  <c r="U38" i="17"/>
  <c r="V38" i="17"/>
  <c r="V100" i="17"/>
  <c r="U100" i="17"/>
  <c r="V137" i="17"/>
  <c r="U137" i="17"/>
  <c r="U143" i="17"/>
  <c r="V143" i="17"/>
  <c r="U98" i="17"/>
  <c r="V98" i="17"/>
  <c r="V138" i="17"/>
  <c r="U138" i="17"/>
  <c r="V33" i="17"/>
  <c r="U33" i="17"/>
  <c r="V95" i="17"/>
  <c r="U95" i="17"/>
  <c r="U127" i="17"/>
  <c r="V127" i="17"/>
  <c r="V106" i="17"/>
  <c r="U106" i="17"/>
  <c r="U139" i="17"/>
  <c r="V139" i="17"/>
  <c r="U194" i="17"/>
  <c r="V194" i="17"/>
  <c r="V107" i="17"/>
  <c r="U107" i="17"/>
  <c r="V35" i="17"/>
  <c r="U35" i="17"/>
  <c r="U96" i="17"/>
  <c r="V96" i="17"/>
  <c r="U130" i="17"/>
  <c r="V130" i="17"/>
  <c r="U195" i="17"/>
  <c r="V195" i="17"/>
  <c r="U105" i="17"/>
  <c r="V105" i="17"/>
  <c r="U192" i="17"/>
  <c r="V192" i="17"/>
  <c r="U39" i="17"/>
  <c r="V39" i="17"/>
  <c r="U149" i="17"/>
  <c r="V149" i="17"/>
  <c r="V193" i="17"/>
  <c r="U193" i="17"/>
  <c r="U52" i="17"/>
  <c r="V52" i="17"/>
  <c r="U117" i="17"/>
  <c r="V117" i="17"/>
  <c r="V202" i="17"/>
  <c r="U202" i="17"/>
  <c r="U34" i="17"/>
  <c r="V34" i="17"/>
  <c r="V129" i="17"/>
  <c r="U129" i="17"/>
  <c r="U140" i="17"/>
  <c r="V140" i="17"/>
  <c r="V53" i="17"/>
  <c r="U53" i="17"/>
  <c r="V42" i="17"/>
  <c r="U42" i="17"/>
  <c r="U141" i="17"/>
  <c r="V141" i="17"/>
  <c r="U122" i="17"/>
  <c r="V122" i="17"/>
  <c r="U36" i="17"/>
  <c r="V36" i="17"/>
  <c r="U196" i="17"/>
  <c r="V196" i="17"/>
  <c r="U44" i="17"/>
  <c r="V44" i="17"/>
  <c r="V32" i="17"/>
  <c r="U32" i="17"/>
  <c r="U94" i="17"/>
  <c r="V94" i="17"/>
  <c r="V126" i="17"/>
  <c r="U126" i="17"/>
  <c r="V51" i="17"/>
  <c r="U51" i="17"/>
  <c r="V40" i="17"/>
  <c r="U40" i="17"/>
  <c r="V41" i="17"/>
  <c r="U41" i="17"/>
  <c r="U118" i="17"/>
  <c r="V118" i="17"/>
  <c r="U184" i="17"/>
  <c r="V184" i="17"/>
  <c r="U97" i="17"/>
  <c r="V97" i="17"/>
  <c r="V131" i="17"/>
  <c r="U131" i="17"/>
  <c r="U43" i="17"/>
  <c r="V43" i="17"/>
  <c r="U109" i="17"/>
  <c r="V109" i="17"/>
  <c r="V142" i="17"/>
  <c r="U142" i="17"/>
  <c r="U135" i="17"/>
  <c r="V135" i="17"/>
  <c r="V27" i="17"/>
  <c r="U27" i="17"/>
  <c r="V55" i="17"/>
  <c r="U55" i="17"/>
  <c r="U120" i="17"/>
  <c r="V120" i="17"/>
  <c r="V50" i="17"/>
  <c r="U50" i="17"/>
  <c r="V115" i="17"/>
  <c r="U115" i="17"/>
  <c r="V148" i="17"/>
  <c r="U148" i="17"/>
  <c r="U116" i="17"/>
  <c r="V116" i="17"/>
  <c r="V99" i="17"/>
  <c r="U99" i="17"/>
  <c r="V108" i="17"/>
  <c r="U108" i="17"/>
  <c r="U26" i="17"/>
  <c r="V26" i="17"/>
  <c r="V45" i="17"/>
  <c r="U45" i="17"/>
  <c r="V185" i="17"/>
  <c r="U185" i="17"/>
  <c r="V25" i="17"/>
  <c r="U25" i="17"/>
  <c r="V54" i="17"/>
  <c r="U54" i="17"/>
  <c r="U119" i="17"/>
  <c r="V119" i="17"/>
  <c r="U186" i="17"/>
  <c r="V186" i="17"/>
  <c r="M119" i="7"/>
  <c r="M107" i="7"/>
  <c r="M161" i="7"/>
  <c r="M89" i="7"/>
  <c r="M88" i="7"/>
  <c r="M131" i="7"/>
  <c r="M100" i="7"/>
  <c r="M149" i="7"/>
  <c r="M144" i="7"/>
  <c r="M145" i="7"/>
  <c r="M72" i="7"/>
  <c r="M136" i="7"/>
  <c r="M112" i="7"/>
  <c r="M124" i="7"/>
  <c r="M156" i="7"/>
  <c r="M169" i="7"/>
  <c r="M85" i="7"/>
  <c r="M125" i="7"/>
  <c r="M64" i="7"/>
  <c r="M96" i="7"/>
  <c r="M115" i="7"/>
  <c r="V31" i="18"/>
  <c r="U31" i="18"/>
  <c r="V93" i="18"/>
  <c r="U93" i="18"/>
  <c r="V125" i="18"/>
  <c r="U125" i="18"/>
  <c r="U191" i="18"/>
  <c r="V191" i="18"/>
  <c r="V51" i="18"/>
  <c r="U51" i="18"/>
  <c r="V116" i="18"/>
  <c r="U116" i="18"/>
  <c r="U149" i="18"/>
  <c r="V149" i="18"/>
  <c r="V127" i="18"/>
  <c r="U127" i="18"/>
  <c r="V47" i="18"/>
  <c r="U47" i="18"/>
  <c r="V106" i="18"/>
  <c r="U106" i="18"/>
  <c r="U202" i="18"/>
  <c r="V202" i="18"/>
  <c r="V40" i="18"/>
  <c r="U40" i="18"/>
  <c r="V52" i="18"/>
  <c r="U52" i="18"/>
  <c r="V129" i="18"/>
  <c r="U129" i="18"/>
  <c r="U194" i="18"/>
  <c r="V194" i="18"/>
  <c r="V41" i="18"/>
  <c r="U41" i="18"/>
  <c r="V107" i="18"/>
  <c r="U107" i="18"/>
  <c r="V140" i="18"/>
  <c r="U140" i="18"/>
  <c r="U139" i="18"/>
  <c r="V139" i="18"/>
  <c r="U117" i="18"/>
  <c r="V117" i="18"/>
  <c r="V34" i="18"/>
  <c r="U34" i="18"/>
  <c r="V99" i="18"/>
  <c r="U99" i="18"/>
  <c r="V53" i="18"/>
  <c r="U53" i="18"/>
  <c r="V118" i="18"/>
  <c r="U118" i="18"/>
  <c r="V184" i="18"/>
  <c r="U184" i="18"/>
  <c r="V146" i="18"/>
  <c r="U146" i="18"/>
  <c r="V145" i="18"/>
  <c r="U145" i="18"/>
  <c r="V49" i="18"/>
  <c r="U49" i="18"/>
  <c r="V95" i="18"/>
  <c r="U95" i="18"/>
  <c r="V35" i="18"/>
  <c r="U35" i="18"/>
  <c r="U96" i="18"/>
  <c r="V96" i="18"/>
  <c r="U195" i="18"/>
  <c r="V195" i="18"/>
  <c r="U108" i="18"/>
  <c r="V108" i="18"/>
  <c r="V141" i="18"/>
  <c r="U141" i="18"/>
  <c r="V112" i="18"/>
  <c r="U112" i="18"/>
  <c r="V19" i="18"/>
  <c r="U19" i="18"/>
  <c r="V33" i="18"/>
  <c r="U33" i="18"/>
  <c r="V42" i="18"/>
  <c r="U42" i="18"/>
  <c r="V26" i="18"/>
  <c r="U26" i="18"/>
  <c r="V185" i="18"/>
  <c r="U185" i="18"/>
  <c r="U17" i="18"/>
  <c r="V17" i="18"/>
  <c r="U104" i="18"/>
  <c r="V104" i="18"/>
  <c r="V114" i="18"/>
  <c r="U114" i="18"/>
  <c r="U147" i="18"/>
  <c r="V147" i="18"/>
  <c r="U193" i="18"/>
  <c r="V193" i="18"/>
  <c r="V43" i="18"/>
  <c r="U43" i="18"/>
  <c r="U109" i="18"/>
  <c r="V109" i="18"/>
  <c r="V134" i="18"/>
  <c r="U134" i="18"/>
  <c r="V136" i="18"/>
  <c r="U136" i="18"/>
  <c r="V130" i="18"/>
  <c r="U130" i="18"/>
  <c r="V45" i="18"/>
  <c r="U45" i="18"/>
  <c r="U122" i="18"/>
  <c r="V122" i="18"/>
  <c r="V36" i="18"/>
  <c r="U36" i="18"/>
  <c r="U97" i="18"/>
  <c r="V97" i="18"/>
  <c r="V131" i="18"/>
  <c r="U131" i="18"/>
  <c r="V196" i="18"/>
  <c r="U196" i="18"/>
  <c r="V142" i="18"/>
  <c r="U142" i="18"/>
  <c r="V25" i="18"/>
  <c r="U25" i="18"/>
  <c r="V54" i="18"/>
  <c r="U54" i="18"/>
  <c r="U119" i="18"/>
  <c r="V119" i="18"/>
  <c r="V186" i="18"/>
  <c r="U186" i="18"/>
  <c r="U11" i="18"/>
  <c r="V11" i="18"/>
  <c r="U98" i="18"/>
  <c r="V98" i="18"/>
  <c r="V135" i="18"/>
  <c r="U135" i="18"/>
  <c r="U197" i="18"/>
  <c r="V197" i="18"/>
  <c r="V44" i="18"/>
  <c r="U44" i="18"/>
  <c r="V21" i="18"/>
  <c r="U21" i="18"/>
  <c r="U143" i="18"/>
  <c r="V143" i="18"/>
  <c r="V27" i="18"/>
  <c r="U27" i="18"/>
  <c r="V55" i="18"/>
  <c r="U55" i="18"/>
  <c r="U120" i="18"/>
  <c r="V120" i="18"/>
  <c r="V187" i="18"/>
  <c r="U187" i="18"/>
  <c r="V13" i="18"/>
  <c r="U13" i="18"/>
  <c r="V132" i="18"/>
  <c r="U132" i="18"/>
  <c r="V198" i="18"/>
  <c r="U198" i="18"/>
  <c r="U101" i="18"/>
  <c r="V101" i="18"/>
  <c r="V46" i="18"/>
  <c r="U46" i="18"/>
  <c r="U111" i="18"/>
  <c r="V111" i="18"/>
  <c r="V144" i="18"/>
  <c r="U144" i="18"/>
  <c r="V28" i="18"/>
  <c r="U28" i="18"/>
  <c r="V56" i="18"/>
  <c r="U56" i="18"/>
  <c r="U121" i="18"/>
  <c r="V121" i="18"/>
  <c r="U188" i="18"/>
  <c r="V188" i="18"/>
  <c r="U15" i="18"/>
  <c r="V15" i="18"/>
  <c r="U102" i="18"/>
  <c r="V102" i="18"/>
  <c r="V133" i="18"/>
  <c r="U133" i="18"/>
  <c r="V23" i="18"/>
  <c r="U23" i="18"/>
  <c r="V29" i="18"/>
  <c r="U29" i="18"/>
  <c r="V57" i="18"/>
  <c r="U57" i="18"/>
  <c r="U123" i="18"/>
  <c r="V123" i="18"/>
  <c r="U189" i="18"/>
  <c r="V189" i="18"/>
  <c r="V30" i="18"/>
  <c r="U30" i="18"/>
  <c r="V58" i="18"/>
  <c r="U58" i="18"/>
  <c r="U124" i="18"/>
  <c r="V124" i="18"/>
  <c r="V190" i="18"/>
  <c r="U190" i="18"/>
  <c r="V48" i="18"/>
  <c r="U48" i="18"/>
  <c r="V137" i="18"/>
  <c r="U137" i="18"/>
  <c r="V103" i="18"/>
  <c r="U103" i="18"/>
  <c r="V113" i="18"/>
  <c r="U113" i="18"/>
  <c r="V38" i="18"/>
  <c r="U38" i="18"/>
  <c r="U100" i="18"/>
  <c r="V100" i="18"/>
  <c r="V50" i="18"/>
  <c r="U50" i="18"/>
  <c r="U115" i="18"/>
  <c r="V115" i="18"/>
  <c r="U148" i="18"/>
  <c r="V148" i="18"/>
  <c r="V32" i="18"/>
  <c r="U32" i="18"/>
  <c r="V94" i="18"/>
  <c r="U94" i="18"/>
  <c r="U126" i="18"/>
  <c r="V126" i="18"/>
  <c r="V192" i="18"/>
  <c r="U192" i="18"/>
  <c r="V39" i="18"/>
  <c r="U39" i="18"/>
  <c r="V105" i="18"/>
  <c r="U105" i="18"/>
  <c r="V138" i="18"/>
  <c r="U138" i="18"/>
  <c r="M68" i="5"/>
  <c r="M100" i="5"/>
  <c r="M132" i="5"/>
  <c r="M164" i="5"/>
  <c r="M91" i="5"/>
  <c r="M123" i="5"/>
  <c r="M155" i="5"/>
  <c r="M134" i="5"/>
  <c r="M87" i="5"/>
  <c r="M113" i="5"/>
  <c r="M156" i="5"/>
  <c r="M81" i="5"/>
  <c r="M92" i="5"/>
  <c r="M135" i="5"/>
  <c r="M167" i="5"/>
  <c r="M82" i="5"/>
  <c r="M114" i="5"/>
  <c r="M146" i="5"/>
  <c r="M145" i="5"/>
  <c r="M124" i="5"/>
  <c r="M71" i="5"/>
  <c r="M103" i="5"/>
  <c r="M93" i="5"/>
  <c r="M125" i="5"/>
  <c r="M157" i="5"/>
  <c r="M152" i="5"/>
  <c r="M151" i="5"/>
  <c r="M89" i="5"/>
  <c r="M102" i="5"/>
  <c r="M72" i="5"/>
  <c r="M104" i="5"/>
  <c r="M168" i="5"/>
  <c r="M115" i="5"/>
  <c r="M147" i="5"/>
  <c r="M119" i="5"/>
  <c r="M78" i="5"/>
  <c r="M70" i="5"/>
  <c r="M83" i="5"/>
  <c r="M62" i="5"/>
  <c r="M158" i="5"/>
  <c r="M77" i="5"/>
  <c r="M110" i="5"/>
  <c r="M121" i="5"/>
  <c r="M153" i="5"/>
  <c r="M166" i="5"/>
  <c r="M84" i="5"/>
  <c r="M116" i="5"/>
  <c r="M141" i="5"/>
  <c r="M142" i="5"/>
  <c r="M136" i="5"/>
  <c r="M94" i="5"/>
  <c r="M126" i="5"/>
  <c r="M73" i="5"/>
  <c r="M105" i="5"/>
  <c r="M137" i="5"/>
  <c r="M169" i="5"/>
  <c r="M148" i="5"/>
  <c r="M63" i="5"/>
  <c r="M95" i="5"/>
  <c r="M127" i="5"/>
  <c r="M159" i="5"/>
  <c r="M74" i="5"/>
  <c r="M106" i="5"/>
  <c r="M138" i="5"/>
  <c r="M170" i="5"/>
  <c r="M85" i="5"/>
  <c r="M117" i="5"/>
  <c r="M149" i="5"/>
  <c r="M96" i="5"/>
  <c r="M128" i="5"/>
  <c r="M160" i="5"/>
  <c r="M75" i="5"/>
  <c r="M139" i="5"/>
  <c r="M171" i="5"/>
  <c r="M107" i="5"/>
  <c r="M86" i="5"/>
  <c r="M118" i="5"/>
  <c r="M150" i="5"/>
  <c r="M65" i="5"/>
  <c r="M97" i="5"/>
  <c r="M129" i="5"/>
  <c r="M161" i="5"/>
  <c r="M76" i="5"/>
  <c r="M108" i="5"/>
  <c r="M140" i="5"/>
  <c r="M172" i="5"/>
  <c r="M66" i="5"/>
  <c r="M98" i="5"/>
  <c r="M130" i="5"/>
  <c r="M162" i="5"/>
  <c r="M67" i="5"/>
  <c r="M99" i="5"/>
  <c r="M131" i="5"/>
  <c r="M163" i="5"/>
  <c r="M88" i="5"/>
  <c r="M143" i="5"/>
  <c r="M109" i="5"/>
  <c r="M120" i="5"/>
  <c r="M79" i="5"/>
  <c r="M111" i="5"/>
  <c r="M90" i="5"/>
  <c r="M122" i="5"/>
  <c r="M154" i="5"/>
  <c r="M69" i="5"/>
  <c r="M101" i="5"/>
  <c r="M133" i="5"/>
  <c r="M165" i="5"/>
  <c r="M80" i="5"/>
  <c r="M112" i="5"/>
  <c r="M144" i="5"/>
  <c r="U182" i="18"/>
  <c r="V182" i="18"/>
  <c r="U181" i="18"/>
  <c r="V181" i="18"/>
  <c r="U180" i="18"/>
  <c r="V180" i="18"/>
  <c r="U179" i="18"/>
  <c r="V179" i="18"/>
  <c r="U178" i="18"/>
  <c r="V178" i="18"/>
  <c r="U177" i="18"/>
  <c r="V177" i="18"/>
  <c r="U176" i="18"/>
  <c r="V176" i="18"/>
  <c r="U175" i="18"/>
  <c r="V175" i="18"/>
  <c r="U174" i="18"/>
  <c r="V174" i="18"/>
  <c r="U173" i="18"/>
  <c r="V173" i="18"/>
  <c r="U172" i="18"/>
  <c r="V172" i="18"/>
  <c r="U171" i="18"/>
  <c r="V171" i="18"/>
  <c r="U170" i="18"/>
  <c r="V170" i="18"/>
  <c r="U169" i="18"/>
  <c r="V169" i="18"/>
  <c r="U168" i="18"/>
  <c r="V168" i="18"/>
  <c r="U167" i="18"/>
  <c r="V167" i="18"/>
  <c r="U166" i="18"/>
  <c r="V166" i="18"/>
  <c r="U164" i="18"/>
  <c r="V164" i="18"/>
  <c r="U163" i="18"/>
  <c r="V163" i="18"/>
  <c r="U162" i="18"/>
  <c r="V162" i="18"/>
  <c r="U161" i="18"/>
  <c r="V161" i="18"/>
  <c r="U160" i="18"/>
  <c r="V160" i="18"/>
  <c r="U159" i="18"/>
  <c r="V159" i="18"/>
  <c r="U158" i="18"/>
  <c r="V158" i="18"/>
  <c r="U157" i="18"/>
  <c r="V157" i="18"/>
  <c r="U156" i="18"/>
  <c r="V156" i="18"/>
  <c r="U155" i="18"/>
  <c r="V155" i="18"/>
  <c r="U154" i="18"/>
  <c r="V154" i="18"/>
  <c r="U153" i="18"/>
  <c r="V153" i="18"/>
  <c r="U152" i="18"/>
  <c r="V152" i="18"/>
  <c r="U151" i="18"/>
  <c r="V151" i="18"/>
  <c r="U182" i="17"/>
  <c r="V182" i="17"/>
  <c r="V181" i="17"/>
  <c r="U181" i="17"/>
  <c r="U180" i="17"/>
  <c r="V180" i="17"/>
  <c r="U179" i="17"/>
  <c r="V179" i="17"/>
  <c r="U178" i="17"/>
  <c r="V178" i="17"/>
  <c r="U177" i="17"/>
  <c r="V177" i="17"/>
  <c r="U176" i="17"/>
  <c r="V176" i="17"/>
  <c r="U175" i="17"/>
  <c r="V175" i="17"/>
  <c r="U174" i="17"/>
  <c r="V174" i="17"/>
  <c r="V173" i="17"/>
  <c r="U173" i="17"/>
  <c r="U172" i="17"/>
  <c r="V172" i="17"/>
  <c r="U171" i="17"/>
  <c r="V171" i="17"/>
  <c r="U170" i="17"/>
  <c r="V170" i="17"/>
  <c r="U169" i="17"/>
  <c r="V169" i="17"/>
  <c r="U168" i="17"/>
  <c r="V168" i="17"/>
  <c r="V167" i="17"/>
  <c r="U167" i="17"/>
  <c r="V166" i="17"/>
  <c r="U166" i="17"/>
  <c r="V164" i="17"/>
  <c r="U164" i="17"/>
  <c r="V163" i="17"/>
  <c r="U163" i="17"/>
  <c r="V162" i="17"/>
  <c r="U162" i="17"/>
  <c r="V161" i="17"/>
  <c r="U161" i="17"/>
  <c r="U160" i="17"/>
  <c r="V160" i="17"/>
  <c r="U159" i="17"/>
  <c r="V159" i="17"/>
  <c r="U158" i="17"/>
  <c r="V158" i="17"/>
  <c r="U157" i="17"/>
  <c r="V157" i="17"/>
  <c r="U156" i="17"/>
  <c r="V156" i="17"/>
  <c r="U155" i="17"/>
  <c r="V155" i="17"/>
  <c r="U154" i="17"/>
  <c r="V154" i="17"/>
  <c r="V153" i="17"/>
  <c r="U153" i="17"/>
  <c r="V152" i="17"/>
  <c r="U152" i="17"/>
  <c r="U151" i="17"/>
  <c r="V151" i="17"/>
  <c r="X534" i="10"/>
  <c r="U536" i="10"/>
  <c r="V536" i="10"/>
  <c r="W534" i="10" s="1"/>
  <c r="G6" i="9" a="1"/>
  <c r="M442" i="9"/>
  <c r="E8" i="7"/>
  <c r="F8" i="7"/>
  <c r="E7" i="2" s="1"/>
  <c r="M140" i="7"/>
  <c r="M65" i="7"/>
  <c r="M84" i="7"/>
  <c r="M168" i="7"/>
  <c r="M121" i="7"/>
  <c r="M141" i="7"/>
  <c r="M150" i="7"/>
  <c r="M66" i="7"/>
  <c r="M113" i="7"/>
  <c r="M132" i="7"/>
  <c r="M93" i="7"/>
  <c r="M104" i="7"/>
  <c r="M105" i="7"/>
  <c r="M152" i="7"/>
  <c r="M172" i="7"/>
  <c r="M147" i="7"/>
  <c r="M110" i="7"/>
  <c r="M120" i="7"/>
  <c r="M94" i="7"/>
  <c r="M122" i="7"/>
  <c r="M159" i="7"/>
  <c r="M123" i="7"/>
  <c r="M68" i="7"/>
  <c r="M87" i="7"/>
  <c r="M106" i="7"/>
  <c r="M171" i="7"/>
  <c r="H7" i="7" a="1"/>
  <c r="M79" i="7"/>
  <c r="M126" i="7"/>
  <c r="M154" i="7"/>
  <c r="M163" i="7"/>
  <c r="M98" i="7"/>
  <c r="M117" i="7"/>
  <c r="M102" i="7"/>
  <c r="M103" i="7"/>
  <c r="M114" i="7"/>
  <c r="M116" i="7"/>
  <c r="M63" i="7"/>
  <c r="M82" i="7"/>
  <c r="M166" i="7"/>
  <c r="M167" i="7"/>
  <c r="M78" i="7"/>
  <c r="M91" i="7"/>
  <c r="M129" i="7"/>
  <c r="M83" i="7"/>
  <c r="M134" i="7"/>
  <c r="M155" i="7"/>
  <c r="M138" i="7"/>
  <c r="M139" i="7"/>
  <c r="M158" i="7"/>
  <c r="M76" i="7"/>
  <c r="M160" i="7"/>
  <c r="M86" i="7"/>
  <c r="M77" i="7"/>
  <c r="M143" i="7"/>
  <c r="M153" i="7"/>
  <c r="M73" i="7"/>
  <c r="M92" i="7"/>
  <c r="M101" i="7"/>
  <c r="M111" i="7"/>
  <c r="M130" i="7"/>
  <c r="M148" i="7"/>
  <c r="M157" i="7"/>
  <c r="M95" i="7"/>
  <c r="M142" i="7"/>
  <c r="M67" i="7"/>
  <c r="M151" i="7"/>
  <c r="M170" i="7"/>
  <c r="H5" i="7" a="1"/>
  <c r="M162" i="7"/>
  <c r="H6" i="7" a="1"/>
  <c r="M97" i="7"/>
  <c r="M135" i="7"/>
  <c r="M80" i="7"/>
  <c r="M108" i="7"/>
  <c r="M127" i="7"/>
  <c r="M164" i="7"/>
  <c r="M99" i="7"/>
  <c r="M146" i="7"/>
  <c r="M62" i="7"/>
  <c r="M81" i="7"/>
  <c r="M90" i="7"/>
  <c r="M109" i="7"/>
  <c r="M128" i="7"/>
  <c r="M137" i="7"/>
  <c r="M165" i="7"/>
  <c r="M74" i="7"/>
  <c r="M75" i="7"/>
  <c r="M133" i="7"/>
  <c r="M69" i="7"/>
  <c r="M71" i="7"/>
  <c r="M118" i="7"/>
  <c r="W205" i="13"/>
  <c r="W241" i="13"/>
  <c r="W170" i="16"/>
  <c r="W190" i="16"/>
  <c r="W223" i="13"/>
  <c r="W193" i="16"/>
  <c r="W187" i="13"/>
  <c r="W196" i="13"/>
  <c r="W253" i="13"/>
  <c r="W184" i="13"/>
  <c r="W208" i="16"/>
  <c r="W247" i="16"/>
  <c r="W214" i="16"/>
  <c r="W199" i="13"/>
  <c r="W256" i="13"/>
  <c r="W259" i="13"/>
  <c r="W244" i="13"/>
  <c r="W256" i="16"/>
  <c r="W214" i="13"/>
  <c r="W220" i="16"/>
  <c r="W262" i="16"/>
  <c r="W202" i="13"/>
  <c r="W226" i="16"/>
  <c r="W211" i="16"/>
  <c r="W217" i="16"/>
  <c r="W220" i="13"/>
  <c r="W187" i="16"/>
  <c r="W229" i="16"/>
  <c r="W20" i="13"/>
  <c r="W262" i="13"/>
  <c r="W178" i="16"/>
  <c r="W235" i="16"/>
  <c r="W193" i="13"/>
  <c r="W211" i="13"/>
  <c r="W199" i="16"/>
  <c r="W250" i="13"/>
  <c r="W202" i="16"/>
  <c r="W232" i="16"/>
  <c r="W10" i="16"/>
  <c r="W175" i="16"/>
  <c r="W226" i="13"/>
  <c r="W238" i="16"/>
  <c r="W175" i="13"/>
  <c r="W181" i="16"/>
  <c r="W232" i="13"/>
  <c r="W259" i="16"/>
  <c r="W184" i="16"/>
  <c r="W217" i="13"/>
  <c r="W250" i="16"/>
  <c r="W208" i="13"/>
  <c r="W196" i="16"/>
  <c r="W253" i="16"/>
  <c r="W170" i="13"/>
  <c r="W190" i="13"/>
  <c r="W229" i="13"/>
  <c r="W247" i="13"/>
  <c r="W178" i="13"/>
  <c r="W241" i="16"/>
  <c r="W235" i="13"/>
  <c r="W10" i="13"/>
  <c r="W223" i="16"/>
  <c r="W238" i="13"/>
  <c r="W205" i="16"/>
  <c r="W181" i="13"/>
  <c r="W20" i="16"/>
  <c r="W244" i="16"/>
  <c r="F25" i="15" a="1"/>
  <c r="G22" i="15" a="1"/>
  <c r="H26" i="15" a="1"/>
  <c r="F22" i="15" a="1"/>
  <c r="G23" i="15" a="1"/>
  <c r="H25" i="15" a="1"/>
  <c r="F26" i="15" a="1"/>
  <c r="H24" i="15" a="1"/>
  <c r="H22" i="15" a="1"/>
  <c r="H23" i="15" a="1"/>
  <c r="G24" i="15" a="1"/>
  <c r="F23" i="15" a="1"/>
  <c r="F24" i="15" a="1"/>
  <c r="G25" i="15" a="1"/>
  <c r="G26" i="15" a="1"/>
  <c r="F17" i="15" a="1"/>
  <c r="F15" i="15" a="1"/>
  <c r="F16" i="15" a="1"/>
  <c r="F12" i="15" a="1"/>
  <c r="F18" i="15" a="1"/>
  <c r="F13" i="15" a="1"/>
  <c r="F14" i="15" a="1"/>
  <c r="F15" i="14" a="1"/>
  <c r="F18" i="14" a="1"/>
  <c r="F12" i="14" a="1"/>
  <c r="F16" i="14" a="1"/>
  <c r="F14" i="14" a="1"/>
  <c r="F13" i="14" a="1"/>
  <c r="F17" i="14" a="1"/>
  <c r="H23" i="14" a="1"/>
  <c r="H25" i="14" a="1"/>
  <c r="G22" i="14" a="1"/>
  <c r="F26" i="14" a="1"/>
  <c r="G24" i="14" a="1"/>
  <c r="G25" i="14" a="1"/>
  <c r="H26" i="14" a="1"/>
  <c r="F22" i="14" a="1"/>
  <c r="H22" i="14" a="1"/>
  <c r="G23" i="14" a="1"/>
  <c r="F24" i="14" a="1"/>
  <c r="F23" i="14" a="1"/>
  <c r="G26" i="14" a="1"/>
  <c r="H24" i="14" a="1"/>
  <c r="F25" i="14" a="1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P14" i="5" a="1"/>
  <c r="M70" i="7"/>
  <c r="G5" i="7" a="1"/>
  <c r="G7" i="7" a="1"/>
  <c r="G6" i="7" a="1"/>
  <c r="K23" i="5" a="1"/>
  <c r="M64" i="5"/>
  <c r="E21" i="5" s="1" a="1"/>
  <c r="J23" i="5" s="1" a="1"/>
  <c r="Q14" i="5" a="1"/>
  <c r="G6" i="5" a="1"/>
  <c r="H7" i="5" a="1"/>
  <c r="R14" i="5" a="1"/>
  <c r="P15" i="5" a="1"/>
  <c r="Q15" i="5" a="1"/>
  <c r="R15" i="5" a="1"/>
  <c r="H6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N46" i="1"/>
  <c r="AO46" i="1"/>
  <c r="L47" i="1"/>
  <c r="AN47" i="1"/>
  <c r="AO47" i="1"/>
  <c r="L48" i="1"/>
  <c r="AN48" i="1"/>
  <c r="AO48" i="1"/>
  <c r="L49" i="1"/>
  <c r="AN49" i="1"/>
  <c r="AO49" i="1"/>
  <c r="L50" i="1"/>
  <c r="AN50" i="1"/>
  <c r="AO50" i="1"/>
  <c r="L51" i="1"/>
  <c r="AN51" i="1"/>
  <c r="AO51" i="1"/>
  <c r="L52" i="1"/>
  <c r="AN52" i="1"/>
  <c r="AO52" i="1"/>
  <c r="L53" i="1"/>
  <c r="AN53" i="1"/>
  <c r="AO53" i="1"/>
  <c r="L54" i="1"/>
  <c r="AN54" i="1"/>
  <c r="AO54" i="1"/>
  <c r="L55" i="1"/>
  <c r="M55" i="1" s="1"/>
  <c r="AN55" i="1"/>
  <c r="AO55" i="1"/>
  <c r="L56" i="1"/>
  <c r="AN56" i="1"/>
  <c r="AO56" i="1"/>
  <c r="L57" i="1"/>
  <c r="AN57" i="1"/>
  <c r="AO57" i="1"/>
  <c r="L58" i="1"/>
  <c r="AN58" i="1"/>
  <c r="AO58" i="1"/>
  <c r="L59" i="1"/>
  <c r="AN59" i="1"/>
  <c r="AO59" i="1"/>
  <c r="L60" i="1"/>
  <c r="AN60" i="1"/>
  <c r="AO60" i="1"/>
  <c r="L61" i="1"/>
  <c r="AN61" i="1"/>
  <c r="AO61" i="1"/>
  <c r="L62" i="1"/>
  <c r="AN62" i="1"/>
  <c r="AO62" i="1"/>
  <c r="L63" i="1"/>
  <c r="AN63" i="1"/>
  <c r="AO63" i="1"/>
  <c r="L64" i="1"/>
  <c r="AN64" i="1"/>
  <c r="AO64" i="1"/>
  <c r="L65" i="1"/>
  <c r="AN65" i="1"/>
  <c r="AO65" i="1"/>
  <c r="L66" i="1"/>
  <c r="AN66" i="1"/>
  <c r="AO66" i="1"/>
  <c r="L67" i="1"/>
  <c r="AN67" i="1"/>
  <c r="AO67" i="1"/>
  <c r="L68" i="1"/>
  <c r="AN68" i="1"/>
  <c r="AO68" i="1"/>
  <c r="L69" i="1"/>
  <c r="AN69" i="1"/>
  <c r="AO69" i="1"/>
  <c r="L70" i="1"/>
  <c r="AN70" i="1"/>
  <c r="AO70" i="1"/>
  <c r="L71" i="1"/>
  <c r="AN71" i="1"/>
  <c r="AO71" i="1"/>
  <c r="L72" i="1"/>
  <c r="M72" i="1" s="1"/>
  <c r="AN72" i="1"/>
  <c r="AO72" i="1"/>
  <c r="L73" i="1"/>
  <c r="AN73" i="1"/>
  <c r="AO73" i="1"/>
  <c r="L74" i="1"/>
  <c r="M74" i="1" s="1"/>
  <c r="AN74" i="1"/>
  <c r="AO74" i="1"/>
  <c r="L75" i="1"/>
  <c r="AN75" i="1"/>
  <c r="AO75" i="1"/>
  <c r="L76" i="1"/>
  <c r="AN76" i="1"/>
  <c r="AO76" i="1"/>
  <c r="L77" i="1"/>
  <c r="AN77" i="1"/>
  <c r="AO77" i="1"/>
  <c r="L78" i="1"/>
  <c r="AN78" i="1"/>
  <c r="AO78" i="1"/>
  <c r="L79" i="1"/>
  <c r="AN79" i="1"/>
  <c r="AO79" i="1"/>
  <c r="L80" i="1"/>
  <c r="AN80" i="1"/>
  <c r="AO80" i="1"/>
  <c r="L81" i="1"/>
  <c r="AN81" i="1"/>
  <c r="AO81" i="1"/>
  <c r="L82" i="1"/>
  <c r="AN82" i="1"/>
  <c r="AO82" i="1"/>
  <c r="L83" i="1"/>
  <c r="AN83" i="1"/>
  <c r="AO83" i="1"/>
  <c r="L84" i="1"/>
  <c r="AN84" i="1"/>
  <c r="AO84" i="1"/>
  <c r="L85" i="1"/>
  <c r="AN85" i="1"/>
  <c r="AO85" i="1"/>
  <c r="L86" i="1"/>
  <c r="AN86" i="1"/>
  <c r="AO86" i="1"/>
  <c r="L87" i="1"/>
  <c r="M87" i="1" s="1"/>
  <c r="AN87" i="1"/>
  <c r="AO87" i="1"/>
  <c r="L88" i="1"/>
  <c r="AN88" i="1"/>
  <c r="AO88" i="1"/>
  <c r="L89" i="1"/>
  <c r="AN89" i="1"/>
  <c r="AO89" i="1"/>
  <c r="L90" i="1"/>
  <c r="AN90" i="1"/>
  <c r="AO90" i="1"/>
  <c r="L91" i="1"/>
  <c r="AN91" i="1"/>
  <c r="AO91" i="1"/>
  <c r="L92" i="1"/>
  <c r="AN92" i="1"/>
  <c r="AO92" i="1"/>
  <c r="L93" i="1"/>
  <c r="AN93" i="1"/>
  <c r="AO93" i="1"/>
  <c r="L94" i="1"/>
  <c r="AN94" i="1"/>
  <c r="AO94" i="1"/>
  <c r="L95" i="1"/>
  <c r="AN95" i="1"/>
  <c r="AO95" i="1"/>
  <c r="L96" i="1"/>
  <c r="AN96" i="1"/>
  <c r="AO96" i="1"/>
  <c r="L97" i="1"/>
  <c r="M97" i="1" s="1"/>
  <c r="AN97" i="1"/>
  <c r="AO97" i="1"/>
  <c r="L98" i="1"/>
  <c r="AN98" i="1"/>
  <c r="AO98" i="1"/>
  <c r="L99" i="1"/>
  <c r="AN99" i="1"/>
  <c r="AO99" i="1"/>
  <c r="L100" i="1"/>
  <c r="AN100" i="1"/>
  <c r="AO100" i="1"/>
  <c r="L101" i="1"/>
  <c r="AN101" i="1"/>
  <c r="AO101" i="1"/>
  <c r="L102" i="1"/>
  <c r="AN102" i="1"/>
  <c r="AO102" i="1"/>
  <c r="L103" i="1"/>
  <c r="AN103" i="1"/>
  <c r="AO103" i="1"/>
  <c r="L104" i="1"/>
  <c r="AN104" i="1"/>
  <c r="AO104" i="1"/>
  <c r="L105" i="1"/>
  <c r="AN105" i="1"/>
  <c r="AO105" i="1"/>
  <c r="L106" i="1"/>
  <c r="AN106" i="1"/>
  <c r="AO106" i="1"/>
  <c r="L107" i="1"/>
  <c r="AN107" i="1"/>
  <c r="AO107" i="1"/>
  <c r="L108" i="1"/>
  <c r="M108" i="1" s="1"/>
  <c r="AN108" i="1"/>
  <c r="AO108" i="1"/>
  <c r="L109" i="1"/>
  <c r="AN109" i="1"/>
  <c r="AO109" i="1"/>
  <c r="L110" i="1"/>
  <c r="AN110" i="1"/>
  <c r="AO110" i="1"/>
  <c r="L111" i="1"/>
  <c r="AN111" i="1"/>
  <c r="AO111" i="1"/>
  <c r="L112" i="1"/>
  <c r="AN112" i="1"/>
  <c r="AO112" i="1"/>
  <c r="L113" i="1"/>
  <c r="AN113" i="1"/>
  <c r="AO113" i="1"/>
  <c r="L114" i="1"/>
  <c r="AN114" i="1"/>
  <c r="AO114" i="1"/>
  <c r="L115" i="1"/>
  <c r="M115" i="1" s="1"/>
  <c r="AN115" i="1"/>
  <c r="AO115" i="1"/>
  <c r="L116" i="1"/>
  <c r="AN116" i="1"/>
  <c r="AO116" i="1"/>
  <c r="L117" i="1"/>
  <c r="AN117" i="1"/>
  <c r="AO117" i="1"/>
  <c r="L118" i="1"/>
  <c r="AN118" i="1"/>
  <c r="AO118" i="1"/>
  <c r="L119" i="1"/>
  <c r="AN119" i="1"/>
  <c r="AO119" i="1"/>
  <c r="L120" i="1"/>
  <c r="AN120" i="1"/>
  <c r="AO120" i="1"/>
  <c r="L121" i="1"/>
  <c r="AN121" i="1"/>
  <c r="AO121" i="1"/>
  <c r="L122" i="1"/>
  <c r="AN122" i="1"/>
  <c r="AO122" i="1"/>
  <c r="L123" i="1"/>
  <c r="M123" i="1" s="1"/>
  <c r="AN123" i="1"/>
  <c r="AO123" i="1"/>
  <c r="L124" i="1"/>
  <c r="AN124" i="1"/>
  <c r="AO124" i="1"/>
  <c r="L125" i="1"/>
  <c r="AN125" i="1"/>
  <c r="AO125" i="1"/>
  <c r="L126" i="1"/>
  <c r="AN126" i="1"/>
  <c r="AO126" i="1"/>
  <c r="L127" i="1"/>
  <c r="AN127" i="1"/>
  <c r="AO127" i="1"/>
  <c r="L128" i="1"/>
  <c r="AN128" i="1"/>
  <c r="AO128" i="1"/>
  <c r="L129" i="1"/>
  <c r="AN129" i="1"/>
  <c r="AO129" i="1"/>
  <c r="L130" i="1"/>
  <c r="AN130" i="1"/>
  <c r="AO130" i="1"/>
  <c r="L131" i="1"/>
  <c r="AN131" i="1"/>
  <c r="AO131" i="1"/>
  <c r="L132" i="1"/>
  <c r="M132" i="1" s="1"/>
  <c r="AN132" i="1"/>
  <c r="AO132" i="1"/>
  <c r="L133" i="1"/>
  <c r="AN133" i="1"/>
  <c r="AO133" i="1"/>
  <c r="L134" i="1"/>
  <c r="M134" i="1" s="1"/>
  <c r="AN134" i="1"/>
  <c r="AO134" i="1"/>
  <c r="L135" i="1"/>
  <c r="AN135" i="1"/>
  <c r="AO135" i="1"/>
  <c r="L136" i="1"/>
  <c r="M136" i="1" s="1"/>
  <c r="AN136" i="1"/>
  <c r="AO136" i="1"/>
  <c r="L137" i="1"/>
  <c r="AN137" i="1"/>
  <c r="AO137" i="1"/>
  <c r="L138" i="1"/>
  <c r="AN138" i="1"/>
  <c r="AO138" i="1"/>
  <c r="L139" i="1"/>
  <c r="AN139" i="1"/>
  <c r="AO139" i="1"/>
  <c r="L140" i="1"/>
  <c r="AN140" i="1"/>
  <c r="AO140" i="1"/>
  <c r="L141" i="1"/>
  <c r="AN141" i="1"/>
  <c r="AO141" i="1"/>
  <c r="L142" i="1"/>
  <c r="AN142" i="1"/>
  <c r="AO142" i="1"/>
  <c r="L143" i="1"/>
  <c r="AN143" i="1"/>
  <c r="AO143" i="1"/>
  <c r="L144" i="1"/>
  <c r="M144" i="1" s="1"/>
  <c r="AN144" i="1"/>
  <c r="AO144" i="1"/>
  <c r="L145" i="1"/>
  <c r="AN145" i="1"/>
  <c r="AO145" i="1"/>
  <c r="L146" i="1"/>
  <c r="AN146" i="1"/>
  <c r="AO146" i="1"/>
  <c r="L147" i="1"/>
  <c r="AN147" i="1"/>
  <c r="AO147" i="1"/>
  <c r="L148" i="1"/>
  <c r="AN148" i="1"/>
  <c r="AO148" i="1"/>
  <c r="L149" i="1"/>
  <c r="AN149" i="1"/>
  <c r="AO149" i="1"/>
  <c r="L150" i="1"/>
  <c r="AN150" i="1"/>
  <c r="AO150" i="1"/>
  <c r="L151" i="1"/>
  <c r="AN151" i="1"/>
  <c r="AO151" i="1"/>
  <c r="L152" i="1"/>
  <c r="AN152" i="1"/>
  <c r="AO152" i="1"/>
  <c r="L153" i="1"/>
  <c r="AN153" i="1"/>
  <c r="AO153" i="1"/>
  <c r="L154" i="1"/>
  <c r="AN154" i="1"/>
  <c r="AO154" i="1"/>
  <c r="L155" i="1"/>
  <c r="AN155" i="1"/>
  <c r="AO155" i="1"/>
  <c r="L156" i="1"/>
  <c r="M156" i="1" s="1"/>
  <c r="AN156" i="1"/>
  <c r="AO156" i="1"/>
  <c r="L157" i="1"/>
  <c r="AN157" i="1"/>
  <c r="AO157" i="1"/>
  <c r="L158" i="1"/>
  <c r="M158" i="1" s="1"/>
  <c r="AN158" i="1"/>
  <c r="AO158" i="1"/>
  <c r="L159" i="1"/>
  <c r="AN159" i="1"/>
  <c r="AO159" i="1"/>
  <c r="L160" i="1"/>
  <c r="M160" i="1" s="1"/>
  <c r="AN160" i="1"/>
  <c r="AO160" i="1"/>
  <c r="L161" i="1"/>
  <c r="AN161" i="1"/>
  <c r="AO161" i="1"/>
  <c r="L162" i="1"/>
  <c r="AN162" i="1"/>
  <c r="AO162" i="1"/>
  <c r="L163" i="1"/>
  <c r="M163" i="1" s="1"/>
  <c r="AN163" i="1"/>
  <c r="AO163" i="1"/>
  <c r="L164" i="1"/>
  <c r="AN164" i="1"/>
  <c r="AO164" i="1"/>
  <c r="L165" i="1"/>
  <c r="AN165" i="1"/>
  <c r="AO165" i="1"/>
  <c r="L166" i="1"/>
  <c r="AN166" i="1"/>
  <c r="AO166" i="1"/>
  <c r="L167" i="1"/>
  <c r="AN167" i="1"/>
  <c r="AO167" i="1"/>
  <c r="L168" i="1"/>
  <c r="AN168" i="1"/>
  <c r="AO168" i="1"/>
  <c r="L169" i="1"/>
  <c r="AN169" i="1"/>
  <c r="AO169" i="1"/>
  <c r="L170" i="1"/>
  <c r="AN170" i="1"/>
  <c r="AO170" i="1"/>
  <c r="L171" i="1"/>
  <c r="AN171" i="1"/>
  <c r="AO171" i="1"/>
  <c r="L172" i="1"/>
  <c r="AN172" i="1"/>
  <c r="AO172" i="1"/>
  <c r="L173" i="1"/>
  <c r="AN173" i="1"/>
  <c r="AO173" i="1"/>
  <c r="L174" i="1"/>
  <c r="AN174" i="1"/>
  <c r="AO174" i="1"/>
  <c r="L175" i="1"/>
  <c r="AN175" i="1"/>
  <c r="AO175" i="1"/>
  <c r="L176" i="1"/>
  <c r="AN176" i="1"/>
  <c r="AO176" i="1"/>
  <c r="L177" i="1"/>
  <c r="AN177" i="1"/>
  <c r="AO177" i="1"/>
  <c r="L178" i="1"/>
  <c r="AN178" i="1"/>
  <c r="AO178" i="1"/>
  <c r="L179" i="1"/>
  <c r="AN179" i="1"/>
  <c r="AO179" i="1"/>
  <c r="L180" i="1"/>
  <c r="M180" i="1" s="1"/>
  <c r="AN180" i="1"/>
  <c r="AO180" i="1"/>
  <c r="L181" i="1"/>
  <c r="AN181" i="1"/>
  <c r="AO181" i="1"/>
  <c r="L182" i="1"/>
  <c r="M182" i="1" s="1"/>
  <c r="AN182" i="1"/>
  <c r="AO182" i="1"/>
  <c r="L183" i="1"/>
  <c r="AN183" i="1"/>
  <c r="AO183" i="1"/>
  <c r="L184" i="1"/>
  <c r="M184" i="1" s="1"/>
  <c r="AN184" i="1"/>
  <c r="AO184" i="1"/>
  <c r="L185" i="1"/>
  <c r="AN185" i="1"/>
  <c r="AO185" i="1"/>
  <c r="L186" i="1"/>
  <c r="AN186" i="1"/>
  <c r="AO186" i="1"/>
  <c r="L187" i="1"/>
  <c r="M187" i="1" s="1"/>
  <c r="AN187" i="1"/>
  <c r="AO187" i="1"/>
  <c r="L188" i="1"/>
  <c r="AN188" i="1"/>
  <c r="AO188" i="1"/>
  <c r="L189" i="1"/>
  <c r="AN189" i="1"/>
  <c r="AO189" i="1"/>
  <c r="L190" i="1"/>
  <c r="AN190" i="1"/>
  <c r="AO190" i="1"/>
  <c r="L191" i="1"/>
  <c r="AN191" i="1"/>
  <c r="AO191" i="1"/>
  <c r="L192" i="1"/>
  <c r="AN192" i="1"/>
  <c r="AO192" i="1"/>
  <c r="L193" i="1"/>
  <c r="AN193" i="1"/>
  <c r="AO193" i="1"/>
  <c r="L194" i="1"/>
  <c r="AN194" i="1"/>
  <c r="AO194" i="1"/>
  <c r="L195" i="1"/>
  <c r="AN195" i="1"/>
  <c r="AO195" i="1"/>
  <c r="L196" i="1"/>
  <c r="AN196" i="1"/>
  <c r="AO196" i="1"/>
  <c r="L197" i="1"/>
  <c r="AN197" i="1"/>
  <c r="AO197" i="1"/>
  <c r="L198" i="1"/>
  <c r="AN198" i="1"/>
  <c r="AO198" i="1"/>
  <c r="L199" i="1"/>
  <c r="AN199" i="1"/>
  <c r="AO199" i="1"/>
  <c r="L200" i="1"/>
  <c r="AN200" i="1"/>
  <c r="AO200" i="1"/>
  <c r="L201" i="1"/>
  <c r="AN201" i="1"/>
  <c r="AO201" i="1"/>
  <c r="L202" i="1"/>
  <c r="AN202" i="1"/>
  <c r="AO202" i="1"/>
  <c r="L203" i="1"/>
  <c r="AN203" i="1"/>
  <c r="AO203" i="1"/>
  <c r="L204" i="1"/>
  <c r="AN204" i="1"/>
  <c r="AO204" i="1"/>
  <c r="L205" i="1"/>
  <c r="AN205" i="1"/>
  <c r="AO205" i="1"/>
  <c r="L206" i="1"/>
  <c r="M206" i="1" s="1"/>
  <c r="AN206" i="1"/>
  <c r="AO206" i="1"/>
  <c r="L207" i="1"/>
  <c r="AN207" i="1"/>
  <c r="AO207" i="1"/>
  <c r="L208" i="1"/>
  <c r="AN208" i="1"/>
  <c r="AO208" i="1"/>
  <c r="L209" i="1"/>
  <c r="AN209" i="1"/>
  <c r="AO209" i="1"/>
  <c r="L210" i="1"/>
  <c r="AN210" i="1"/>
  <c r="AO210" i="1"/>
  <c r="L211" i="1"/>
  <c r="M211" i="1" s="1"/>
  <c r="AN211" i="1"/>
  <c r="AO211" i="1"/>
  <c r="L212" i="1"/>
  <c r="AN212" i="1"/>
  <c r="AO212" i="1"/>
  <c r="L213" i="1"/>
  <c r="AN213" i="1"/>
  <c r="AO213" i="1"/>
  <c r="L214" i="1"/>
  <c r="M214" i="1" s="1"/>
  <c r="AN214" i="1"/>
  <c r="AO214" i="1"/>
  <c r="L215" i="1"/>
  <c r="AN215" i="1"/>
  <c r="AO215" i="1"/>
  <c r="L216" i="1"/>
  <c r="AN216" i="1"/>
  <c r="AO216" i="1"/>
  <c r="L217" i="1"/>
  <c r="AN217" i="1"/>
  <c r="AO217" i="1"/>
  <c r="L218" i="1"/>
  <c r="AN218" i="1"/>
  <c r="AO218" i="1"/>
  <c r="L219" i="1"/>
  <c r="AN219" i="1"/>
  <c r="AO219" i="1"/>
  <c r="L220" i="1"/>
  <c r="AN220" i="1"/>
  <c r="AO220" i="1"/>
  <c r="L221" i="1"/>
  <c r="AN221" i="1"/>
  <c r="AO221" i="1"/>
  <c r="L222" i="1"/>
  <c r="AN222" i="1"/>
  <c r="AO222" i="1"/>
  <c r="L223" i="1"/>
  <c r="AN223" i="1"/>
  <c r="AO223" i="1"/>
  <c r="L224" i="1"/>
  <c r="AN224" i="1"/>
  <c r="AO224" i="1"/>
  <c r="L225" i="1"/>
  <c r="AN225" i="1"/>
  <c r="AO225" i="1"/>
  <c r="L226" i="1"/>
  <c r="M226" i="1" s="1"/>
  <c r="AN226" i="1"/>
  <c r="AO226" i="1"/>
  <c r="L227" i="1"/>
  <c r="AN227" i="1"/>
  <c r="AO227" i="1"/>
  <c r="L228" i="1"/>
  <c r="AN228" i="1"/>
  <c r="AO228" i="1"/>
  <c r="L229" i="1"/>
  <c r="AN229" i="1"/>
  <c r="AO229" i="1"/>
  <c r="L230" i="1"/>
  <c r="AN230" i="1"/>
  <c r="AO230" i="1"/>
  <c r="L231" i="1"/>
  <c r="AN231" i="1"/>
  <c r="AO231" i="1"/>
  <c r="L232" i="1"/>
  <c r="AN232" i="1"/>
  <c r="AO232" i="1"/>
  <c r="L233" i="1"/>
  <c r="AN233" i="1"/>
  <c r="AO233" i="1"/>
  <c r="L234" i="1"/>
  <c r="AN234" i="1"/>
  <c r="AO234" i="1"/>
  <c r="L235" i="1"/>
  <c r="AN235" i="1"/>
  <c r="AO235" i="1"/>
  <c r="L236" i="1"/>
  <c r="AN236" i="1"/>
  <c r="AO236" i="1"/>
  <c r="L237" i="1"/>
  <c r="AN237" i="1"/>
  <c r="AO237" i="1"/>
  <c r="L238" i="1"/>
  <c r="AN238" i="1"/>
  <c r="AO238" i="1"/>
  <c r="L239" i="1"/>
  <c r="AN239" i="1"/>
  <c r="AO239" i="1"/>
  <c r="L240" i="1"/>
  <c r="AN240" i="1"/>
  <c r="AO240" i="1"/>
  <c r="L241" i="1"/>
  <c r="AN241" i="1"/>
  <c r="AO241" i="1"/>
  <c r="L242" i="1"/>
  <c r="AN242" i="1"/>
  <c r="AO242" i="1"/>
  <c r="L243" i="1"/>
  <c r="AN243" i="1"/>
  <c r="AO243" i="1"/>
  <c r="L244" i="1"/>
  <c r="AN244" i="1"/>
  <c r="AO244" i="1"/>
  <c r="L245" i="1"/>
  <c r="AN245" i="1"/>
  <c r="AO245" i="1"/>
  <c r="L246" i="1"/>
  <c r="AN246" i="1"/>
  <c r="AO246" i="1"/>
  <c r="L247" i="1"/>
  <c r="AN247" i="1"/>
  <c r="AO247" i="1"/>
  <c r="L248" i="1"/>
  <c r="AN248" i="1"/>
  <c r="AO248" i="1"/>
  <c r="L249" i="1"/>
  <c r="AN249" i="1"/>
  <c r="AO249" i="1"/>
  <c r="L250" i="1"/>
  <c r="M250" i="1" s="1"/>
  <c r="AN250" i="1"/>
  <c r="AO250" i="1"/>
  <c r="L251" i="1"/>
  <c r="AN251" i="1"/>
  <c r="AO251" i="1"/>
  <c r="L252" i="1"/>
  <c r="M252" i="1" s="1"/>
  <c r="AN252" i="1"/>
  <c r="AO252" i="1"/>
  <c r="L253" i="1"/>
  <c r="AN253" i="1"/>
  <c r="AO253" i="1"/>
  <c r="L254" i="1"/>
  <c r="AN254" i="1"/>
  <c r="AO254" i="1"/>
  <c r="L255" i="1"/>
  <c r="AN255" i="1"/>
  <c r="AO255" i="1"/>
  <c r="L256" i="1"/>
  <c r="AN256" i="1"/>
  <c r="AO256" i="1"/>
  <c r="L257" i="1"/>
  <c r="AN257" i="1"/>
  <c r="AO257" i="1"/>
  <c r="L258" i="1"/>
  <c r="AN258" i="1"/>
  <c r="AO258" i="1"/>
  <c r="L259" i="1"/>
  <c r="M259" i="1" s="1"/>
  <c r="AN259" i="1"/>
  <c r="AO259" i="1"/>
  <c r="L260" i="1"/>
  <c r="AN260" i="1"/>
  <c r="AO260" i="1"/>
  <c r="L261" i="1"/>
  <c r="AN261" i="1"/>
  <c r="AO261" i="1"/>
  <c r="L262" i="1"/>
  <c r="M262" i="1" s="1"/>
  <c r="AN262" i="1"/>
  <c r="AO262" i="1"/>
  <c r="L263" i="1"/>
  <c r="AN263" i="1"/>
  <c r="AO263" i="1"/>
  <c r="L264" i="1"/>
  <c r="AN264" i="1"/>
  <c r="AO264" i="1"/>
  <c r="L265" i="1"/>
  <c r="AN265" i="1"/>
  <c r="AO265" i="1"/>
  <c r="L266" i="1"/>
  <c r="AN266" i="1"/>
  <c r="AO266" i="1"/>
  <c r="L267" i="1"/>
  <c r="AN267" i="1"/>
  <c r="AO267" i="1"/>
  <c r="L268" i="1"/>
  <c r="AN268" i="1"/>
  <c r="AO268" i="1"/>
  <c r="L269" i="1"/>
  <c r="AN269" i="1"/>
  <c r="AO269" i="1"/>
  <c r="L270" i="1"/>
  <c r="AN270" i="1"/>
  <c r="AO270" i="1"/>
  <c r="L271" i="1"/>
  <c r="AN271" i="1"/>
  <c r="AO271" i="1"/>
  <c r="L272" i="1"/>
  <c r="AN272" i="1"/>
  <c r="AO272" i="1"/>
  <c r="L273" i="1"/>
  <c r="AN273" i="1"/>
  <c r="AO273" i="1"/>
  <c r="L274" i="1"/>
  <c r="AN274" i="1"/>
  <c r="AO274" i="1"/>
  <c r="L275" i="1"/>
  <c r="AN275" i="1"/>
  <c r="AO275" i="1"/>
  <c r="L276" i="1"/>
  <c r="AN276" i="1"/>
  <c r="AO276" i="1"/>
  <c r="L277" i="1"/>
  <c r="AN277" i="1"/>
  <c r="AO277" i="1"/>
  <c r="L278" i="1"/>
  <c r="AN278" i="1"/>
  <c r="AO278" i="1"/>
  <c r="L279" i="1"/>
  <c r="AN279" i="1"/>
  <c r="AO279" i="1"/>
  <c r="L280" i="1"/>
  <c r="AN280" i="1"/>
  <c r="AO280" i="1"/>
  <c r="L281" i="1"/>
  <c r="AN281" i="1"/>
  <c r="AO281" i="1"/>
  <c r="L282" i="1"/>
  <c r="AN282" i="1"/>
  <c r="AO282" i="1"/>
  <c r="L283" i="1"/>
  <c r="AN283" i="1"/>
  <c r="AO283" i="1"/>
  <c r="L284" i="1"/>
  <c r="AN284" i="1"/>
  <c r="AO284" i="1"/>
  <c r="L285" i="1"/>
  <c r="AN285" i="1"/>
  <c r="AO285" i="1"/>
  <c r="L286" i="1"/>
  <c r="AN286" i="1"/>
  <c r="AO286" i="1"/>
  <c r="L287" i="1"/>
  <c r="AN287" i="1"/>
  <c r="AO287" i="1"/>
  <c r="L288" i="1"/>
  <c r="AN288" i="1"/>
  <c r="AO288" i="1"/>
  <c r="L289" i="1"/>
  <c r="AN289" i="1"/>
  <c r="AO289" i="1"/>
  <c r="L290" i="1"/>
  <c r="AN290" i="1"/>
  <c r="AO290" i="1"/>
  <c r="L291" i="1"/>
  <c r="AN291" i="1"/>
  <c r="AO291" i="1"/>
  <c r="L292" i="1"/>
  <c r="AN292" i="1"/>
  <c r="AO292" i="1"/>
  <c r="L293" i="1"/>
  <c r="AN293" i="1"/>
  <c r="AO293" i="1"/>
  <c r="L294" i="1"/>
  <c r="AN294" i="1"/>
  <c r="AO294" i="1"/>
  <c r="L295" i="1"/>
  <c r="AN295" i="1"/>
  <c r="AO295" i="1"/>
  <c r="L296" i="1"/>
  <c r="AN296" i="1"/>
  <c r="AO296" i="1"/>
  <c r="L297" i="1"/>
  <c r="AN297" i="1"/>
  <c r="AO297" i="1"/>
  <c r="L298" i="1"/>
  <c r="AN298" i="1"/>
  <c r="AO298" i="1"/>
  <c r="L299" i="1"/>
  <c r="AN299" i="1"/>
  <c r="AO299" i="1"/>
  <c r="L300" i="1"/>
  <c r="AN300" i="1"/>
  <c r="AO300" i="1"/>
  <c r="L301" i="1"/>
  <c r="AN301" i="1"/>
  <c r="AO301" i="1"/>
  <c r="L302" i="1"/>
  <c r="AN302" i="1"/>
  <c r="AO302" i="1"/>
  <c r="L303" i="1"/>
  <c r="AN303" i="1"/>
  <c r="AO303" i="1"/>
  <c r="L304" i="1"/>
  <c r="AN304" i="1"/>
  <c r="AO304" i="1"/>
  <c r="L305" i="1"/>
  <c r="AN305" i="1"/>
  <c r="AO305" i="1"/>
  <c r="L306" i="1"/>
  <c r="AN306" i="1"/>
  <c r="AO306" i="1"/>
  <c r="L307" i="1"/>
  <c r="AN307" i="1"/>
  <c r="AO307" i="1"/>
  <c r="L308" i="1"/>
  <c r="AN308" i="1"/>
  <c r="AO308" i="1"/>
  <c r="L309" i="1"/>
  <c r="AN309" i="1"/>
  <c r="AO309" i="1"/>
  <c r="L310" i="1"/>
  <c r="AN310" i="1"/>
  <c r="AO310" i="1"/>
  <c r="L311" i="1"/>
  <c r="AN311" i="1"/>
  <c r="AO311" i="1"/>
  <c r="L312" i="1"/>
  <c r="AN312" i="1"/>
  <c r="AO312" i="1"/>
  <c r="L313" i="1"/>
  <c r="AN313" i="1"/>
  <c r="AO313" i="1"/>
  <c r="L314" i="1"/>
  <c r="AN314" i="1"/>
  <c r="AO314" i="1"/>
  <c r="L315" i="1"/>
  <c r="AN315" i="1"/>
  <c r="AO315" i="1"/>
  <c r="L316" i="1"/>
  <c r="AN316" i="1"/>
  <c r="AO316" i="1"/>
  <c r="L317" i="1"/>
  <c r="AN317" i="1"/>
  <c r="AO317" i="1"/>
  <c r="L318" i="1"/>
  <c r="AN318" i="1"/>
  <c r="AO318" i="1"/>
  <c r="L319" i="1"/>
  <c r="AN319" i="1"/>
  <c r="AO319" i="1"/>
  <c r="L320" i="1"/>
  <c r="AN320" i="1"/>
  <c r="AO320" i="1"/>
  <c r="L321" i="1"/>
  <c r="AN321" i="1"/>
  <c r="AO321" i="1"/>
  <c r="L322" i="1"/>
  <c r="AN322" i="1"/>
  <c r="AO322" i="1"/>
  <c r="L323" i="1"/>
  <c r="AN323" i="1"/>
  <c r="AO323" i="1"/>
  <c r="L324" i="1"/>
  <c r="AN324" i="1"/>
  <c r="AO324" i="1"/>
  <c r="L325" i="1"/>
  <c r="AN325" i="1"/>
  <c r="AO325" i="1"/>
  <c r="L326" i="1"/>
  <c r="AN326" i="1"/>
  <c r="AO326" i="1"/>
  <c r="L327" i="1"/>
  <c r="AN327" i="1"/>
  <c r="AO327" i="1"/>
  <c r="L328" i="1"/>
  <c r="AN328" i="1"/>
  <c r="AO328" i="1"/>
  <c r="L329" i="1"/>
  <c r="AN329" i="1"/>
  <c r="AO329" i="1"/>
  <c r="L330" i="1"/>
  <c r="AN330" i="1"/>
  <c r="AO330" i="1"/>
  <c r="L331" i="1"/>
  <c r="M331" i="1" s="1"/>
  <c r="AN331" i="1"/>
  <c r="AO331" i="1"/>
  <c r="L332" i="1"/>
  <c r="AN332" i="1"/>
  <c r="AO332" i="1"/>
  <c r="L333" i="1"/>
  <c r="AN333" i="1"/>
  <c r="AO333" i="1"/>
  <c r="L334" i="1"/>
  <c r="AN334" i="1"/>
  <c r="AO334" i="1"/>
  <c r="L335" i="1"/>
  <c r="AN335" i="1"/>
  <c r="AO335" i="1"/>
  <c r="L336" i="1"/>
  <c r="AN336" i="1"/>
  <c r="AO336" i="1"/>
  <c r="L337" i="1"/>
  <c r="AN337" i="1"/>
  <c r="AO337" i="1"/>
  <c r="L338" i="1"/>
  <c r="AN338" i="1"/>
  <c r="AO338" i="1"/>
  <c r="L339" i="1"/>
  <c r="AN339" i="1"/>
  <c r="AO339" i="1"/>
  <c r="L340" i="1"/>
  <c r="AN340" i="1"/>
  <c r="AO340" i="1"/>
  <c r="L341" i="1"/>
  <c r="AN341" i="1"/>
  <c r="AO341" i="1"/>
  <c r="L342" i="1"/>
  <c r="AN342" i="1"/>
  <c r="AO342" i="1"/>
  <c r="L343" i="1"/>
  <c r="AN343" i="1"/>
  <c r="AO343" i="1"/>
  <c r="L344" i="1"/>
  <c r="AN344" i="1"/>
  <c r="AO344" i="1"/>
  <c r="L345" i="1"/>
  <c r="AN345" i="1"/>
  <c r="AO345" i="1"/>
  <c r="L346" i="1"/>
  <c r="AN346" i="1"/>
  <c r="AO346" i="1"/>
  <c r="L347" i="1"/>
  <c r="AN347" i="1"/>
  <c r="AO347" i="1"/>
  <c r="L348" i="1"/>
  <c r="AN348" i="1"/>
  <c r="AO348" i="1"/>
  <c r="L349" i="1"/>
  <c r="AN349" i="1"/>
  <c r="AO349" i="1"/>
  <c r="L350" i="1"/>
  <c r="AN350" i="1"/>
  <c r="AO350" i="1"/>
  <c r="L351" i="1"/>
  <c r="AN351" i="1"/>
  <c r="AO351" i="1"/>
  <c r="L352" i="1"/>
  <c r="AN352" i="1"/>
  <c r="AO352" i="1"/>
  <c r="L353" i="1"/>
  <c r="AN353" i="1"/>
  <c r="AO353" i="1"/>
  <c r="L354" i="1"/>
  <c r="AN354" i="1"/>
  <c r="AO354" i="1"/>
  <c r="L355" i="1"/>
  <c r="AN355" i="1"/>
  <c r="AO355" i="1"/>
  <c r="L356" i="1"/>
  <c r="AN356" i="1"/>
  <c r="AO356" i="1"/>
  <c r="L357" i="1"/>
  <c r="AN357" i="1"/>
  <c r="AO357" i="1"/>
  <c r="L358" i="1"/>
  <c r="AN358" i="1"/>
  <c r="AO358" i="1"/>
  <c r="L359" i="1"/>
  <c r="AN359" i="1"/>
  <c r="AO359" i="1"/>
  <c r="L360" i="1"/>
  <c r="AN360" i="1"/>
  <c r="AO360" i="1"/>
  <c r="L361" i="1"/>
  <c r="AN361" i="1"/>
  <c r="AO361" i="1"/>
  <c r="L362" i="1"/>
  <c r="AN362" i="1"/>
  <c r="AO362" i="1"/>
  <c r="L363" i="1"/>
  <c r="AN363" i="1"/>
  <c r="AO363" i="1"/>
  <c r="L364" i="1"/>
  <c r="AN364" i="1"/>
  <c r="AO364" i="1"/>
  <c r="L365" i="1"/>
  <c r="AN365" i="1"/>
  <c r="AO365" i="1"/>
  <c r="L366" i="1"/>
  <c r="AN366" i="1"/>
  <c r="AO366" i="1"/>
  <c r="L367" i="1"/>
  <c r="AN367" i="1"/>
  <c r="AO367" i="1"/>
  <c r="L368" i="1"/>
  <c r="AN368" i="1"/>
  <c r="AO368" i="1"/>
  <c r="L369" i="1"/>
  <c r="AN369" i="1"/>
  <c r="AO369" i="1"/>
  <c r="L370" i="1"/>
  <c r="AN370" i="1"/>
  <c r="AO370" i="1"/>
  <c r="L371" i="1"/>
  <c r="AN371" i="1"/>
  <c r="AO371" i="1"/>
  <c r="L372" i="1"/>
  <c r="AN372" i="1"/>
  <c r="AO372" i="1"/>
  <c r="L373" i="1"/>
  <c r="AN373" i="1"/>
  <c r="AO373" i="1"/>
  <c r="L374" i="1"/>
  <c r="AN374" i="1"/>
  <c r="AO374" i="1"/>
  <c r="L375" i="1"/>
  <c r="AN375" i="1"/>
  <c r="AO375" i="1"/>
  <c r="L376" i="1"/>
  <c r="AN376" i="1"/>
  <c r="AO376" i="1"/>
  <c r="L377" i="1"/>
  <c r="AN377" i="1"/>
  <c r="AO377" i="1"/>
  <c r="L378" i="1"/>
  <c r="AN378" i="1"/>
  <c r="AO378" i="1"/>
  <c r="L379" i="1"/>
  <c r="AN379" i="1"/>
  <c r="AO379" i="1"/>
  <c r="L380" i="1"/>
  <c r="AN380" i="1"/>
  <c r="AO380" i="1"/>
  <c r="L381" i="1"/>
  <c r="AN381" i="1"/>
  <c r="AO381" i="1"/>
  <c r="L382" i="1"/>
  <c r="AN382" i="1"/>
  <c r="AO382" i="1"/>
  <c r="L383" i="1"/>
  <c r="AN383" i="1"/>
  <c r="AO383" i="1"/>
  <c r="L384" i="1"/>
  <c r="AN384" i="1"/>
  <c r="AO384" i="1"/>
  <c r="L385" i="1"/>
  <c r="AN385" i="1"/>
  <c r="AO385" i="1"/>
  <c r="L386" i="1"/>
  <c r="AN386" i="1"/>
  <c r="AO386" i="1"/>
  <c r="L387" i="1"/>
  <c r="AN387" i="1"/>
  <c r="AO387" i="1"/>
  <c r="L388" i="1"/>
  <c r="AN388" i="1"/>
  <c r="AO388" i="1"/>
  <c r="L389" i="1"/>
  <c r="AN389" i="1"/>
  <c r="AO389" i="1"/>
  <c r="L390" i="1"/>
  <c r="AN390" i="1"/>
  <c r="AO390" i="1"/>
  <c r="L391" i="1"/>
  <c r="AN391" i="1"/>
  <c r="AO391" i="1"/>
  <c r="L392" i="1"/>
  <c r="AN392" i="1"/>
  <c r="AO392" i="1"/>
  <c r="L393" i="1"/>
  <c r="AN393" i="1"/>
  <c r="AO393" i="1"/>
  <c r="L394" i="1"/>
  <c r="AN394" i="1"/>
  <c r="AO394" i="1"/>
  <c r="L395" i="1"/>
  <c r="AN395" i="1"/>
  <c r="AO395" i="1"/>
  <c r="L396" i="1"/>
  <c r="AN396" i="1"/>
  <c r="AO396" i="1"/>
  <c r="L397" i="1"/>
  <c r="AN397" i="1"/>
  <c r="AO397" i="1"/>
  <c r="L398" i="1"/>
  <c r="AN398" i="1"/>
  <c r="AO398" i="1"/>
  <c r="L399" i="1"/>
  <c r="AN399" i="1"/>
  <c r="AO399" i="1"/>
  <c r="L400" i="1"/>
  <c r="AN400" i="1"/>
  <c r="AO400" i="1"/>
  <c r="L401" i="1"/>
  <c r="AN401" i="1"/>
  <c r="AO401" i="1"/>
  <c r="L402" i="1"/>
  <c r="AN402" i="1"/>
  <c r="AO402" i="1"/>
  <c r="L403" i="1"/>
  <c r="AN403" i="1"/>
  <c r="AO403" i="1"/>
  <c r="L404" i="1"/>
  <c r="AN404" i="1"/>
  <c r="AO404" i="1"/>
  <c r="L405" i="1"/>
  <c r="AN405" i="1"/>
  <c r="AO405" i="1"/>
  <c r="L406" i="1"/>
  <c r="AN406" i="1"/>
  <c r="AO406" i="1"/>
  <c r="L407" i="1"/>
  <c r="AN407" i="1"/>
  <c r="AO407" i="1"/>
  <c r="L408" i="1"/>
  <c r="AN408" i="1"/>
  <c r="AO408" i="1"/>
  <c r="L409" i="1"/>
  <c r="AN409" i="1"/>
  <c r="AO409" i="1"/>
  <c r="L410" i="1"/>
  <c r="AN410" i="1"/>
  <c r="AO410" i="1"/>
  <c r="L411" i="1"/>
  <c r="AN411" i="1"/>
  <c r="AO411" i="1"/>
  <c r="L412" i="1"/>
  <c r="AN412" i="1"/>
  <c r="AO412" i="1"/>
  <c r="L413" i="1"/>
  <c r="AN413" i="1"/>
  <c r="AO413" i="1"/>
  <c r="L414" i="1"/>
  <c r="AN414" i="1"/>
  <c r="AO414" i="1"/>
  <c r="L415" i="1"/>
  <c r="AN415" i="1"/>
  <c r="AO415" i="1"/>
  <c r="L416" i="1"/>
  <c r="AN416" i="1"/>
  <c r="AO416" i="1"/>
  <c r="L417" i="1"/>
  <c r="AN417" i="1"/>
  <c r="AO417" i="1"/>
  <c r="L418" i="1"/>
  <c r="AN418" i="1"/>
  <c r="AO418" i="1"/>
  <c r="L419" i="1"/>
  <c r="AN419" i="1"/>
  <c r="AO419" i="1"/>
  <c r="L420" i="1"/>
  <c r="AN420" i="1"/>
  <c r="AO420" i="1"/>
  <c r="L421" i="1"/>
  <c r="AN421" i="1"/>
  <c r="AO421" i="1"/>
  <c r="L422" i="1"/>
  <c r="AN422" i="1"/>
  <c r="AO422" i="1"/>
  <c r="L423" i="1"/>
  <c r="AN423" i="1"/>
  <c r="AO423" i="1"/>
  <c r="L424" i="1"/>
  <c r="AN424" i="1"/>
  <c r="AO424" i="1"/>
  <c r="L425" i="1"/>
  <c r="AN425" i="1"/>
  <c r="AO425" i="1"/>
  <c r="L426" i="1"/>
  <c r="AN426" i="1"/>
  <c r="AO426" i="1"/>
  <c r="L427" i="1"/>
  <c r="AN427" i="1"/>
  <c r="AO427" i="1"/>
  <c r="L428" i="1"/>
  <c r="AN428" i="1"/>
  <c r="AO428" i="1"/>
  <c r="L429" i="1"/>
  <c r="AN429" i="1"/>
  <c r="AO429" i="1"/>
  <c r="L430" i="1"/>
  <c r="AN430" i="1"/>
  <c r="AO430" i="1"/>
  <c r="L431" i="1"/>
  <c r="AN431" i="1"/>
  <c r="AO431" i="1"/>
  <c r="L432" i="1"/>
  <c r="AN432" i="1"/>
  <c r="AO432" i="1"/>
  <c r="L433" i="1"/>
  <c r="AN433" i="1"/>
  <c r="AO433" i="1"/>
  <c r="L434" i="1"/>
  <c r="AN434" i="1"/>
  <c r="AO434" i="1"/>
  <c r="L435" i="1"/>
  <c r="AN435" i="1"/>
  <c r="AO435" i="1"/>
  <c r="L436" i="1"/>
  <c r="AN436" i="1"/>
  <c r="AO436" i="1"/>
  <c r="L437" i="1"/>
  <c r="AN437" i="1"/>
  <c r="AO437" i="1"/>
  <c r="L438" i="1"/>
  <c r="AN438" i="1"/>
  <c r="AO438" i="1"/>
  <c r="L439" i="1"/>
  <c r="AN439" i="1"/>
  <c r="AO439" i="1"/>
  <c r="L440" i="1"/>
  <c r="AN440" i="1"/>
  <c r="AO440" i="1"/>
  <c r="L441" i="1"/>
  <c r="AN441" i="1"/>
  <c r="AO441" i="1"/>
  <c r="L442" i="1"/>
  <c r="AN442" i="1"/>
  <c r="AO442" i="1"/>
  <c r="L443" i="1"/>
  <c r="M443" i="1" s="1"/>
  <c r="AN443" i="1"/>
  <c r="AO443" i="1"/>
  <c r="L444" i="1"/>
  <c r="AN444" i="1"/>
  <c r="AO444" i="1"/>
  <c r="L445" i="1"/>
  <c r="AN445" i="1"/>
  <c r="AO445" i="1"/>
  <c r="L446" i="1"/>
  <c r="AN446" i="1"/>
  <c r="AO446" i="1"/>
  <c r="L447" i="1"/>
  <c r="AN447" i="1"/>
  <c r="AO447" i="1"/>
  <c r="L448" i="1"/>
  <c r="AN448" i="1"/>
  <c r="AO448" i="1"/>
  <c r="L449" i="1"/>
  <c r="AN449" i="1"/>
  <c r="AO449" i="1"/>
  <c r="L450" i="1"/>
  <c r="AN450" i="1"/>
  <c r="AO450" i="1"/>
  <c r="L451" i="1"/>
  <c r="AN451" i="1"/>
  <c r="AO451" i="1"/>
  <c r="L452" i="1"/>
  <c r="AN452" i="1"/>
  <c r="AO452" i="1"/>
  <c r="L453" i="1"/>
  <c r="AN453" i="1"/>
  <c r="AO453" i="1"/>
  <c r="L454" i="1"/>
  <c r="AN454" i="1"/>
  <c r="AO454" i="1"/>
  <c r="L455" i="1"/>
  <c r="AN455" i="1"/>
  <c r="AO455" i="1"/>
  <c r="L456" i="1"/>
  <c r="AN456" i="1"/>
  <c r="AO456" i="1"/>
  <c r="L457" i="1"/>
  <c r="AN457" i="1"/>
  <c r="AO457" i="1"/>
  <c r="L458" i="1"/>
  <c r="AN458" i="1"/>
  <c r="AO458" i="1"/>
  <c r="L459" i="1"/>
  <c r="AN459" i="1"/>
  <c r="AO459" i="1"/>
  <c r="L460" i="1"/>
  <c r="AN460" i="1"/>
  <c r="AO460" i="1"/>
  <c r="L461" i="1"/>
  <c r="AN461" i="1"/>
  <c r="AO461" i="1"/>
  <c r="L462" i="1"/>
  <c r="AN462" i="1"/>
  <c r="AO462" i="1"/>
  <c r="L463" i="1"/>
  <c r="AN463" i="1"/>
  <c r="AO463" i="1"/>
  <c r="L464" i="1"/>
  <c r="AN464" i="1"/>
  <c r="AO464" i="1"/>
  <c r="L465" i="1"/>
  <c r="AN465" i="1"/>
  <c r="AO465" i="1"/>
  <c r="L466" i="1"/>
  <c r="AN466" i="1"/>
  <c r="AO466" i="1"/>
  <c r="L467" i="1"/>
  <c r="AN467" i="1"/>
  <c r="AO467" i="1"/>
  <c r="L468" i="1"/>
  <c r="AN468" i="1"/>
  <c r="AO468" i="1"/>
  <c r="L469" i="1"/>
  <c r="AN469" i="1"/>
  <c r="AO469" i="1"/>
  <c r="L470" i="1"/>
  <c r="AN470" i="1"/>
  <c r="AO470" i="1"/>
  <c r="L471" i="1"/>
  <c r="AN471" i="1"/>
  <c r="AO471" i="1"/>
  <c r="L472" i="1"/>
  <c r="AN472" i="1"/>
  <c r="AO472" i="1"/>
  <c r="L473" i="1"/>
  <c r="AN473" i="1"/>
  <c r="AO473" i="1"/>
  <c r="L474" i="1"/>
  <c r="AN474" i="1"/>
  <c r="AO474" i="1"/>
  <c r="L475" i="1"/>
  <c r="M475" i="1" s="1"/>
  <c r="AN475" i="1"/>
  <c r="AO475" i="1"/>
  <c r="L476" i="1"/>
  <c r="AN476" i="1"/>
  <c r="AO476" i="1"/>
  <c r="L477" i="1"/>
  <c r="AN477" i="1"/>
  <c r="AO477" i="1"/>
  <c r="L478" i="1"/>
  <c r="AN478" i="1"/>
  <c r="AO478" i="1"/>
  <c r="L479" i="1"/>
  <c r="M479" i="1" s="1"/>
  <c r="AN479" i="1"/>
  <c r="AO479" i="1"/>
  <c r="L480" i="1"/>
  <c r="AN480" i="1"/>
  <c r="AO480" i="1"/>
  <c r="L481" i="1"/>
  <c r="AN481" i="1"/>
  <c r="AO481" i="1"/>
  <c r="L482" i="1"/>
  <c r="AN482" i="1"/>
  <c r="AO482" i="1"/>
  <c r="L483" i="1"/>
  <c r="AN483" i="1"/>
  <c r="AO483" i="1"/>
  <c r="L484" i="1"/>
  <c r="AN484" i="1"/>
  <c r="AO484" i="1"/>
  <c r="L485" i="1"/>
  <c r="AN485" i="1"/>
  <c r="AO485" i="1"/>
  <c r="L486" i="1"/>
  <c r="AN486" i="1"/>
  <c r="AO486" i="1"/>
  <c r="L487" i="1"/>
  <c r="AN487" i="1"/>
  <c r="AO487" i="1"/>
  <c r="L488" i="1"/>
  <c r="AN488" i="1"/>
  <c r="AO488" i="1"/>
  <c r="L489" i="1"/>
  <c r="AN489" i="1"/>
  <c r="AO489" i="1"/>
  <c r="L490" i="1"/>
  <c r="AN490" i="1"/>
  <c r="AO490" i="1"/>
  <c r="L491" i="1"/>
  <c r="AN491" i="1"/>
  <c r="AO491" i="1"/>
  <c r="L492" i="1"/>
  <c r="AN492" i="1"/>
  <c r="AO492" i="1"/>
  <c r="L493" i="1"/>
  <c r="AN493" i="1"/>
  <c r="AO493" i="1"/>
  <c r="L494" i="1"/>
  <c r="M494" i="1" s="1"/>
  <c r="AN494" i="1"/>
  <c r="AO494" i="1"/>
  <c r="L495" i="1"/>
  <c r="AN495" i="1"/>
  <c r="AO495" i="1"/>
  <c r="L496" i="1"/>
  <c r="AN496" i="1"/>
  <c r="AO496" i="1"/>
  <c r="L497" i="1"/>
  <c r="AN497" i="1"/>
  <c r="AO497" i="1"/>
  <c r="L498" i="1"/>
  <c r="AN498" i="1"/>
  <c r="AO498" i="1"/>
  <c r="L499" i="1"/>
  <c r="AN499" i="1"/>
  <c r="AO499" i="1"/>
  <c r="L500" i="1"/>
  <c r="AN500" i="1"/>
  <c r="AO500" i="1"/>
  <c r="L501" i="1"/>
  <c r="AN501" i="1"/>
  <c r="AO501" i="1"/>
  <c r="L502" i="1"/>
  <c r="AN502" i="1"/>
  <c r="AO502" i="1"/>
  <c r="L503" i="1"/>
  <c r="M503" i="1" s="1"/>
  <c r="AN503" i="1"/>
  <c r="AO503" i="1"/>
  <c r="L504" i="1"/>
  <c r="M504" i="1" s="1"/>
  <c r="AN504" i="1"/>
  <c r="AO504" i="1"/>
  <c r="L505" i="1"/>
  <c r="AN505" i="1"/>
  <c r="AO505" i="1"/>
  <c r="L506" i="1"/>
  <c r="AN506" i="1"/>
  <c r="AO506" i="1"/>
  <c r="L507" i="1"/>
  <c r="AN507" i="1"/>
  <c r="AO507" i="1"/>
  <c r="L508" i="1"/>
  <c r="AN508" i="1"/>
  <c r="AO508" i="1"/>
  <c r="L509" i="1"/>
  <c r="AN509" i="1"/>
  <c r="AO509" i="1"/>
  <c r="L510" i="1"/>
  <c r="AN510" i="1"/>
  <c r="AO510" i="1"/>
  <c r="L511" i="1"/>
  <c r="AN511" i="1"/>
  <c r="AO511" i="1"/>
  <c r="L512" i="1"/>
  <c r="AN512" i="1"/>
  <c r="AO512" i="1"/>
  <c r="L513" i="1"/>
  <c r="AN513" i="1"/>
  <c r="AO513" i="1"/>
  <c r="L514" i="1"/>
  <c r="AN514" i="1"/>
  <c r="AO514" i="1"/>
  <c r="L515" i="1"/>
  <c r="AN515" i="1"/>
  <c r="AO515" i="1"/>
  <c r="L516" i="1"/>
  <c r="AN516" i="1"/>
  <c r="AO516" i="1"/>
  <c r="L517" i="1"/>
  <c r="AN517" i="1"/>
  <c r="AO517" i="1"/>
  <c r="L518" i="1"/>
  <c r="AN518" i="1"/>
  <c r="AO518" i="1"/>
  <c r="L519" i="1"/>
  <c r="AN519" i="1"/>
  <c r="AO519" i="1"/>
  <c r="L520" i="1"/>
  <c r="AN520" i="1"/>
  <c r="AO520" i="1"/>
  <c r="L521" i="1"/>
  <c r="AN521" i="1"/>
  <c r="AO521" i="1"/>
  <c r="L522" i="1"/>
  <c r="AN522" i="1"/>
  <c r="AO522" i="1"/>
  <c r="L523" i="1"/>
  <c r="M523" i="1" s="1"/>
  <c r="AN523" i="1"/>
  <c r="AO523" i="1"/>
  <c r="L524" i="1"/>
  <c r="AN524" i="1"/>
  <c r="AO524" i="1"/>
  <c r="L525" i="1"/>
  <c r="AN525" i="1"/>
  <c r="AO525" i="1"/>
  <c r="L526" i="1"/>
  <c r="AN526" i="1"/>
  <c r="AO526" i="1"/>
  <c r="L527" i="1"/>
  <c r="AN527" i="1"/>
  <c r="AO527" i="1"/>
  <c r="L528" i="1"/>
  <c r="M528" i="1" s="1"/>
  <c r="AN528" i="1"/>
  <c r="AO528" i="1"/>
  <c r="L529" i="1"/>
  <c r="AN529" i="1"/>
  <c r="AO529" i="1"/>
  <c r="L530" i="1"/>
  <c r="M530" i="1" s="1"/>
  <c r="AN530" i="1"/>
  <c r="AO530" i="1"/>
  <c r="L531" i="1"/>
  <c r="AN531" i="1"/>
  <c r="AO531" i="1"/>
  <c r="L532" i="1"/>
  <c r="AN532" i="1"/>
  <c r="AO532" i="1"/>
  <c r="L533" i="1"/>
  <c r="AN533" i="1"/>
  <c r="AO533" i="1"/>
  <c r="L534" i="1"/>
  <c r="AN534" i="1"/>
  <c r="AO534" i="1"/>
  <c r="L535" i="1"/>
  <c r="AN535" i="1"/>
  <c r="AO535" i="1"/>
  <c r="L536" i="1"/>
  <c r="AN536" i="1"/>
  <c r="AO536" i="1"/>
  <c r="L537" i="1"/>
  <c r="AN537" i="1"/>
  <c r="AO537" i="1"/>
  <c r="L538" i="1"/>
  <c r="AN538" i="1"/>
  <c r="AO538" i="1"/>
  <c r="L539" i="1"/>
  <c r="AN539" i="1"/>
  <c r="AO539" i="1"/>
  <c r="L540" i="1"/>
  <c r="AN540" i="1"/>
  <c r="AO540" i="1"/>
  <c r="L541" i="1"/>
  <c r="AN541" i="1"/>
  <c r="AO541" i="1"/>
  <c r="L542" i="1"/>
  <c r="M542" i="1" s="1"/>
  <c r="AN542" i="1"/>
  <c r="AO542" i="1"/>
  <c r="L543" i="1"/>
  <c r="AN543" i="1"/>
  <c r="AO543" i="1"/>
  <c r="L544" i="1"/>
  <c r="AN544" i="1"/>
  <c r="AO544" i="1"/>
  <c r="L545" i="1"/>
  <c r="AN545" i="1"/>
  <c r="AO545" i="1"/>
  <c r="L44" i="1"/>
  <c r="AN44" i="1"/>
  <c r="AO44" i="1"/>
  <c r="L45" i="1"/>
  <c r="AN45" i="1"/>
  <c r="AO45" i="1"/>
  <c r="L37" i="1"/>
  <c r="AN37" i="1"/>
  <c r="AO37" i="1"/>
  <c r="L38" i="1"/>
  <c r="AN38" i="1"/>
  <c r="AO38" i="1"/>
  <c r="L39" i="1"/>
  <c r="AN39" i="1"/>
  <c r="AO39" i="1"/>
  <c r="L40" i="1"/>
  <c r="AN40" i="1"/>
  <c r="AO40" i="1"/>
  <c r="L41" i="1"/>
  <c r="AN41" i="1"/>
  <c r="AO41" i="1"/>
  <c r="L42" i="1"/>
  <c r="AN42" i="1"/>
  <c r="AO42" i="1"/>
  <c r="L43" i="1"/>
  <c r="AN43" i="1"/>
  <c r="AO43" i="1"/>
  <c r="J22" i="5" l="1" a="1"/>
  <c r="I6" i="9" a="1"/>
  <c r="J7" i="9" a="1"/>
  <c r="I5" i="9" a="1"/>
  <c r="I7" i="9" a="1"/>
  <c r="J5" i="9" a="1"/>
  <c r="J6" i="9" a="1"/>
  <c r="J26" i="5" a="1"/>
  <c r="K25" i="5" a="1"/>
  <c r="K24" i="5" a="1"/>
  <c r="J25" i="5" a="1"/>
  <c r="J24" i="5" a="1"/>
  <c r="R17" i="5" a="1"/>
  <c r="P18" i="5" a="1"/>
  <c r="J5" i="5" a="1"/>
  <c r="E11" i="5" a="1"/>
  <c r="N18" i="5" s="1" a="1"/>
  <c r="Q18" i="5" a="1"/>
  <c r="I6" i="5" a="1"/>
  <c r="Q16" i="5" a="1"/>
  <c r="K26" i="5" a="1"/>
  <c r="I6" i="7" a="1"/>
  <c r="I5" i="7" a="1"/>
  <c r="J6" i="7" a="1"/>
  <c r="E11" i="7" a="1"/>
  <c r="N17" i="7" s="1" a="1"/>
  <c r="I7" i="7" a="1"/>
  <c r="J7" i="7" a="1"/>
  <c r="J5" i="7" a="1"/>
  <c r="E21" i="7" a="1"/>
  <c r="K25" i="7" s="1" a="1"/>
  <c r="G26" i="5" a="1"/>
  <c r="H25" i="5" a="1"/>
  <c r="I24" i="5" a="1"/>
  <c r="G25" i="5" a="1"/>
  <c r="F26" i="5" a="1"/>
  <c r="H24" i="5" a="1"/>
  <c r="I23" i="5" a="1"/>
  <c r="G24" i="5" a="1"/>
  <c r="H23" i="5" a="1"/>
  <c r="F25" i="5" a="1"/>
  <c r="I22" i="5" a="1"/>
  <c r="F24" i="5" a="1"/>
  <c r="G23" i="5" a="1"/>
  <c r="H22" i="5" a="1"/>
  <c r="I26" i="5" a="1"/>
  <c r="G22" i="5" a="1"/>
  <c r="F23" i="5" a="1"/>
  <c r="H26" i="5" a="1"/>
  <c r="I25" i="5" a="1"/>
  <c r="F22" i="5" a="1"/>
  <c r="I5" i="5" a="1"/>
  <c r="J6" i="5" a="1"/>
  <c r="R16" i="5" a="1"/>
  <c r="P16" i="5" a="1"/>
  <c r="P17" i="5" a="1"/>
  <c r="I7" i="5" a="1"/>
  <c r="Q17" i="5" a="1"/>
  <c r="R18" i="5" a="1"/>
  <c r="J7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T521" i="3"/>
  <c r="T347" i="3"/>
  <c r="T177" i="3"/>
  <c r="T509" i="3"/>
  <c r="T181" i="3"/>
  <c r="T239" i="3"/>
  <c r="T436" i="3"/>
  <c r="T409" i="3"/>
  <c r="T425" i="3"/>
  <c r="P5" i="4" a="1"/>
  <c r="T572" i="3"/>
  <c r="T304" i="3"/>
  <c r="T119" i="3"/>
  <c r="T348" i="3"/>
  <c r="T201" i="3"/>
  <c r="T260" i="3"/>
  <c r="T218" i="3"/>
  <c r="T17" i="3"/>
  <c r="T522" i="3"/>
  <c r="T453" i="3"/>
  <c r="T163" i="3"/>
  <c r="T441" i="3"/>
  <c r="T38" i="3"/>
  <c r="T326" i="3"/>
  <c r="T251" i="3"/>
  <c r="T287" i="3"/>
  <c r="T65" i="3"/>
  <c r="T393" i="3"/>
  <c r="T22" i="3"/>
  <c r="T426" i="3"/>
  <c r="T413" i="3"/>
  <c r="T221" i="3"/>
  <c r="T31" i="3"/>
  <c r="T383" i="3"/>
  <c r="T51" i="3"/>
  <c r="T308" i="3"/>
  <c r="T126" i="3"/>
  <c r="T545" i="3"/>
  <c r="T263" i="3"/>
  <c r="T305" i="3"/>
  <c r="T418" i="3"/>
  <c r="T375" i="3"/>
  <c r="T464" i="3"/>
  <c r="T445" i="3"/>
  <c r="T231" i="3"/>
  <c r="T43" i="3"/>
  <c r="T157" i="3"/>
  <c r="T598" i="3"/>
  <c r="T390" i="3"/>
  <c r="T323" i="3"/>
  <c r="T90" i="3"/>
  <c r="T59" i="3"/>
  <c r="T82" i="3"/>
  <c r="T109" i="3"/>
  <c r="T584" i="3"/>
  <c r="T140" i="3"/>
  <c r="T240" i="3"/>
  <c r="T302" i="3"/>
  <c r="T276" i="3"/>
  <c r="T78" i="3"/>
  <c r="T594" i="3"/>
  <c r="T84" i="3"/>
  <c r="T352" i="3"/>
  <c r="T104" i="3"/>
  <c r="T412" i="3"/>
  <c r="T299" i="3"/>
  <c r="T610" i="3"/>
  <c r="T194" i="3"/>
  <c r="T278" i="3"/>
  <c r="T275" i="3"/>
  <c r="T246" i="3"/>
  <c r="T399" i="3"/>
  <c r="T428" i="3"/>
  <c r="T204" i="3"/>
  <c r="T340" i="3"/>
  <c r="T339" i="3"/>
  <c r="T138" i="3"/>
  <c r="T381" i="3"/>
  <c r="T432" i="3"/>
  <c r="T560" i="3"/>
  <c r="T245" i="3"/>
  <c r="T320" i="3"/>
  <c r="T524" i="3"/>
  <c r="T97" i="3"/>
  <c r="T236" i="3"/>
  <c r="T321" i="3"/>
  <c r="T83" i="3"/>
  <c r="T602" i="3"/>
  <c r="T327" i="3"/>
  <c r="T319" i="3"/>
  <c r="T543" i="3"/>
  <c r="T23" i="3"/>
  <c r="T12" i="3"/>
  <c r="T536" i="3"/>
  <c r="T345" i="3"/>
  <c r="T160" i="3"/>
  <c r="T87" i="3"/>
  <c r="T30" i="3"/>
  <c r="T172" i="3"/>
  <c r="T234" i="3"/>
  <c r="T357" i="3"/>
  <c r="T217" i="3"/>
  <c r="T389" i="3"/>
  <c r="T398" i="3"/>
  <c r="T247" i="3"/>
  <c r="T417" i="3"/>
  <c r="T110" i="3"/>
  <c r="T568" i="3"/>
  <c r="T497" i="3"/>
  <c r="T58" i="3"/>
  <c r="T361" i="3"/>
  <c r="T219" i="3"/>
  <c r="T590" i="3"/>
  <c r="T486" i="3"/>
  <c r="T232" i="3"/>
  <c r="T303" i="3"/>
  <c r="T183" i="3"/>
  <c r="T451" i="3"/>
  <c r="T531" i="3"/>
  <c r="T371" i="3"/>
  <c r="T395" i="3"/>
  <c r="T113" i="3"/>
  <c r="T69" i="3"/>
  <c r="T519" i="3"/>
  <c r="T538" i="3"/>
  <c r="T98" i="3"/>
  <c r="T93" i="3"/>
  <c r="T193" i="3"/>
  <c r="T356" i="3"/>
  <c r="T254" i="3"/>
  <c r="T166" i="3"/>
  <c r="T358" i="3"/>
  <c r="T252" i="3"/>
  <c r="T377" i="3"/>
  <c r="T580" i="3"/>
  <c r="T19" i="3"/>
  <c r="T180" i="3"/>
  <c r="T68" i="3"/>
  <c r="T268" i="3"/>
  <c r="T16" i="3"/>
  <c r="T372" i="3"/>
  <c r="T170" i="3"/>
  <c r="T123" i="3"/>
  <c r="T75" i="3"/>
  <c r="T583" i="3"/>
  <c r="T115" i="3"/>
  <c r="T542" i="3"/>
  <c r="T300" i="3"/>
  <c r="T24" i="3"/>
  <c r="T505" i="3"/>
  <c r="T378" i="3"/>
  <c r="T567" i="3"/>
  <c r="T566" i="3"/>
  <c r="T366" i="3"/>
  <c r="T472" i="3"/>
  <c r="T120" i="3"/>
  <c r="T161" i="3"/>
  <c r="T353" i="3"/>
  <c r="T206" i="3"/>
  <c r="T142" i="3"/>
  <c r="T191" i="3"/>
  <c r="T226" i="3"/>
  <c r="T95" i="3"/>
  <c r="T365" i="3"/>
  <c r="T56" i="3"/>
  <c r="T229" i="3"/>
  <c r="T200" i="3"/>
  <c r="T405" i="3"/>
  <c r="T331" i="3"/>
  <c r="T85" i="3"/>
  <c r="T528" i="3"/>
  <c r="T105" i="3"/>
  <c r="T42" i="3"/>
  <c r="T272" i="3"/>
  <c r="T525" i="3"/>
  <c r="T376" i="3"/>
  <c r="T46" i="3"/>
  <c r="T153" i="3"/>
  <c r="T164" i="3"/>
  <c r="T288" i="3"/>
  <c r="T332" i="3"/>
  <c r="T190" i="3"/>
  <c r="T11" i="3"/>
  <c r="T487" i="3"/>
  <c r="T264" i="3"/>
  <c r="T611" i="3"/>
  <c r="T100" i="3"/>
  <c r="T44" i="3"/>
  <c r="T503" i="3"/>
  <c r="T537" i="3"/>
  <c r="T196" i="3"/>
  <c r="T392" i="3"/>
  <c r="T548" i="3"/>
  <c r="T208" i="3"/>
  <c r="T144" i="3"/>
  <c r="T596" i="3"/>
  <c r="T404" i="3"/>
  <c r="T175" i="3"/>
  <c r="T136" i="3"/>
  <c r="T224" i="3"/>
  <c r="T324" i="3"/>
  <c r="T534" i="3"/>
  <c r="T132" i="3"/>
  <c r="T257" i="3"/>
  <c r="T532" i="3"/>
  <c r="T48" i="3"/>
  <c r="T298" i="3"/>
  <c r="T408" i="3"/>
  <c r="T529" i="3"/>
  <c r="T374" i="3"/>
  <c r="T266" i="3"/>
  <c r="T478" i="3"/>
  <c r="T578" i="3"/>
  <c r="T121" i="3"/>
  <c r="T350" i="3"/>
  <c r="T99" i="3"/>
  <c r="T54" i="3"/>
  <c r="T185" i="3"/>
  <c r="T447" i="3"/>
  <c r="T367" i="3"/>
  <c r="T416" i="3"/>
  <c r="T61" i="3"/>
  <c r="T26" i="3"/>
  <c r="T242" i="3"/>
  <c r="T385" i="3"/>
  <c r="T343" i="3"/>
  <c r="T437" i="3"/>
  <c r="T297" i="3"/>
  <c r="T101" i="3"/>
  <c r="T220" i="3"/>
  <c r="T122" i="3"/>
  <c r="T569" i="3"/>
  <c r="T333" i="3"/>
  <c r="T137" i="3"/>
  <c r="T34" i="3"/>
  <c r="T414" i="3"/>
  <c r="T271" i="3"/>
  <c r="T94" i="3"/>
  <c r="T296" i="3"/>
  <c r="T149" i="3"/>
  <c r="T369" i="3"/>
  <c r="T33" i="3"/>
  <c r="T601" i="3"/>
  <c r="T589" i="3"/>
  <c r="T581" i="3"/>
  <c r="T28" i="3"/>
  <c r="T550" i="3"/>
  <c r="T424" i="3"/>
  <c r="T579" i="3"/>
  <c r="T156" i="3"/>
  <c r="T342" i="3"/>
  <c r="T168" i="3"/>
  <c r="T402" i="3"/>
  <c r="T415" i="3"/>
  <c r="T397" i="3"/>
  <c r="T495" i="3"/>
  <c r="T491" i="3"/>
  <c r="T114" i="3"/>
  <c r="T133" i="3"/>
  <c r="T77" i="3"/>
  <c r="T277" i="3"/>
  <c r="T474" i="3"/>
  <c r="T237" i="3"/>
  <c r="T571" i="3"/>
  <c r="T35" i="3"/>
  <c r="T130" i="3"/>
  <c r="T243" i="3"/>
  <c r="T301" i="3"/>
  <c r="T349" i="3"/>
  <c r="T289" i="3"/>
  <c r="T81" i="3"/>
  <c r="T317" i="3"/>
  <c r="T329" i="3"/>
  <c r="T18" i="3"/>
  <c r="T258" i="3"/>
  <c r="T21" i="3"/>
  <c r="T489" i="3"/>
  <c r="T118" i="3"/>
  <c r="T604" i="3"/>
  <c r="T60" i="3"/>
  <c r="T501" i="3"/>
  <c r="T290" i="3"/>
  <c r="T608" i="3"/>
  <c r="T312" i="3"/>
  <c r="T325" i="3"/>
  <c r="T72" i="3"/>
  <c r="T387" i="3"/>
  <c r="T599" i="3"/>
  <c r="T50" i="3"/>
  <c r="T455" i="3"/>
  <c r="T279" i="3"/>
  <c r="T111" i="3"/>
  <c r="T228" i="3"/>
  <c r="T102" i="3"/>
  <c r="T152" i="3"/>
  <c r="T557" i="3"/>
  <c r="T74" i="3"/>
  <c r="T45" i="3"/>
  <c r="T205" i="3"/>
  <c r="T344" i="3"/>
  <c r="T541" i="3"/>
  <c r="T106" i="3"/>
  <c r="T363" i="3"/>
  <c r="T380" i="3"/>
  <c r="T207" i="3"/>
  <c r="T318" i="3"/>
  <c r="T171" i="3"/>
  <c r="T150" i="3"/>
  <c r="T588" i="3"/>
  <c r="T255" i="3"/>
  <c r="T394" i="3"/>
  <c r="T57" i="3"/>
  <c r="T248" i="3"/>
  <c r="T341" i="3"/>
  <c r="T520" i="3"/>
  <c r="T310" i="3"/>
  <c r="T295" i="3"/>
  <c r="T382" i="3"/>
  <c r="T178" i="3"/>
  <c r="T146" i="3"/>
  <c r="T281" i="3"/>
  <c r="T52" i="3"/>
  <c r="T139" i="3"/>
  <c r="T400" i="3"/>
  <c r="T227" i="3"/>
  <c r="T330" i="3"/>
  <c r="T462" i="3"/>
  <c r="T198" i="3"/>
  <c r="T338" i="3"/>
  <c r="T316" i="3"/>
  <c r="T187" i="3"/>
  <c r="T154" i="3"/>
  <c r="T55" i="3"/>
  <c r="T482" i="3"/>
  <c r="T174" i="3"/>
  <c r="T314" i="3"/>
  <c r="T195" i="3"/>
  <c r="T14" i="3"/>
  <c r="T430" i="3"/>
  <c r="T76" i="3"/>
  <c r="T606" i="3"/>
  <c r="T158" i="3"/>
  <c r="T230" i="3"/>
  <c r="R5" i="4" a="1"/>
  <c r="T66" i="3"/>
  <c r="T41" i="3"/>
  <c r="T470" i="3"/>
  <c r="T573" i="3"/>
  <c r="T215" i="3"/>
  <c r="T593" i="3"/>
  <c r="T213" i="3"/>
  <c r="T507" i="3"/>
  <c r="T334" i="3"/>
  <c r="T89" i="3"/>
  <c r="T286" i="3"/>
  <c r="T292" i="3"/>
  <c r="T411" i="3"/>
  <c r="T107" i="3"/>
  <c r="T256" i="3"/>
  <c r="T141" i="3"/>
  <c r="T351" i="3"/>
  <c r="T192" i="3"/>
  <c r="T280" i="3"/>
  <c r="T337" i="3"/>
  <c r="T493" i="3"/>
  <c r="T468" i="3"/>
  <c r="T410" i="3"/>
  <c r="T134" i="3"/>
  <c r="T36" i="3"/>
  <c r="T359" i="3"/>
  <c r="T212" i="3"/>
  <c r="T576" i="3"/>
  <c r="T293" i="3"/>
  <c r="T439" i="3"/>
  <c r="T307" i="3"/>
  <c r="T461" i="3"/>
  <c r="T370" i="3"/>
  <c r="T449" i="3"/>
  <c r="T313" i="3"/>
  <c r="T328" i="3"/>
  <c r="T79" i="3"/>
  <c r="T188" i="3"/>
  <c r="T587" i="3"/>
  <c r="T131" i="3"/>
  <c r="T373" i="3"/>
  <c r="T261" i="3"/>
  <c r="T459" i="3"/>
  <c r="T346" i="3"/>
  <c r="T403" i="3"/>
  <c r="T71" i="3"/>
  <c r="T159" i="3"/>
  <c r="T551" i="3"/>
  <c r="T273" i="3"/>
  <c r="T40" i="3"/>
  <c r="T182" i="3"/>
  <c r="T143" i="3"/>
  <c r="T155" i="3"/>
  <c r="T225" i="3"/>
  <c r="T128" i="3"/>
  <c r="T539" i="3"/>
  <c r="T37" i="3"/>
  <c r="T96" i="3"/>
  <c r="T49" i="3"/>
  <c r="T499" i="3"/>
  <c r="T544" i="3"/>
  <c r="T165" i="3"/>
  <c r="T32" i="3"/>
  <c r="T108" i="3"/>
  <c r="T262" i="3"/>
  <c r="T362" i="3"/>
  <c r="T554" i="3"/>
  <c r="T270" i="3"/>
  <c r="T563" i="3"/>
  <c r="T176" i="3"/>
  <c r="T391" i="3"/>
  <c r="T546" i="3"/>
  <c r="T64" i="3"/>
  <c r="T162" i="3"/>
  <c r="T386" i="3"/>
  <c r="T92" i="3"/>
  <c r="T235" i="3"/>
  <c r="T47" i="3"/>
  <c r="T354" i="3"/>
  <c r="T322" i="3"/>
  <c r="T401" i="3"/>
  <c r="T484" i="3"/>
  <c r="T558" i="3"/>
  <c r="T368" i="3"/>
  <c r="T250" i="3"/>
  <c r="T80" i="3"/>
  <c r="T379" i="3"/>
  <c r="T25" i="3"/>
  <c r="T103" i="3"/>
  <c r="T127" i="3"/>
  <c r="T148" i="3"/>
  <c r="T129" i="3"/>
  <c r="T480" i="3"/>
  <c r="T291" i="3"/>
  <c r="T151" i="3"/>
  <c r="T233" i="3"/>
  <c r="T244" i="3"/>
  <c r="T360" i="3"/>
  <c r="T476" i="3"/>
  <c r="T311" i="3"/>
  <c r="T241" i="3"/>
  <c r="T223" i="3"/>
  <c r="T552" i="3"/>
  <c r="T513" i="3"/>
  <c r="T20" i="3"/>
  <c r="T39" i="3"/>
  <c r="T53" i="3"/>
  <c r="T216" i="3"/>
  <c r="T406" i="3"/>
  <c r="T189" i="3"/>
  <c r="T73" i="3"/>
  <c r="T259" i="3"/>
  <c r="T13" i="3"/>
  <c r="T186" i="3"/>
  <c r="T86" i="3"/>
  <c r="T203" i="3"/>
  <c r="T125" i="3"/>
  <c r="T511" i="3"/>
  <c r="T555" i="3"/>
  <c r="T173" i="3"/>
  <c r="T167" i="3"/>
  <c r="T169" i="3"/>
  <c r="T253" i="3"/>
  <c r="T199" i="3"/>
  <c r="T294" i="3"/>
  <c r="T88" i="3"/>
  <c r="T67" i="3"/>
  <c r="T214" i="3"/>
  <c r="T574" i="3"/>
  <c r="T336" i="3"/>
  <c r="T91" i="3"/>
  <c r="T306" i="3"/>
  <c r="T27" i="3"/>
  <c r="T135" i="3"/>
  <c r="T575" i="3"/>
  <c r="T309" i="3"/>
  <c r="T112" i="3"/>
  <c r="T274" i="3"/>
  <c r="T116" i="3"/>
  <c r="T561" i="3"/>
  <c r="T179" i="3"/>
  <c r="T585" i="3"/>
  <c r="T238" i="3"/>
  <c r="T592" i="3"/>
  <c r="T29" i="3"/>
  <c r="T63" i="3"/>
  <c r="T197" i="3"/>
  <c r="T222" i="3"/>
  <c r="T145" i="3"/>
  <c r="T388" i="3"/>
  <c r="T466" i="3"/>
  <c r="T211" i="3"/>
  <c r="T210" i="3"/>
  <c r="T457" i="3"/>
  <c r="T556" i="3"/>
  <c r="T526" i="3"/>
  <c r="T285" i="3"/>
  <c r="T124" i="3"/>
  <c r="T269" i="3"/>
  <c r="T443" i="3"/>
  <c r="T62" i="3"/>
  <c r="T265" i="3"/>
  <c r="T267" i="3"/>
  <c r="T355" i="3"/>
  <c r="T184" i="3"/>
  <c r="T564" i="3"/>
  <c r="T209" i="3"/>
  <c r="P18" i="7" l="1" a="1"/>
  <c r="O16" i="7" a="1"/>
  <c r="O17" i="7" a="1"/>
  <c r="P16" i="7" a="1"/>
  <c r="Q18" i="7" a="1"/>
  <c r="K24" i="7" a="1"/>
  <c r="Q17" i="7" a="1"/>
  <c r="R16" i="7" a="1"/>
  <c r="R18" i="7" a="1"/>
  <c r="P17" i="7" a="1"/>
  <c r="N18" i="7" a="1"/>
  <c r="J25" i="7" a="1"/>
  <c r="N13" i="7" a="1"/>
  <c r="P12" i="7" a="1"/>
  <c r="Q13" i="7" a="1"/>
  <c r="R12" i="7" a="1"/>
  <c r="Q12" i="7" a="1"/>
  <c r="O13" i="7" a="1"/>
  <c r="O12" i="7" a="1"/>
  <c r="N12" i="7" a="1"/>
  <c r="R13" i="7" a="1"/>
  <c r="P13" i="7" a="1"/>
  <c r="R15" i="7" a="1"/>
  <c r="O14" i="7" a="1"/>
  <c r="N14" i="7" a="1"/>
  <c r="O15" i="7" a="1"/>
  <c r="Q15" i="7" a="1"/>
  <c r="N15" i="7" a="1"/>
  <c r="Q14" i="7" a="1"/>
  <c r="P14" i="7" a="1"/>
  <c r="R14" i="7" a="1"/>
  <c r="P15" i="7" a="1"/>
  <c r="J22" i="7" a="1"/>
  <c r="K22" i="7" a="1"/>
  <c r="J23" i="7" a="1"/>
  <c r="K23" i="7" a="1"/>
  <c r="K26" i="7" a="1"/>
  <c r="J24" i="7" a="1"/>
  <c r="O18" i="7" a="1"/>
  <c r="R17" i="7" a="1"/>
  <c r="J26" i="7" a="1"/>
  <c r="N16" i="7" a="1"/>
  <c r="Q16" i="7" a="1"/>
  <c r="O16" i="5" a="1"/>
  <c r="O17" i="5" a="1"/>
  <c r="N16" i="5" a="1"/>
  <c r="N17" i="5" a="1"/>
  <c r="O18" i="5" a="1"/>
  <c r="K16" i="5" a="1"/>
  <c r="O13" i="5" a="1"/>
  <c r="N13" i="5" a="1"/>
  <c r="O12" i="5" a="1"/>
  <c r="N12" i="5" a="1"/>
  <c r="O14" i="5" a="1"/>
  <c r="O15" i="5" a="1"/>
  <c r="N14" i="5" a="1"/>
  <c r="N15" i="5" a="1"/>
  <c r="J5" i="4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J3" i="2"/>
  <c r="AO36" i="1" l="1"/>
  <c r="AN36" i="1"/>
  <c r="L36" i="1"/>
  <c r="AO35" i="1"/>
  <c r="AN35" i="1"/>
  <c r="L35" i="1"/>
  <c r="AO34" i="1"/>
  <c r="AN34" i="1"/>
  <c r="L34" i="1"/>
  <c r="AO33" i="1"/>
  <c r="AN33" i="1"/>
  <c r="L33" i="1"/>
  <c r="AO32" i="1"/>
  <c r="AN32" i="1"/>
  <c r="L32" i="1"/>
  <c r="AO31" i="1"/>
  <c r="AN31" i="1"/>
  <c r="L31" i="1"/>
  <c r="AO30" i="1"/>
  <c r="AN30" i="1"/>
  <c r="L30" i="1"/>
  <c r="AK28" i="1"/>
  <c r="X28" i="1"/>
  <c r="W28" i="1"/>
  <c r="V28" i="1"/>
  <c r="U28" i="1"/>
  <c r="T28" i="1"/>
  <c r="S28" i="1"/>
  <c r="R28" i="1"/>
  <c r="Q28" i="1"/>
  <c r="P28" i="1"/>
  <c r="O28" i="1"/>
  <c r="N28" i="1"/>
  <c r="AK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283" i="3"/>
  <c r="T434" i="3"/>
  <c r="T284" i="3"/>
  <c r="R5" i="1" a="1"/>
  <c r="T422" i="3"/>
  <c r="T517" i="3"/>
  <c r="T420" i="3"/>
  <c r="T515" i="3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J8" i="4" l="1"/>
  <c r="I8" i="4"/>
  <c r="G8" i="4"/>
  <c r="M5" i="4" s="1"/>
  <c r="H8" i="4"/>
  <c r="E18" i="4" a="1"/>
  <c r="E15" i="4" a="1"/>
  <c r="E14" i="4" a="1"/>
  <c r="E16" i="4" a="1"/>
  <c r="E12" i="4" a="1"/>
  <c r="E13" i="4" a="1"/>
  <c r="E17" i="4" a="1"/>
  <c r="E23" i="4" a="1"/>
  <c r="E24" i="4" a="1"/>
  <c r="E22" i="4" a="1"/>
  <c r="E26" i="4" a="1"/>
  <c r="E25" i="4" a="1"/>
  <c r="J8" i="1"/>
  <c r="G8" i="1"/>
  <c r="M5" i="1" s="1"/>
  <c r="H8" i="1"/>
  <c r="N5" i="1" s="1"/>
  <c r="I8" i="1"/>
  <c r="E14" i="1" a="1"/>
  <c r="E17" i="1" a="1"/>
  <c r="E15" i="1" a="1"/>
  <c r="E16" i="1" a="1"/>
  <c r="E18" i="1" a="1"/>
  <c r="E13" i="1" a="1"/>
  <c r="E12" i="1" a="1"/>
  <c r="E26" i="1" a="1"/>
  <c r="E24" i="1" a="1"/>
  <c r="E25" i="1" a="1"/>
  <c r="E23" i="1" a="1"/>
  <c r="E22" i="1" a="1"/>
  <c r="G8" i="9"/>
  <c r="M5" i="9" s="1"/>
  <c r="H8" i="9"/>
  <c r="F8" i="2" s="1"/>
  <c r="I8" i="9"/>
  <c r="J8" i="9"/>
  <c r="E24" i="9" a="1"/>
  <c r="E23" i="9" a="1"/>
  <c r="E26" i="9" a="1"/>
  <c r="E25" i="9" a="1"/>
  <c r="E22" i="9" a="1"/>
  <c r="E15" i="9" a="1"/>
  <c r="E16" i="9" a="1"/>
  <c r="E17" i="9" a="1"/>
  <c r="E14" i="9" a="1"/>
  <c r="E13" i="9" a="1"/>
  <c r="E18" i="9" a="1"/>
  <c r="E12" i="9" a="1"/>
  <c r="H8" i="14"/>
  <c r="N5" i="14" s="1"/>
  <c r="I8" i="14"/>
  <c r="J8" i="14"/>
  <c r="E26" i="14" a="1"/>
  <c r="E23" i="14" a="1"/>
  <c r="E25" i="14" a="1"/>
  <c r="E22" i="14" a="1"/>
  <c r="E24" i="14" a="1"/>
  <c r="E14" i="14" a="1"/>
  <c r="E13" i="14" a="1"/>
  <c r="E12" i="14" a="1"/>
  <c r="E18" i="14" a="1"/>
  <c r="E16" i="14" a="1"/>
  <c r="E15" i="14" a="1"/>
  <c r="E17" i="14" a="1"/>
  <c r="G8" i="14"/>
  <c r="M5" i="14" s="1"/>
  <c r="G8" i="15"/>
  <c r="M5" i="15" s="1"/>
  <c r="H8" i="15"/>
  <c r="N5" i="15" s="1"/>
  <c r="I8" i="15"/>
  <c r="J8" i="15"/>
  <c r="E22" i="15" a="1"/>
  <c r="E26" i="15" a="1"/>
  <c r="E23" i="15" a="1"/>
  <c r="E24" i="15" a="1"/>
  <c r="E25" i="15" a="1"/>
  <c r="E12" i="15" a="1"/>
  <c r="E18" i="15" a="1"/>
  <c r="E15" i="15" a="1"/>
  <c r="E17" i="15" a="1"/>
  <c r="E14" i="15" a="1"/>
  <c r="E13" i="15" a="1"/>
  <c r="E16" i="15" a="1"/>
  <c r="N5" i="9" l="1"/>
  <c r="F5" i="2"/>
  <c r="N5" i="4"/>
  <c r="F4" i="2"/>
  <c r="I4" i="2" s="1"/>
  <c r="G8" i="2"/>
  <c r="I8" i="2"/>
  <c r="G4" i="2" l="1"/>
  <c r="I5" i="2"/>
  <c r="G5" i="2"/>
  <c r="AA31" i="9" l="1"/>
  <c r="AA63" i="9"/>
  <c r="AA95" i="9"/>
  <c r="AA127" i="9"/>
  <c r="AA159" i="9"/>
  <c r="AA191" i="9"/>
  <c r="AA223" i="9"/>
  <c r="AA255" i="9"/>
  <c r="AA287" i="9"/>
  <c r="AA319" i="9"/>
  <c r="AA351" i="9"/>
  <c r="AA383" i="9"/>
  <c r="AA415" i="9"/>
  <c r="AA447" i="9"/>
  <c r="AA225" i="9"/>
  <c r="AA289" i="9"/>
  <c r="AA353" i="9"/>
  <c r="AA417" i="9"/>
  <c r="AA130" i="9"/>
  <c r="AA194" i="9"/>
  <c r="AA258" i="9"/>
  <c r="AA322" i="9"/>
  <c r="AA386" i="9"/>
  <c r="AA134" i="9"/>
  <c r="AA230" i="9"/>
  <c r="AA294" i="9"/>
  <c r="AA326" i="9"/>
  <c r="AA390" i="9"/>
  <c r="AA111" i="9"/>
  <c r="AA32" i="9"/>
  <c r="AA64" i="9"/>
  <c r="AA96" i="9"/>
  <c r="AA128" i="9"/>
  <c r="AA160" i="9"/>
  <c r="AA192" i="9"/>
  <c r="AA224" i="9"/>
  <c r="AA256" i="9"/>
  <c r="AA288" i="9"/>
  <c r="AA320" i="9"/>
  <c r="AA352" i="9"/>
  <c r="AA384" i="9"/>
  <c r="AA416" i="9"/>
  <c r="AA30" i="9"/>
  <c r="AA33" i="9"/>
  <c r="AA65" i="9"/>
  <c r="AA97" i="9"/>
  <c r="AA129" i="9"/>
  <c r="AA161" i="9"/>
  <c r="AA431" i="9"/>
  <c r="AA34" i="9"/>
  <c r="AA66" i="9"/>
  <c r="AA98" i="9"/>
  <c r="AA35" i="9"/>
  <c r="AA67" i="9"/>
  <c r="AA99" i="9"/>
  <c r="AA131" i="9"/>
  <c r="AA163" i="9"/>
  <c r="AA195" i="9"/>
  <c r="AA227" i="9"/>
  <c r="AA259" i="9"/>
  <c r="AA291" i="9"/>
  <c r="AA323" i="9"/>
  <c r="AA355" i="9"/>
  <c r="AA387" i="9"/>
  <c r="AA419" i="9"/>
  <c r="AA325" i="9"/>
  <c r="AA389" i="9"/>
  <c r="AA421" i="9"/>
  <c r="AA166" i="9"/>
  <c r="AA207" i="9"/>
  <c r="AA36" i="9"/>
  <c r="AA68" i="9"/>
  <c r="AA100" i="9"/>
  <c r="AA132" i="9"/>
  <c r="AA164" i="9"/>
  <c r="AA196" i="9"/>
  <c r="AA228" i="9"/>
  <c r="AA260" i="9"/>
  <c r="AA292" i="9"/>
  <c r="AA324" i="9"/>
  <c r="AA356" i="9"/>
  <c r="AA388" i="9"/>
  <c r="AA420" i="9"/>
  <c r="AA357" i="9"/>
  <c r="AA37" i="9"/>
  <c r="AA69" i="9"/>
  <c r="AA101" i="9"/>
  <c r="AA133" i="9"/>
  <c r="AA165" i="9"/>
  <c r="AA197" i="9"/>
  <c r="AA229" i="9"/>
  <c r="AA261" i="9"/>
  <c r="AA293" i="9"/>
  <c r="AA38" i="9"/>
  <c r="AA70" i="9"/>
  <c r="AA102" i="9"/>
  <c r="AA39" i="9"/>
  <c r="AA71" i="9"/>
  <c r="AA103" i="9"/>
  <c r="AA135" i="9"/>
  <c r="AA167" i="9"/>
  <c r="AA199" i="9"/>
  <c r="AA231" i="9"/>
  <c r="AA263" i="9"/>
  <c r="AA295" i="9"/>
  <c r="AA327" i="9"/>
  <c r="AA359" i="9"/>
  <c r="AA391" i="9"/>
  <c r="AA423" i="9"/>
  <c r="AA40" i="9"/>
  <c r="AA72" i="9"/>
  <c r="AA104" i="9"/>
  <c r="AA136" i="9"/>
  <c r="AA168" i="9"/>
  <c r="AA200" i="9"/>
  <c r="AA232" i="9"/>
  <c r="AA264" i="9"/>
  <c r="AA296" i="9"/>
  <c r="AA328" i="9"/>
  <c r="AA360" i="9"/>
  <c r="AA392" i="9"/>
  <c r="AA424" i="9"/>
  <c r="AA170" i="9"/>
  <c r="AA234" i="9"/>
  <c r="AA330" i="9"/>
  <c r="AA394" i="9"/>
  <c r="AA172" i="9"/>
  <c r="AA268" i="9"/>
  <c r="AA332" i="9"/>
  <c r="AA41" i="9"/>
  <c r="AA73" i="9"/>
  <c r="AA105" i="9"/>
  <c r="AA137" i="9"/>
  <c r="AA169" i="9"/>
  <c r="AA201" i="9"/>
  <c r="AA233" i="9"/>
  <c r="AA265" i="9"/>
  <c r="AA297" i="9"/>
  <c r="AA329" i="9"/>
  <c r="AA361" i="9"/>
  <c r="AA393" i="9"/>
  <c r="AA425" i="9"/>
  <c r="AA138" i="9"/>
  <c r="AA202" i="9"/>
  <c r="AA266" i="9"/>
  <c r="AA298" i="9"/>
  <c r="AA362" i="9"/>
  <c r="AA426" i="9"/>
  <c r="AA140" i="9"/>
  <c r="AA300" i="9"/>
  <c r="AA364" i="9"/>
  <c r="AA42" i="9"/>
  <c r="AA74" i="9"/>
  <c r="AA106" i="9"/>
  <c r="AA43" i="9"/>
  <c r="AA75" i="9"/>
  <c r="AA107" i="9"/>
  <c r="AA139" i="9"/>
  <c r="AA171" i="9"/>
  <c r="AA203" i="9"/>
  <c r="AA235" i="9"/>
  <c r="AA267" i="9"/>
  <c r="AA299" i="9"/>
  <c r="AA331" i="9"/>
  <c r="AA363" i="9"/>
  <c r="AA395" i="9"/>
  <c r="AA427" i="9"/>
  <c r="AA108" i="9"/>
  <c r="AA204" i="9"/>
  <c r="AA236" i="9"/>
  <c r="AA396" i="9"/>
  <c r="AA428" i="9"/>
  <c r="AA366" i="9"/>
  <c r="AA143" i="9"/>
  <c r="AA44" i="9"/>
  <c r="AA76" i="9"/>
  <c r="AA45" i="9"/>
  <c r="AA77" i="9"/>
  <c r="AA109" i="9"/>
  <c r="AA141" i="9"/>
  <c r="AA173" i="9"/>
  <c r="AA205" i="9"/>
  <c r="AA237" i="9"/>
  <c r="AA269" i="9"/>
  <c r="AA301" i="9"/>
  <c r="AA333" i="9"/>
  <c r="AA365" i="9"/>
  <c r="AA397" i="9"/>
  <c r="AA429" i="9"/>
  <c r="AA334" i="9"/>
  <c r="AA398" i="9"/>
  <c r="AA430" i="9"/>
  <c r="AA175" i="9"/>
  <c r="AA46" i="9"/>
  <c r="AA78" i="9"/>
  <c r="AA110" i="9"/>
  <c r="AA142" i="9"/>
  <c r="AA174" i="9"/>
  <c r="AA206" i="9"/>
  <c r="AA238" i="9"/>
  <c r="AA270" i="9"/>
  <c r="AA302" i="9"/>
  <c r="AA47" i="9"/>
  <c r="AA48" i="9"/>
  <c r="AA80" i="9"/>
  <c r="AA112" i="9"/>
  <c r="AA144" i="9"/>
  <c r="AA176" i="9"/>
  <c r="AA208" i="9"/>
  <c r="AA240" i="9"/>
  <c r="AA272" i="9"/>
  <c r="AA304" i="9"/>
  <c r="AA336" i="9"/>
  <c r="AA368" i="9"/>
  <c r="AA400" i="9"/>
  <c r="AA432" i="9"/>
  <c r="AA81" i="9"/>
  <c r="AA113" i="9"/>
  <c r="AA145" i="9"/>
  <c r="AA177" i="9"/>
  <c r="AA209" i="9"/>
  <c r="AA241" i="9"/>
  <c r="AA305" i="9"/>
  <c r="AA337" i="9"/>
  <c r="AA369" i="9"/>
  <c r="AA401" i="9"/>
  <c r="AA433" i="9"/>
  <c r="AA274" i="9"/>
  <c r="AA370" i="9"/>
  <c r="AA402" i="9"/>
  <c r="AA434" i="9"/>
  <c r="AA49" i="9"/>
  <c r="AA273" i="9"/>
  <c r="AA278" i="9"/>
  <c r="AA183" i="9"/>
  <c r="AA343" i="9"/>
  <c r="AA439" i="9"/>
  <c r="AA285" i="9"/>
  <c r="AA50" i="9"/>
  <c r="AA82" i="9"/>
  <c r="AA114" i="9"/>
  <c r="AA146" i="9"/>
  <c r="AA178" i="9"/>
  <c r="AA210" i="9"/>
  <c r="AA242" i="9"/>
  <c r="AA306" i="9"/>
  <c r="AA338" i="9"/>
  <c r="AA310" i="9"/>
  <c r="AA279" i="9"/>
  <c r="AA445" i="9"/>
  <c r="AA239" i="9"/>
  <c r="AA51" i="9"/>
  <c r="AA83" i="9"/>
  <c r="AA115" i="9"/>
  <c r="AA147" i="9"/>
  <c r="AA179" i="9"/>
  <c r="AA211" i="9"/>
  <c r="AA243" i="9"/>
  <c r="AA275" i="9"/>
  <c r="AA307" i="9"/>
  <c r="AA339" i="9"/>
  <c r="AA371" i="9"/>
  <c r="AA403" i="9"/>
  <c r="AA435" i="9"/>
  <c r="AA245" i="9"/>
  <c r="AA309" i="9"/>
  <c r="AA373" i="9"/>
  <c r="AA437" i="9"/>
  <c r="AA246" i="9"/>
  <c r="AA406" i="9"/>
  <c r="AA215" i="9"/>
  <c r="AA375" i="9"/>
  <c r="AA221" i="9"/>
  <c r="AA367" i="9"/>
  <c r="AA52" i="9"/>
  <c r="AA84" i="9"/>
  <c r="AA116" i="9"/>
  <c r="AA148" i="9"/>
  <c r="AA180" i="9"/>
  <c r="AA212" i="9"/>
  <c r="AA244" i="9"/>
  <c r="AA276" i="9"/>
  <c r="AA308" i="9"/>
  <c r="AA340" i="9"/>
  <c r="AA372" i="9"/>
  <c r="AA404" i="9"/>
  <c r="AA436" i="9"/>
  <c r="AA277" i="9"/>
  <c r="AA341" i="9"/>
  <c r="AA405" i="9"/>
  <c r="AA214" i="9"/>
  <c r="AA438" i="9"/>
  <c r="AA247" i="9"/>
  <c r="AA311" i="9"/>
  <c r="AA407" i="9"/>
  <c r="AA253" i="9"/>
  <c r="AA413" i="9"/>
  <c r="AA53" i="9"/>
  <c r="AA85" i="9"/>
  <c r="AA117" i="9"/>
  <c r="AA149" i="9"/>
  <c r="AA181" i="9"/>
  <c r="AA213" i="9"/>
  <c r="AA303" i="9"/>
  <c r="AA54" i="9"/>
  <c r="AA86" i="9"/>
  <c r="AA118" i="9"/>
  <c r="AA150" i="9"/>
  <c r="AA182" i="9"/>
  <c r="AA342" i="9"/>
  <c r="AA374" i="9"/>
  <c r="AA399" i="9"/>
  <c r="AA55" i="9"/>
  <c r="AA87" i="9"/>
  <c r="AA119" i="9"/>
  <c r="AA151" i="9"/>
  <c r="AA56" i="9"/>
  <c r="AA88" i="9"/>
  <c r="AA120" i="9"/>
  <c r="AA152" i="9"/>
  <c r="AA184" i="9"/>
  <c r="AA216" i="9"/>
  <c r="AA248" i="9"/>
  <c r="AA280" i="9"/>
  <c r="AA312" i="9"/>
  <c r="AA344" i="9"/>
  <c r="AA376" i="9"/>
  <c r="AA408" i="9"/>
  <c r="AA440" i="9"/>
  <c r="AA89" i="9"/>
  <c r="AA121" i="9"/>
  <c r="AA153" i="9"/>
  <c r="AA185" i="9"/>
  <c r="AA217" i="9"/>
  <c r="AA249" i="9"/>
  <c r="AA281" i="9"/>
  <c r="AA313" i="9"/>
  <c r="AA345" i="9"/>
  <c r="AA377" i="9"/>
  <c r="AA409" i="9"/>
  <c r="AA441" i="9"/>
  <c r="AA348" i="9"/>
  <c r="AA444" i="9"/>
  <c r="AA189" i="9"/>
  <c r="AA349" i="9"/>
  <c r="AA381" i="9"/>
  <c r="AA57" i="9"/>
  <c r="AA335" i="9"/>
  <c r="AA58" i="9"/>
  <c r="AA90" i="9"/>
  <c r="AA122" i="9"/>
  <c r="AA154" i="9"/>
  <c r="AA186" i="9"/>
  <c r="AA218" i="9"/>
  <c r="AA250" i="9"/>
  <c r="AA282" i="9"/>
  <c r="AA314" i="9"/>
  <c r="AA346" i="9"/>
  <c r="AA378" i="9"/>
  <c r="AA410" i="9"/>
  <c r="AA442" i="9"/>
  <c r="AA123" i="9"/>
  <c r="AA155" i="9"/>
  <c r="AA187" i="9"/>
  <c r="AA219" i="9"/>
  <c r="AA251" i="9"/>
  <c r="AA283" i="9"/>
  <c r="AA315" i="9"/>
  <c r="AA347" i="9"/>
  <c r="AA379" i="9"/>
  <c r="AA411" i="9"/>
  <c r="AA443" i="9"/>
  <c r="AA316" i="9"/>
  <c r="AA380" i="9"/>
  <c r="AA412" i="9"/>
  <c r="AA317" i="9"/>
  <c r="AA79" i="9"/>
  <c r="AA59" i="9"/>
  <c r="AA91" i="9"/>
  <c r="AA60" i="9"/>
  <c r="AA92" i="9"/>
  <c r="AA124" i="9"/>
  <c r="AA156" i="9"/>
  <c r="AA188" i="9"/>
  <c r="AA220" i="9"/>
  <c r="AA252" i="9"/>
  <c r="AA284" i="9"/>
  <c r="AA61" i="9"/>
  <c r="AA93" i="9"/>
  <c r="AA125" i="9"/>
  <c r="AA157" i="9"/>
  <c r="AA62" i="9"/>
  <c r="AA94" i="9"/>
  <c r="AA126" i="9"/>
  <c r="AA158" i="9"/>
  <c r="AA190" i="9"/>
  <c r="AA222" i="9"/>
  <c r="AA254" i="9"/>
  <c r="AA286" i="9"/>
  <c r="AA318" i="9"/>
  <c r="AA350" i="9"/>
  <c r="AA382" i="9"/>
  <c r="AA414" i="9"/>
  <c r="AA446" i="9"/>
  <c r="AA193" i="9"/>
  <c r="AA257" i="9"/>
  <c r="AA321" i="9"/>
  <c r="AA385" i="9"/>
  <c r="AA162" i="9"/>
  <c r="AA226" i="9"/>
  <c r="AA290" i="9"/>
  <c r="AA354" i="9"/>
  <c r="AA418" i="9"/>
  <c r="AA198" i="9"/>
  <c r="AA262" i="9"/>
  <c r="AA358" i="9"/>
  <c r="AA422" i="9"/>
  <c r="AA271" i="9"/>
  <c r="Z41" i="4"/>
  <c r="Z62" i="7"/>
  <c r="Z522" i="4"/>
  <c r="Z405" i="4"/>
  <c r="Z171" i="14"/>
  <c r="Z86" i="4"/>
  <c r="Z107" i="7"/>
  <c r="Z76" i="7"/>
  <c r="AL171" i="1"/>
  <c r="Z308" i="4"/>
  <c r="Z101" i="15"/>
  <c r="Z153" i="7"/>
  <c r="AL150" i="1"/>
  <c r="Z324" i="4"/>
  <c r="Z154" i="15"/>
  <c r="Z85" i="7"/>
  <c r="Z161" i="5"/>
  <c r="Z73" i="5"/>
  <c r="AL481" i="1"/>
  <c r="AL206" i="1"/>
  <c r="Z125" i="5"/>
  <c r="Z536" i="4"/>
  <c r="AL483" i="1"/>
  <c r="AL503" i="1"/>
  <c r="Z80" i="14"/>
  <c r="Z462" i="4"/>
  <c r="Z511" i="4"/>
  <c r="Z127" i="4"/>
  <c r="AL279" i="1"/>
  <c r="AL53" i="1"/>
  <c r="Z520" i="4"/>
  <c r="AL218" i="1"/>
  <c r="Z430" i="4"/>
  <c r="Z150" i="7"/>
  <c r="Z76" i="15"/>
  <c r="Z143" i="15"/>
  <c r="AL144" i="1"/>
  <c r="Z136" i="4"/>
  <c r="Z387" i="4"/>
  <c r="Z428" i="4"/>
  <c r="Z96" i="15"/>
  <c r="Z401" i="4"/>
  <c r="AL216" i="1"/>
  <c r="Z105" i="15"/>
  <c r="AL448" i="1"/>
  <c r="AL342" i="1"/>
  <c r="Z289" i="4"/>
  <c r="Z121" i="15"/>
  <c r="Z204" i="4"/>
  <c r="AL44" i="1"/>
  <c r="Z179" i="4"/>
  <c r="AL372" i="1"/>
  <c r="AL136" i="1"/>
  <c r="AL416" i="1"/>
  <c r="AL309" i="1"/>
  <c r="Z117" i="14"/>
  <c r="Z50" i="14"/>
  <c r="Z142" i="15"/>
  <c r="Z239" i="4"/>
  <c r="AL235" i="1"/>
  <c r="Z169" i="5"/>
  <c r="Z153" i="14"/>
  <c r="Z510" i="4"/>
  <c r="Z261" i="4"/>
  <c r="Z70" i="15"/>
  <c r="Z92" i="14"/>
  <c r="Z165" i="15"/>
  <c r="Z159" i="5"/>
  <c r="AL426" i="1"/>
  <c r="Z378" i="4"/>
  <c r="Z206" i="4"/>
  <c r="Z290" i="4"/>
  <c r="Z65" i="4"/>
  <c r="AL291" i="1"/>
  <c r="Z450" i="4"/>
  <c r="AL505" i="1"/>
  <c r="Z73" i="4"/>
  <c r="Z94" i="7"/>
  <c r="AL38" i="1"/>
  <c r="Z437" i="4"/>
  <c r="Z52" i="15"/>
  <c r="Z118" i="4"/>
  <c r="Z139" i="7"/>
  <c r="Z172" i="7"/>
  <c r="AL208" i="1"/>
  <c r="Z348" i="4"/>
  <c r="Z138" i="15"/>
  <c r="Z79" i="5"/>
  <c r="AL187" i="1"/>
  <c r="Z363" i="4"/>
  <c r="Z98" i="4"/>
  <c r="Z122" i="7"/>
  <c r="Z59" i="14"/>
  <c r="Z64" i="14"/>
  <c r="AL532" i="1"/>
  <c r="AL254" i="1"/>
  <c r="Z46" i="4"/>
  <c r="AL298" i="1"/>
  <c r="AL534" i="1"/>
  <c r="AL30" i="1"/>
  <c r="Z124" i="14"/>
  <c r="Z508" i="4"/>
  <c r="Z453" i="4"/>
  <c r="Z87" i="14"/>
  <c r="AL351" i="1"/>
  <c r="Z381" i="4"/>
  <c r="Z543" i="4"/>
  <c r="Z38" i="4"/>
  <c r="Z186" i="4"/>
  <c r="AL516" i="1"/>
  <c r="Z105" i="4"/>
  <c r="Z126" i="7"/>
  <c r="AL70" i="1"/>
  <c r="Z469" i="4"/>
  <c r="Z84" i="15"/>
  <c r="Z150" i="4"/>
  <c r="Z171" i="7"/>
  <c r="Z156" i="5"/>
  <c r="AL248" i="1"/>
  <c r="Z385" i="4"/>
  <c r="Z174" i="15"/>
  <c r="Z115" i="5"/>
  <c r="AL224" i="1"/>
  <c r="Z400" i="4"/>
  <c r="Z174" i="4"/>
  <c r="Z161" i="7"/>
  <c r="Z101" i="14"/>
  <c r="Z130" i="15"/>
  <c r="Z89" i="7"/>
  <c r="AL394" i="1"/>
  <c r="Z94" i="4"/>
  <c r="AL484" i="1"/>
  <c r="Z91" i="7"/>
  <c r="Z109" i="7"/>
  <c r="Z166" i="14"/>
  <c r="AL40" i="1"/>
  <c r="AL90" i="1"/>
  <c r="Z280" i="4"/>
  <c r="AL418" i="1"/>
  <c r="AL217" i="1"/>
  <c r="Z129" i="5"/>
  <c r="AL384" i="1"/>
  <c r="Z161" i="15"/>
  <c r="Z178" i="14"/>
  <c r="Z417" i="4"/>
  <c r="AL313" i="1"/>
  <c r="AL397" i="1"/>
  <c r="Z313" i="4"/>
  <c r="AL77" i="1"/>
  <c r="AL245" i="1"/>
  <c r="Z84" i="4"/>
  <c r="AL379" i="1"/>
  <c r="Z293" i="4"/>
  <c r="Z379" i="4"/>
  <c r="Z240" i="4"/>
  <c r="AL163" i="1"/>
  <c r="AL331" i="1"/>
  <c r="Z71" i="15"/>
  <c r="Z180" i="4"/>
  <c r="AL540" i="1"/>
  <c r="Z97" i="7"/>
  <c r="Z542" i="4"/>
  <c r="Z454" i="4"/>
  <c r="Z464" i="4"/>
  <c r="Z159" i="4"/>
  <c r="Z67" i="7"/>
  <c r="AL407" i="1"/>
  <c r="AL522" i="1"/>
  <c r="Z99" i="7"/>
  <c r="AL276" i="1"/>
  <c r="AL282" i="1"/>
  <c r="Z205" i="4"/>
  <c r="Z137" i="4"/>
  <c r="Z158" i="7"/>
  <c r="AL102" i="1"/>
  <c r="Z501" i="4"/>
  <c r="Z116" i="15"/>
  <c r="Z182" i="4"/>
  <c r="Z91" i="5"/>
  <c r="Z109" i="14"/>
  <c r="AL285" i="1"/>
  <c r="Z422" i="4"/>
  <c r="Z58" i="4"/>
  <c r="Z151" i="5"/>
  <c r="AL263" i="1"/>
  <c r="Z440" i="4"/>
  <c r="Z211" i="4"/>
  <c r="Z85" i="5"/>
  <c r="Z147" i="14"/>
  <c r="Z200" i="4"/>
  <c r="Z134" i="7"/>
  <c r="AL537" i="1"/>
  <c r="Z146" i="4"/>
  <c r="Z110" i="14"/>
  <c r="Z395" i="4"/>
  <c r="Z152" i="7"/>
  <c r="Z59" i="15"/>
  <c r="AL87" i="1"/>
  <c r="AL137" i="1"/>
  <c r="Z377" i="4"/>
  <c r="AL464" i="1"/>
  <c r="AL304" i="1"/>
  <c r="Z98" i="15"/>
  <c r="AL469" i="1"/>
  <c r="Z354" i="4"/>
  <c r="Z31" i="15"/>
  <c r="Z169" i="14"/>
  <c r="Z146" i="7"/>
  <c r="AL473" i="1"/>
  <c r="Z169" i="4"/>
  <c r="Z78" i="5"/>
  <c r="AL134" i="1"/>
  <c r="Z533" i="4"/>
  <c r="Z148" i="15"/>
  <c r="Z214" i="4"/>
  <c r="Z123" i="5"/>
  <c r="Z173" i="14"/>
  <c r="AL322" i="1"/>
  <c r="Z461" i="4"/>
  <c r="Z95" i="4"/>
  <c r="Z47" i="14"/>
  <c r="AL300" i="1"/>
  <c r="Z477" i="4"/>
  <c r="Z251" i="4"/>
  <c r="Z121" i="5"/>
  <c r="Z37" i="15"/>
  <c r="Z255" i="4"/>
  <c r="Z70" i="5"/>
  <c r="Z74" i="5"/>
  <c r="Z197" i="4"/>
  <c r="Z172" i="15"/>
  <c r="AL536" i="1"/>
  <c r="Z88" i="5"/>
  <c r="Z102" i="15"/>
  <c r="AL130" i="1"/>
  <c r="AL183" i="1"/>
  <c r="Z516" i="4"/>
  <c r="AL510" i="1"/>
  <c r="AL383" i="1"/>
  <c r="Z104" i="4"/>
  <c r="AL543" i="1"/>
  <c r="AL332" i="1"/>
  <c r="AL167" i="1"/>
  <c r="Z500" i="4"/>
  <c r="Z35" i="14"/>
  <c r="Z106" i="5"/>
  <c r="AL68" i="1"/>
  <c r="Z479" i="4"/>
  <c r="AL240" i="1"/>
  <c r="AL412" i="1"/>
  <c r="Z82" i="4"/>
  <c r="AL508" i="1"/>
  <c r="Z137" i="5"/>
  <c r="AL461" i="1"/>
  <c r="Z135" i="5"/>
  <c r="AL103" i="1"/>
  <c r="Z167" i="14"/>
  <c r="Z82" i="7"/>
  <c r="AL123" i="1"/>
  <c r="Z128" i="14"/>
  <c r="AL193" i="1"/>
  <c r="Z201" i="4"/>
  <c r="Z110" i="5"/>
  <c r="AL166" i="1"/>
  <c r="AL49" i="1"/>
  <c r="Z180" i="15"/>
  <c r="Z246" i="4"/>
  <c r="Z155" i="5"/>
  <c r="Z86" i="15"/>
  <c r="AL361" i="1"/>
  <c r="Z498" i="4"/>
  <c r="Z132" i="4"/>
  <c r="Z83" i="14"/>
  <c r="AL340" i="1"/>
  <c r="Z514" i="4"/>
  <c r="Z64" i="4"/>
  <c r="Z160" i="5"/>
  <c r="Z82" i="15"/>
  <c r="Z351" i="4"/>
  <c r="Z162" i="5"/>
  <c r="Z166" i="5"/>
  <c r="Z244" i="4"/>
  <c r="Z152" i="4"/>
  <c r="Z151" i="14"/>
  <c r="Z133" i="5"/>
  <c r="Z144" i="15"/>
  <c r="AL180" i="1"/>
  <c r="AL232" i="1"/>
  <c r="AL46" i="1"/>
  <c r="Z70" i="7"/>
  <c r="AL462" i="1"/>
  <c r="AL98" i="1"/>
  <c r="Z130" i="7"/>
  <c r="Z163" i="7"/>
  <c r="Z431" i="4"/>
  <c r="AL246" i="1"/>
  <c r="Z145" i="15"/>
  <c r="Z99" i="14"/>
  <c r="AL314" i="1"/>
  <c r="Z158" i="14"/>
  <c r="AL329" i="1"/>
  <c r="AL494" i="1"/>
  <c r="Z63" i="5"/>
  <c r="Z83" i="5"/>
  <c r="Z107" i="15"/>
  <c r="Z90" i="4"/>
  <c r="Z58" i="14"/>
  <c r="AL191" i="1"/>
  <c r="AL120" i="1"/>
  <c r="AL104" i="1"/>
  <c r="AL81" i="1"/>
  <c r="Z55" i="4"/>
  <c r="Z268" i="4"/>
  <c r="AL226" i="1"/>
  <c r="AL278" i="1"/>
  <c r="AL185" i="1"/>
  <c r="Z119" i="7"/>
  <c r="AL542" i="1"/>
  <c r="Z129" i="14"/>
  <c r="Z100" i="5"/>
  <c r="Z118" i="14"/>
  <c r="AL496" i="1"/>
  <c r="AL189" i="1"/>
  <c r="Z233" i="4"/>
  <c r="Z142" i="5"/>
  <c r="AL198" i="1"/>
  <c r="Z278" i="4"/>
  <c r="Z44" i="14"/>
  <c r="Z118" i="15"/>
  <c r="AL398" i="1"/>
  <c r="Z538" i="4"/>
  <c r="Z171" i="4"/>
  <c r="Z119" i="14"/>
  <c r="AL377" i="1"/>
  <c r="AL35" i="1"/>
  <c r="Z101" i="4"/>
  <c r="Z39" i="4"/>
  <c r="Z126" i="15"/>
  <c r="AL117" i="1"/>
  <c r="Z60" i="14"/>
  <c r="Z152" i="14"/>
  <c r="Z299" i="4"/>
  <c r="Z396" i="4"/>
  <c r="Z102" i="4"/>
  <c r="Z67" i="4"/>
  <c r="Z265" i="4"/>
  <c r="Z31" i="14"/>
  <c r="AL230" i="1"/>
  <c r="AL113" i="1"/>
  <c r="Z151" i="4"/>
  <c r="Z310" i="4"/>
  <c r="Z76" i="14"/>
  <c r="Z40" i="4"/>
  <c r="AL438" i="1"/>
  <c r="AL59" i="1"/>
  <c r="Z208" i="4"/>
  <c r="Z155" i="14"/>
  <c r="AL414" i="1"/>
  <c r="AL74" i="1"/>
  <c r="Z140" i="4"/>
  <c r="Z92" i="4"/>
  <c r="Z167" i="15"/>
  <c r="AL349" i="1"/>
  <c r="Z102" i="14"/>
  <c r="Z90" i="15"/>
  <c r="Z346" i="4"/>
  <c r="AL161" i="1"/>
  <c r="Z491" i="4"/>
  <c r="Z114" i="4"/>
  <c r="Z319" i="4"/>
  <c r="AL272" i="1"/>
  <c r="AL321" i="1"/>
  <c r="AL234" i="1"/>
  <c r="Z89" i="14"/>
  <c r="Z129" i="7"/>
  <c r="Z189" i="4"/>
  <c r="Z171" i="5"/>
  <c r="Z162" i="15"/>
  <c r="Z54" i="14"/>
  <c r="Z60" i="15"/>
  <c r="Z499" i="4"/>
  <c r="Z81" i="15"/>
  <c r="Z37" i="14"/>
  <c r="Z160" i="14"/>
  <c r="AL492" i="1"/>
  <c r="Z162" i="7"/>
  <c r="AL200" i="1"/>
  <c r="Z123" i="7"/>
  <c r="AL121" i="1"/>
  <c r="Z274" i="4"/>
  <c r="Z47" i="15"/>
  <c r="AL354" i="1"/>
  <c r="AL445" i="1"/>
  <c r="AL277" i="1"/>
  <c r="AL302" i="1"/>
  <c r="AL327" i="1"/>
  <c r="AL124" i="1"/>
  <c r="AL455" i="1"/>
  <c r="Z474" i="4"/>
  <c r="Z357" i="4"/>
  <c r="AL430" i="1"/>
  <c r="AL520" i="1"/>
  <c r="AL355" i="1"/>
  <c r="Z126" i="5"/>
  <c r="AL215" i="1"/>
  <c r="AL381" i="1"/>
  <c r="Z128" i="7"/>
  <c r="Z108" i="4"/>
  <c r="Z103" i="7"/>
  <c r="Z297" i="4"/>
  <c r="Z63" i="14"/>
  <c r="AL262" i="1"/>
  <c r="AL145" i="1"/>
  <c r="Z215" i="4"/>
  <c r="Z342" i="4"/>
  <c r="Z108" i="14"/>
  <c r="Z79" i="4"/>
  <c r="AL475" i="1"/>
  <c r="AL96" i="1"/>
  <c r="Z248" i="4"/>
  <c r="Z41" i="15"/>
  <c r="AL451" i="1"/>
  <c r="AL111" i="1"/>
  <c r="Z177" i="4"/>
  <c r="Z144" i="4"/>
  <c r="Z113" i="5"/>
  <c r="AL442" i="1"/>
  <c r="Z148" i="14"/>
  <c r="Z131" i="15"/>
  <c r="Z391" i="4"/>
  <c r="AL487" i="1"/>
  <c r="Z165" i="4"/>
  <c r="Z368" i="4"/>
  <c r="AL318" i="1"/>
  <c r="AL368" i="1"/>
  <c r="Z175" i="14"/>
  <c r="Z96" i="5"/>
  <c r="Z140" i="5"/>
  <c r="Z94" i="14"/>
  <c r="AL507" i="1"/>
  <c r="Z62" i="5"/>
  <c r="Z473" i="4"/>
  <c r="AL148" i="1"/>
  <c r="Z335" i="4"/>
  <c r="Z241" i="4"/>
  <c r="Z71" i="4"/>
  <c r="Z77" i="7"/>
  <c r="Z128" i="5"/>
  <c r="Z106" i="15"/>
  <c r="AL431" i="1"/>
  <c r="Z32" i="15"/>
  <c r="Z525" i="4"/>
  <c r="Z329" i="4"/>
  <c r="Z95" i="14"/>
  <c r="AL294" i="1"/>
  <c r="AL177" i="1"/>
  <c r="Z279" i="4"/>
  <c r="Z374" i="4"/>
  <c r="Z140" i="14"/>
  <c r="Z116" i="4"/>
  <c r="AL512" i="1"/>
  <c r="AL135" i="1"/>
  <c r="Z285" i="4"/>
  <c r="Z77" i="15"/>
  <c r="AL490" i="1"/>
  <c r="AL151" i="1"/>
  <c r="Z217" i="4"/>
  <c r="Z192" i="4"/>
  <c r="Z127" i="15"/>
  <c r="Z93" i="7"/>
  <c r="Z38" i="15"/>
  <c r="Z103" i="4"/>
  <c r="Z442" i="4"/>
  <c r="Z65" i="14"/>
  <c r="Z143" i="7"/>
  <c r="Z220" i="4"/>
  <c r="Z414" i="4"/>
  <c r="AL365" i="1"/>
  <c r="AL417" i="1"/>
  <c r="AL420" i="1"/>
  <c r="Z109" i="15"/>
  <c r="Z170" i="5"/>
  <c r="Z32" i="4"/>
  <c r="Z162" i="14"/>
  <c r="Z111" i="15"/>
  <c r="AL352" i="1"/>
  <c r="AL288" i="1"/>
  <c r="AL236" i="1"/>
  <c r="Z91" i="15"/>
  <c r="AL320" i="1"/>
  <c r="Z161" i="4"/>
  <c r="Z151" i="7"/>
  <c r="Z53" i="14"/>
  <c r="Z478" i="4"/>
  <c r="Z131" i="4"/>
  <c r="Z93" i="5"/>
  <c r="Z448" i="4"/>
  <c r="Z166" i="15"/>
  <c r="AL515" i="1"/>
  <c r="Z149" i="5"/>
  <c r="Z361" i="4"/>
  <c r="Z127" i="14"/>
  <c r="AL326" i="1"/>
  <c r="AL209" i="1"/>
  <c r="Z311" i="4"/>
  <c r="Z406" i="4"/>
  <c r="Z172" i="14"/>
  <c r="Z156" i="4"/>
  <c r="Z64" i="7"/>
  <c r="AL172" i="1"/>
  <c r="Z322" i="4"/>
  <c r="Z113" i="15"/>
  <c r="AL527" i="1"/>
  <c r="AL188" i="1"/>
  <c r="Z254" i="4"/>
  <c r="Z242" i="4"/>
  <c r="Z61" i="14"/>
  <c r="Z120" i="5"/>
  <c r="Z83" i="15"/>
  <c r="Z203" i="4"/>
  <c r="Z486" i="4"/>
  <c r="Z175" i="15"/>
  <c r="Z46" i="15"/>
  <c r="Z267" i="4"/>
  <c r="Z459" i="4"/>
  <c r="AL411" i="1"/>
  <c r="AL463" i="1"/>
  <c r="AL511" i="1"/>
  <c r="Z76" i="4"/>
  <c r="Z93" i="14"/>
  <c r="Z82" i="5"/>
  <c r="Z74" i="15"/>
  <c r="AL521" i="1"/>
  <c r="Z30" i="4"/>
  <c r="AL289" i="1"/>
  <c r="AL400" i="1"/>
  <c r="AL71" i="1"/>
  <c r="Z509" i="4"/>
  <c r="Z257" i="4"/>
  <c r="Z393" i="4"/>
  <c r="Z159" i="14"/>
  <c r="AL358" i="1"/>
  <c r="AL241" i="1"/>
  <c r="Z407" i="4"/>
  <c r="Z438" i="4"/>
  <c r="Z53" i="15"/>
  <c r="Z193" i="4"/>
  <c r="Z101" i="7"/>
  <c r="AL212" i="1"/>
  <c r="Z359" i="4"/>
  <c r="Z152" i="15"/>
  <c r="Z80" i="7"/>
  <c r="AL225" i="1"/>
  <c r="Z291" i="4"/>
  <c r="Z295" i="4"/>
  <c r="Z39" i="15"/>
  <c r="Z111" i="14"/>
  <c r="Z169" i="15"/>
  <c r="Z425" i="4"/>
  <c r="Z40" i="15"/>
  <c r="AL390" i="1"/>
  <c r="AL273" i="1"/>
  <c r="Z439" i="4"/>
  <c r="Z470" i="4"/>
  <c r="Z85" i="15"/>
  <c r="Z230" i="4"/>
  <c r="Z141" i="7"/>
  <c r="AL249" i="1"/>
  <c r="Z398" i="4"/>
  <c r="AL528" i="1"/>
  <c r="Z117" i="7"/>
  <c r="AL264" i="1"/>
  <c r="Z328" i="4"/>
  <c r="Z344" i="4"/>
  <c r="Z128" i="15"/>
  <c r="Z45" i="4"/>
  <c r="Z62" i="14"/>
  <c r="Z303" i="4"/>
  <c r="AL63" i="1"/>
  <c r="Z47" i="4"/>
  <c r="Z66" i="4"/>
  <c r="Z366" i="4"/>
  <c r="AL39" i="1"/>
  <c r="AL506" i="1"/>
  <c r="Z69" i="7"/>
  <c r="Z166" i="7"/>
  <c r="Z331" i="4"/>
  <c r="Z73" i="15"/>
  <c r="Z472" i="4"/>
  <c r="Z142" i="4"/>
  <c r="AL126" i="1"/>
  <c r="Z133" i="15"/>
  <c r="Z228" i="4"/>
  <c r="Z147" i="7"/>
  <c r="AL265" i="1"/>
  <c r="Z97" i="15"/>
  <c r="AL153" i="1"/>
  <c r="Z115" i="14"/>
  <c r="Z83" i="7"/>
  <c r="Z83" i="4"/>
  <c r="Z184" i="4"/>
  <c r="Z185" i="4"/>
  <c r="AL173" i="1"/>
  <c r="Z284" i="4"/>
  <c r="Z146" i="5"/>
  <c r="AL281" i="1"/>
  <c r="Z68" i="5"/>
  <c r="Z367" i="4"/>
  <c r="Z389" i="4"/>
  <c r="Z170" i="15"/>
  <c r="Z93" i="4"/>
  <c r="Z199" i="4"/>
  <c r="AL108" i="1"/>
  <c r="Z99" i="4"/>
  <c r="Z68" i="4"/>
  <c r="Z420" i="4"/>
  <c r="AL470" i="1"/>
  <c r="Z135" i="15"/>
  <c r="AL88" i="1"/>
  <c r="AL238" i="1"/>
  <c r="Z33" i="15"/>
  <c r="Z273" i="4"/>
  <c r="Z71" i="14"/>
  <c r="Z456" i="4"/>
  <c r="Z409" i="4"/>
  <c r="Z236" i="4"/>
  <c r="Z176" i="15"/>
  <c r="Z107" i="4"/>
  <c r="AL405" i="1"/>
  <c r="Z355" i="4"/>
  <c r="Z452" i="4"/>
  <c r="Z72" i="14"/>
  <c r="Z325" i="4"/>
  <c r="Z177" i="15"/>
  <c r="Z159" i="15"/>
  <c r="AL182" i="1"/>
  <c r="Z433" i="4"/>
  <c r="AL425" i="1"/>
  <c r="Z541" i="4"/>
  <c r="Z51" i="15"/>
  <c r="Z55" i="15"/>
  <c r="AL139" i="1"/>
  <c r="Z238" i="4"/>
  <c r="Z457" i="4"/>
  <c r="Z72" i="15"/>
  <c r="AL422" i="1"/>
  <c r="AL305" i="1"/>
  <c r="Z535" i="4"/>
  <c r="Z502" i="4"/>
  <c r="Z117" i="15"/>
  <c r="Z269" i="4"/>
  <c r="Z66" i="5"/>
  <c r="AL286" i="1"/>
  <c r="Z435" i="4"/>
  <c r="Z61" i="4"/>
  <c r="Z154" i="7"/>
  <c r="AL301" i="1"/>
  <c r="Z352" i="4"/>
  <c r="Z113" i="4"/>
  <c r="Z413" i="4"/>
  <c r="Z66" i="7"/>
  <c r="Z115" i="7"/>
  <c r="Z144" i="5"/>
  <c r="Z139" i="15"/>
  <c r="Z124" i="15"/>
  <c r="Z56" i="4"/>
  <c r="AL380" i="1"/>
  <c r="Z107" i="5"/>
  <c r="Z98" i="7"/>
  <c r="Z30" i="14"/>
  <c r="Z175" i="4"/>
  <c r="Z263" i="4"/>
  <c r="AL258" i="1"/>
  <c r="Z371" i="4"/>
  <c r="Z148" i="5"/>
  <c r="Z147" i="5"/>
  <c r="Z115" i="4"/>
  <c r="Z112" i="7"/>
  <c r="Z164" i="7"/>
  <c r="Z46" i="14"/>
  <c r="Z128" i="4"/>
  <c r="Z131" i="7"/>
  <c r="Z57" i="4"/>
  <c r="Z100" i="14"/>
  <c r="Z95" i="15"/>
  <c r="Z364" i="4"/>
  <c r="Z282" i="4"/>
  <c r="Z356" i="4"/>
  <c r="AL335" i="1"/>
  <c r="Z135" i="14"/>
  <c r="Z56" i="15"/>
  <c r="Z172" i="5"/>
  <c r="Z143" i="4"/>
  <c r="Z154" i="4"/>
  <c r="Z146" i="15"/>
  <c r="Z451" i="4"/>
  <c r="AL478" i="1"/>
  <c r="Z527" i="4"/>
  <c r="Z432" i="4"/>
  <c r="Z489" i="4"/>
  <c r="Z104" i="15"/>
  <c r="AL454" i="1"/>
  <c r="AL337" i="1"/>
  <c r="AL51" i="1"/>
  <c r="Z534" i="4"/>
  <c r="Z149" i="15"/>
  <c r="Z306" i="4"/>
  <c r="Z102" i="5"/>
  <c r="AL323" i="1"/>
  <c r="Z475" i="4"/>
  <c r="Z135" i="4"/>
  <c r="Z80" i="5"/>
  <c r="AL341" i="1"/>
  <c r="Z404" i="4"/>
  <c r="Z434" i="4"/>
  <c r="Z136" i="7"/>
  <c r="Z145" i="4"/>
  <c r="Z350" i="4"/>
  <c r="Z397" i="4"/>
  <c r="AL158" i="1"/>
  <c r="Z147" i="4"/>
  <c r="Z164" i="4"/>
  <c r="Z467" i="4"/>
  <c r="Z62" i="4"/>
  <c r="Z68" i="15"/>
  <c r="Z62" i="15"/>
  <c r="Z493" i="4"/>
  <c r="Z70" i="4"/>
  <c r="Z79" i="14"/>
  <c r="Z168" i="4"/>
  <c r="Z521" i="4"/>
  <c r="Z136" i="15"/>
  <c r="AL486" i="1"/>
  <c r="AL369" i="1"/>
  <c r="AL147" i="1"/>
  <c r="AL50" i="1"/>
  <c r="Z30" i="15"/>
  <c r="Z43" i="4"/>
  <c r="Z138" i="5"/>
  <c r="AL362" i="1"/>
  <c r="Z512" i="4"/>
  <c r="Z288" i="4"/>
  <c r="Z116" i="5"/>
  <c r="AL378" i="1"/>
  <c r="Z444" i="4"/>
  <c r="Z484" i="4"/>
  <c r="Z72" i="5"/>
  <c r="Z196" i="4"/>
  <c r="Z488" i="4"/>
  <c r="Z447" i="4"/>
  <c r="AL203" i="1"/>
  <c r="Z198" i="4"/>
  <c r="Z219" i="4"/>
  <c r="Z506" i="4"/>
  <c r="Z166" i="4"/>
  <c r="Z160" i="7"/>
  <c r="Z97" i="5"/>
  <c r="Z176" i="14"/>
  <c r="AL92" i="1"/>
  <c r="Z96" i="14"/>
  <c r="Z121" i="7"/>
  <c r="Z112" i="4"/>
  <c r="AL319" i="1"/>
  <c r="Z163" i="14"/>
  <c r="Z237" i="4"/>
  <c r="Z67" i="14"/>
  <c r="Z40" i="14"/>
  <c r="AL37" i="1"/>
  <c r="Z168" i="15"/>
  <c r="AL518" i="1"/>
  <c r="AL401" i="1"/>
  <c r="AL179" i="1"/>
  <c r="AL82" i="1"/>
  <c r="Z87" i="4"/>
  <c r="Z80" i="4"/>
  <c r="Z32" i="14"/>
  <c r="AL399" i="1"/>
  <c r="AL33" i="1"/>
  <c r="Z59" i="4"/>
  <c r="Z152" i="5"/>
  <c r="AL415" i="1"/>
  <c r="Z481" i="4"/>
  <c r="Z529" i="4"/>
  <c r="Z118" i="5"/>
  <c r="Z243" i="4"/>
  <c r="AL65" i="1"/>
  <c r="Z492" i="4"/>
  <c r="AL251" i="1"/>
  <c r="Z252" i="4"/>
  <c r="Z264" i="4"/>
  <c r="AL36" i="1"/>
  <c r="Z221" i="4"/>
  <c r="Z94" i="5"/>
  <c r="Z141" i="5"/>
  <c r="AL69" i="1"/>
  <c r="Z42" i="4"/>
  <c r="Z63" i="7"/>
  <c r="AL433" i="1"/>
  <c r="AL243" i="1"/>
  <c r="AL114" i="1"/>
  <c r="Z119" i="4"/>
  <c r="Z120" i="4"/>
  <c r="Z68" i="14"/>
  <c r="AL439" i="1"/>
  <c r="AL72" i="1"/>
  <c r="Z96" i="4"/>
  <c r="Z48" i="14"/>
  <c r="AL452" i="1"/>
  <c r="Z518" i="4"/>
  <c r="AL61" i="1"/>
  <c r="Z164" i="5"/>
  <c r="Z296" i="4"/>
  <c r="AL160" i="1"/>
  <c r="Z540" i="4"/>
  <c r="AL296" i="1"/>
  <c r="Z300" i="4"/>
  <c r="Z317" i="4"/>
  <c r="AL85" i="1"/>
  <c r="AL86" i="1"/>
  <c r="Z136" i="5"/>
  <c r="Z41" i="14"/>
  <c r="Z75" i="4"/>
  <c r="AL280" i="1"/>
  <c r="Z68" i="7"/>
  <c r="Z218" i="4"/>
  <c r="Z141" i="15"/>
  <c r="AL55" i="1"/>
  <c r="Z332" i="4"/>
  <c r="Z333" i="4"/>
  <c r="Z336" i="4"/>
  <c r="Z123" i="4"/>
  <c r="AL374" i="1"/>
  <c r="Z427" i="4"/>
  <c r="Z260" i="4"/>
  <c r="Z48" i="15"/>
  <c r="Z283" i="4"/>
  <c r="AL89" i="1"/>
  <c r="AL93" i="1"/>
  <c r="Z87" i="7"/>
  <c r="AL101" i="1"/>
  <c r="Z74" i="4"/>
  <c r="Z95" i="7"/>
  <c r="AL465" i="1"/>
  <c r="AL339" i="1"/>
  <c r="AL146" i="1"/>
  <c r="Z183" i="4"/>
  <c r="Z157" i="4"/>
  <c r="Z104" i="14"/>
  <c r="AL476" i="1"/>
  <c r="AL109" i="1"/>
  <c r="Z133" i="4"/>
  <c r="Z84" i="14"/>
  <c r="AL491" i="1"/>
  <c r="AL41" i="1"/>
  <c r="AL106" i="1"/>
  <c r="Z106" i="14"/>
  <c r="Z345" i="4"/>
  <c r="AL253" i="1"/>
  <c r="AL67" i="1"/>
  <c r="AL346" i="1"/>
  <c r="Z349" i="4"/>
  <c r="Z365" i="4"/>
  <c r="AL128" i="1"/>
  <c r="AL129" i="1"/>
  <c r="Z38" i="14"/>
  <c r="Z88" i="14"/>
  <c r="Z126" i="4"/>
  <c r="AL373" i="1"/>
  <c r="Z108" i="5"/>
  <c r="AL449" i="1"/>
  <c r="AL404" i="1"/>
  <c r="AL141" i="1"/>
  <c r="Z410" i="4"/>
  <c r="Z411" i="4"/>
  <c r="Z423" i="4"/>
  <c r="AL283" i="1"/>
  <c r="Z86" i="14"/>
  <c r="Z519" i="4"/>
  <c r="Z340" i="4"/>
  <c r="AL99" i="1"/>
  <c r="Z133" i="14"/>
  <c r="AL169" i="1"/>
  <c r="AL170" i="1"/>
  <c r="Z169" i="7"/>
  <c r="AL267" i="1"/>
  <c r="Z136" i="14"/>
  <c r="Z111" i="7"/>
  <c r="AL195" i="1"/>
  <c r="AL133" i="1"/>
  <c r="Z106" i="4"/>
  <c r="Z127" i="7"/>
  <c r="AL497" i="1"/>
  <c r="AL371" i="1"/>
  <c r="AL178" i="1"/>
  <c r="Z247" i="4"/>
  <c r="Z194" i="4"/>
  <c r="Z143" i="14"/>
  <c r="AL513" i="1"/>
  <c r="AL149" i="1"/>
  <c r="Z172" i="4"/>
  <c r="Z120" i="14"/>
  <c r="Z81" i="7"/>
  <c r="AL78" i="1"/>
  <c r="AL156" i="1"/>
  <c r="Z150" i="14"/>
  <c r="Z390" i="4"/>
  <c r="AL348" i="1"/>
  <c r="AL119" i="1"/>
  <c r="AL391" i="1"/>
  <c r="Z392" i="4"/>
  <c r="Z412" i="4"/>
  <c r="AL175" i="1"/>
  <c r="AL176" i="1"/>
  <c r="Z82" i="14"/>
  <c r="Z130" i="14"/>
  <c r="Z178" i="4"/>
  <c r="AL468" i="1"/>
  <c r="Z92" i="15"/>
  <c r="Z223" i="4"/>
  <c r="AL477" i="1"/>
  <c r="AL219" i="1"/>
  <c r="Z494" i="4"/>
  <c r="Z495" i="4"/>
  <c r="AL152" i="1"/>
  <c r="Z123" i="15"/>
  <c r="AL539" i="1"/>
  <c r="AL168" i="1"/>
  <c r="Z429" i="4"/>
  <c r="Z49" i="15"/>
  <c r="Z382" i="4"/>
  <c r="AL256" i="1"/>
  <c r="AL257" i="1"/>
  <c r="Z132" i="5"/>
  <c r="AL353" i="1"/>
  <c r="Z111" i="4"/>
  <c r="Z74" i="14"/>
  <c r="Z77" i="5"/>
  <c r="Z468" i="4"/>
  <c r="AL366" i="1"/>
  <c r="AL333" i="1"/>
  <c r="AL334" i="1"/>
  <c r="Z57" i="14"/>
  <c r="Z138" i="14"/>
  <c r="AL523" i="1"/>
  <c r="AL541" i="1"/>
  <c r="AL544" i="1"/>
  <c r="Z160" i="4"/>
  <c r="AL165" i="1"/>
  <c r="Z138" i="4"/>
  <c r="Z159" i="7"/>
  <c r="AL529" i="1"/>
  <c r="AL435" i="1"/>
  <c r="AL210" i="1"/>
  <c r="Z343" i="4"/>
  <c r="Z231" i="4"/>
  <c r="Z179" i="14"/>
  <c r="Z65" i="7"/>
  <c r="AL186" i="1"/>
  <c r="Z209" i="4"/>
  <c r="Z156" i="14"/>
  <c r="Z118" i="7"/>
  <c r="AL118" i="1"/>
  <c r="AL201" i="1"/>
  <c r="Z44" i="15"/>
  <c r="Z441" i="4"/>
  <c r="AL441" i="1"/>
  <c r="AL162" i="1"/>
  <c r="AL437" i="1"/>
  <c r="Z443" i="4"/>
  <c r="Z455" i="4"/>
  <c r="AL221" i="1"/>
  <c r="AL222" i="1"/>
  <c r="Z126" i="14"/>
  <c r="Z174" i="14"/>
  <c r="Z226" i="4"/>
  <c r="Z120" i="7"/>
  <c r="Z147" i="15"/>
  <c r="Z69" i="15"/>
  <c r="Z148" i="7"/>
  <c r="AL310" i="1"/>
  <c r="AL56" i="1"/>
  <c r="AL57" i="1"/>
  <c r="Z528" i="4"/>
  <c r="Z383" i="4"/>
  <c r="Z168" i="5"/>
  <c r="Z370" i="4"/>
  <c r="Z517" i="4"/>
  <c r="AL429" i="1"/>
  <c r="Z292" i="4"/>
  <c r="AL196" i="1"/>
  <c r="AL122" i="1"/>
  <c r="AL423" i="1"/>
  <c r="AL424" i="1"/>
  <c r="Z125" i="14"/>
  <c r="AL514" i="1"/>
  <c r="Z380" i="4"/>
  <c r="Z57" i="15"/>
  <c r="Z402" i="4"/>
  <c r="Z170" i="14"/>
  <c r="AL227" i="1"/>
  <c r="AL228" i="1"/>
  <c r="AL43" i="1"/>
  <c r="Z114" i="7"/>
  <c r="AL287" i="1"/>
  <c r="AL197" i="1"/>
  <c r="Z170" i="4"/>
  <c r="Z53" i="4"/>
  <c r="Z74" i="7"/>
  <c r="AL531" i="1"/>
  <c r="AL242" i="1"/>
  <c r="Z375" i="4"/>
  <c r="Z270" i="4"/>
  <c r="Z64" i="15"/>
  <c r="Z102" i="7"/>
  <c r="AL223" i="1"/>
  <c r="Z249" i="4"/>
  <c r="Z42" i="15"/>
  <c r="Z155" i="7"/>
  <c r="AL155" i="1"/>
  <c r="AL247" i="1"/>
  <c r="Z88" i="15"/>
  <c r="Z485" i="4"/>
  <c r="Z92" i="7"/>
  <c r="AL207" i="1"/>
  <c r="AL482" i="1"/>
  <c r="Z487" i="4"/>
  <c r="Z505" i="4"/>
  <c r="AL270" i="1"/>
  <c r="AL271" i="1"/>
  <c r="Z168" i="14"/>
  <c r="Z66" i="15"/>
  <c r="Z276" i="4"/>
  <c r="Z99" i="5"/>
  <c r="AL75" i="1"/>
  <c r="Z314" i="4"/>
  <c r="Z39" i="14"/>
  <c r="AL385" i="1"/>
  <c r="AL142" i="1"/>
  <c r="AL143" i="1"/>
  <c r="AL447" i="1"/>
  <c r="AL79" i="1"/>
  <c r="AL446" i="1"/>
  <c r="Z150" i="5"/>
  <c r="AL229" i="1"/>
  <c r="Z202" i="4"/>
  <c r="Z85" i="4"/>
  <c r="Z106" i="7"/>
  <c r="Z108" i="7"/>
  <c r="AL274" i="1"/>
  <c r="Z471" i="4"/>
  <c r="Z307" i="4"/>
  <c r="Z100" i="15"/>
  <c r="Z142" i="7"/>
  <c r="AL260" i="1"/>
  <c r="Z286" i="4"/>
  <c r="Z78" i="15"/>
  <c r="Z81" i="5"/>
  <c r="AL192" i="1"/>
  <c r="AL292" i="1"/>
  <c r="Z129" i="15"/>
  <c r="Z530" i="4"/>
  <c r="Z137" i="7"/>
  <c r="AL255" i="1"/>
  <c r="AL533" i="1"/>
  <c r="Z532" i="4"/>
  <c r="AL32" i="1"/>
  <c r="AL316" i="1"/>
  <c r="AL317" i="1"/>
  <c r="Z61" i="15"/>
  <c r="Z108" i="15"/>
  <c r="Z327" i="4"/>
  <c r="Z90" i="14"/>
  <c r="Z109" i="5"/>
  <c r="AL164" i="1"/>
  <c r="Z142" i="14"/>
  <c r="Z33" i="4"/>
  <c r="AL500" i="1"/>
  <c r="AL501" i="1"/>
  <c r="Z36" i="15"/>
  <c r="AL261" i="1"/>
  <c r="Z234" i="4"/>
  <c r="Z117" i="4"/>
  <c r="Z138" i="7"/>
  <c r="Z140" i="7"/>
  <c r="AL306" i="1"/>
  <c r="Z503" i="4"/>
  <c r="Z347" i="4"/>
  <c r="Z137" i="15"/>
  <c r="Z67" i="5"/>
  <c r="AL299" i="1"/>
  <c r="Z323" i="4"/>
  <c r="Z114" i="15"/>
  <c r="Z117" i="5"/>
  <c r="AL231" i="1"/>
  <c r="AL343" i="1"/>
  <c r="Z171" i="15"/>
  <c r="AL62" i="1"/>
  <c r="Z119" i="5"/>
  <c r="AL303" i="1"/>
  <c r="Z90" i="7"/>
  <c r="AL64" i="1"/>
  <c r="AL84" i="1"/>
  <c r="AL363" i="1"/>
  <c r="AL364" i="1"/>
  <c r="Z72" i="4"/>
  <c r="Z155" i="15"/>
  <c r="Z376" i="4"/>
  <c r="Z132" i="14"/>
  <c r="Z93" i="15"/>
  <c r="Z95" i="5"/>
  <c r="Z424" i="4"/>
  <c r="Z101" i="5"/>
  <c r="AL311" i="1"/>
  <c r="AL312" i="1"/>
  <c r="AL214" i="1"/>
  <c r="Z305" i="4"/>
  <c r="AL293" i="1"/>
  <c r="Z266" i="4"/>
  <c r="Z149" i="4"/>
  <c r="Z170" i="7"/>
  <c r="Z92" i="5"/>
  <c r="AL338" i="1"/>
  <c r="AL83" i="1"/>
  <c r="Z384" i="4"/>
  <c r="Z173" i="15"/>
  <c r="Z103" i="5"/>
  <c r="AL336" i="1"/>
  <c r="Z360" i="4"/>
  <c r="Z153" i="15"/>
  <c r="Z153" i="5"/>
  <c r="AL268" i="1"/>
  <c r="AL387" i="1"/>
  <c r="Z48" i="4"/>
  <c r="AL107" i="1"/>
  <c r="Z165" i="5"/>
  <c r="AL350" i="1"/>
  <c r="Z135" i="7"/>
  <c r="AL112" i="1"/>
  <c r="AL127" i="1"/>
  <c r="AL409" i="1"/>
  <c r="Z69" i="4"/>
  <c r="Z125" i="4"/>
  <c r="AL324" i="1"/>
  <c r="Z419" i="4"/>
  <c r="Z110" i="15"/>
  <c r="Z162" i="4"/>
  <c r="Z52" i="4"/>
  <c r="Z72" i="7"/>
  <c r="Z75" i="15"/>
  <c r="AL386" i="1"/>
  <c r="AL396" i="1"/>
  <c r="AL459" i="1"/>
  <c r="Z81" i="14"/>
  <c r="AL266" i="1"/>
  <c r="AL325" i="1"/>
  <c r="Z298" i="4"/>
  <c r="Z181" i="4"/>
  <c r="Z90" i="5"/>
  <c r="Z124" i="5"/>
  <c r="AL370" i="1"/>
  <c r="AL115" i="1"/>
  <c r="Z421" i="4"/>
  <c r="Z44" i="4"/>
  <c r="Z139" i="5"/>
  <c r="AL376" i="1"/>
  <c r="Z399" i="4"/>
  <c r="Z60" i="4"/>
  <c r="Z49" i="14"/>
  <c r="AL308" i="1"/>
  <c r="AL432" i="1"/>
  <c r="Z148" i="4"/>
  <c r="AL157" i="1"/>
  <c r="Z45" i="15"/>
  <c r="AL395" i="1"/>
  <c r="Z71" i="5"/>
  <c r="AL159" i="1"/>
  <c r="AL174" i="1"/>
  <c r="AL457" i="1"/>
  <c r="Z122" i="4"/>
  <c r="Z176" i="4"/>
  <c r="Z165" i="7"/>
  <c r="Z466" i="4"/>
  <c r="Z157" i="15"/>
  <c r="AL76" i="1"/>
  <c r="Z141" i="4"/>
  <c r="Z113" i="14"/>
  <c r="Z112" i="14"/>
  <c r="AL471" i="1"/>
  <c r="AL472" i="1"/>
  <c r="AL131" i="1"/>
  <c r="Z125" i="15"/>
  <c r="Z294" i="4"/>
  <c r="AL290" i="1"/>
  <c r="AL410" i="1"/>
  <c r="Z157" i="5"/>
  <c r="Z158" i="5"/>
  <c r="Z130" i="5"/>
  <c r="Z131" i="5"/>
  <c r="Z281" i="4"/>
  <c r="Z70" i="14"/>
  <c r="AL356" i="1"/>
  <c r="AL367" i="1"/>
  <c r="Z35" i="4"/>
  <c r="Z55" i="14"/>
  <c r="Z358" i="4"/>
  <c r="AL444" i="1"/>
  <c r="AL357" i="1"/>
  <c r="Z330" i="4"/>
  <c r="Z213" i="4"/>
  <c r="Z122" i="5"/>
  <c r="Z45" i="14"/>
  <c r="AL402" i="1"/>
  <c r="AL211" i="1"/>
  <c r="Z460" i="4"/>
  <c r="Z81" i="4"/>
  <c r="Z33" i="14"/>
  <c r="AL413" i="1"/>
  <c r="Z436" i="4"/>
  <c r="Z97" i="4"/>
  <c r="Z85" i="14"/>
  <c r="AL345" i="1"/>
  <c r="AL480" i="1"/>
  <c r="Z253" i="4"/>
  <c r="AL202" i="1"/>
  <c r="Z89" i="15"/>
  <c r="AL443" i="1"/>
  <c r="Z114" i="5"/>
  <c r="AL204" i="1"/>
  <c r="AL220" i="1"/>
  <c r="AL504" i="1"/>
  <c r="Z167" i="4"/>
  <c r="Z225" i="4"/>
  <c r="Z98" i="5"/>
  <c r="Z515" i="4"/>
  <c r="Z51" i="4"/>
  <c r="AL239" i="1"/>
  <c r="Z235" i="4"/>
  <c r="Z258" i="4"/>
  <c r="Z504" i="4"/>
  <c r="AL545" i="1"/>
  <c r="Z145" i="7"/>
  <c r="Z63" i="4"/>
  <c r="Z129" i="4"/>
  <c r="Z113" i="7"/>
  <c r="Z315" i="4"/>
  <c r="AL493" i="1"/>
  <c r="Z34" i="4"/>
  <c r="Z56" i="14"/>
  <c r="Z134" i="14"/>
  <c r="AL42" i="1"/>
  <c r="AL389" i="1"/>
  <c r="Z362" i="4"/>
  <c r="Z245" i="4"/>
  <c r="Z154" i="5"/>
  <c r="Z77" i="14"/>
  <c r="AL434" i="1"/>
  <c r="AL275" i="1"/>
  <c r="Z497" i="4"/>
  <c r="Z121" i="4"/>
  <c r="Z69" i="14"/>
  <c r="AL450" i="1"/>
  <c r="Z476" i="4"/>
  <c r="Z134" i="4"/>
  <c r="Z121" i="14"/>
  <c r="AL382" i="1"/>
  <c r="AL525" i="1"/>
  <c r="Z301" i="4"/>
  <c r="AL250" i="1"/>
  <c r="Z49" i="4"/>
  <c r="AL488" i="1"/>
  <c r="Z163" i="5"/>
  <c r="AL252" i="1"/>
  <c r="AL269" i="1"/>
  <c r="Z110" i="7"/>
  <c r="Z222" i="4"/>
  <c r="Z275" i="4"/>
  <c r="Z143" i="5"/>
  <c r="AL45" i="1"/>
  <c r="Z139" i="4"/>
  <c r="AL479" i="1"/>
  <c r="Z321" i="4"/>
  <c r="AL154" i="1"/>
  <c r="Z149" i="7"/>
  <c r="Z132" i="7"/>
  <c r="Z105" i="5"/>
  <c r="Z155" i="4"/>
  <c r="AL421" i="1"/>
  <c r="Z394" i="4"/>
  <c r="Z277" i="4"/>
  <c r="Z43" i="14"/>
  <c r="Z141" i="14"/>
  <c r="AL466" i="1"/>
  <c r="AL307" i="1"/>
  <c r="Z537" i="4"/>
  <c r="Z158" i="4"/>
  <c r="Z105" i="14"/>
  <c r="AL489" i="1"/>
  <c r="Z513" i="4"/>
  <c r="Z173" i="4"/>
  <c r="Z157" i="14"/>
  <c r="AL419" i="1"/>
  <c r="Z88" i="7"/>
  <c r="Z445" i="4"/>
  <c r="AL295" i="1"/>
  <c r="Z302" i="4"/>
  <c r="AL538" i="1"/>
  <c r="Z103" i="14"/>
  <c r="AL297" i="1"/>
  <c r="AL315" i="1"/>
  <c r="Z156" i="7"/>
  <c r="Z272" i="4"/>
  <c r="Z326" i="4"/>
  <c r="AL453" i="1"/>
  <c r="Z426" i="4"/>
  <c r="Z309" i="4"/>
  <c r="Z75" i="14"/>
  <c r="Z54" i="15"/>
  <c r="AL498" i="1"/>
  <c r="AL403" i="1"/>
  <c r="AL58" i="1"/>
  <c r="Z195" i="4"/>
  <c r="Z144" i="14"/>
  <c r="AL526" i="1"/>
  <c r="AL34" i="1"/>
  <c r="Z210" i="4"/>
  <c r="Z43" i="15"/>
  <c r="AL458" i="1"/>
  <c r="Z133" i="7"/>
  <c r="AL116" i="1"/>
  <c r="AL344" i="1"/>
  <c r="Z446" i="4"/>
  <c r="Z96" i="7"/>
  <c r="Z149" i="14"/>
  <c r="AL347" i="1"/>
  <c r="AL360" i="1"/>
  <c r="Z89" i="5"/>
  <c r="Z320" i="4"/>
  <c r="Z372" i="4"/>
  <c r="Z131" i="14"/>
  <c r="AL138" i="1"/>
  <c r="Z316" i="4"/>
  <c r="Z158" i="15"/>
  <c r="Z483" i="4"/>
  <c r="Z73" i="7"/>
  <c r="Z151" i="15"/>
  <c r="Z98" i="14"/>
  <c r="Z416" i="4"/>
  <c r="Z87" i="5"/>
  <c r="AL199" i="1"/>
  <c r="Z163" i="4"/>
  <c r="Z127" i="5"/>
  <c r="Z63" i="15"/>
  <c r="Z124" i="7"/>
  <c r="Z99" i="15"/>
  <c r="Z103" i="15"/>
  <c r="AL97" i="1"/>
  <c r="Z178" i="15"/>
  <c r="Z76" i="5"/>
  <c r="Z224" i="4"/>
  <c r="Z216" i="4"/>
  <c r="Z259" i="4"/>
  <c r="Z52" i="14"/>
  <c r="AL485" i="1"/>
  <c r="Z458" i="4"/>
  <c r="Z341" i="4"/>
  <c r="Z107" i="14"/>
  <c r="Z150" i="15"/>
  <c r="AL530" i="1"/>
  <c r="AL467" i="1"/>
  <c r="AL95" i="1"/>
  <c r="Z232" i="4"/>
  <c r="Z180" i="14"/>
  <c r="Z79" i="7"/>
  <c r="AL73" i="1"/>
  <c r="Z250" i="4"/>
  <c r="Z79" i="15"/>
  <c r="AL495" i="1"/>
  <c r="Z69" i="5"/>
  <c r="AL205" i="1"/>
  <c r="AL388" i="1"/>
  <c r="Z539" i="4"/>
  <c r="Z144" i="7"/>
  <c r="Z87" i="15"/>
  <c r="AL392" i="1"/>
  <c r="AL408" i="1"/>
  <c r="Z134" i="5"/>
  <c r="Z369" i="4"/>
  <c r="Z418" i="4"/>
  <c r="Z67" i="15"/>
  <c r="AL184" i="1"/>
  <c r="Z403" i="4"/>
  <c r="Z160" i="15"/>
  <c r="AL54" i="1"/>
  <c r="Z114" i="14"/>
  <c r="Z338" i="4"/>
  <c r="Z97" i="14"/>
  <c r="Z165" i="14"/>
  <c r="Z496" i="4"/>
  <c r="Z37" i="4"/>
  <c r="Z388" i="4"/>
  <c r="AL48" i="1"/>
  <c r="Z163" i="15"/>
  <c r="AL428" i="1"/>
  <c r="AL181" i="1"/>
  <c r="Z109" i="4"/>
  <c r="Z73" i="14"/>
  <c r="Z480" i="4"/>
  <c r="AL517" i="1"/>
  <c r="Z490" i="4"/>
  <c r="Z373" i="4"/>
  <c r="Z139" i="14"/>
  <c r="Z54" i="4"/>
  <c r="Z75" i="7"/>
  <c r="AL499" i="1"/>
  <c r="AL132" i="1"/>
  <c r="Z271" i="4"/>
  <c r="Z65" i="15"/>
  <c r="Z116" i="7"/>
  <c r="AL110" i="1"/>
  <c r="Z287" i="4"/>
  <c r="Z115" i="15"/>
  <c r="AL535" i="1"/>
  <c r="Z112" i="5"/>
  <c r="AL393" i="1"/>
  <c r="AL436" i="1"/>
  <c r="AL66" i="1"/>
  <c r="Z75" i="5"/>
  <c r="Z100" i="4"/>
  <c r="AL440" i="1"/>
  <c r="AL456" i="1"/>
  <c r="Z36" i="14"/>
  <c r="Z415" i="4"/>
  <c r="Z465" i="4"/>
  <c r="Z156" i="15"/>
  <c r="AL233" i="1"/>
  <c r="Z482" i="4"/>
  <c r="AL80" i="1"/>
  <c r="AL140" i="1"/>
  <c r="Z94" i="15"/>
  <c r="AL406" i="1"/>
  <c r="Z164" i="14"/>
  <c r="Z80" i="15"/>
  <c r="AL60" i="1"/>
  <c r="Z91" i="14"/>
  <c r="Z84" i="5"/>
  <c r="Z339" i="4"/>
  <c r="Z256" i="4"/>
  <c r="Z531" i="4"/>
  <c r="Z212" i="4"/>
  <c r="Z164" i="15"/>
  <c r="Z153" i="4"/>
  <c r="Z318" i="4"/>
  <c r="AL125" i="1"/>
  <c r="Z86" i="7"/>
  <c r="AL359" i="1"/>
  <c r="AL509" i="1"/>
  <c r="Z51" i="14"/>
  <c r="Z78" i="14"/>
  <c r="AL244" i="1"/>
  <c r="Z71" i="7"/>
  <c r="AL502" i="1"/>
  <c r="Z157" i="7"/>
  <c r="Z91" i="4"/>
  <c r="Z116" i="14"/>
  <c r="Z161" i="14"/>
  <c r="Z31" i="4"/>
  <c r="Z526" i="4"/>
  <c r="AL259" i="1"/>
  <c r="Z408" i="4"/>
  <c r="Z145" i="5"/>
  <c r="AL31" i="1"/>
  <c r="Z191" i="4"/>
  <c r="Z334" i="4"/>
  <c r="Z523" i="4"/>
  <c r="Z167" i="7"/>
  <c r="AL519" i="1"/>
  <c r="Z137" i="14"/>
  <c r="Z524" i="4"/>
  <c r="Z507" i="4"/>
  <c r="Z77" i="4"/>
  <c r="Z168" i="7"/>
  <c r="Z122" i="15"/>
  <c r="Z35" i="15"/>
  <c r="AL524" i="1"/>
  <c r="AL94" i="1"/>
  <c r="Z110" i="4"/>
  <c r="Z104" i="7"/>
  <c r="Z187" i="4"/>
  <c r="Z449" i="4"/>
  <c r="Z124" i="4"/>
  <c r="Z190" i="4"/>
  <c r="Z64" i="5"/>
  <c r="Z125" i="7"/>
  <c r="Z132" i="15"/>
  <c r="Z119" i="15"/>
  <c r="Z88" i="4"/>
  <c r="Z353" i="4"/>
  <c r="Z105" i="7"/>
  <c r="Z463" i="4"/>
  <c r="Z545" i="4"/>
  <c r="AL460" i="1"/>
  <c r="Z78" i="4"/>
  <c r="Z123" i="14"/>
  <c r="Z207" i="4"/>
  <c r="Z42" i="14"/>
  <c r="Z145" i="14"/>
  <c r="AL330" i="1"/>
  <c r="AL47" i="1"/>
  <c r="Z227" i="4"/>
  <c r="Z229" i="4"/>
  <c r="Z120" i="15"/>
  <c r="Z111" i="5"/>
  <c r="Z304" i="4"/>
  <c r="AL284" i="1"/>
  <c r="AL213" i="1"/>
  <c r="Z104" i="5"/>
  <c r="Z386" i="4"/>
  <c r="AL474" i="1"/>
  <c r="Z134" i="15"/>
  <c r="Z179" i="15"/>
  <c r="AL194" i="1"/>
  <c r="Z34" i="15"/>
  <c r="Z337" i="4"/>
  <c r="AL375" i="1"/>
  <c r="Z262" i="4"/>
  <c r="AL91" i="1"/>
  <c r="Z78" i="7"/>
  <c r="AL427" i="1"/>
  <c r="AL52" i="1"/>
  <c r="Z34" i="14"/>
  <c r="Z188" i="4"/>
  <c r="Z58" i="15"/>
  <c r="Z177" i="14"/>
  <c r="Z544" i="4"/>
  <c r="AL237" i="1"/>
  <c r="Z89" i="4"/>
  <c r="Z140" i="15"/>
  <c r="Z146" i="14"/>
  <c r="AL100" i="1"/>
  <c r="AL328" i="1"/>
  <c r="Z312" i="4"/>
  <c r="AL190" i="1"/>
  <c r="Z154" i="14"/>
  <c r="Z167" i="5"/>
  <c r="Z100" i="7"/>
  <c r="Z66" i="14"/>
  <c r="Z50" i="15"/>
  <c r="Z112" i="15"/>
  <c r="Z36" i="4"/>
  <c r="Z65" i="5"/>
  <c r="Z86" i="5"/>
  <c r="Z130" i="4"/>
  <c r="Z84" i="7"/>
  <c r="AL105" i="1"/>
  <c r="Z122" i="14"/>
  <c r="Z50" i="4"/>
  <c r="Z27" i="5" l="1" a="1"/>
  <c r="Z27" i="5" s="1"/>
  <c r="Z28" i="5"/>
  <c r="Z27" i="15" a="1"/>
  <c r="Z27" i="15" s="1"/>
  <c r="Z28" i="15"/>
  <c r="Z27" i="14" a="1"/>
  <c r="Z27" i="14" s="1"/>
  <c r="Z28" i="14"/>
  <c r="Z27" i="4" a="1"/>
  <c r="Z27" i="4" s="1"/>
  <c r="Z28" i="4"/>
  <c r="AL28" i="1"/>
  <c r="AL27" i="1" a="1"/>
  <c r="AL27" i="1" s="1"/>
  <c r="Z28" i="7"/>
  <c r="Z27" i="7" a="1"/>
  <c r="Z27" i="7" s="1"/>
  <c r="AA28" i="9"/>
  <c r="AA27" i="9" a="1"/>
  <c r="AA27" i="9" s="1"/>
  <c r="Y27" i="15"/>
  <c r="X27" i="15"/>
  <c r="W27" i="15"/>
  <c r="V27" i="15"/>
  <c r="U27" i="15"/>
  <c r="T27" i="15"/>
  <c r="S27" i="15"/>
  <c r="R27" i="15"/>
  <c r="Q27" i="15"/>
  <c r="P27" i="15"/>
  <c r="O27" i="15"/>
  <c r="N27" i="15"/>
  <c r="K26" i="15"/>
  <c r="J26" i="15"/>
  <c r="I26" i="15"/>
  <c r="H26" i="15"/>
  <c r="G26" i="15"/>
  <c r="F26" i="15"/>
  <c r="E26" i="15"/>
  <c r="K25" i="15"/>
  <c r="J25" i="15"/>
  <c r="I25" i="15"/>
  <c r="H25" i="15"/>
  <c r="G25" i="15"/>
  <c r="F25" i="15"/>
  <c r="E25" i="15"/>
  <c r="K24" i="15"/>
  <c r="J24" i="15"/>
  <c r="I24" i="15"/>
  <c r="H24" i="15"/>
  <c r="G24" i="15"/>
  <c r="F24" i="15"/>
  <c r="E24" i="15"/>
  <c r="K23" i="15"/>
  <c r="J23" i="15"/>
  <c r="I23" i="15"/>
  <c r="H23" i="15"/>
  <c r="G23" i="15"/>
  <c r="F23" i="15"/>
  <c r="E23" i="15"/>
  <c r="K22" i="15"/>
  <c r="J22" i="15"/>
  <c r="I22" i="15"/>
  <c r="H22" i="15"/>
  <c r="G22" i="15"/>
  <c r="F22" i="15"/>
  <c r="E22" i="15"/>
  <c r="E21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E11" i="15"/>
  <c r="J7" i="15"/>
  <c r="I7" i="15"/>
  <c r="H7" i="15"/>
  <c r="G7" i="15"/>
  <c r="J6" i="15"/>
  <c r="I6" i="15"/>
  <c r="H6" i="15"/>
  <c r="G6" i="15"/>
  <c r="R5" i="15"/>
  <c r="J5" i="15"/>
  <c r="I5" i="15"/>
  <c r="H5" i="15"/>
  <c r="G5" i="15"/>
  <c r="Y27" i="14"/>
  <c r="X27" i="14"/>
  <c r="W27" i="14"/>
  <c r="V27" i="14"/>
  <c r="U27" i="14"/>
  <c r="T27" i="14"/>
  <c r="S27" i="14"/>
  <c r="R27" i="14"/>
  <c r="Q27" i="14"/>
  <c r="P27" i="14"/>
  <c r="O27" i="14"/>
  <c r="N27" i="14"/>
  <c r="K26" i="14"/>
  <c r="J26" i="14"/>
  <c r="I26" i="14"/>
  <c r="H26" i="14"/>
  <c r="G26" i="14"/>
  <c r="F26" i="14"/>
  <c r="E26" i="14"/>
  <c r="K25" i="14"/>
  <c r="J25" i="14"/>
  <c r="I25" i="14"/>
  <c r="H25" i="14"/>
  <c r="G25" i="14"/>
  <c r="F25" i="14"/>
  <c r="E25" i="14"/>
  <c r="K24" i="14"/>
  <c r="J24" i="14"/>
  <c r="I24" i="14"/>
  <c r="H24" i="14"/>
  <c r="G24" i="14"/>
  <c r="F24" i="14"/>
  <c r="E24" i="14"/>
  <c r="K23" i="14"/>
  <c r="J23" i="14"/>
  <c r="I23" i="14"/>
  <c r="H23" i="14"/>
  <c r="G23" i="14"/>
  <c r="F23" i="14"/>
  <c r="E23" i="14"/>
  <c r="K22" i="14"/>
  <c r="J22" i="14"/>
  <c r="I22" i="14"/>
  <c r="H22" i="14"/>
  <c r="G22" i="14"/>
  <c r="F22" i="14"/>
  <c r="E22" i="14"/>
  <c r="E21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E11" i="14"/>
  <c r="J7" i="14"/>
  <c r="I7" i="14"/>
  <c r="H7" i="14"/>
  <c r="G7" i="14"/>
  <c r="J6" i="14"/>
  <c r="I6" i="14"/>
  <c r="H6" i="14"/>
  <c r="G6" i="14"/>
  <c r="R5" i="14"/>
  <c r="J5" i="14"/>
  <c r="I5" i="14"/>
  <c r="H5" i="14"/>
  <c r="G5" i="14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E26" i="9"/>
  <c r="K25" i="9"/>
  <c r="J25" i="9"/>
  <c r="I25" i="9"/>
  <c r="H25" i="9"/>
  <c r="G25" i="9"/>
  <c r="F25" i="9"/>
  <c r="E25" i="9"/>
  <c r="K24" i="9"/>
  <c r="J24" i="9"/>
  <c r="I24" i="9"/>
  <c r="H24" i="9"/>
  <c r="G24" i="9"/>
  <c r="F24" i="9"/>
  <c r="E24" i="9"/>
  <c r="K23" i="9"/>
  <c r="J23" i="9"/>
  <c r="I23" i="9"/>
  <c r="H23" i="9"/>
  <c r="G23" i="9"/>
  <c r="F23" i="9"/>
  <c r="E23" i="9"/>
  <c r="K22" i="9"/>
  <c r="J22" i="9"/>
  <c r="I22" i="9"/>
  <c r="H22" i="9"/>
  <c r="G22" i="9"/>
  <c r="F22" i="9"/>
  <c r="E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E11" i="9"/>
  <c r="J7" i="9"/>
  <c r="I7" i="9"/>
  <c r="H7" i="9"/>
  <c r="G7" i="9"/>
  <c r="J6" i="9"/>
  <c r="I6" i="9"/>
  <c r="H6" i="9"/>
  <c r="G6" i="9"/>
  <c r="R5" i="9"/>
  <c r="J5" i="9"/>
  <c r="I5" i="9"/>
  <c r="H5" i="9"/>
  <c r="G5" i="9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K26" i="8"/>
  <c r="J26" i="8"/>
  <c r="I26" i="8"/>
  <c r="H26" i="8"/>
  <c r="G26" i="8"/>
  <c r="F26" i="8"/>
  <c r="E26" i="8"/>
  <c r="K25" i="8"/>
  <c r="J25" i="8"/>
  <c r="I25" i="8"/>
  <c r="H25" i="8"/>
  <c r="G25" i="8"/>
  <c r="F25" i="8"/>
  <c r="E25" i="8"/>
  <c r="K24" i="8"/>
  <c r="J24" i="8"/>
  <c r="I24" i="8"/>
  <c r="H24" i="8"/>
  <c r="G24" i="8"/>
  <c r="F24" i="8"/>
  <c r="E24" i="8"/>
  <c r="K23" i="8"/>
  <c r="J23" i="8"/>
  <c r="I23" i="8"/>
  <c r="H23" i="8"/>
  <c r="G23" i="8"/>
  <c r="F23" i="8"/>
  <c r="E23" i="8"/>
  <c r="K22" i="8"/>
  <c r="J22" i="8"/>
  <c r="I22" i="8"/>
  <c r="H22" i="8"/>
  <c r="G22" i="8"/>
  <c r="F22" i="8"/>
  <c r="E22" i="8"/>
  <c r="E21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E11" i="8"/>
  <c r="J7" i="8"/>
  <c r="I7" i="8"/>
  <c r="H7" i="8"/>
  <c r="G7" i="8"/>
  <c r="J6" i="8"/>
  <c r="I6" i="8"/>
  <c r="H6" i="8"/>
  <c r="G6" i="8"/>
  <c r="R5" i="8"/>
  <c r="J5" i="8"/>
  <c r="I5" i="8"/>
  <c r="H5" i="8"/>
  <c r="G5" i="8"/>
  <c r="Y27" i="7"/>
  <c r="X27" i="7"/>
  <c r="W27" i="7"/>
  <c r="V27" i="7"/>
  <c r="U27" i="7"/>
  <c r="T27" i="7"/>
  <c r="S27" i="7"/>
  <c r="R27" i="7"/>
  <c r="Q27" i="7"/>
  <c r="P27" i="7"/>
  <c r="O27" i="7"/>
  <c r="N27" i="7"/>
  <c r="K26" i="7"/>
  <c r="J26" i="7"/>
  <c r="I26" i="7"/>
  <c r="H26" i="7"/>
  <c r="G26" i="7"/>
  <c r="F26" i="7"/>
  <c r="K25" i="7"/>
  <c r="J25" i="7"/>
  <c r="I25" i="7"/>
  <c r="H25" i="7"/>
  <c r="G25" i="7"/>
  <c r="F25" i="7"/>
  <c r="K24" i="7"/>
  <c r="J24" i="7"/>
  <c r="I24" i="7"/>
  <c r="H24" i="7"/>
  <c r="G24" i="7"/>
  <c r="F24" i="7"/>
  <c r="K23" i="7"/>
  <c r="J23" i="7"/>
  <c r="I23" i="7"/>
  <c r="H23" i="7"/>
  <c r="G23" i="7"/>
  <c r="F23" i="7"/>
  <c r="K22" i="7"/>
  <c r="J22" i="7"/>
  <c r="I22" i="7"/>
  <c r="H22" i="7"/>
  <c r="G22" i="7"/>
  <c r="F22" i="7"/>
  <c r="E21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1" i="7"/>
  <c r="J7" i="7"/>
  <c r="I7" i="7"/>
  <c r="H7" i="7"/>
  <c r="G7" i="7"/>
  <c r="J6" i="7"/>
  <c r="I6" i="7"/>
  <c r="H6" i="7"/>
  <c r="G6" i="7"/>
  <c r="R5" i="7"/>
  <c r="J5" i="7"/>
  <c r="J8" i="7" s="1"/>
  <c r="I5" i="7"/>
  <c r="I8" i="7" s="1"/>
  <c r="H5" i="7"/>
  <c r="H8" i="7" s="1"/>
  <c r="G5" i="7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E26" i="1"/>
  <c r="K25" i="1"/>
  <c r="J25" i="1"/>
  <c r="I25" i="1"/>
  <c r="H25" i="1"/>
  <c r="G25" i="1"/>
  <c r="F25" i="1"/>
  <c r="E25" i="1"/>
  <c r="K24" i="1"/>
  <c r="J24" i="1"/>
  <c r="I24" i="1"/>
  <c r="H24" i="1"/>
  <c r="G24" i="1"/>
  <c r="F24" i="1"/>
  <c r="E24" i="1"/>
  <c r="K23" i="1"/>
  <c r="J23" i="1"/>
  <c r="I23" i="1"/>
  <c r="H23" i="1"/>
  <c r="G23" i="1"/>
  <c r="F23" i="1"/>
  <c r="E23" i="1"/>
  <c r="K22" i="1"/>
  <c r="J22" i="1"/>
  <c r="I22" i="1"/>
  <c r="H22" i="1"/>
  <c r="G22" i="1"/>
  <c r="F22" i="1"/>
  <c r="E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E11" i="4"/>
  <c r="J7" i="4"/>
  <c r="I7" i="4"/>
  <c r="H7" i="4"/>
  <c r="G7" i="4"/>
  <c r="J6" i="4"/>
  <c r="I6" i="4"/>
  <c r="H6" i="4"/>
  <c r="G6" i="4"/>
  <c r="R5" i="4"/>
  <c r="P5" i="4"/>
  <c r="H5" i="2" s="1"/>
  <c r="K5" i="2" s="1"/>
  <c r="J5" i="4"/>
  <c r="I5" i="4"/>
  <c r="H5" i="4"/>
  <c r="G5" i="4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K25" i="5"/>
  <c r="J25" i="5"/>
  <c r="I25" i="5"/>
  <c r="H25" i="5"/>
  <c r="G25" i="5"/>
  <c r="F25" i="5"/>
  <c r="K24" i="5"/>
  <c r="J24" i="5"/>
  <c r="I24" i="5"/>
  <c r="H24" i="5"/>
  <c r="G24" i="5"/>
  <c r="F24" i="5"/>
  <c r="K23" i="5"/>
  <c r="J23" i="5"/>
  <c r="I23" i="5"/>
  <c r="H23" i="5"/>
  <c r="G23" i="5"/>
  <c r="F23" i="5"/>
  <c r="K22" i="5"/>
  <c r="J22" i="5"/>
  <c r="I22" i="5"/>
  <c r="H22" i="5"/>
  <c r="G22" i="5"/>
  <c r="F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1" i="5"/>
  <c r="J7" i="5"/>
  <c r="I7" i="5"/>
  <c r="H7" i="5"/>
  <c r="G7" i="5"/>
  <c r="J6" i="5"/>
  <c r="I6" i="5"/>
  <c r="H6" i="5"/>
  <c r="G6" i="5"/>
  <c r="R5" i="5"/>
  <c r="J5" i="5"/>
  <c r="J8" i="5" s="1"/>
  <c r="I5" i="5"/>
  <c r="I8" i="5" s="1"/>
  <c r="H5" i="5"/>
  <c r="H8" i="5" s="1"/>
  <c r="G5" i="5"/>
  <c r="G8" i="5" s="1"/>
  <c r="M5" i="5" s="1"/>
  <c r="E24" i="7" l="1" a="1"/>
  <c r="E24" i="7" s="1"/>
  <c r="E25" i="7" a="1"/>
  <c r="E25" i="7" s="1"/>
  <c r="E26" i="7" a="1"/>
  <c r="E26" i="7" s="1"/>
  <c r="E23" i="7" a="1"/>
  <c r="E23" i="7" s="1"/>
  <c r="E22" i="7" a="1"/>
  <c r="E22" i="7" s="1"/>
  <c r="G8" i="7"/>
  <c r="M5" i="7" s="1"/>
  <c r="N5" i="7"/>
  <c r="F7" i="2"/>
  <c r="E14" i="7" a="1"/>
  <c r="E14" i="7" s="1"/>
  <c r="E12" i="7" a="1"/>
  <c r="E12" i="7" s="1"/>
  <c r="E13" i="7" a="1"/>
  <c r="E13" i="7" s="1"/>
  <c r="E18" i="7" a="1"/>
  <c r="E18" i="7" s="1"/>
  <c r="E17" i="7" a="1"/>
  <c r="E17" i="7" s="1"/>
  <c r="E16" i="7" a="1"/>
  <c r="E16" i="7" s="1"/>
  <c r="E15" i="7" a="1"/>
  <c r="E15" i="7" s="1"/>
  <c r="E16" i="5" a="1"/>
  <c r="E16" i="5" s="1"/>
  <c r="E17" i="5" a="1"/>
  <c r="E17" i="5" s="1"/>
  <c r="E14" i="5" a="1"/>
  <c r="E14" i="5" s="1"/>
  <c r="E13" i="5" a="1"/>
  <c r="E13" i="5" s="1"/>
  <c r="E18" i="5" a="1"/>
  <c r="E18" i="5" s="1"/>
  <c r="E12" i="5" a="1"/>
  <c r="E12" i="5" s="1"/>
  <c r="E15" i="5" a="1"/>
  <c r="E15" i="5" s="1"/>
  <c r="E24" i="5" a="1"/>
  <c r="E24" i="5" s="1"/>
  <c r="E23" i="5" a="1"/>
  <c r="E23" i="5" s="1"/>
  <c r="E22" i="5" a="1"/>
  <c r="E22" i="5" s="1"/>
  <c r="E25" i="5" a="1"/>
  <c r="E25" i="5" s="1"/>
  <c r="E26" i="5" a="1"/>
  <c r="E26" i="5" s="1"/>
  <c r="N5" i="5"/>
  <c r="F6" i="2"/>
  <c r="I7" i="2" l="1"/>
  <c r="G7" i="2"/>
  <c r="I6" i="2"/>
  <c r="F3" i="2"/>
  <c r="I3" i="2" s="1"/>
  <c r="G6" i="2"/>
  <c r="G3" i="2" l="1"/>
  <c r="P5" i="8"/>
  <c r="W6" i="11"/>
  <c r="W6" i="11" a="1"/>
  <c r="P5" i="8" a="1"/>
  <c r="H9" i="2"/>
  <c r="K9" i="2"/>
  <c r="P5" i="9"/>
  <c r="W6" i="10"/>
  <c r="W6" i="3"/>
  <c r="P5" i="1"/>
  <c r="X6" i="13"/>
  <c r="X6" i="13" a="1"/>
  <c r="X6" i="10"/>
  <c r="X6" i="10" a="1"/>
  <c r="W6" i="10" a="1"/>
  <c r="P5" i="9" a="1"/>
  <c r="H8" i="2"/>
  <c r="K8" i="2"/>
  <c r="X6" i="11"/>
  <c r="X6" i="11" a="1"/>
  <c r="X6" i="17"/>
  <c r="X6" i="17" a="1"/>
  <c r="X6" i="3"/>
  <c r="X6" i="3" a="1"/>
  <c r="W6" i="18"/>
  <c r="P5" i="5"/>
  <c r="W6" i="18" a="1"/>
  <c r="P5" i="5" a="1"/>
  <c r="H6" i="2"/>
  <c r="K6" i="2"/>
  <c r="P5" i="15"/>
  <c r="P5" i="15" a="1"/>
  <c r="W6" i="13"/>
  <c r="W6" i="13" a="1"/>
  <c r="W6" i="17"/>
  <c r="P5" i="7"/>
  <c r="X6" i="18"/>
  <c r="X6" i="18" a="1"/>
  <c r="P5" i="14"/>
  <c r="P5" i="14" a="1"/>
  <c r="W6" i="16"/>
  <c r="W6" i="16" a="1"/>
  <c r="W6" i="17" a="1"/>
  <c r="P5" i="7" a="1"/>
  <c r="H7" i="2"/>
  <c r="K7" i="2"/>
  <c r="X6" i="16"/>
  <c r="X6" i="16" a="1"/>
  <c r="K3" i="2"/>
  <c r="K4" i="2"/>
  <c r="W6" i="3" a="1"/>
  <c r="P5" i="1" a="1"/>
  <c r="H4" i="2"/>
  <c r="H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<sst xmlns="http://schemas.openxmlformats.org/spreadsheetml/2006/main" count="53234" uniqueCount="4715">
  <si>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</si>
  <si>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</si>
  <si>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</si>
  <si>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</si>
  <si>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</si>
  <si>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</si>
  <si>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</si>
  <si>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</si>
  <si>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</si>
  <si>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</si>
  <si>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</si>
  <si>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</si>
  <si>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</si>
  <si>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</si>
  <si>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</si>
  <si>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</si>
  <si>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</si>
  <si>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</si>
  <si>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</si>
  <si>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</si>
  <si>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</si>
  <si>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</si>
  <si>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</si>
  <si>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</si>
  <si>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</si>
  <si>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</si>
  <si>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</si>
  <si>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</si>
  <si>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</si>
  <si>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</si>
  <si>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</si>
  <si>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</si>
  <si>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</si>
  <si>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</si>
  <si>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</si>
  <si>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</si>
  <si>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</si>
  <si>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</si>
  <si>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</si>
  <si>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</si>
  <si>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</si>
  <si>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</si>
  <si>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</si>
  <si>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</si>
  <si>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</si>
  <si>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</si>
  <si>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</si>
  <si>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</si>
  <si>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</si>
  <si>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</si>
  <si>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</si>
  <si>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</si>
  <si>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</si>
  <si>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</si>
  <si>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</si>
  <si>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</si>
  <si>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</si>
  <si>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</si>
  <si>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</si>
  <si>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</si>
  <si>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</si>
  <si>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</si>
  <si>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</si>
  <si>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</si>
  <si>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</si>
  <si>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</si>
  <si>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</si>
  <si>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</si>
  <si>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</si>
  <si>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</si>
  <si>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</si>
  <si>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</si>
  <si>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</si>
  <si>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</si>
  <si>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</si>
  <si>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</si>
  <si>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</si>
  <si>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</si>
  <si>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</si>
  <si>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</si>
  <si>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</si>
  <si>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</si>
  <si>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</si>
  <si>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</si>
  <si>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</si>
  <si>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</si>
  <si>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</si>
  <si>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</si>
  <si>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</si>
  <si>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</si>
  <si>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</si>
  <si>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</si>
  <si>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</si>
  <si>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</si>
  <si>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</si>
  <si>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</si>
  <si>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</si>
  <si>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</si>
  <si>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</si>
  <si>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</si>
  <si>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</si>
  <si>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</si>
  <si>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</si>
  <si>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</si>
  <si>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</si>
  <si>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</si>
  <si>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</si>
  <si>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</si>
  <si>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</si>
  <si>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</si>
  <si>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</si>
  <si>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</si>
  <si>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</si>
  <si>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</si>
  <si>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</si>
  <si>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</si>
  <si>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</si>
  <si>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</si>
  <si>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</si>
  <si>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</si>
  <si>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</si>
  <si>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</si>
  <si>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</si>
  <si>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</si>
  <si>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</si>
  <si>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</si>
  <si>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</si>
  <si>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</si>
  <si>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</si>
  <si>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</si>
  <si>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</si>
  <si>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</si>
  <si>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</si>
  <si>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</si>
  <si>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</si>
  <si>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</si>
  <si>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</si>
  <si>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</si>
  <si>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</si>
  <si>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</si>
  <si>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</si>
  <si>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</si>
  <si>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</si>
  <si>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</si>
  <si>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</si>
  <si>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</si>
  <si>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</si>
  <si>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</si>
  <si>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</si>
  <si>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</si>
  <si>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</si>
  <si>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</si>
  <si>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</si>
  <si>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</si>
  <si>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</si>
  <si>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</si>
  <si>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</si>
  <si>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</si>
  <si>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</si>
  <si>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</si>
  <si>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</si>
  <si>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</si>
  <si>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</si>
  <si>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</si>
  <si>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</si>
  <si>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</si>
  <si>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</si>
  <si>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</si>
  <si>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</si>
  <si>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</si>
  <si>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</si>
  <si>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</si>
  <si>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</si>
  <si>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</si>
  <si>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</si>
  <si>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</si>
  <si>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</si>
  <si>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</si>
  <si>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</si>
  <si>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</si>
  <si>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</si>
  <si>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</si>
  <si>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</si>
  <si>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</si>
  <si>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</si>
  <si>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</si>
  <si>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</si>
  <si>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</si>
  <si>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</si>
  <si>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</si>
  <si>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</si>
  <si>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</si>
  <si>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</si>
  <si>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</si>
  <si>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</si>
  <si>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</si>
  <si>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</si>
  <si>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</si>
  <si>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</si>
  <si>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</si>
  <si>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</si>
  <si>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</si>
  <si>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</si>
  <si>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</si>
  <si>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</si>
  <si>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</si>
  <si>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</si>
  <si>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</si>
  <si>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</si>
  <si>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</si>
  <si>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</si>
  <si>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</si>
  <si>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</si>
  <si>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</si>
  <si>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</si>
  <si>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</si>
  <si>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</si>
  <si>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</si>
  <si>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</si>
  <si>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</si>
  <si>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</si>
  <si>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</si>
  <si>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</si>
  <si>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</si>
  <si>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</si>
  <si>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</si>
  <si>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</si>
  <si>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</si>
  <si>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</si>
  <si>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</si>
  <si>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</si>
  <si>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</si>
  <si>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</si>
  <si>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</si>
  <si>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</si>
  <si>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</si>
  <si>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</si>
  <si>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</si>
  <si>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</si>
  <si>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</si>
  <si>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</si>
  <si>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</si>
  <si>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</si>
  <si>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</si>
  <si>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</si>
  <si>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</si>
  <si>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</si>
  <si>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</si>
  <si>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</si>
  <si>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</si>
  <si>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</si>
  <si>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</si>
  <si>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</si>
  <si>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</si>
  <si>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</si>
  <si>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</si>
  <si>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</si>
  <si>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</si>
  <si>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</si>
  <si>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</si>
  <si>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</si>
  <si>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</si>
  <si>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</si>
  <si>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</si>
  <si>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</si>
  <si>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</si>
  <si>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</si>
  <si>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</si>
  <si>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</si>
  <si>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</si>
  <si>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</si>
  <si>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</si>
  <si>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</si>
  <si>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</si>
  <si>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</si>
  <si>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</si>
  <si>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</si>
  <si>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</si>
  <si>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</si>
  <si>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</si>
  <si>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</si>
  <si>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</si>
  <si>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</si>
  <si>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</si>
  <si>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</si>
  <si>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</si>
  <si>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</si>
  <si>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</si>
  <si>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</si>
  <si>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</si>
  <si>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</si>
  <si>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</si>
  <si>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</si>
  <si>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</si>
  <si>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</si>
  <si>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</si>
  <si>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</si>
  <si>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</si>
  <si>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</si>
  <si>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</si>
  <si>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</si>
  <si>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</si>
  <si>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</si>
  <si>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</si>
  <si>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</si>
  <si>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</si>
  <si>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</si>
  <si>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</si>
  <si>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</si>
  <si>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</si>
  <si>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</si>
  <si>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</si>
  <si>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</si>
  <si>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</si>
  <si>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</si>
  <si>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</si>
  <si>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</si>
  <si>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</si>
  <si>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</si>
  <si>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</si>
  <si>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</si>
  <si>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</si>
  <si>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</si>
  <si>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</si>
  <si>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</si>
  <si>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</si>
  <si>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</si>
  <si>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</si>
  <si>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</si>
  <si>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</si>
  <si>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</si>
  <si>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</si>
  <si>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</si>
  <si>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</si>
  <si>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</si>
  <si>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</si>
  <si>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</si>
  <si>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</si>
  <si>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</si>
  <si>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</si>
  <si>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</si>
  <si>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</si>
  <si>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</si>
  <si>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</si>
  <si>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</si>
  <si>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</si>
  <si>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</si>
  <si>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</si>
  <si>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</si>
  <si>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</si>
  <si>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</si>
  <si>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</si>
  <si>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</si>
  <si>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</si>
  <si>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</si>
  <si>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</si>
  <si>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</si>
  <si>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</si>
  <si>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</si>
  <si>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</si>
  <si>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</si>
  <si>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</si>
  <si>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</si>
  <si>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</si>
  <si>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</si>
  <si>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</si>
  <si>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</si>
  <si>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</si>
  <si>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</si>
  <si>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</si>
  <si>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</si>
  <si>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</si>
  <si>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</si>
  <si>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</si>
  <si>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</si>
  <si>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</si>
  <si>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</si>
  <si>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</si>
  <si>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</si>
  <si>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</si>
  <si>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</si>
  <si>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</si>
  <si>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</si>
  <si>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</si>
  <si>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</si>
  <si>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</si>
  <si>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</si>
  <si>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</si>
  <si>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</si>
  <si>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</si>
  <si>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</si>
  <si>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</si>
  <si>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</si>
  <si>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</si>
  <si>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</si>
  <si>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</si>
  <si>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</si>
  <si>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</si>
  <si>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</si>
  <si>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</si>
  <si>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</si>
  <si>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</si>
  <si>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</si>
  <si>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</si>
  <si>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</si>
  <si>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</si>
  <si>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</si>
  <si>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</si>
  <si>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</si>
  <si>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</si>
  <si>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</si>
  <si>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</si>
  <si>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</si>
  <si>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</si>
  <si>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</si>
  <si>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</si>
  <si>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</si>
  <si>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</si>
  <si>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</si>
  <si>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</si>
  <si>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</si>
  <si>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</si>
  <si>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</si>
  <si>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</si>
  <si>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</si>
  <si>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</si>
  <si>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</si>
  <si>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</si>
  <si>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</si>
  <si>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</si>
  <si>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</si>
  <si>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</si>
  <si>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</si>
  <si>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</si>
  <si>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</si>
  <si>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</si>
  <si>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</si>
  <si>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</si>
  <si>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</si>
  <si>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</si>
  <si>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</si>
  <si>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</si>
  <si>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</si>
  <si>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</si>
  <si>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</si>
  <si>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</si>
  <si>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</si>
  <si>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</si>
  <si>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</si>
  <si>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</si>
  <si>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</si>
  <si>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</si>
  <si>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</si>
  <si>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</si>
  <si>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</si>
  <si>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</si>
  <si>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</si>
  <si>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</si>
  <si>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</si>
  <si>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</si>
  <si>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</si>
  <si>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</si>
  <si>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</si>
  <si>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</si>
  <si>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</si>
  <si>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</si>
  <si>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</si>
  <si>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</si>
  <si>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</si>
  <si>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</si>
  <si>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</si>
  <si>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</si>
  <si>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</si>
  <si>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</si>
  <si>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</si>
  <si>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</si>
  <si>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</si>
  <si>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</si>
  <si>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</si>
  <si>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</si>
  <si>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</si>
  <si>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</si>
  <si>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</si>
  <si>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</si>
  <si>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</si>
  <si>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</si>
  <si>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</si>
  <si>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</si>
  <si>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</si>
  <si>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</si>
  <si>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</si>
  <si>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</si>
  <si>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</si>
  <si>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</si>
  <si>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</si>
  <si>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</si>
  <si>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</si>
  <si>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</si>
  <si>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</si>
  <si>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</si>
  <si>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</si>
  <si>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</si>
  <si>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</si>
  <si>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</si>
  <si>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</si>
  <si>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</si>
  <si>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</si>
  <si>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</si>
  <si>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</si>
  <si>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</si>
  <si>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</si>
  <si>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</si>
  <si>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</si>
  <si>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</si>
  <si>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</si>
  <si>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</si>
  <si>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</si>
  <si>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</si>
  <si>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</si>
  <si>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</si>
  <si>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</si>
  <si>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</si>
  <si>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</si>
  <si>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</si>
  <si>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</si>
  <si>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</si>
  <si>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</si>
  <si>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</si>
  <si>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</si>
  <si>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</si>
  <si>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</si>
  <si>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</si>
  <si>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</si>
  <si>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</si>
  <si>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</si>
  <si>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</si>
  <si>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</si>
  <si>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</si>
  <si>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</si>
  <si>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</si>
  <si>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</si>
  <si>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</si>
  <si>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</si>
  <si>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</si>
  <si>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</si>
  <si>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</si>
  <si>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</si>
  <si>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</si>
  <si>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</si>
  <si>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</si>
  <si>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</si>
  <si>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</si>
  <si>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</si>
  <si>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</si>
  <si>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</si>
  <si>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</si>
  <si>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</si>
  <si>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</si>
  <si>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</si>
  <si>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</si>
  <si>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</si>
  <si>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</si>
  <si>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</si>
  <si>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</si>
  <si>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</si>
  <si>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</si>
  <si>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</si>
  <si>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</si>
  <si>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</si>
  <si>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</si>
  <si>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</si>
  <si>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</si>
  <si>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</si>
  <si>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</si>
  <si>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</si>
  <si>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</si>
  <si>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</si>
  <si>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</si>
  <si>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</si>
  <si>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</si>
  <si>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</si>
  <si>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</si>
  <si>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</si>
  <si>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</si>
  <si>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</si>
  <si>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</si>
  <si>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</si>
  <si>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</si>
  <si>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</si>
  <si>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</si>
  <si>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</si>
  <si>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</si>
  <si>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</si>
  <si>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</si>
  <si>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</si>
  <si>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</si>
  <si>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</si>
  <si>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</si>
  <si>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</si>
  <si>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</si>
  <si>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</si>
  <si>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</si>
  <si>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</si>
  <si>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</si>
  <si>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</si>
  <si>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</si>
  <si>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</si>
  <si>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</si>
  <si>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</si>
  <si>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</si>
  <si>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</si>
  <si>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</si>
  <si>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</si>
  <si>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</si>
  <si>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</si>
  <si>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</si>
  <si>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</si>
  <si>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</si>
  <si>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</si>
  <si>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</si>
  <si>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</si>
  <si>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</si>
  <si>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</si>
  <si>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</si>
  <si>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</si>
  <si>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</si>
  <si>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</si>
  <si>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</si>
  <si>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</si>
  <si>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</si>
  <si>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</si>
  <si>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</si>
  <si>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</si>
  <si>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</si>
  <si>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</si>
  <si>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</si>
  <si>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</si>
  <si>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</si>
  <si>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</si>
  <si>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</si>
  <si>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</si>
  <si>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</si>
  <si>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</si>
  <si>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</si>
  <si>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</si>
  <si>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</si>
  <si>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</si>
  <si>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</si>
  <si>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</si>
  <si>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</si>
  <si>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</si>
  <si>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</si>
  <si>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</si>
  <si>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</si>
  <si>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</si>
  <si>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</si>
  <si>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</si>
  <si>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</si>
  <si>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</si>
  <si>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</si>
  <si>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</si>
  <si>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</si>
  <si>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</si>
  <si>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</si>
  <si>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</si>
  <si>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</si>
  <si>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</si>
  <si>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</si>
  <si>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</si>
  <si>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</si>
  <si>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</si>
  <si>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</si>
  <si>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</si>
  <si>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</si>
  <si>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</si>
  <si>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</si>
  <si>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</si>
  <si>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</si>
  <si>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</si>
  <si>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</si>
  <si>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</si>
  <si>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</si>
  <si>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</si>
  <si>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</si>
  <si>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</si>
  <si>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</si>
  <si>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</si>
  <si>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</si>
  <si>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</si>
  <si>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</si>
  <si>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</si>
  <si>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</si>
  <si>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</si>
  <si>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</si>
  <si>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</si>
  <si>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</si>
  <si>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</si>
  <si>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</si>
  <si>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</si>
  <si>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</si>
  <si>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</si>
  <si>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</si>
  <si>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</si>
  <si>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</si>
  <si>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</si>
  <si>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</si>
  <si>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</si>
  <si>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</si>
  <si>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</si>
  <si>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</si>
  <si>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</si>
  <si>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</si>
  <si>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</si>
  <si>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</si>
  <si>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</si>
  <si>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</si>
  <si>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</si>
  <si>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</si>
  <si>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</si>
  <si>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</si>
  <si>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</si>
  <si>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</si>
  <si>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</si>
  <si>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</si>
  <si>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</si>
  <si>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</si>
  <si>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</si>
  <si>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</si>
  <si>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</si>
  <si>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</si>
  <si>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</si>
  <si>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</si>
  <si>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</si>
  <si>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</si>
  <si>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</si>
  <si>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</si>
  <si>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</si>
  <si>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</si>
  <si>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</si>
  <si>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</si>
  <si>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</si>
  <si>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</si>
  <si>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</si>
  <si>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</si>
  <si>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</si>
  <si>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</si>
  <si>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</si>
  <si>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</si>
  <si>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</si>
  <si>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</si>
  <si>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</si>
  <si>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</si>
  <si>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</si>
  <si>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</si>
  <si>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</si>
  <si>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</si>
  <si>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</si>
  <si>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</si>
  <si>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</si>
  <si>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</si>
  <si>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</si>
  <si>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</si>
  <si>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</si>
  <si>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</si>
  <si>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</si>
  <si>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</si>
  <si>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</si>
  <si>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</si>
  <si>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</si>
  <si>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</si>
  <si>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</si>
  <si>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</si>
  <si>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</si>
  <si>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</si>
  <si>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</si>
  <si>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</si>
  <si>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</si>
  <si>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</si>
  <si>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</si>
  <si>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</si>
  <si>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</si>
  <si>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</si>
  <si>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</si>
  <si>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</si>
  <si>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</si>
  <si>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</si>
  <si>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</si>
  <si>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</si>
  <si>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</si>
  <si>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</si>
  <si>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</si>
  <si>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</si>
  <si>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</si>
  <si>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</si>
  <si>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</si>
  <si>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</si>
  <si>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</si>
  <si>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</si>
  <si>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</si>
  <si>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</si>
  <si>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</si>
  <si>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</si>
  <si>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</si>
  <si>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</si>
  <si>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</si>
  <si>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</si>
  <si>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</si>
  <si>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</si>
  <si>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</si>
  <si>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</si>
  <si>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</si>
  <si>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</si>
  <si>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</si>
  <si>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</si>
  <si>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</si>
  <si>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</si>
  <si>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</si>
  <si>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</si>
  <si>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</si>
  <si>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</si>
  <si>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</si>
  <si>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</si>
  <si>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</si>
  <si>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</si>
  <si>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</si>
  <si>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</si>
  <si>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</si>
  <si>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</si>
  <si>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</si>
  <si>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</si>
  <si>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</si>
  <si>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</si>
  <si>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</si>
  <si>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</si>
  <si>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</si>
  <si>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</si>
  <si>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</si>
  <si>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</si>
  <si>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</si>
  <si>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</si>
  <si>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</si>
  <si>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</si>
  <si>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</si>
  <si>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</si>
  <si>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</si>
  <si>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</si>
  <si>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</si>
  <si>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</si>
  <si>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</si>
  <si>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</si>
  <si>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</si>
  <si>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</si>
  <si>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</si>
  <si>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</si>
  <si>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</si>
  <si>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</si>
  <si>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</si>
  <si>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</si>
  <si>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</si>
  <si>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</si>
  <si>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</si>
  <si>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</si>
  <si>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</si>
  <si>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</si>
  <si>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</si>
  <si>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</si>
  <si>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</si>
  <si>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</si>
  <si>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</si>
  <si>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</si>
  <si>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</si>
  <si>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</si>
  <si>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</si>
  <si>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</si>
  <si>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</si>
  <si>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</si>
  <si>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</si>
  <si>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</si>
  <si>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</si>
  <si>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</si>
  <si>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</si>
  <si>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</si>
  <si>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</si>
  <si>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</si>
  <si>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</si>
  <si>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</si>
  <si>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</si>
  <si>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</si>
  <si>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</si>
  <si>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</si>
  <si>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</si>
  <si>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</si>
  <si>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</si>
  <si>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</si>
  <si>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</si>
  <si>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</si>
  <si>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</si>
  <si>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</si>
  <si>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</si>
  <si>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</si>
  <si>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</si>
  <si>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</si>
  <si>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</si>
  <si>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</si>
  <si>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</si>
  <si>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</si>
  <si>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</si>
  <si>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</si>
  <si>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</si>
  <si>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</si>
  <si>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</si>
  <si>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</si>
  <si>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</si>
  <si>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</si>
  <si>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</si>
  <si>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</si>
  <si>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</si>
  <si>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</si>
  <si>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</si>
  <si>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</si>
  <si>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</si>
  <si>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</si>
  <si>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</si>
  <si>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</si>
  <si>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</si>
  <si>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</si>
  <si>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</si>
  <si>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</si>
  <si>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</si>
  <si>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</si>
  <si>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</si>
  <si>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</si>
  <si>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</si>
  <si>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</si>
  <si>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</si>
  <si>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</si>
  <si>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</si>
  <si>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</si>
  <si>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</si>
  <si>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</si>
  <si>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</si>
  <si>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</si>
  <si>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</si>
  <si>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</si>
  <si>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</si>
  <si>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</si>
  <si>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</si>
  <si>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</si>
  <si>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</si>
  <si>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</si>
  <si>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</si>
  <si>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</si>
  <si>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</si>
  <si>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</si>
  <si>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</si>
  <si>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</si>
  <si>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</si>
  <si>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</si>
  <si>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</si>
  <si>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</si>
  <si>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</si>
  <si>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</si>
  <si>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</si>
  <si>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</si>
  <si>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</si>
  <si>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</si>
  <si>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</si>
  <si>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</si>
  <si>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</si>
  <si>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</si>
  <si>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</si>
  <si>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</si>
  <si>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</si>
  <si>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</si>
  <si>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</si>
  <si>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</si>
  <si>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</si>
  <si>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</si>
  <si>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</si>
  <si>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</si>
  <si>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</si>
  <si>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</si>
  <si>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</si>
  <si>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</si>
  <si>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</si>
  <si>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</si>
  <si>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</si>
  <si>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</si>
  <si>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</si>
  <si>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</si>
  <si>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</si>
  <si>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</si>
  <si>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</si>
  <si>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</si>
  <si>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</si>
  <si>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</si>
  <si>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</si>
  <si>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</si>
  <si>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</si>
  <si>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</si>
  <si>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</si>
  <si>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</si>
  <si>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</si>
  <si>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</si>
  <si>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</si>
  <si>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</si>
  <si>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</si>
  <si>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</si>
  <si>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</si>
  <si>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</si>
  <si>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</si>
  <si>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</si>
  <si>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</si>
  <si>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</si>
  <si>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</si>
  <si>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</si>
  <si>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</si>
  <si>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</si>
  <si>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</si>
  <si>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</si>
  <si>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</si>
  <si>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</si>
  <si>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</si>
  <si>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</si>
  <si>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</si>
  <si>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</si>
  <si>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</si>
  <si>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</si>
  <si>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</si>
  <si>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</si>
  <si>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</si>
  <si>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</si>
  <si>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</si>
  <si>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</si>
  <si>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</si>
  <si>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</si>
  <si>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</si>
  <si>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</si>
  <si>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</si>
  <si>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</si>
  <si>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</si>
  <si>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</si>
  <si>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</si>
  <si>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</si>
  <si>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</si>
  <si>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</si>
  <si>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</si>
  <si>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</si>
  <si>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</si>
  <si>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</si>
  <si>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</si>
  <si>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</si>
  <si>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</si>
  <si>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</si>
  <si>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</si>
  <si>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</si>
  <si>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</si>
  <si>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</si>
  <si>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</si>
  <si>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</si>
  <si>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</si>
  <si>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</si>
  <si>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</si>
  <si>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</si>
  <si>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</si>
  <si>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</si>
  <si>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</si>
  <si>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</si>
  <si>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</si>
  <si>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</si>
  <si>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</si>
  <si>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</si>
  <si>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</si>
  <si>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</si>
  <si>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</si>
  <si>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</si>
  <si>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</si>
  <si>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</si>
  <si>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</si>
  <si>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</si>
  <si>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</si>
  <si>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</si>
  <si>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</si>
  <si>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</si>
  <si>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</si>
  <si>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</si>
  <si>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</si>
  <si>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</si>
  <si>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</si>
  <si>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</si>
  <si>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</si>
  <si>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</si>
  <si>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</si>
  <si>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</si>
  <si>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</si>
  <si>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</si>
  <si>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</si>
  <si>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</si>
  <si>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</si>
  <si>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</si>
  <si>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</si>
  <si>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</si>
  <si>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</si>
  <si>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</si>
  <si>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</si>
  <si>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</si>
  <si>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</si>
  <si>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</si>
  <si>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</si>
  <si>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</si>
  <si>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</si>
  <si>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</si>
  <si>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</si>
  <si>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</si>
  <si>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</si>
  <si>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</si>
  <si>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</si>
  <si>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</si>
  <si>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</si>
  <si>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</si>
  <si>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</si>
  <si>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</si>
  <si>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</si>
  <si>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</si>
  <si>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</si>
  <si>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</si>
  <si>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</si>
  <si>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</si>
  <si>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</si>
  <si>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</si>
  <si>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</si>
  <si>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</si>
  <si>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</si>
  <si>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</si>
  <si>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</si>
  <si>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</si>
  <si>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</si>
  <si>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</si>
  <si>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</si>
  <si>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</si>
  <si>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</si>
  <si>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</si>
  <si>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</si>
  <si>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</si>
  <si>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</si>
  <si>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</si>
  <si>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</si>
  <si>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</si>
  <si>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</si>
  <si>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</si>
  <si>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</si>
  <si>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</si>
  <si>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</si>
  <si>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</si>
  <si>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</si>
  <si>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</si>
  <si>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</si>
  <si>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</si>
  <si>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</si>
  <si>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</si>
  <si>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</si>
  <si>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</si>
  <si>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</si>
  <si>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</si>
  <si>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</si>
  <si>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</si>
  <si>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</si>
  <si>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</si>
  <si>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</si>
  <si>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</si>
  <si>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</si>
  <si>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</si>
  <si>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</si>
  <si>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</si>
  <si>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</si>
  <si>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</si>
  <si>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</si>
  <si>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</si>
  <si>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</si>
  <si>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</si>
  <si>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</si>
  <si>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</si>
  <si>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</si>
  <si>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</si>
  <si>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</si>
  <si>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</si>
  <si>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</si>
  <si>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</si>
  <si>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</si>
  <si>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</si>
  <si>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</si>
  <si>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</si>
  <si>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</si>
  <si>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</si>
  <si>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</si>
  <si>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</si>
  <si>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</si>
  <si>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</si>
  <si>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</si>
  <si>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</si>
  <si>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</si>
  <si>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</si>
  <si>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</si>
  <si>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</si>
  <si>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</si>
  <si>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</si>
  <si>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</si>
  <si>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</si>
  <si>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</si>
  <si>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</si>
  <si>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</si>
  <si>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</si>
  <si>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</si>
  <si>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</si>
  <si>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</si>
  <si>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</si>
  <si>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</si>
  <si>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</si>
  <si>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</si>
  <si>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</si>
  <si>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</si>
  <si>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</si>
  <si>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</si>
  <si>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</si>
  <si>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</si>
  <si>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</si>
  <si>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</si>
  <si>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</si>
  <si>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</si>
  <si>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</si>
  <si>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</si>
  <si>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</si>
  <si>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</si>
  <si>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</si>
  <si>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</si>
  <si>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</si>
  <si>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</si>
  <si>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</si>
  <si>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</si>
  <si>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</si>
  <si>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</si>
  <si>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</si>
  <si>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</si>
  <si>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</si>
  <si>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</si>
  <si>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</si>
  <si>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</si>
  <si>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</si>
  <si>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</si>
  <si>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</si>
  <si>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</si>
  <si>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</si>
  <si>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</si>
  <si>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</si>
  <si>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</si>
  <si>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</si>
  <si>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</si>
  <si>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</si>
  <si>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</si>
  <si>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</si>
  <si>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</si>
  <si>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</si>
  <si>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</si>
  <si>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</si>
  <si>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</si>
  <si>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</si>
  <si>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</si>
  <si>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</si>
  <si>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</si>
  <si>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</si>
  <si>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</si>
  <si>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</si>
  <si>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</si>
  <si>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</si>
  <si>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</si>
  <si>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</si>
  <si>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</si>
  <si>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</si>
  <si>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</si>
  <si>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</si>
  <si>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</si>
  <si>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</si>
  <si>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</si>
  <si>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</si>
  <si>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</si>
  <si>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</si>
  <si>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</si>
  <si>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</si>
  <si>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</si>
  <si>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</si>
  <si>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</si>
  <si>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</si>
  <si>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</si>
  <si>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</si>
  <si>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</si>
  <si>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</si>
  <si>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</si>
  <si>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</si>
  <si>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</si>
  <si>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</si>
  <si>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</si>
  <si>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</si>
  <si>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</si>
  <si>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</si>
  <si>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</si>
  <si>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</si>
  <si>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</si>
  <si>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</si>
  <si>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</si>
  <si>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</si>
  <si>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</si>
  <si>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</si>
  <si>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</si>
  <si>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</si>
  <si>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</si>
  <si>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</si>
  <si>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</si>
  <si>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</si>
  <si>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</si>
  <si>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</si>
  <si>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</si>
  <si>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</si>
  <si>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</si>
  <si>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</si>
  <si>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</si>
  <si>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</si>
  <si>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</si>
  <si>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</si>
  <si>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</si>
  <si>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</si>
  <si>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</si>
  <si>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</si>
  <si>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</si>
  <si>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</si>
  <si>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</si>
  <si>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</si>
  <si>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</si>
  <si>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</si>
  <si>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</si>
  <si>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</si>
  <si>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</si>
  <si>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</si>
  <si>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</si>
  <si>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</si>
  <si>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</si>
  <si>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</si>
  <si>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</si>
  <si>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</si>
  <si>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</si>
  <si>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</si>
  <si>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</si>
  <si>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</si>
  <si>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</si>
  <si>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</si>
  <si>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</si>
  <si>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</si>
  <si>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</si>
  <si>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</si>
  <si>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</si>
  <si>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</si>
  <si>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</si>
  <si>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</si>
  <si>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</si>
  <si>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</si>
  <si>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</si>
  <si>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</si>
  <si>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</si>
  <si>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</si>
  <si>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</si>
  <si>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</si>
  <si>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</si>
  <si>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</si>
  <si>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</si>
  <si>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</si>
  <si>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</si>
  <si>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</si>
  <si>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</si>
  <si>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</si>
  <si>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</si>
  <si>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</si>
  <si>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</si>
  <si>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</si>
  <si>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</si>
  <si>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</si>
  <si>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</si>
  <si>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</si>
  <si>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</si>
  <si>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</si>
  <si>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</si>
  <si>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</si>
  <si>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</si>
  <si>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</si>
  <si>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</si>
  <si>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</si>
  <si>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</si>
  <si>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</si>
  <si>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</si>
  <si>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</si>
  <si>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</si>
  <si>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</si>
  <si>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</si>
  <si>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</si>
  <si>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</si>
  <si>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</si>
  <si>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</si>
  <si>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</si>
  <si>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</si>
  <si>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</si>
  <si>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</si>
  <si>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</si>
  <si>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</si>
  <si>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</si>
  <si>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</si>
  <si>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</si>
  <si>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</si>
  <si>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</si>
  <si>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</si>
  <si>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</si>
  <si>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</si>
  <si>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</si>
  <si>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</si>
  <si>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</si>
  <si>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</si>
  <si>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</si>
  <si>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</si>
  <si>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</si>
  <si>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</si>
  <si>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</si>
  <si>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</si>
  <si>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</si>
  <si>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</si>
  <si>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</si>
  <si>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</si>
  <si>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</si>
  <si>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</si>
  <si>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</si>
  <si>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</si>
  <si>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</si>
  <si>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</si>
  <si>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</si>
  <si>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</si>
  <si>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</si>
  <si>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</si>
  <si>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</si>
  <si>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</si>
  <si>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</si>
  <si>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</si>
  <si>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</si>
  <si>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</si>
  <si>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</si>
  <si>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</si>
  <si>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</si>
  <si>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</si>
  <si>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</si>
  <si>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</si>
  <si>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</si>
  <si>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</si>
  <si>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</si>
  <si>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</si>
  <si>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</si>
  <si>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</si>
  <si>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</si>
  <si>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</si>
  <si>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</si>
  <si>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</si>
  <si>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</si>
  <si>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</si>
  <si>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</si>
  <si>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</si>
  <si>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</si>
  <si>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</si>
  <si>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</si>
  <si>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</si>
  <si>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</si>
  <si>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</si>
  <si>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</si>
  <si>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</si>
  <si>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</si>
  <si>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</si>
  <si>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</si>
  <si>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</si>
  <si>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</si>
  <si>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</si>
  <si>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</si>
  <si>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</si>
  <si>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</si>
  <si>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</si>
  <si>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</si>
  <si>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</si>
  <si>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</si>
  <si>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</si>
  <si>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</si>
  <si>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</si>
  <si>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</si>
  <si>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</si>
  <si>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</si>
  <si>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</si>
  <si>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</si>
  <si>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</si>
  <si>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</si>
  <si>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</si>
  <si>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</si>
  <si>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</si>
  <si>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</si>
  <si>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</si>
  <si>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</si>
  <si>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</si>
  <si>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</si>
  <si>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</si>
  <si>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</si>
  <si>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</si>
  <si>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</si>
  <si>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</si>
  <si>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</si>
  <si>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</si>
  <si>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</si>
  <si>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</si>
  <si>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</si>
  <si>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</si>
  <si>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</si>
  <si>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</si>
  <si>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</si>
  <si>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</si>
  <si>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</si>
  <si>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</si>
  <si>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</si>
  <si>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</si>
  <si>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</si>
  <si>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</si>
  <si>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</si>
  <si>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</si>
  <si>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</si>
  <si>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</si>
  <si>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</si>
  <si>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</si>
  <si>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</si>
  <si>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</si>
  <si>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</si>
  <si>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</si>
  <si>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</si>
  <si>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</si>
  <si>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</si>
  <si>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</si>
  <si>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</si>
  <si>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</si>
  <si>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</si>
  <si>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</si>
  <si>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</si>
  <si>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</si>
  <si>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</si>
  <si>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</si>
  <si>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</si>
  <si>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</si>
  <si>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</si>
  <si>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</si>
  <si>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</si>
  <si>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</si>
  <si>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</si>
  <si>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</si>
  <si>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</si>
  <si>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</si>
  <si>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</si>
  <si>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</si>
  <si>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</si>
  <si>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</si>
  <si>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</si>
  <si>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</si>
  <si>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</si>
  <si>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</si>
  <si>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</si>
  <si>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</si>
  <si>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</si>
  <si>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</si>
  <si>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</si>
  <si>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</si>
  <si>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</si>
  <si>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</si>
  <si>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</si>
  <si>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</si>
  <si>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</si>
  <si>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</si>
  <si>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</si>
  <si>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</si>
  <si>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</si>
  <si>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</si>
  <si>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</si>
  <si>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</si>
  <si>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</si>
  <si>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</si>
  <si>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</si>
  <si>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</si>
  <si>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</si>
  <si>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</si>
  <si>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</si>
  <si>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</si>
  <si>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</si>
  <si>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</si>
  <si>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</si>
  <si>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</si>
  <si>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</si>
  <si>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</si>
  <si>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</si>
  <si>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</si>
  <si>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</si>
  <si>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</si>
  <si>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</si>
  <si>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</si>
  <si>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</si>
  <si>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</si>
  <si>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</si>
  <si>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</si>
  <si>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</si>
  <si>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</si>
  <si>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</si>
  <si>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</si>
  <si>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</si>
  <si>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</si>
  <si>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</si>
  <si>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</si>
  <si>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</si>
  <si>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</si>
  <si>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</si>
  <si>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</si>
  <si>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</si>
  <si>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</si>
  <si>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</si>
  <si>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</si>
  <si>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</si>
  <si>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</si>
  <si>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</si>
  <si>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</si>
  <si>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</si>
  <si>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</si>
  <si>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</si>
  <si>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</si>
  <si>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</si>
  <si>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</si>
  <si>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</si>
  <si>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</si>
  <si>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</si>
  <si>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</si>
  <si>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</si>
  <si>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</si>
  <si>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</si>
  <si>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</si>
  <si>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</si>
  <si>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</si>
  <si>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</si>
  <si>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</si>
  <si>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</si>
  <si>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</si>
  <si>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</si>
  <si>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</si>
  <si>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</si>
  <si>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</si>
  <si>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</si>
  <si>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</si>
  <si>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</si>
  <si>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</si>
  <si>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</si>
  <si>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</si>
  <si>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</si>
  <si>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</si>
  <si>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</si>
  <si>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</si>
  <si>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</si>
  <si>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</si>
  <si>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</si>
  <si>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</si>
  <si>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</si>
  <si>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</si>
  <si>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</si>
  <si>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</si>
  <si>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</si>
  <si>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</si>
  <si>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</si>
  <si>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</si>
  <si>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</si>
  <si>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</si>
  <si>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</si>
  <si>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</si>
  <si>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</si>
  <si>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</si>
  <si>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</si>
  <si>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</si>
  <si>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</si>
  <si>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</si>
  <si>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</si>
  <si>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</si>
  <si>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</si>
  <si>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</si>
  <si>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</si>
  <si>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</si>
  <si>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</si>
  <si>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</si>
  <si>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</si>
  <si>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</si>
  <si>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</si>
  <si>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</si>
  <si>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</si>
  <si>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</si>
  <si>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</si>
  <si>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</si>
  <si>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</si>
  <si>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</si>
  <si>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</si>
  <si>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</si>
  <si>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</si>
  <si>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</si>
  <si>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</si>
  <si>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</si>
  <si>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</si>
  <si>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</si>
  <si>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</si>
  <si>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</si>
  <si>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</si>
  <si>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</si>
  <si>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</si>
  <si>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</si>
  <si>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</si>
  <si>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</si>
  <si>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</si>
  <si>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</si>
  <si>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</si>
  <si>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</si>
  <si>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</si>
  <si>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</si>
  <si>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</si>
  <si>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</si>
  <si>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</si>
  <si>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</si>
  <si>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</si>
  <si>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</si>
  <si>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</si>
  <si>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</si>
  <si>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</si>
  <si>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</si>
  <si>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</si>
  <si>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</si>
  <si>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</si>
  <si>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</si>
  <si>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</si>
  <si>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</si>
  <si>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</si>
  <si>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</si>
  <si>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</si>
  <si>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</si>
  <si>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</si>
  <si>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</si>
  <si>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</si>
  <si>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</si>
  <si>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</si>
  <si>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</si>
  <si>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</si>
  <si>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</si>
  <si>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</si>
  <si>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</si>
  <si>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</si>
  <si>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</si>
  <si>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</si>
  <si>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</si>
  <si>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</si>
  <si>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</si>
  <si>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</si>
  <si>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</si>
  <si>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</si>
  <si>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</si>
  <si>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</si>
  <si>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</si>
  <si>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</si>
  <si>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</si>
  <si>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</si>
  <si>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</si>
  <si>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</si>
  <si>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</si>
  <si>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</si>
  <si>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</si>
  <si>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</si>
  <si>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</si>
  <si>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</si>
  <si>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</si>
  <si>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</si>
  <si>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</si>
  <si>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</si>
  <si>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</si>
  <si>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</si>
  <si>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</si>
  <si>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</si>
  <si>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</si>
  <si>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</si>
  <si>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</si>
  <si>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</si>
  <si>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</si>
  <si>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</si>
  <si>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</si>
  <si>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</si>
  <si>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</si>
  <si>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</si>
  <si>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</si>
  <si>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</si>
  <si>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</si>
  <si>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</si>
  <si>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</si>
  <si>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</si>
  <si>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</si>
  <si>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</si>
  <si>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</si>
  <si>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</si>
  <si>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</si>
  <si>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</si>
  <si>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</si>
  <si>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</si>
  <si>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</si>
  <si>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</si>
  <si>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</si>
  <si>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</si>
  <si>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</si>
  <si>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</si>
  <si>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</si>
  <si>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</si>
  <si>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</si>
  <si>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</si>
  <si>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</si>
  <si>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</si>
  <si>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</si>
  <si>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</si>
  <si>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</si>
  <si>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</si>
  <si>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</si>
  <si>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</si>
  <si>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</si>
  <si>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</si>
  <si>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</si>
  <si>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</si>
  <si>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</si>
  <si>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</si>
  <si>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</si>
  <si>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</si>
  <si>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</si>
  <si>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</si>
  <si>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</si>
  <si>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</si>
  <si>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</si>
  <si>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</si>
  <si>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</si>
  <si>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</si>
  <si>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</si>
  <si>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</si>
  <si>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</si>
  <si>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</si>
  <si>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</si>
  <si>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</si>
  <si>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</si>
  <si>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</si>
  <si>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</si>
  <si>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</si>
  <si>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</si>
  <si>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</si>
  <si>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</si>
  <si>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</si>
  <si>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</si>
  <si>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</si>
  <si>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</si>
  <si>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</si>
  <si>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</si>
  <si>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</si>
  <si>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</si>
  <si>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</si>
  <si>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</si>
  <si>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</si>
  <si>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</si>
  <si>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</si>
  <si>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</si>
  <si>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</si>
  <si>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</si>
  <si>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</si>
  <si>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</si>
  <si>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</si>
  <si>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</si>
  <si>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</si>
  <si>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</si>
  <si>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</si>
  <si>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</si>
  <si>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</si>
  <si>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</si>
  <si>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</si>
  <si>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</si>
  <si>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</si>
  <si>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</si>
  <si>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</si>
  <si>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</si>
  <si>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</si>
  <si>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</si>
  <si>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</si>
  <si>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</si>
  <si>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</si>
  <si>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</si>
  <si>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</si>
  <si>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</si>
  <si>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</si>
  <si>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</si>
  <si>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</si>
  <si>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</si>
  <si>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</si>
  <si>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</si>
  <si>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</si>
  <si>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</si>
  <si>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</si>
  <si>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</si>
  <si>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</si>
  <si>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</si>
  <si>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</si>
  <si>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</si>
  <si>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</si>
  <si>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</si>
  <si>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</si>
  <si>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</si>
  <si>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</si>
  <si>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</si>
  <si>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</si>
  <si>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</si>
  <si>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</si>
  <si>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</si>
  <si>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</si>
  <si>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</si>
  <si>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</si>
  <si>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</si>
  <si>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</si>
  <si>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</si>
  <si>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</si>
  <si>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</si>
  <si>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</si>
  <si>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</si>
  <si>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</si>
  <si>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</si>
  <si>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</si>
  <si>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</si>
  <si>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</si>
  <si>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</si>
  <si>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</si>
  <si>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</si>
  <si>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</si>
  <si>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</si>
  <si>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</si>
  <si>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</si>
  <si>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</si>
  <si>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</si>
  <si>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</si>
  <si>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</si>
  <si>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</si>
  <si>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</si>
  <si>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</si>
  <si>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</si>
  <si>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</si>
  <si>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</si>
  <si>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</si>
  <si>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</si>
  <si>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</si>
  <si>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</si>
  <si>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</si>
  <si>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</si>
  <si>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</si>
  <si>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</si>
  <si>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</si>
  <si>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</si>
  <si>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</si>
  <si>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</si>
  <si>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</si>
  <si>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</si>
  <si>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</si>
  <si>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</si>
  <si>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</si>
  <si>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</si>
  <si>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</si>
  <si>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</si>
  <si>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</si>
  <si>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</si>
  <si>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</si>
  <si>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</si>
  <si>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</si>
  <si>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</si>
  <si>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</si>
  <si>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</si>
  <si>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</si>
  <si>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</si>
  <si>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</si>
  <si>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</si>
  <si>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</si>
  <si>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</si>
  <si>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</si>
  <si>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</si>
  <si>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</si>
  <si>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</si>
  <si>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</si>
  <si>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</si>
  <si>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</si>
  <si>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</si>
  <si>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</si>
  <si>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</si>
  <si>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</si>
  <si>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</si>
  <si>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</si>
  <si>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</si>
  <si>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</si>
  <si>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</si>
  <si>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</si>
  <si>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</si>
  <si>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</si>
  <si>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</si>
  <si>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</si>
  <si>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</si>
  <si>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</si>
  <si>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</si>
  <si>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</si>
  <si>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</si>
  <si>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</si>
  <si>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</si>
  <si>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</si>
  <si>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</si>
  <si>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</si>
  <si>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</si>
  <si>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</si>
  <si>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</si>
  <si>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</si>
  <si>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</si>
  <si>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</si>
  <si>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</si>
  <si>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</si>
  <si>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</si>
  <si>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</si>
  <si>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</si>
  <si>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</si>
  <si>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</si>
  <si>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</si>
  <si>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</si>
  <si>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</si>
  <si>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</si>
  <si>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</si>
  <si>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</si>
  <si>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</si>
  <si>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</si>
  <si>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</si>
  <si>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</si>
  <si>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</si>
  <si>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</si>
  <si>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</si>
  <si>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</si>
  <si>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</si>
  <si>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</si>
  <si>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</si>
  <si>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</si>
  <si>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</si>
  <si>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</si>
  <si>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</si>
  <si>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</si>
  <si>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</si>
  <si>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</si>
  <si>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</si>
  <si>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</si>
  <si>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</si>
  <si>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</si>
  <si>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</si>
  <si>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</si>
  <si>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</si>
  <si>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</si>
  <si>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</si>
  <si>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</si>
  <si>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</si>
  <si>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</si>
  <si>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</si>
  <si>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</si>
  <si>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</si>
  <si>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</si>
  <si>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</si>
  <si>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</si>
  <si>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</si>
  <si>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</si>
  <si>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</si>
  <si>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</si>
  <si>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</si>
  <si>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</si>
  <si>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</si>
  <si>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</si>
  <si>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</si>
  <si>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</si>
  <si>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</si>
  <si>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</si>
  <si>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</si>
  <si>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</si>
  <si>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</si>
  <si>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</si>
  <si>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</si>
  <si>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</si>
  <si>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</si>
  <si>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</si>
  <si>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</si>
  <si>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</si>
  <si>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</si>
  <si>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</si>
  <si>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</si>
  <si>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</si>
  <si>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</si>
  <si>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</si>
  <si>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</si>
  <si>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</si>
  <si>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</si>
  <si>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</si>
  <si>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</si>
  <si>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</si>
  <si>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</si>
  <si>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</si>
  <si>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</si>
  <si>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</si>
  <si>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</si>
  <si>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</si>
  <si>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</si>
  <si>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</si>
  <si>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</si>
  <si>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</si>
  <si>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</si>
  <si>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</si>
  <si>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</si>
  <si>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</si>
  <si>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</si>
  <si>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</si>
  <si>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</si>
  <si>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</si>
  <si>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</si>
  <si>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</si>
  <si>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</si>
  <si>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</si>
  <si>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</si>
  <si>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</si>
  <si>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</si>
  <si>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</si>
  <si>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</si>
  <si>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</si>
  <si>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</si>
  <si>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</si>
  <si>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</si>
  <si>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</si>
  <si>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</si>
  <si>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</si>
  <si>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</si>
  <si>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</si>
  <si>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</si>
  <si>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</si>
  <si>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</si>
  <si>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</si>
  <si>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</si>
  <si>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</si>
  <si>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</si>
  <si>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</si>
  <si>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</si>
  <si>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</si>
  <si>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</si>
  <si>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</si>
  <si>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</si>
  <si>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</si>
  <si>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</si>
  <si>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</si>
  <si>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</si>
  <si>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</si>
  <si>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</si>
  <si>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</si>
  <si>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</si>
  <si>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</si>
  <si>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</si>
  <si>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</si>
  <si>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</si>
  <si>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</si>
  <si>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</si>
  <si>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</si>
  <si>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</si>
  <si>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</si>
  <si>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</si>
  <si>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</si>
  <si>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</si>
  <si>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</si>
  <si>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</si>
  <si>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</si>
  <si>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</si>
  <si>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</si>
  <si>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</si>
  <si>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</si>
  <si>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</si>
  <si>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</si>
  <si>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</si>
  <si>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</si>
  <si>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</si>
  <si>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</si>
  <si>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</si>
  <si>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</si>
  <si>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</si>
  <si>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</si>
  <si>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</si>
  <si>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</si>
  <si>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</si>
  <si>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</si>
  <si>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</si>
  <si>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</si>
  <si>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</si>
  <si>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</si>
  <si>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</si>
  <si>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</si>
  <si>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</si>
  <si>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</si>
  <si>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</si>
  <si>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</si>
  <si>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</si>
  <si>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</si>
  <si>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</si>
  <si>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</si>
  <si>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</si>
  <si>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</si>
  <si>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</si>
  <si>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</si>
  <si>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</si>
  <si>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</si>
  <si>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</si>
  <si>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</si>
  <si>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</si>
  <si>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</si>
  <si>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</si>
  <si>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</si>
  <si>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</si>
  <si>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</si>
  <si>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</si>
  <si>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</si>
  <si>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</si>
  <si>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</si>
  <si>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</si>
  <si>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</si>
  <si>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</si>
  <si>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</si>
  <si>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</si>
  <si>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</si>
  <si>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</si>
  <si>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</si>
  <si>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</si>
  <si>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</si>
  <si>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</si>
  <si>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</si>
  <si>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</si>
  <si>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</si>
  <si>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</si>
  <si>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</si>
  <si>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</si>
  <si>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</si>
  <si>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</si>
  <si>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</si>
  <si>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</si>
  <si>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</si>
  <si>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</si>
  <si>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(9x10x43) </t>
  </si>
  <si>
    <t>OD-B0638-1</t>
  </si>
  <si>
    <t>B0638-1</t>
  </si>
  <si>
    <t>V17561-DWXD-7422</t>
  </si>
  <si>
    <t xml:space="preserve">OD-SS-1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</si>
  <si>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</si>
  <si>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</si>
  <si>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</si>
  <si>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</si>
  <si>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</si>
  <si>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</si>
  <si>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</si>
  <si>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</si>
  <si>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</si>
  <si>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</si>
  <si>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</si>
  <si>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</si>
  <si>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</si>
  <si>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</si>
  <si>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</si>
  <si>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</si>
  <si>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</si>
  <si>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</si>
  <si>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</si>
  <si>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</si>
  <si>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</si>
  <si>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</si>
  <si>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</si>
  <si>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</si>
  <si>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</si>
  <si>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</si>
  <si>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</si>
  <si>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</si>
  <si>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</si>
  <si>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</si>
  <si>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</si>
  <si>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</si>
  <si>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</si>
  <si>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</si>
  <si>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</si>
  <si>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</si>
  <si>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</si>
  <si>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</si>
  <si>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</si>
  <si>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</si>
  <si>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</si>
  <si>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</si>
  <si>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</si>
  <si>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</si>
  <si>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</si>
  <si>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</si>
  <si>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</si>
  <si>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</si>
  <si>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</si>
  <si>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</si>
  <si>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</si>
  <si>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</si>
  <si>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</si>
  <si>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</si>
  <si>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</si>
  <si>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</si>
  <si>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</si>
  <si>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</si>
  <si>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</si>
  <si>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</si>
  <si>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</si>
  <si>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</si>
  <si>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</si>
  <si>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</si>
  <si>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</si>
  <si>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</si>
  <si>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</si>
  <si>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</si>
  <si>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</si>
  <si>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</si>
  <si>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</si>
  <si>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</si>
  <si>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</si>
  <si>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</si>
  <si>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</si>
  <si>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</si>
  <si>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</si>
  <si>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</si>
  <si>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</si>
  <si>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</si>
  <si>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</si>
  <si>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</si>
  <si>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</si>
  <si>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</si>
  <si>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</si>
  <si>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</si>
  <si>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</si>
  <si>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</si>
  <si>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</si>
  <si>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</si>
  <si>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</si>
  <si>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</si>
  <si>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</si>
  <si>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</si>
  <si>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</si>
  <si>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</si>
  <si>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</si>
  <si>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</si>
  <si>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</si>
  <si>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</si>
  <si>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</si>
  <si>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</si>
  <si>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</si>
  <si>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</si>
  <si>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</si>
  <si>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</si>
  <si>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</si>
  <si>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</si>
  <si>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</si>
  <si>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</si>
  <si>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</si>
  <si>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</si>
  <si>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</si>
  <si>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</si>
  <si>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</si>
  <si>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</si>
  <si>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</si>
  <si>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</si>
  <si>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</si>
  <si>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</si>
  <si>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</si>
  <si>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</si>
  <si>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</si>
  <si>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</si>
  <si>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</si>
  <si>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</si>
  <si>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</si>
  <si>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</si>
  <si>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</si>
  <si>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</si>
  <si>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</si>
  <si>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</si>
  <si>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</si>
  <si>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</si>
  <si>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</si>
  <si>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</si>
  <si>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</si>
  <si>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</si>
  <si>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</si>
  <si>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</si>
  <si>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</si>
  <si>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</si>
  <si>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</si>
  <si>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</si>
  <si>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</si>
  <si>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</si>
  <si>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</si>
  <si>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</si>
  <si>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</si>
  <si>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</si>
  <si>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</si>
  <si>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</si>
  <si>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</si>
  <si>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</si>
  <si>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</si>
  <si>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</si>
  <si>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</si>
  <si>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</si>
  <si>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</si>
  <si>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</si>
  <si>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</si>
  <si>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</si>
  <si>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</si>
  <si>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</si>
  <si>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</si>
  <si>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</si>
  <si>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</si>
  <si>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</si>
  <si>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</si>
  <si>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</si>
  <si>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</si>
  <si>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</si>
  <si>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</si>
  <si>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</si>
  <si>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</si>
  <si>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</si>
  <si>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</si>
  <si>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</si>
  <si>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</si>
  <si>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</si>
  <si>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</si>
  <si>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</si>
  <si>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</si>
  <si>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</si>
  <si>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</si>
  <si>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</si>
  <si>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</si>
  <si>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</si>
  <si>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</si>
  <si>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</si>
  <si>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</si>
  <si>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</si>
  <si>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</si>
  <si>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</si>
  <si>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</si>
  <si>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</si>
  <si>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</si>
  <si>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</si>
  <si>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</si>
  <si>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</si>
  <si>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</si>
  <si>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</si>
  <si>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</si>
  <si>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</si>
  <si>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</si>
  <si>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</si>
  <si>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</si>
  <si>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</si>
  <si>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</si>
  <si>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</si>
  <si>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</si>
  <si>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</si>
  <si>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</si>
  <si>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</si>
  <si>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</si>
  <si>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</si>
  <si>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</si>
  <si>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</si>
  <si>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</si>
  <si>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</si>
  <si>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</si>
  <si>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</si>
  <si>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</si>
  <si>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</si>
  <si>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</si>
  <si>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</si>
  <si>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</si>
  <si>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</si>
  <si>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</si>
  <si>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</si>
  <si>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</si>
  <si>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</si>
  <si>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</si>
  <si>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</si>
  <si>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</si>
  <si>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</si>
  <si>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</si>
  <si>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</si>
  <si>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</si>
  <si>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</si>
  <si>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</si>
  <si>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</si>
  <si>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</si>
  <si>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</si>
  <si>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</si>
  <si>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</si>
  <si>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</si>
  <si>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</si>
  <si>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</si>
  <si>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</si>
  <si>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</si>
  <si>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</si>
  <si>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</si>
  <si>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</si>
  <si>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</si>
  <si>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</si>
  <si>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</si>
  <si>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</si>
  <si>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</si>
  <si>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</si>
  <si>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</si>
  <si>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</si>
  <si>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</si>
  <si>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</si>
  <si>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</si>
  <si>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</si>
  <si>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</si>
  <si>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</si>
  <si>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</si>
  <si>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</si>
  <si>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</si>
  <si>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</si>
  <si>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</si>
  <si>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</si>
  <si>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</si>
  <si>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</si>
  <si>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</si>
  <si>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</si>
  <si>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</si>
  <si>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</si>
  <si>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</si>
  <si>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</si>
  <si>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</si>
  <si>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</si>
  <si>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</si>
  <si>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</si>
  <si>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</si>
  <si>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</si>
  <si>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</si>
  <si>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</si>
  <si>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</si>
  <si>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</si>
  <si>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</si>
  <si>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</si>
  <si>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</si>
  <si>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</si>
  <si>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</si>
  <si>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</si>
  <si>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</si>
  <si>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</si>
  <si>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</si>
  <si>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</si>
  <si>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</si>
  <si>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</si>
  <si>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</si>
  <si>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</si>
  <si>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</si>
  <si>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</si>
  <si>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</si>
  <si>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</si>
  <si>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</si>
  <si>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</si>
  <si>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</si>
  <si>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</si>
  <si>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</si>
  <si>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</si>
  <si>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</si>
  <si>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</si>
  <si>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</si>
  <si>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</si>
  <si>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</si>
  <si>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</si>
  <si>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</si>
  <si>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</si>
  <si>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</si>
  <si>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</si>
  <si>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</si>
  <si>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</si>
  <si>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</si>
  <si>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</si>
  <si>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</si>
  <si>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</si>
  <si>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</si>
  <si>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</si>
  <si>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</si>
  <si>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</si>
  <si>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</si>
  <si>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</si>
  <si>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</si>
  <si>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</si>
  <si>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</si>
  <si>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</si>
  <si>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</si>
  <si>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</si>
  <si>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</si>
  <si>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</si>
  <si>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</si>
  <si>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</si>
  <si>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</si>
  <si>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</si>
  <si>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</si>
  <si>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</si>
  <si>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</si>
  <si>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</si>
  <si>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</si>
  <si>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</si>
  <si>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</si>
  <si>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</si>
  <si>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</si>
  <si>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</si>
  <si>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</si>
  <si>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</si>
  <si>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</si>
  <si>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</si>
  <si>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</si>
  <si>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</si>
  <si>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</si>
  <si>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</si>
  <si>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</si>
  <si>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</si>
  <si>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</si>
  <si>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</si>
  <si>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</si>
  <si>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</si>
  <si>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</si>
  <si>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</si>
  <si>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</si>
  <si>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</si>
  <si>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</si>
  <si>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</si>
  <si>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</si>
  <si>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</si>
  <si>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</si>
  <si>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</si>
  <si>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</si>
  <si>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</si>
  <si>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</si>
  <si>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</si>
  <si>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</si>
  <si>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</si>
  <si>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</si>
  <si>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</si>
  <si>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</si>
  <si>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</si>
  <si>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</si>
  <si>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</si>
  <si>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</si>
  <si>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</si>
  <si>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</si>
  <si>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</si>
  <si>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</si>
  <si>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</si>
  <si>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</si>
  <si>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</si>
  <si>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</si>
  <si>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</si>
  <si>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</si>
  <si>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</si>
  <si>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</si>
  <si>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</si>
  <si>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</si>
  <si>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</si>
  <si>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</si>
  <si>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</si>
  <si>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</si>
  <si>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</si>
  <si>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</si>
  <si>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</si>
  <si>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</si>
  <si>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</si>
  <si>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</si>
  <si>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</si>
  <si>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</si>
  <si>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</si>
  <si>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</si>
  <si>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</si>
  <si>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</si>
  <si>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</si>
  <si>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</si>
  <si>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</si>
  <si>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</si>
  <si>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</si>
  <si>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</si>
  <si>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</si>
  <si>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</si>
  <si>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</si>
  <si>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</si>
  <si>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</si>
  <si>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</si>
  <si>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</si>
  <si>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</si>
  <si>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</si>
  <si>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</si>
  <si>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</si>
  <si>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</si>
  <si>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</si>
  <si>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</si>
  <si>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</si>
  <si>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</si>
  <si>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</si>
  <si>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</si>
  <si>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</si>
  <si>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</si>
  <si>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</si>
  <si>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</si>
  <si>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</si>
  <si>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</si>
  <si>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</si>
  <si>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</si>
  <si>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</si>
  <si>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</si>
  <si>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</si>
  <si>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</si>
  <si>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</si>
  <si>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</si>
  <si>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</si>
  <si>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</si>
  <si>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</si>
  <si>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</si>
  <si>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</si>
  <si>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</si>
  <si>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</si>
  <si>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</si>
  <si>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</si>
  <si>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</si>
  <si>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</si>
  <si>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</si>
  <si>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</si>
  <si>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</si>
  <si>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</si>
  <si>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</si>
  <si>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</si>
  <si>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</si>
  <si>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</si>
  <si>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</si>
  <si>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</si>
  <si>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</si>
  <si>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</si>
  <si>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</si>
  <si>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</si>
  <si>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</si>
  <si>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</si>
  <si>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</si>
  <si>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</si>
  <si>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</si>
  <si>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</si>
  <si>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</si>
  <si>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</si>
  <si>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</si>
  <si>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</si>
  <si>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</si>
  <si>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</si>
  <si>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</si>
  <si>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</si>
  <si>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</si>
  <si>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</si>
  <si>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</si>
  <si>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</si>
  <si>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</si>
  <si>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</si>
  <si>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</si>
  <si>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</si>
  <si>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</si>
  <si>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</si>
  <si>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</si>
  <si>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</si>
  <si>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</si>
  <si>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</si>
  <si>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</si>
  <si>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</si>
  <si>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</si>
  <si>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</si>
  <si>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</si>
  <si>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</si>
  <si>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</si>
  <si>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</si>
  <si>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</si>
  <si>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</si>
  <si>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</si>
  <si>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</si>
  <si>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</si>
  <si>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</si>
  <si>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</si>
  <si>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</si>
  <si>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</si>
  <si>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</si>
  <si>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</si>
  <si>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</si>
  <si>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</si>
  <si>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</si>
  <si>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</si>
  <si>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</si>
  <si>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</si>
  <si>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</si>
  <si>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</si>
  <si>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</si>
  <si>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</si>
  <si>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</si>
  <si>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</si>
  <si>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</si>
  <si>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</si>
  <si>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</si>
  <si>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</si>
  <si>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</si>
  <si>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</si>
  <si>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</si>
  <si>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</si>
  <si>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</si>
  <si>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</si>
  <si>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</si>
  <si>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</si>
  <si>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</si>
  <si>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</si>
  <si>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</si>
  <si>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</si>
  <si>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</si>
  <si>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</si>
  <si>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</si>
  <si>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</si>
  <si>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</si>
  <si>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</si>
  <si>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</si>
  <si>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</si>
  <si>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</si>
  <si>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</si>
  <si>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</si>
  <si>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</si>
  <si>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</si>
  <si>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</si>
  <si>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</si>
  <si>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</si>
  <si>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</si>
  <si>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</si>
  <si>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</si>
  <si>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</si>
  <si>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</si>
  <si>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</si>
  <si>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</si>
  <si>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</si>
  <si>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</si>
  <si>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</si>
  <si>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</si>
  <si>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</si>
  <si>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</si>
  <si>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</si>
  <si>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</si>
  <si>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</si>
  <si>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</si>
  <si>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</si>
  <si>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</si>
  <si>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</si>
  <si>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</si>
  <si>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</si>
  <si>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</si>
  <si>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</si>
  <si>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</si>
  <si>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</si>
  <si>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</si>
  <si>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</si>
  <si>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</si>
  <si>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</si>
  <si>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</si>
  <si>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</si>
  <si>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</si>
  <si>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</si>
  <si>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</si>
  <si>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</si>
  <si>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</si>
  <si>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</si>
  <si>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</si>
  <si>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</si>
  <si>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</si>
  <si>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</si>
  <si>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</si>
  <si>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</si>
  <si>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</si>
  <si>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</si>
  <si>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</si>
  <si>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</si>
  <si>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</si>
  <si>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</si>
  <si>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</si>
  <si>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</si>
  <si>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</si>
  <si>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</si>
  <si>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</si>
  <si>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</si>
  <si>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</si>
  <si>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</si>
  <si>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</si>
  <si>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</si>
  <si>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</si>
  <si>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</si>
  <si>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</si>
  <si>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</si>
  <si>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</si>
  <si>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</si>
  <si>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</si>
  <si>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</si>
  <si>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</si>
  <si>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</si>
  <si>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</si>
  <si>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</si>
  <si>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</si>
  <si>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</si>
  <si>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</si>
  <si>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</si>
  <si>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</si>
  <si>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</si>
  <si>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</si>
  <si>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</si>
  <si>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</si>
  <si>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</si>
  <si>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</si>
  <si>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</si>
  <si>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</si>
  <si>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</si>
  <si>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</si>
  <si>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</si>
  <si>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</si>
  <si>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</si>
  <si>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</si>
  <si>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</si>
  <si>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</si>
  <si>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</si>
  <si>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</si>
  <si>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</si>
  <si>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</si>
  <si>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</si>
  <si>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</si>
  <si>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</si>
  <si>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</si>
  <si>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</si>
  <si>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</si>
  <si>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</si>
  <si>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</si>
  <si>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</si>
  <si>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</si>
  <si>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</si>
  <si>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</si>
  <si>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</si>
  <si>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</si>
  <si>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</si>
  <si>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</si>
  <si>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</si>
  <si>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</si>
  <si>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</si>
  <si>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</si>
  <si>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</si>
  <si>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</si>
  <si>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</si>
  <si>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</si>
  <si>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</si>
  <si>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</si>
  <si>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</si>
  <si>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</si>
  <si>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</si>
  <si>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</si>
  <si>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</si>
  <si>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</si>
  <si>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</si>
  <si>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</si>
  <si>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</si>
  <si>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</si>
  <si>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</si>
  <si>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</si>
  <si>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</si>
  <si>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</si>
  <si>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</si>
  <si>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</si>
  <si>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</si>
  <si>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</si>
  <si>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</si>
  <si>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</si>
  <si>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</si>
  <si>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</si>
  <si>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</si>
  <si>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</si>
  <si>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</si>
  <si>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</si>
  <si>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</si>
  <si>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</si>
  <si>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</si>
  <si>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</si>
  <si>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</si>
  <si>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</si>
  <si>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</si>
  <si>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</si>
  <si>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</si>
  <si>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</si>
  <si>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</si>
  <si>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</si>
  <si>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</si>
  <si>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</si>
  <si>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</si>
  <si>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</si>
  <si>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</si>
  <si>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</si>
  <si>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</si>
  <si>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</si>
  <si>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</si>
  <si>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</si>
  <si>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</si>
  <si>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</si>
  <si>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</si>
  <si>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</si>
  <si>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</si>
  <si>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</si>
  <si>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</si>
  <si>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</si>
  <si>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</si>
  <si>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</si>
  <si>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</si>
  <si>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</si>
  <si>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</si>
  <si>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</si>
  <si>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</si>
  <si>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</si>
  <si>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</si>
  <si>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</si>
  <si>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</si>
  <si>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</si>
  <si>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</si>
  <si>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</si>
  <si>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</si>
  <si>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</si>
  <si>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</si>
  <si>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</si>
  <si>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</si>
  <si>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</si>
  <si>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</si>
  <si>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</si>
  <si>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</si>
  <si>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</si>
  <si>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</si>
  <si>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</si>
  <si>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</si>
  <si>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</si>
  <si>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</si>
  <si>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</si>
  <si>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</si>
  <si>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</si>
  <si>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</si>
  <si>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</si>
  <si>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</si>
  <si>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</si>
  <si>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</si>
  <si>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</si>
  <si>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</si>
  <si>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</si>
  <si>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</si>
  <si>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</si>
  <si>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</si>
  <si>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</si>
  <si>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</si>
  <si>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</si>
  <si>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</si>
  <si>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</si>
  <si>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</si>
  <si>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</si>
  <si>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</si>
  <si>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</si>
  <si>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</si>
  <si>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</si>
  <si>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</si>
  <si>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</si>
  <si>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</si>
  <si>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</si>
  <si>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</si>
  <si>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</si>
  <si>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</si>
  <si>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</si>
  <si>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</si>
  <si>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</si>
  <si>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</si>
  <si>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</si>
  <si>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</si>
  <si>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</si>
  <si>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</si>
  <si>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</si>
  <si>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</si>
  <si>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</si>
  <si>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</si>
  <si>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</si>
  <si>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</si>
  <si>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</si>
  <si>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</si>
  <si>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</si>
  <si>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</si>
  <si>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</si>
  <si>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</si>
  <si>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</si>
  <si>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</si>
  <si>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</si>
  <si>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</si>
  <si>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</si>
  <si>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</si>
  <si>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</si>
  <si>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</si>
  <si>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</si>
  <si>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</si>
  <si>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</si>
  <si>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</si>
  <si>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</si>
  <si>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</si>
  <si>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</si>
  <si>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</si>
  <si>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</si>
  <si>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</si>
  <si>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</si>
  <si>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</si>
  <si>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</si>
  <si>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</si>
  <si>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</si>
  <si>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</si>
  <si>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</si>
  <si>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</si>
  <si>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</si>
  <si>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</si>
  <si>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</si>
  <si>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</si>
  <si>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</si>
  <si>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</si>
  <si>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</si>
  <si>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</si>
  <si>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</si>
  <si>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</si>
  <si>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</si>
  <si>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</si>
  <si>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</si>
  <si>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</si>
  <si>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</si>
  <si>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</si>
  <si>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</si>
  <si>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</si>
  <si>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</si>
  <si>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</si>
  <si>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</si>
  <si>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</si>
  <si>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</si>
  <si>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</si>
  <si>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</si>
  <si>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</si>
  <si>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</si>
  <si>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</si>
  <si>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</si>
  <si>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</si>
  <si>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</si>
  <si>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</si>
  <si>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</si>
  <si>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</si>
  <si>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</si>
  <si>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</si>
  <si>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</si>
  <si>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</si>
  <si>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</si>
  <si>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</si>
  <si>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</si>
  <si>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</si>
  <si>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</si>
  <si>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</si>
  <si>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</si>
  <si>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</si>
  <si>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</si>
  <si>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</si>
  <si>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</si>
  <si>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</si>
  <si>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</si>
  <si>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</si>
  <si>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</si>
  <si>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</si>
  <si>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</si>
  <si>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</si>
  <si>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</si>
  <si>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</si>
  <si>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</si>
  <si>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</si>
  <si>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</si>
  <si>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</si>
  <si>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</si>
  <si>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</si>
  <si>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</si>
  <si>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</si>
  <si>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</si>
  <si>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</si>
  <si>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</si>
  <si>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</si>
  <si>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</si>
  <si>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</si>
  <si>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</si>
  <si>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</si>
  <si>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</si>
  <si>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</si>
  <si>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</si>
  <si>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</si>
  <si>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</si>
  <si>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</si>
  <si>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</si>
  <si>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</si>
  <si>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</si>
  <si>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</si>
  <si>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</si>
  <si>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</si>
  <si>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</si>
  <si>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</si>
  <si>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</si>
  <si>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</si>
  <si>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</si>
  <si>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</si>
  <si>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</si>
  <si>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</si>
  <si>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</si>
  <si>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</si>
  <si>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</si>
  <si>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</si>
  <si>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</si>
  <si>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</si>
  <si>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</si>
  <si>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</si>
  <si>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</si>
  <si>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</si>
  <si>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</si>
  <si>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</si>
  <si>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</si>
  <si>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</si>
  <si>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</si>
  <si>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</si>
  <si>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</si>
  <si>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</si>
  <si>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</si>
  <si>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</si>
  <si>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</si>
  <si>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</si>
  <si>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</si>
  <si>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</si>
  <si>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</si>
  <si>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</si>
  <si>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</si>
  <si>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</si>
  <si>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</si>
  <si>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</si>
  <si>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</si>
  <si>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</si>
  <si>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</si>
  <si>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</si>
  <si>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</si>
  <si>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</si>
  <si>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</si>
  <si>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</si>
  <si>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</si>
  <si>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</si>
  <si>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</si>
  <si>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</si>
  <si>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</si>
  <si>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</si>
  <si>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</si>
  <si>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</si>
  <si>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</si>
  <si>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</si>
  <si>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</si>
  <si>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</si>
  <si>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</si>
  <si>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</si>
  <si>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</si>
  <si>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</si>
  <si>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</si>
  <si>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</si>
  <si>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</si>
  <si>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</si>
  <si>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</si>
  <si>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</si>
  <si>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</si>
  <si>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</si>
  <si>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</si>
  <si>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</si>
  <si>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</si>
  <si>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</si>
  <si>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</si>
  <si>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</si>
  <si>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</si>
  <si>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</si>
  <si>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</si>
  <si>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</si>
  <si>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</si>
  <si>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</si>
  <si>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</si>
  <si>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</si>
  <si>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</si>
  <si>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</si>
  <si>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</si>
  <si>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</si>
  <si>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</si>
  <si>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</si>
  <si>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</si>
  <si>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</si>
  <si>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</si>
  <si>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</si>
  <si>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</si>
  <si>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</si>
  <si>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</si>
  <si>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</si>
  <si>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</si>
  <si>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</si>
  <si>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</si>
  <si>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</si>
  <si>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</si>
  <si>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</si>
  <si>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</si>
  <si>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</si>
  <si>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</si>
  <si>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</si>
  <si>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</si>
  <si>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</si>
  <si>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</si>
  <si>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</si>
  <si>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</si>
  <si>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</si>
  <si>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</si>
  <si>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</si>
  <si>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</si>
  <si>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</si>
  <si>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</si>
  <si>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</si>
  <si>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</si>
  <si>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</si>
  <si>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</si>
  <si>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</si>
  <si>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</si>
  <si>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</si>
  <si>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</si>
  <si>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</si>
  <si>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</si>
  <si>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</si>
  <si>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</si>
  <si>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</si>
  <si>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</si>
  <si>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</si>
  <si>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</si>
  <si>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</si>
  <si>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</si>
  <si>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</si>
  <si>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</si>
  <si>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</si>
  <si>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</si>
  <si>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</si>
  <si>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</si>
  <si>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</si>
  <si>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</si>
  <si>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</si>
  <si>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</si>
  <si>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</si>
  <si>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</si>
  <si>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</si>
  <si>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</si>
  <si>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</si>
  <si>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</si>
  <si>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</si>
  <si>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</si>
  <si>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</si>
  <si>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</si>
  <si>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</si>
  <si>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</si>
  <si>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</si>
  <si>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</si>
  <si>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</si>
  <si>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</si>
  <si>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</si>
  <si>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</si>
  <si>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</si>
  <si>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</si>
  <si>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</si>
  <si>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</si>
  <si>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</si>
  <si>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</si>
  <si>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</si>
  <si>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</si>
  <si>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</si>
  <si>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</si>
  <si>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</si>
  <si>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</si>
  <si>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</si>
  <si>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</si>
  <si>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</si>
  <si>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</si>
  <si>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</si>
  <si>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</si>
  <si>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</si>
  <si>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</si>
  <si>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</si>
  <si>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</si>
  <si>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</si>
  <si>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</si>
  <si>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</si>
  <si>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</si>
  <si>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</si>
  <si>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</si>
  <si>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</si>
  <si>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</si>
  <si>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</si>
  <si>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</si>
  <si>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</si>
  <si>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</si>
  <si>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</si>
  <si>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</si>
  <si>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</si>
  <si>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</si>
  <si>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</si>
  <si>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</si>
  <si>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</si>
  <si>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</si>
  <si>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</si>
  <si>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</si>
  <si>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</si>
  <si>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</si>
  <si>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</si>
  <si>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</si>
  <si>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</si>
  <si>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</si>
  <si>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</si>
  <si>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</si>
  <si>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</si>
  <si>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</si>
  <si>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</si>
  <si>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</si>
  <si>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</si>
  <si>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</si>
  <si>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</si>
  <si>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</si>
  <si>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</si>
  <si>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</si>
  <si>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</si>
  <si>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</si>
  <si>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</si>
  <si>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</si>
  <si>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</si>
  <si>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</si>
  <si>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</si>
  <si>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</si>
  <si>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</si>
  <si>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</si>
  <si>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</si>
  <si>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</si>
  <si>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</si>
  <si>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</si>
  <si>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</si>
  <si>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</si>
  <si>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</si>
  <si>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</si>
  <si>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</si>
  <si>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</si>
  <si>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</si>
  <si>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</si>
  <si>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</si>
  <si>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</si>
  <si>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</si>
  <si>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</si>
  <si>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</si>
  <si>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</si>
  <si>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</si>
  <si>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</si>
  <si>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</si>
  <si>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</si>
  <si>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</si>
  <si>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</si>
  <si>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</si>
  <si>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</si>
  <si>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</si>
  <si>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</si>
  <si>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</si>
  <si>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</si>
  <si>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</si>
  <si>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</si>
  <si>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</si>
  <si>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</si>
  <si>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</si>
  <si>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</si>
  <si>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</si>
  <si>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</si>
  <si>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</si>
  <si>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</si>
  <si>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</si>
  <si>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</si>
  <si>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</si>
  <si>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</si>
  <si>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</si>
  <si>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</si>
  <si>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</si>
  <si>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</si>
  <si>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</si>
  <si>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</si>
  <si>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</si>
  <si>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</si>
  <si>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</si>
  <si>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</si>
  <si>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</si>
  <si>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</si>
  <si>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</si>
  <si>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</si>
  <si>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</si>
  <si>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</si>
  <si>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</si>
  <si>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</si>
  <si>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</si>
  <si>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</si>
  <si>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</si>
  <si>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</si>
  <si>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</si>
  <si>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</si>
  <si>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</si>
  <si>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</si>
  <si>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</si>
  <si>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</si>
  <si>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</si>
  <si>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</si>
  <si>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</si>
  <si>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</si>
  <si>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</si>
  <si>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</si>
  <si>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</si>
  <si>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</si>
  <si>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</si>
  <si>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</si>
  <si>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</si>
  <si>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</si>
  <si>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</si>
  <si>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</si>
  <si>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</si>
  <si>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</si>
  <si>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</si>
  <si>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</si>
  <si>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</si>
  <si>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</si>
  <si>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</si>
  <si>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</si>
  <si>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</si>
  <si>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</si>
  <si>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</si>
  <si>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</si>
  <si>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</si>
  <si>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</si>
  <si>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</si>
  <si>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</si>
  <si>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</si>
  <si>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</si>
  <si>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</si>
  <si>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</si>
  <si>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</si>
  <si>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</si>
  <si>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</si>
  <si>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</si>
  <si>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</si>
  <si>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</si>
  <si>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</si>
  <si>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</si>
  <si>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</si>
  <si>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</si>
  <si>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</si>
  <si>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</si>
  <si>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</si>
  <si>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</si>
  <si>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</si>
  <si>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</si>
  <si>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</si>
  <si>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</si>
  <si>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</si>
  <si>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</si>
  <si>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</si>
  <si>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</si>
  <si>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</si>
  <si>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</si>
  <si>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</si>
  <si>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</si>
  <si>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</si>
  <si>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</si>
  <si>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</si>
  <si>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</si>
  <si>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</si>
  <si>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</si>
  <si>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</si>
  <si>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</si>
  <si>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</si>
  <si>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</si>
  <si>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</si>
  <si>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</si>
  <si>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</si>
  <si>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</si>
  <si>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</si>
  <si>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</si>
  <si>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</si>
  <si>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</si>
  <si>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</si>
  <si>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</si>
  <si>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</si>
  <si>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</si>
  <si>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</si>
  <si>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</si>
  <si>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</si>
  <si>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</si>
  <si>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</si>
  <si>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</si>
  <si>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</si>
  <si>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</si>
  <si>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</si>
  <si>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</si>
  <si>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</si>
  <si>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</si>
  <si>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</si>
  <si>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</si>
  <si>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</si>
  <si>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</si>
  <si>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</si>
  <si>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</si>
  <si>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</si>
  <si>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</si>
  <si>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</si>
  <si>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</si>
  <si>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</si>
  <si>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</si>
  <si>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</si>
  <si>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</si>
  <si>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</si>
  <si>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</si>
  <si>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</si>
  <si>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</si>
  <si>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</si>
  <si>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</si>
  <si>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</si>
  <si>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</si>
  <si>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</si>
  <si>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</si>
  <si>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</si>
  <si>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</si>
  <si>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</si>
  <si>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</si>
  <si>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</si>
  <si>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</si>
  <si>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</si>
  <si>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</si>
  <si>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</si>
  <si>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</si>
  <si>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</si>
  <si>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</si>
  <si>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</si>
  <si>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</si>
  <si>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</si>
  <si>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</si>
  <si>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</si>
  <si>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</si>
  <si>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</si>
  <si>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</si>
  <si>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</si>
  <si>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</si>
  <si>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</si>
  <si>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</si>
  <si>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</si>
  <si>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</si>
  <si>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</si>
  <si>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</si>
  <si>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</si>
  <si>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</si>
  <si>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</si>
  <si>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</si>
  <si>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</si>
  <si>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</si>
  <si>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</si>
  <si>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</si>
  <si>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</si>
  <si>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</si>
  <si>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</si>
  <si>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</si>
  <si>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</si>
  <si>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</si>
  <si>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</si>
  <si>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</si>
  <si>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</si>
  <si>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</si>
  <si>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</si>
  <si>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</si>
  <si>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</si>
  <si>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</si>
  <si>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</si>
  <si>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</si>
  <si>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</si>
  <si>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</si>
  <si>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</si>
  <si>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</si>
  <si>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</si>
  <si>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</si>
  <si>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</si>
  <si>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</si>
  <si>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</si>
  <si>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</si>
  <si>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</si>
  <si>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</si>
  <si>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</si>
  <si>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</si>
  <si>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</si>
  <si>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</si>
  <si>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</si>
  <si>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</si>
  <si>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</si>
  <si>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</si>
  <si>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</si>
  <si>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</si>
  <si>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</si>
  <si>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</si>
  <si>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</si>
  <si>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</si>
  <si>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</si>
  <si>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</si>
  <si>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</si>
  <si>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</si>
  <si>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</si>
  <si>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</si>
  <si>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</si>
  <si>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</si>
  <si>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</si>
  <si>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</si>
  <si>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</si>
  <si>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</si>
  <si>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</si>
  <si>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</si>
  <si>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</si>
  <si>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</si>
  <si>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</si>
  <si>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</si>
  <si>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</si>
  <si>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</si>
  <si>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</si>
  <si>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</si>
  <si>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</si>
  <si>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</si>
  <si>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</si>
  <si>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</si>
  <si>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</si>
  <si>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</si>
  <si>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</si>
  <si>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</si>
  <si>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</si>
  <si>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</si>
  <si>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</si>
  <si>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</si>
  <si>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</si>
  <si>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</si>
  <si>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</si>
  <si>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</si>
  <si>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</si>
  <si>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</si>
  <si>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</si>
  <si>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</si>
  <si>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</si>
  <si>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</si>
  <si>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</si>
  <si>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</si>
  <si>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</si>
  <si>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</si>
  <si>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</si>
  <si>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</si>
  <si>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</si>
  <si>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</si>
  <si>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</si>
  <si>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</si>
  <si>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</si>
  <si>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</si>
  <si>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</si>
  <si>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</si>
  <si>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</si>
  <si>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</si>
  <si>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</si>
  <si>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</si>
  <si>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</si>
  <si>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</si>
  <si>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</si>
  <si>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</si>
  <si>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</si>
  <si>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</si>
  <si>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</si>
  <si>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</si>
  <si>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</si>
  <si>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</si>
  <si>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</si>
  <si>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</si>
  <si>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</si>
  <si>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</si>
  <si>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</si>
  <si>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</si>
  <si>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</si>
  <si>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</si>
  <si>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</si>
  <si>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</si>
  <si>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</si>
  <si>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</si>
  <si>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</si>
  <si>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</si>
  <si>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</si>
  <si>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</si>
  <si>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</si>
  <si>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</si>
  <si>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</si>
  <si>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</si>
  <si>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</si>
  <si>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</si>
  <si>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</si>
  <si>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</si>
  <si>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</si>
  <si>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</si>
  <si>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</si>
  <si>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</si>
  <si>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</si>
  <si>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</si>
  <si>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</si>
  <si>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</si>
  <si>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</si>
  <si>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</si>
  <si>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</si>
  <si>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</si>
  <si>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</si>
  <si>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</si>
  <si>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</si>
  <si>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</si>
  <si>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</si>
  <si>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</si>
  <si>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</si>
  <si>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</si>
  <si>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</si>
  <si>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</si>
  <si>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</si>
  <si>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</si>
  <si>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</si>
  <si>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</si>
  <si>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</si>
  <si>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</si>
  <si>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</si>
  <si>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</si>
  <si>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</si>
  <si>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</si>
  <si>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</si>
  <si>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</si>
  <si>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</si>
  <si>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</si>
  <si>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</si>
  <si>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</si>
  <si>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</si>
  <si>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</si>
  <si>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</si>
  <si>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</si>
  <si>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</si>
  <si>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</si>
  <si>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</si>
  <si>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</si>
  <si>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</si>
  <si>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</si>
  <si>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</si>
  <si>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</si>
  <si>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</si>
  <si>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</si>
  <si>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</si>
  <si>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</si>
  <si>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</si>
  <si>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</si>
  <si>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</si>
  <si>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</si>
  <si>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</si>
  <si>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</si>
  <si>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</si>
  <si>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</si>
  <si>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</si>
  <si>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</si>
  <si>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</si>
  <si>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</si>
  <si>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</si>
  <si>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</si>
  <si>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</si>
  <si>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</si>
  <si>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</si>
  <si>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</si>
  <si>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</si>
  <si>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</si>
  <si>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</si>
  <si>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</si>
  <si>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</si>
  <si>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</si>
  <si>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</si>
  <si>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</si>
  <si>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</si>
  <si>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</si>
  <si>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</si>
  <si>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</si>
  <si>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</si>
  <si>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</si>
  <si>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</si>
  <si>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</si>
  <si>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</si>
  <si>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</si>
  <si>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</si>
  <si>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</si>
  <si>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</si>
  <si>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</si>
  <si>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</si>
  <si>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</si>
  <si>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</si>
  <si>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</si>
  <si>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</si>
  <si>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</si>
  <si>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</si>
  <si>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</si>
  <si>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</si>
  <si>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</si>
  <si>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</si>
  <si>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</si>
  <si>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</si>
  <si>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</si>
  <si>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</si>
  <si>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</si>
  <si>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</si>
  <si>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</si>
  <si>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</si>
  <si>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</si>
  <si>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</si>
  <si>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</si>
  <si>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</si>
  <si>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</si>
  <si>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</si>
  <si>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</si>
  <si>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</si>
  <si>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</si>
  <si>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</si>
  <si>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</si>
  <si>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</si>
  <si>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</si>
  <si>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</si>
  <si>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</si>
  <si>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</si>
  <si>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</si>
  <si>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</si>
  <si>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</si>
  <si>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</si>
  <si>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</si>
  <si>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</si>
  <si>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</si>
  <si>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</si>
  <si>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</si>
  <si>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</si>
  <si>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</si>
  <si>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</si>
  <si>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</si>
  <si>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</si>
  <si>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</si>
  <si>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</si>
  <si>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</si>
  <si>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</si>
  <si>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</si>
  <si>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</si>
  <si>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</si>
  <si>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</si>
  <si>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</si>
  <si>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</si>
  <si>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</si>
  <si>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</si>
  <si>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</si>
  <si>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</si>
  <si>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</si>
  <si>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</si>
  <si>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</si>
  <si>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</si>
  <si>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</si>
  <si>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</si>
  <si>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</si>
  <si>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</si>
  <si>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</si>
  <si>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</si>
  <si>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</si>
  <si>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</si>
  <si>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</si>
  <si>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</si>
  <si>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</si>
  <si>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</si>
  <si>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</si>
  <si>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</si>
  <si>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</si>
  <si>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</si>
  <si>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</si>
  <si>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</si>
  <si>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</si>
  <si>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</si>
  <si>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</si>
  <si>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</si>
  <si>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</si>
  <si>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</si>
  <si>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</si>
  <si>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</si>
  <si>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</si>
  <si>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</si>
  <si>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</si>
  <si>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</si>
  <si>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</si>
  <si>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</si>
  <si>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</si>
  <si>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</si>
  <si>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</si>
  <si>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</si>
  <si>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</si>
  <si>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</si>
  <si>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</si>
  <si>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</si>
  <si>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</si>
  <si>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</si>
  <si>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</si>
  <si>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</si>
  <si>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</si>
  <si>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</si>
  <si>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</si>
  <si>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</si>
  <si>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</si>
  <si>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</si>
  <si>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</si>
  <si>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</si>
  <si>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</si>
  <si>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</si>
  <si>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</si>
  <si>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</si>
  <si>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</si>
  <si>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</si>
  <si>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</si>
  <si>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</si>
  <si>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</si>
  <si>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</si>
  <si>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</si>
  <si>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</si>
  <si>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</si>
  <si>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</si>
  <si>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</si>
  <si>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</si>
  <si>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</si>
  <si>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</si>
  <si>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</si>
  <si>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</si>
  <si>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</si>
  <si>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</si>
  <si>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</si>
  <si>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</si>
  <si>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</si>
  <si>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</si>
  <si>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</si>
  <si>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</si>
  <si>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</si>
  <si>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</si>
  <si>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</si>
  <si>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</si>
  <si>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</si>
  <si>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</si>
  <si>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</si>
  <si>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</si>
  <si>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</si>
  <si>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</si>
  <si>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</si>
  <si>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</si>
  <si>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</si>
  <si>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</si>
  <si>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</si>
  <si>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</si>
  <si>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</si>
  <si>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</si>
  <si>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</si>
  <si>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</si>
  <si>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</si>
  <si>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</si>
  <si>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</si>
  <si>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</si>
  <si>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</si>
  <si>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</si>
  <si>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</si>
  <si>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</si>
  <si>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</si>
  <si>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</si>
  <si>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</si>
  <si>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</si>
  <si>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</si>
  <si>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</si>
  <si>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</si>
  <si>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</si>
  <si>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</si>
  <si>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</si>
  <si>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</si>
  <si>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</si>
  <si>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</si>
  <si>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</si>
  <si>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</si>
  <si>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</si>
  <si>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</si>
  <si>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</si>
  <si>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</si>
  <si>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</si>
  <si>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</si>
  <si>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</si>
  <si>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</si>
  <si>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</si>
  <si>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</si>
  <si>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</si>
  <si>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</si>
  <si>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</si>
  <si>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</si>
  <si>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</si>
  <si>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</si>
  <si>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</si>
  <si>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</si>
  <si>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</si>
  <si>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</si>
  <si>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</si>
  <si>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</si>
  <si>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</si>
  <si>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</si>
  <si>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</si>
  <si>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</si>
  <si>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</si>
  <si>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</si>
  <si>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</si>
  <si>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</si>
  <si>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</si>
  <si>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</si>
  <si>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</si>
  <si>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</si>
  <si>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</si>
  <si>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</si>
  <si>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</si>
  <si>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</si>
  <si>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</si>
  <si>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</si>
  <si>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</si>
  <si>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</si>
  <si>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</si>
  <si>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</si>
  <si>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</si>
  <si>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</si>
  <si>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</si>
  <si>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</si>
  <si>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</si>
  <si>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</si>
  <si>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</si>
  <si>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</si>
  <si>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</si>
  <si>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</si>
  <si>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</si>
  <si>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</si>
  <si>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</si>
  <si>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</si>
  <si>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</si>
  <si>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</si>
  <si>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</si>
  <si>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</si>
  <si>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</si>
  <si>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</si>
  <si>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</si>
  <si>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</si>
  <si>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</si>
  <si>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</si>
  <si>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</si>
  <si>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</si>
  <si>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</si>
  <si>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</si>
  <si>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</si>
  <si>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</si>
  <si>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</si>
  <si>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</si>
  <si>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</si>
  <si>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</si>
  <si>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</si>
  <si>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</si>
  <si>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</si>
  <si>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</si>
  <si>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</si>
  <si>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</si>
  <si>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</si>
  <si>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</si>
  <si>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</si>
  <si>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</si>
  <si>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</si>
  <si>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</si>
  <si>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</si>
  <si>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</si>
  <si>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</si>
  <si>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</si>
  <si>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</si>
  <si>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</si>
  <si>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</si>
  <si>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</si>
  <si>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</si>
  <si>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</si>
  <si>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</si>
  <si>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</si>
  <si>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</si>
  <si>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</si>
  <si>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</si>
  <si>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</si>
  <si>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</si>
  <si>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</si>
  <si>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</si>
  <si>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</si>
  <si>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</si>
  <si>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</si>
  <si>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</si>
  <si>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</si>
  <si>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</si>
  <si>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</si>
  <si>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</si>
  <si>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</si>
  <si>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</si>
  <si>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</si>
  <si>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</si>
  <si>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</si>
  <si>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</si>
  <si>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</si>
  <si>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</si>
  <si>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</si>
  <si>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</si>
  <si>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</si>
  <si>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</si>
  <si>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</si>
  <si>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</si>
  <si>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</si>
  <si>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</si>
  <si>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</si>
  <si>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</si>
  <si>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</si>
  <si>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</si>
  <si>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</si>
  <si>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</si>
  <si>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</si>
  <si>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</si>
  <si>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</si>
  <si>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</si>
  <si>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</si>
  <si>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</si>
  <si>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</si>
  <si>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</si>
  <si>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</si>
  <si>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</si>
  <si>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</si>
  <si>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</si>
  <si>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</si>
  <si>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</si>
  <si>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</si>
  <si>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</si>
  <si>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</si>
  <si>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</si>
  <si>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</si>
  <si>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</si>
  <si>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</si>
  <si>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</si>
  <si>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</si>
  <si>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</si>
  <si>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</si>
  <si>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</si>
  <si>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</si>
  <si>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</si>
  <si>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</si>
  <si>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</si>
  <si>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</si>
  <si>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</si>
  <si>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</si>
  <si>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</si>
  <si>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</si>
  <si>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</si>
  <si>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</si>
  <si>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</si>
  <si>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</si>
  <si>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</si>
  <si>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</si>
  <si>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</si>
  <si>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</si>
  <si>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</si>
  <si>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</si>
  <si>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</si>
  <si>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</si>
  <si>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</si>
  <si>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</si>
  <si>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</si>
  <si>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</si>
  <si>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</si>
  <si>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</si>
  <si>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</si>
  <si>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</si>
  <si>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</si>
  <si>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</si>
  <si>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</si>
  <si>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</si>
  <si>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</si>
  <si>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</si>
  <si>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</si>
  <si>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</si>
  <si>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</si>
  <si>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</si>
  <si>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</si>
  <si>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</si>
  <si>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</si>
  <si>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</si>
  <si>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</si>
  <si>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</si>
  <si>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</si>
  <si>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</si>
  <si>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</si>
  <si>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</si>
  <si>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</si>
  <si>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</si>
  <si>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</si>
  <si>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</si>
  <si>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</si>
  <si>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</si>
  <si>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</si>
  <si>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</si>
  <si>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</si>
  <si>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</si>
  <si>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</si>
  <si>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</si>
  <si>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</si>
  <si>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</si>
  <si>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</si>
  <si>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</si>
  <si>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</si>
  <si>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</si>
  <si>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</si>
  <si>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</si>
  <si>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</si>
  <si>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</si>
  <si>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</si>
  <si>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</si>
  <si>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</si>
  <si>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</si>
  <si>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</si>
  <si>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</si>
  <si>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</si>
  <si>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</si>
  <si>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</si>
  <si>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</si>
  <si>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</si>
  <si>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</si>
  <si>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</si>
  <si>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</si>
  <si>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</si>
  <si>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</si>
  <si>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</si>
  <si>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</si>
  <si>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</si>
  <si>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</si>
  <si>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</si>
  <si>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</si>
  <si>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</si>
  <si>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</si>
  <si>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</si>
  <si>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</si>
  <si>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</si>
  <si>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</si>
  <si>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</si>
  <si>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</si>
  <si>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</si>
  <si>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</si>
  <si>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</si>
  <si>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</si>
  <si>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</si>
  <si>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</si>
  <si>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</si>
  <si>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</si>
  <si>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</si>
  <si>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</si>
  <si>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</si>
  <si>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</si>
  <si>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</si>
  <si>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</si>
  <si>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</si>
  <si>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</si>
  <si>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</si>
  <si>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</si>
  <si>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</si>
  <si>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</si>
  <si>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</si>
  <si>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</si>
  <si>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</si>
  <si>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</si>
  <si>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</si>
  <si>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</si>
  <si>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</si>
  <si>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</si>
  <si>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</si>
  <si>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</si>
  <si>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</si>
  <si>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</si>
  <si>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</si>
  <si>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</si>
  <si>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</si>
  <si>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</si>
  <si>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</si>
  <si>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</si>
  <si>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</si>
  <si>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</si>
  <si>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</si>
  <si>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</si>
  <si>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</si>
  <si>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</si>
  <si>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</si>
  <si>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</si>
  <si>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</si>
  <si>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</si>
  <si>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</si>
  <si>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</si>
  <si>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</si>
  <si>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</si>
  <si>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</si>
  <si>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</si>
  <si>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</si>
  <si>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</si>
  <si>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</si>
  <si>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</si>
  <si>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</si>
  <si>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</si>
  <si>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</si>
  <si>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</si>
  <si>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</si>
  <si>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</si>
  <si>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</si>
  <si>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</si>
  <si>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</si>
  <si>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</si>
  <si>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</si>
  <si>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</si>
  <si>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</si>
  <si>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</si>
  <si>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</si>
  <si>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</si>
  <si>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</si>
  <si>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</si>
  <si>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</si>
  <si>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</si>
  <si>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</si>
  <si>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</si>
  <si>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</si>
  <si>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</si>
  <si>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</si>
  <si>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</si>
  <si>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</si>
  <si>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</si>
  <si>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</si>
  <si>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</si>
  <si>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</si>
  <si>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</si>
  <si>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</si>
  <si>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</si>
  <si>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</si>
  <si>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</si>
  <si>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</si>
  <si>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</si>
  <si>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</si>
  <si>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</si>
  <si>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</si>
  <si>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</si>
  <si>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</si>
  <si>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</si>
  <si>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</si>
  <si>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</si>
  <si>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</si>
  <si>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</si>
  <si>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</si>
  <si>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</si>
  <si>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</si>
  <si>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</si>
  <si>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</si>
  <si>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</si>
  <si>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</si>
  <si>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</si>
  <si>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</si>
  <si>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</si>
  <si>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</si>
  <si>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</si>
  <si>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</si>
  <si>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</si>
  <si>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</si>
  <si>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</si>
  <si>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</si>
  <si>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</si>
  <si>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</si>
  <si>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</si>
  <si>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</si>
  <si>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</si>
  <si>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</si>
  <si>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</si>
  <si>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</si>
  <si>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</si>
  <si>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</si>
  <si>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</si>
  <si>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</si>
  <si>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</si>
  <si>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</si>
  <si>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</si>
  <si>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</si>
  <si>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</si>
  <si>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</si>
  <si>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</si>
  <si>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</si>
  <si>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</si>
  <si>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</si>
  <si>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</si>
  <si>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</si>
  <si>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</si>
  <si>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</si>
  <si>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</si>
  <si>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</si>
  <si>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</si>
  <si>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</si>
  <si>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</si>
  <si>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</si>
  <si>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</si>
  <si>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</si>
  <si>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</si>
  <si>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</si>
  <si>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</si>
  <si>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</si>
  <si>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</si>
  <si>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</si>
  <si>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</si>
  <si>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</si>
  <si>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</si>
  <si>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</si>
  <si>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</si>
  <si>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</si>
  <si>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</si>
  <si>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</si>
  <si>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</si>
  <si>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</si>
  <si>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</si>
  <si>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</si>
  <si>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</si>
  <si>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</si>
  <si>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</si>
  <si>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</si>
  <si>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</si>
  <si>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</si>
  <si>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</si>
  <si>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</si>
  <si>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</si>
  <si>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</si>
  <si>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</si>
  <si>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</si>
  <si>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</si>
  <si>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</si>
  <si>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</si>
  <si>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</si>
  <si>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</si>
  <si>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</si>
  <si>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</si>
  <si>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</si>
  <si>
    <t>AB1B2C1C2</t>
  </si>
  <si>
    <t>AB1B2</t>
  </si>
  <si>
    <t>AB1B2C</t>
  </si>
  <si>
    <t>A1A2B1B2</t>
  </si>
  <si>
    <t>C2 B1A B1C B2 B3A B3B B3C</t>
  </si>
  <si>
    <t>C2C1C3 A1A2A3 B</t>
  </si>
  <si>
    <t>B1BC1C3 A1A2A3 B</t>
  </si>
  <si>
    <t>B1B B1A B1C B2 B3A B3B B3C</t>
  </si>
  <si>
    <t>C1</t>
  </si>
  <si>
    <t xml:space="preserve">         </t>
  </si>
  <si>
    <t>AC</t>
  </si>
  <si>
    <t>BC</t>
  </si>
  <si>
    <t>A B</t>
  </si>
  <si>
    <t>U1_DR091-02A</t>
  </si>
  <si>
    <t>U1_DR091-02B</t>
  </si>
  <si>
    <t>U1_DR091-111</t>
  </si>
  <si>
    <t>U1_DR091-112</t>
  </si>
  <si>
    <t>U1_DR091-113</t>
  </si>
  <si>
    <t>U1_DR091-114</t>
  </si>
  <si>
    <t>U1_DR091-20</t>
  </si>
  <si>
    <t>U1_DR091-21</t>
  </si>
  <si>
    <t>U1_DR091-22</t>
  </si>
  <si>
    <t>U1_DR091-27</t>
  </si>
  <si>
    <t>U1_DR091-28</t>
  </si>
  <si>
    <t>U1_DR091-29</t>
  </si>
  <si>
    <t>U1_DR091-30</t>
  </si>
  <si>
    <t>U1_DR091-31</t>
  </si>
  <si>
    <t>U1_DR091-32</t>
  </si>
  <si>
    <t>U1_DR091-33</t>
  </si>
  <si>
    <t>U1_DR091-35</t>
  </si>
  <si>
    <t>U1_DR100-01</t>
  </si>
  <si>
    <t>U1_DR100-09</t>
  </si>
  <si>
    <t>U1_DR100-106-P01</t>
  </si>
  <si>
    <t>U1_DR100-106-P02</t>
  </si>
  <si>
    <t>U1_DR100-110</t>
  </si>
  <si>
    <t>U1_DR100-126-P03</t>
  </si>
  <si>
    <t>U1_DR100-126-P04</t>
  </si>
  <si>
    <t>U1_DR100-126-RB01</t>
  </si>
  <si>
    <t>U1_DR100-127</t>
  </si>
  <si>
    <t>U1_DR100-B01</t>
  </si>
  <si>
    <t>U1_DR100-GR01</t>
  </si>
  <si>
    <t>U1_DR100-PN01</t>
  </si>
  <si>
    <t>U1_DR100-W01</t>
  </si>
  <si>
    <t>U1_DR100-W02</t>
  </si>
  <si>
    <t>U2_DR091-02A</t>
  </si>
  <si>
    <t>U2_DR091-02B</t>
  </si>
  <si>
    <t>U2_DR091-111</t>
  </si>
  <si>
    <t>U2_DR091-112</t>
  </si>
  <si>
    <t>U2_DR091-113</t>
  </si>
  <si>
    <t>U2_DR091-114</t>
  </si>
  <si>
    <t>U2_DR091-20</t>
  </si>
  <si>
    <t>U2_DR091-21</t>
  </si>
  <si>
    <t>U2_DR091-22</t>
  </si>
  <si>
    <t>U2_DR091-27</t>
  </si>
  <si>
    <t>U2_DR091-28</t>
  </si>
  <si>
    <t>U2_DR091-29</t>
  </si>
  <si>
    <t>U2_DR091-30</t>
  </si>
  <si>
    <t>U2_DR091-31</t>
  </si>
  <si>
    <t>U2_DR091-32</t>
  </si>
  <si>
    <t>U2_DR091-33</t>
  </si>
  <si>
    <t>U2_DR091-35</t>
  </si>
  <si>
    <t>U2_DR100-01</t>
  </si>
  <si>
    <t>U2_DR100-09</t>
  </si>
  <si>
    <t>U2_DR100-106-P01</t>
  </si>
  <si>
    <t>U2_DR100-106-P02</t>
  </si>
  <si>
    <t>U2_DR100-110</t>
  </si>
  <si>
    <t>U2_DR100-126-P03</t>
  </si>
  <si>
    <t>U2_DR100-126-P04</t>
  </si>
  <si>
    <t>U2_DR100-126-RB01</t>
  </si>
  <si>
    <t>U2_DR100-127</t>
  </si>
  <si>
    <t>U2_DR100-B01</t>
  </si>
  <si>
    <t>U2_DR100-GR01</t>
  </si>
  <si>
    <t>U2_DR100-PN01</t>
  </si>
  <si>
    <t>U2_DR100-W01</t>
  </si>
  <si>
    <t>U2_DR100-W02</t>
  </si>
  <si>
    <t>Rev./ Số Sửa đổi: 1</t>
  </si>
  <si>
    <t>Date: 03-Oct-2026</t>
  </si>
  <si>
    <t>OUTLET DUCT</t>
  </si>
  <si>
    <t>REVISED</t>
  </si>
  <si>
    <t>V17561-DRXD-7010</t>
  </si>
  <si>
    <t>DR100</t>
  </si>
  <si>
    <t xml:space="preserve">ACCESS DOOR ASSEMBLY </t>
  </si>
  <si>
    <t>(207x1197x1841)</t>
  </si>
  <si>
    <t>Gắn vào cùng Panel ODL-1 trước khi giao hàng</t>
  </si>
  <si>
    <t>i</t>
  </si>
  <si>
    <t>01</t>
  </si>
  <si>
    <t>PL10x940x1549</t>
  </si>
  <si>
    <t>ADDED, cutting bổ sung</t>
  </si>
  <si>
    <t>09</t>
  </si>
  <si>
    <t>PL10x152x229</t>
  </si>
  <si>
    <t>RB19</t>
  </si>
  <si>
    <t>DAVIT BRACKET</t>
  </si>
  <si>
    <t>PL10x89x344</t>
  </si>
  <si>
    <t>P01</t>
  </si>
  <si>
    <t>PL10x51x54</t>
  </si>
  <si>
    <t>P02</t>
  </si>
  <si>
    <t>PL10x38x41</t>
  </si>
  <si>
    <t>FLAT WASHER</t>
  </si>
  <si>
    <t>W01</t>
  </si>
  <si>
    <t>ZINC PLATED, 1/2" DIA.</t>
  </si>
  <si>
    <t>SQUARE SHOUDERED SOLID ROD END BLACK OXID</t>
  </si>
  <si>
    <t>B01</t>
  </si>
  <si>
    <t>5/8"-11 THREADS MCMASTER-CARR PART 59895K21 OR EQUAL</t>
  </si>
  <si>
    <t>EASY GRIP HANDLE</t>
  </si>
  <si>
    <t>GR01</t>
  </si>
  <si>
    <t>MALLEABLE IRON W/ZINC PLATE FINISH, 5/8"-11 THREADS MCMASTER-CARR PART 91044A035 OR EQUAL</t>
  </si>
  <si>
    <t>CLEVIS PIN WITH REUSABLE COTTER PIN</t>
  </si>
  <si>
    <t>PN01</t>
  </si>
  <si>
    <t>ZINC PLATED, 1/2" IDA.x2LG (1 3/4" USABLE LENGTH)  MCMASTER-CARR PART 97245A715 OR EQUAL</t>
  </si>
  <si>
    <t>W02</t>
  </si>
  <si>
    <t>ZINC PLATED, 5/8" DIA.</t>
  </si>
  <si>
    <t>DAVIT</t>
  </si>
  <si>
    <t>RB01</t>
  </si>
  <si>
    <t>RB45</t>
  </si>
  <si>
    <t>DAVIT WASHER</t>
  </si>
  <si>
    <t>P03</t>
  </si>
  <si>
    <t>PL10xID.46xOD.70</t>
  </si>
  <si>
    <t>P04</t>
  </si>
  <si>
    <t>PL10x270x467</t>
  </si>
  <si>
    <t>V17561-DRXD-7011</t>
  </si>
  <si>
    <t>DR091</t>
  </si>
  <si>
    <t xml:space="preserve">24"x48" DOOR ASSEMBLY </t>
  </si>
  <si>
    <t>02A</t>
  </si>
  <si>
    <t>L100x75x10</t>
  </si>
  <si>
    <t>02B</t>
  </si>
  <si>
    <t>PL10x800x1410</t>
  </si>
  <si>
    <t>FLATBAR</t>
  </si>
  <si>
    <t>PL10x75x737</t>
  </si>
  <si>
    <t>PL10x75x160</t>
  </si>
  <si>
    <t>LINER PLATE</t>
  </si>
  <si>
    <t>PL1.5x781x1390</t>
  </si>
  <si>
    <t>STUD BOLT</t>
  </si>
  <si>
    <t>Ø10(M10) x 64L</t>
  </si>
  <si>
    <t>SUS304*</t>
  </si>
  <si>
    <t>PL1.5 x OD76 x ID11</t>
  </si>
  <si>
    <t>HEX NUT</t>
  </si>
  <si>
    <t>M10</t>
  </si>
  <si>
    <t>TADPOLE GASKET 1000°F</t>
  </si>
  <si>
    <t>3/4" BULB DIA.x1 1/2" WIDE 4400LG, MCMATER-CARR PART 8815K33 OR EQUAL.</t>
  </si>
  <si>
    <t>FIBERGLASS</t>
  </si>
  <si>
    <t>ADHESIVE</t>
  </si>
  <si>
    <t>TUBE OF HIGH TEMPERATURE RED SILICONE</t>
  </si>
  <si>
    <t>SILICONE</t>
  </si>
  <si>
    <t>SCREW</t>
  </si>
  <si>
    <t>#10x10LG LOW PROFILE, SELF TRHREADING</t>
  </si>
  <si>
    <t>STAINLESS STEEL</t>
  </si>
  <si>
    <t>INSULATION</t>
  </si>
  <si>
    <t>t25 x 1m2(#128)</t>
  </si>
  <si>
    <t>SUPERWOOL PLUS</t>
  </si>
  <si>
    <t>DOOR HANDLE</t>
  </si>
  <si>
    <t>RB14</t>
  </si>
  <si>
    <t>GUSSET PLATE</t>
  </si>
  <si>
    <t>PL10x67x83</t>
  </si>
  <si>
    <t>DOOR HANGER</t>
  </si>
  <si>
    <t>EYE BOLT/2NUTS/1PW</t>
  </si>
  <si>
    <t>FORGED EYE BOLT 1/2"-13x4" GALVANIZED STEEL (BOLT DEPOT P/N 13397 OR EQUAL)</t>
  </si>
  <si>
    <t>Gắn vào cùng Panel ODR-2 trước khi giao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</si>
</sst>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2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1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1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1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1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1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7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7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7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1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1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1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7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7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1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7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7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1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1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1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1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1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1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1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1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1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  <xf numFmtId="0" fontId="21" fillId="10" borderId="24" xfId="0" applyFont="1" applyFill="1" applyBorder="1" applyAlignment="1" applyProtection="1">
      <alignment horizontal="left" vertical="center" indent="1"/>
      <protection locked="0"/>
    </xf>
    <xf numFmtId="167" fontId="21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21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1" fillId="10" borderId="24" xfId="0" applyFont="1" applyFill="1" applyBorder="1" applyAlignment="1" applyProtection="1">
      <alignment horizontal="left" vertical="center" wrapText="1" indent="1"/>
      <protection locked="0"/>
    </xf>
    <xf numFmtId="167" fontId="21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21" fillId="11" borderId="11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left" vertical="center" indent="1"/>
      <protection locked="0"/>
    </xf>
    <xf numFmtId="167" fontId="21" fillId="11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21" fillId="11" borderId="24" xfId="3" applyNumberFormat="1" applyFont="1" applyFill="1" applyBorder="1" applyAlignment="1" applyProtection="1">
      <alignment horizontal="center" vertical="center" wrapText="1"/>
      <protection locked="0"/>
    </xf>
    <xf numFmtId="0" fontId="21" fillId="11" borderId="24" xfId="0" applyFont="1" applyFill="1" applyBorder="1" applyAlignment="1" applyProtection="1">
      <alignment horizontal="left" vertical="center" wrapText="1" indent="1"/>
      <protection locked="0"/>
    </xf>
    <xf numFmtId="167" fontId="21" fillId="11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11" xfId="0" applyFont="1" applyFill="1" applyBorder="1" applyAlignment="1" applyProtection="1">
      <alignment horizontal="center" vertical="center"/>
      <protection locked="0"/>
    </xf>
    <xf numFmtId="0" fontId="36" fillId="4" borderId="24" xfId="0" applyFont="1" applyFill="1" applyBorder="1" applyAlignment="1" applyProtection="1">
      <alignment horizontal="left" vertical="center" indent="1"/>
      <protection locked="0"/>
    </xf>
    <xf numFmtId="167" fontId="36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4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24" xfId="3" applyNumberFormat="1" applyFont="1" applyFill="1" applyBorder="1" applyAlignment="1" applyProtection="1">
      <alignment horizontal="center" vertical="center"/>
      <protection locked="0"/>
    </xf>
    <xf numFmtId="0" fontId="36" fillId="4" borderId="24" xfId="0" applyFont="1" applyFill="1" applyBorder="1" applyAlignment="1" applyProtection="1">
      <alignment horizontal="left" vertical="center" wrapText="1" indent="1"/>
      <protection locked="0"/>
    </xf>
    <xf numFmtId="167" fontId="36" fillId="4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24" xfId="0" applyFont="1" applyFill="1" applyBorder="1" applyAlignment="1" applyProtection="1">
      <alignment horizontal="center" vertical="center"/>
      <protection locked="0"/>
    </xf>
    <xf numFmtId="0" fontId="40" fillId="4" borderId="24" xfId="0" applyFont="1" applyFill="1" applyBorder="1" applyAlignment="1" applyProtection="1">
      <alignment horizontal="center" vertical="center"/>
      <protection locked="0"/>
    </xf>
    <xf numFmtId="171" fontId="36" fillId="4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479396.80000000005</v>
      </c>
      <c r="F3" s="94">
        <f>SUM(F4:F23)</f>
        <v>123980.38978587251</v>
      </c>
      <c r="G3" s="94">
        <f>SUM(G4:G23)</f>
        <v>355416.41021412757</v>
      </c>
      <c r="H3" s="94">
        <f ca="1">SUM(H4:H23)</f>
        <v>0</v>
      </c>
      <c r="I3" s="95">
        <f>IFERROR(F3/E3," ")</f>
        <v>0.25861747468041607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70702.289785872505</v>
      </c>
      <c r="G4" s="100">
        <f>+E4-F4</f>
        <v>25634.010214127498</v>
      </c>
      <c r="H4" s="100">
        <f ca="1">'BTP-U298SCR1'!P5</f>
        <v>0</v>
      </c>
      <c r="I4" s="101">
        <f t="shared" ref="I4:I23" si="0">IFERROR(F4/E4," ")</f>
        <v>0.7339112025879394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4368.3999999999987</v>
      </c>
      <c r="G5" s="100">
        <f t="shared" ref="G5:G7" si="1">+E5-F5</f>
        <v>91967.900000000009</v>
      </c>
      <c r="H5" s="100">
        <f ca="1">'BTP-U298SCR2'!P5</f>
        <v>0</v>
      </c>
      <c r="I5" s="101">
        <f t="shared" si="0"/>
        <v>4.5345316355309459E-2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2375</v>
      </c>
      <c r="E6" s="100">
        <f>'BTP-U298OLD1'!F8</f>
        <v>24234.399999999994</v>
      </c>
      <c r="F6" s="100">
        <f>'BTP-U298OLD1'!H8</f>
        <v>23387.1</v>
      </c>
      <c r="G6" s="100">
        <f t="shared" si="1"/>
        <v>847.29999999999563</v>
      </c>
      <c r="H6" s="100">
        <f ca="1">'BTP-U298OLD1'!P5</f>
        <v>0</v>
      </c>
      <c r="I6" s="101">
        <f t="shared" si="0"/>
        <v>0.96503730234707708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2376</v>
      </c>
      <c r="E7" s="100">
        <f>'BTP-U298OLD2'!F8</f>
        <v>24234.399999999994</v>
      </c>
      <c r="F7" s="100">
        <f>'BTP-U298OLD2'!H8</f>
        <v>62.399999999999991</v>
      </c>
      <c r="G7" s="100">
        <f t="shared" si="1"/>
        <v>24171.999999999993</v>
      </c>
      <c r="H7" s="100">
        <f ca="1">'BTP-U298OLD2'!P5</f>
        <v>0</v>
      </c>
      <c r="I7" s="101">
        <f t="shared" si="0"/>
        <v>2.5748522761033905E-3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3948</v>
      </c>
      <c r="E8" s="100">
        <f>'BTP-U298STK1'!F8</f>
        <v>119127.70000000003</v>
      </c>
      <c r="F8" s="100">
        <f>'BTP-U298STK1'!H8</f>
        <v>25460.200000000004</v>
      </c>
      <c r="G8" s="100">
        <f t="shared" ref="G8:G22" si="3">+E8-F8</f>
        <v>93667.500000000029</v>
      </c>
      <c r="H8" s="100">
        <f ca="1">'BTP-U298STK1'!P5</f>
        <v>0</v>
      </c>
      <c r="I8" s="101">
        <f t="shared" ref="I8:I22" si="4">IFERROR(F8/E8," ")</f>
        <v>0.21372191354319775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3949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V562" sqref="V5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1952</v>
      </c>
      <c r="E1" s="2"/>
      <c r="F1" s="2"/>
      <c r="G1" s="2"/>
      <c r="H1" s="2"/>
    </row>
    <row r="2" spans="4:31" ht="13.5" thickBot="1"/>
    <row r="3" spans="4:3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4</v>
      </c>
      <c r="H5" s="26" cm="1">
        <f t="array" ref="H5">SUMPRODUCT(--($C$30:$C$552=$D5),$L$30:$L$552,$J$30:$J$552)</f>
        <v>2</v>
      </c>
      <c r="I5" s="26" cm="1">
        <f t="array" ref="I5">SUMPRODUCT(--($C$30:$C$552=$D5),$M$30:$M$552)</f>
        <v>2438</v>
      </c>
      <c r="J5" s="27" cm="1">
        <f t="array" ref="J5">SUMPRODUCT(--($C$30:$C$552=$D5),$M$30:$M$552,$J$30:$J$552)</f>
        <v>67731.5</v>
      </c>
      <c r="L5" s="28" t="s">
        <v>12</v>
      </c>
      <c r="M5" s="29">
        <f>G8</f>
        <v>111</v>
      </c>
      <c r="N5" s="30">
        <f>H8</f>
        <v>4368.3999999999987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107</v>
      </c>
      <c r="H6" s="26" cm="1">
        <f t="array" ref="H6">SUMPRODUCT(--($C$30:$C$552=$D6),$L$30:$L$552,$J$30:$J$552)</f>
        <v>4366.3999999999987</v>
      </c>
      <c r="I6" s="26" cm="1">
        <f t="array" ref="I6">SUMPRODUCT(--($C$30:$C$552=$D6),$M$30:$M$552)</f>
        <v>1519</v>
      </c>
      <c r="J6" s="27" cm="1">
        <f t="array" ref="J6">SUMPRODUCT(--($C$30:$C$552=$D6),$M$30:$M$552,$J$30:$J$552)</f>
        <v>22542.200000000008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1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111</v>
      </c>
      <c r="H8" s="41">
        <f t="shared" si="0"/>
        <v>4368.3999999999987</v>
      </c>
      <c r="I8" s="41">
        <f t="shared" si="0"/>
        <v>9821</v>
      </c>
      <c r="J8" s="42">
        <f>J5+J6+J7</f>
        <v>91967.900000000009</v>
      </c>
    </row>
    <row r="9" spans="4:31" ht="13.5" hidden="1" outlineLevel="1" thickTop="1"/>
    <row r="10" spans="4:3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11</v>
      </c>
      <c r="E11" s="46" t="str" cm="1">
        <f t="array" ref="E11:AE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BC250*90*12*12</v>
      </c>
      <c r="P11" s="46" t="str">
        <v>BC300*100*12*12</v>
      </c>
      <c r="Q11" s="46" t="str">
        <v>BH300*150*8*12</v>
      </c>
      <c r="R11" s="47" t="str">
        <v>BH900*350*25*38</v>
      </c>
      <c r="S11" s="48" t="str">
        <v>BH950*350*25*38</v>
      </c>
      <c r="T11" s="48" t="str">
        <v>BT173*273*12</v>
      </c>
      <c r="U11" s="48" t="str">
        <v>BT200*300*12</v>
      </c>
      <c r="V11" s="48" t="str">
        <v>D10</v>
      </c>
      <c r="W11" s="48" t="str">
        <v>D19</v>
      </c>
      <c r="X11" s="48" t="str">
        <v>D4</v>
      </c>
      <c r="Y11" s="48" t="str">
        <v>H150*150*7*10</v>
      </c>
      <c r="Z11" s="3" t="str">
        <v>H200*200*8*12</v>
      </c>
      <c r="AA11" s="3" t="str">
        <v>H244*175*7*11</v>
      </c>
      <c r="AB11" s="3" t="str">
        <v>H400*200*8*13</v>
      </c>
      <c r="AC11" s="3" t="str">
        <v>H450*200*9*14</v>
      </c>
      <c r="AD11" s="3" t="str">
        <v>L100*100*10</v>
      </c>
      <c r="AE11" s="3" t="str">
        <v>L90*90*10</v>
      </c>
    </row>
    <row r="12" spans="4:31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21026</v>
      </c>
      <c r="P12" s="50" cm="1">
        <f t="array" ref="P12">SUMPRODUCT(--($C$30:$C$552=$D$11),--($E$30:$E$552=P$11),$I$30:$I$552,$G$30:$G$552)</f>
        <v>9798</v>
      </c>
      <c r="Q12" s="50" cm="1">
        <f t="array" ref="Q12">SUMPRODUCT(--($C$30:$C$552=$D$11),--($E$30:$E$552=Q$11),$I$30:$I$552,$G$30:$G$552)</f>
        <v>219541</v>
      </c>
      <c r="R12" s="51" cm="1">
        <f t="array" ref="R12">SUMPRODUCT(--($C$30:$C$552=$D$11),--($E$30:$E$552=R$11),$I$30:$I$552,$G$30:$G$552)</f>
        <v>21920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3</v>
      </c>
      <c r="Q13" s="53" cm="1">
        <f t="array" ref="Q13">SUMPRODUCT(--($C$30:$C$552=$D$11),--($E$30:$E$552=Q$11),$I$30:$I$552)</f>
        <v>19</v>
      </c>
      <c r="R13" s="54" cm="1">
        <f t="array" ref="R13">SUMPRODUCT(--($C$30:$C$552=$D$11),--($E$30:$E$552=R$11),$I$30:$I$552)</f>
        <v>2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21026</v>
      </c>
      <c r="P16" s="50" cm="1">
        <f t="array" ref="P16">SUMPRODUCT(--($C$30:$C$552=$D$11),--($E$30:$E$552=P$11),$M$30:$M$552,$G$30:$G$552)</f>
        <v>9798</v>
      </c>
      <c r="Q16" s="50" cm="1">
        <f t="array" ref="Q16">SUMPRODUCT(--($C$30:$C$552=$D$11),--($E$30:$E$552=Q$11),$M$30:$M$552,$G$30:$G$552)</f>
        <v>219541</v>
      </c>
      <c r="R16" s="51" cm="1">
        <f t="array" ref="R16">SUMPRODUCT(--($C$30:$C$552=$D$11),--($E$30:$E$552=R$11),$M$30:$M$552,$G$30:$G$552)</f>
        <v>21920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3</v>
      </c>
      <c r="Q17" s="58" cm="1">
        <f t="array" ref="Q17">SUMPRODUCT(--($C$30:$C$552=$D$11),--($E$30:$E$552=Q$11),$M$30:$M$552)</f>
        <v>19</v>
      </c>
      <c r="R17" s="59" cm="1">
        <f t="array" ref="R17">SUMPRODUCT(--($C$30:$C$552=$D$11),--($E$30:$E$552=R$11),$M$30:$M$552)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804.2</v>
      </c>
      <c r="P18" s="61" cm="1">
        <f t="array" ref="P18">SUMPRODUCT(--($C$30:$C$552=$D$11),--($E$30:$E$552=P$11),$M$30:$M$552,$J$30:$J$552)</f>
        <v>439.5</v>
      </c>
      <c r="Q18" s="61" cm="1">
        <f t="array" ref="Q18">SUMPRODUCT(--($C$30:$C$552=$D$11),--($E$30:$E$552=Q$11),$M$30:$M$552,$J$30:$J$552)</f>
        <v>9999.7000000000007</v>
      </c>
      <c r="R18" s="62" cm="1">
        <f t="array" ref="R18">SUMPRODUCT(--($C$30:$C$552=$D$11),--($E$30:$E$552=R$11),$M$30:$M$552,$J$30:$J$552)</f>
        <v>8102.2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P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2</v>
      </c>
      <c r="O21" s="65" t="str">
        <v>3.5</v>
      </c>
      <c r="P21" s="65" t="str">
        <v>8</v>
      </c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353.29087048832281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5.4203821656050968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825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110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16640.000000000004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510.6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2</v>
      </c>
      <c r="T27" s="73" cm="1">
        <f t="array" ref="T27">SUMPRODUCT($J$30:$J$552,T30:T552,--(T30:T552&lt;&gt;""))</f>
        <v>3325.8</v>
      </c>
      <c r="U27" s="73" cm="1">
        <f t="array" ref="U27">SUMPRODUCT($J$30:$J$552,U30:U552,--(U30:U552&lt;&gt;""))</f>
        <v>193.39999999999998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t="e" cm="1">
        <f t="array" ref="Z27">SUMPRODUCT($J$30:$J$552,Z30:Z552,--(Z30:Z552&lt;&gt;""))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4</v>
      </c>
      <c r="T28" s="75">
        <f t="shared" si="1"/>
        <v>1</v>
      </c>
      <c r="U28" s="75">
        <f t="shared" si="1"/>
        <v>24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SUM(Z30:Z552)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>
        <v>46309</v>
      </c>
      <c r="T29" s="79">
        <v>46311</v>
      </c>
      <c r="U29" s="79">
        <v>46314</v>
      </c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5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>
        <v>5</v>
      </c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2</v>
      </c>
      <c r="M219" s="26">
        <f t="shared" si="12"/>
        <v>0</v>
      </c>
      <c r="N219" s="26"/>
      <c r="O219" s="26"/>
      <c r="P219" s="26"/>
      <c r="Q219" s="26"/>
      <c r="R219" s="26"/>
      <c r="S219" s="26">
        <v>2</v>
      </c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>
        <v>2</v>
      </c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1</v>
      </c>
      <c r="M345" s="26">
        <f t="shared" si="20"/>
        <v>0</v>
      </c>
      <c r="N345" s="26"/>
      <c r="O345" s="26"/>
      <c r="P345" s="26"/>
      <c r="Q345" s="26"/>
      <c r="R345" s="26"/>
      <c r="S345" s="26"/>
      <c r="T345" s="26">
        <v>1</v>
      </c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 t="s">
        <v>4566</v>
      </c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5</v>
      </c>
      <c r="M372" s="26">
        <f t="shared" si="24"/>
        <v>0</v>
      </c>
      <c r="N372" s="26"/>
      <c r="O372" s="26"/>
      <c r="P372" s="26"/>
      <c r="Q372" s="26"/>
      <c r="R372" s="26"/>
      <c r="S372" s="26"/>
      <c r="T372" s="26"/>
      <c r="U372" s="26">
        <v>5</v>
      </c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2</v>
      </c>
      <c r="M396" s="26">
        <f t="shared" si="24"/>
        <v>0</v>
      </c>
      <c r="N396" s="26"/>
      <c r="O396" s="26"/>
      <c r="P396" s="26"/>
      <c r="Q396" s="26"/>
      <c r="R396" s="26"/>
      <c r="S396" s="26">
        <v>2</v>
      </c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2</v>
      </c>
      <c r="M442" s="26">
        <f t="shared" si="28"/>
        <v>0</v>
      </c>
      <c r="N442" s="26"/>
      <c r="O442" s="26"/>
      <c r="P442" s="26"/>
      <c r="Q442" s="26"/>
      <c r="R442" s="26"/>
      <c r="S442" s="26"/>
      <c r="T442" s="26"/>
      <c r="U442" s="26">
        <v>2</v>
      </c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 t="e">
        <f>SUMIFS([1]Up!$J:$J,[1]Up!$D:$D,D448)</f>
        <v>#VALUE!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 t="e">
        <f>SUMIFS([1]Up!$J:$J,[1]Up!$D:$D,D449)</f>
        <v>#VALUE!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 t="e">
        <f>SUMIFS([1]Up!$J:$J,[1]Up!$D:$D,D450)</f>
        <v>#VALUE!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 t="e">
        <f>SUMIFS([1]Up!$J:$J,[1]Up!$D:$D,D451)</f>
        <v>#VALUE!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 t="e">
        <f>SUMIFS([1]Up!$J:$J,[1]Up!$D:$D,D452)</f>
        <v>#VALUE!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 t="e">
        <f>SUMIFS([1]Up!$J:$J,[1]Up!$D:$D,D453)</f>
        <v>#VALUE!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 t="e">
        <f>SUMIFS([1]Up!$J:$J,[1]Up!$D:$D,D454)</f>
        <v>#VALUE!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 t="e">
        <f>SUMIFS([1]Up!$J:$J,[1]Up!$D:$D,D455)</f>
        <v>#VALUE!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 t="e">
        <f>SUMIFS([1]Up!$J:$J,[1]Up!$D:$D,D456)</f>
        <v>#VALUE!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 t="e">
        <f>SUMIFS([1]Up!$J:$J,[1]Up!$D:$D,D457)</f>
        <v>#VALUE!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 t="e">
        <f>SUMIFS([1]Up!$J:$J,[1]Up!$D:$D,D458)</f>
        <v>#VALUE!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 t="e">
        <f>SUMIFS([1]Up!$J:$J,[1]Up!$D:$D,D459)</f>
        <v>#VALUE!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 t="e">
        <f>SUMIFS([1]Up!$J:$J,[1]Up!$D:$D,D460)</f>
        <v>#VALUE!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 t="e">
        <f>SUMIFS([1]Up!$J:$J,[1]Up!$D:$D,D461)</f>
        <v>#VALUE!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 t="e">
        <f>SUMIFS([1]Up!$J:$J,[1]Up!$D:$D,D462)</f>
        <v>#VALUE!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 t="e">
        <f>SUMIFS([1]Up!$J:$J,[1]Up!$D:$D,D463)</f>
        <v>#VALUE!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 t="e">
        <f>SUMIFS([1]Up!$J:$J,[1]Up!$D:$D,D464)</f>
        <v>#VALUE!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 t="e">
        <f>SUMIFS([1]Up!$J:$J,[1]Up!$D:$D,D465)</f>
        <v>#VALUE!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 t="e">
        <f>SUMIFS([1]Up!$J:$J,[1]Up!$D:$D,D466)</f>
        <v>#VALUE!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 t="e">
        <f>SUMIFS([1]Up!$J:$J,[1]Up!$D:$D,D467)</f>
        <v>#VALUE!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 t="e">
        <f>SUMIFS([1]Up!$J:$J,[1]Up!$D:$D,D468)</f>
        <v>#VALUE!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 t="e">
        <f>SUMIFS([1]Up!$J:$J,[1]Up!$D:$D,D469)</f>
        <v>#VALUE!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 t="e">
        <f>SUMIFS([1]Up!$J:$J,[1]Up!$D:$D,D470)</f>
        <v>#VALUE!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 t="e">
        <f>SUMIFS([1]Up!$J:$J,[1]Up!$D:$D,D471)</f>
        <v>#VALUE!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 t="e">
        <f>SUMIFS([1]Up!$J:$J,[1]Up!$D:$D,D472)</f>
        <v>#VALUE!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 t="e">
        <f>SUMIFS([1]Up!$J:$J,[1]Up!$D:$D,D473)</f>
        <v>#VALUE!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 t="e">
        <f>SUMIFS([1]Up!$J:$J,[1]Up!$D:$D,D474)</f>
        <v>#VALUE!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 t="e">
        <f>SUMIFS([1]Up!$J:$J,[1]Up!$D:$D,D475)</f>
        <v>#VALUE!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 t="e">
        <f>SUMIFS([1]Up!$J:$J,[1]Up!$D:$D,D476)</f>
        <v>#VALUE!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 t="e">
        <f>SUMIFS([1]Up!$J:$J,[1]Up!$D:$D,D477)</f>
        <v>#VALUE!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 t="e">
        <f>SUMIFS([1]Up!$J:$J,[1]Up!$D:$D,D478)</f>
        <v>#VALUE!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 t="e">
        <f>SUMIFS([1]Up!$J:$J,[1]Up!$D:$D,D479)</f>
        <v>#VALUE!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 t="e">
        <f>SUMIFS([1]Up!$J:$J,[1]Up!$D:$D,D480)</f>
        <v>#VALUE!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 t="e">
        <f>SUMIFS([1]Up!$J:$J,[1]Up!$D:$D,D481)</f>
        <v>#VALUE!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 t="e">
        <f>SUMIFS([1]Up!$J:$J,[1]Up!$D:$D,D482)</f>
        <v>#VALUE!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 t="e">
        <f>SUMIFS([1]Up!$J:$J,[1]Up!$D:$D,D483)</f>
        <v>#VALUE!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 t="e">
        <f>SUMIFS([1]Up!$J:$J,[1]Up!$D:$D,D484)</f>
        <v>#VALUE!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2</v>
      </c>
      <c r="M485" s="26">
        <f t="shared" si="32"/>
        <v>0</v>
      </c>
      <c r="N485" s="26"/>
      <c r="O485" s="26"/>
      <c r="P485" s="26"/>
      <c r="Q485" s="26"/>
      <c r="R485" s="26"/>
      <c r="S485" s="26"/>
      <c r="T485" s="26"/>
      <c r="U485" s="26">
        <v>2</v>
      </c>
      <c r="V485" s="26"/>
      <c r="W485" s="26"/>
      <c r="X485" s="26"/>
      <c r="Y485" s="26"/>
      <c r="Z485" s="67" t="e">
        <f>SUMIFS([1]Up!$J:$J,[1]Up!$D:$D,D485)</f>
        <v>#VALUE!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 t="e">
        <f>SUMIFS([1]Up!$J:$J,[1]Up!$D:$D,D486)</f>
        <v>#VALUE!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 t="e">
        <f>SUMIFS([1]Up!$J:$J,[1]Up!$D:$D,D487)</f>
        <v>#VALUE!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 t="e">
        <f>SUMIFS([1]Up!$J:$J,[1]Up!$D:$D,D488)</f>
        <v>#VALUE!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 t="e">
        <f>SUMIFS([1]Up!$J:$J,[1]Up!$D:$D,D489)</f>
        <v>#VALUE!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 t="e">
        <f>SUMIFS([1]Up!$J:$J,[1]Up!$D:$D,D490)</f>
        <v>#VALUE!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 t="e">
        <f>SUMIFS([1]Up!$J:$J,[1]Up!$D:$D,D491)</f>
        <v>#VALUE!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 t="e">
        <f>SUMIFS([1]Up!$J:$J,[1]Up!$D:$D,D492)</f>
        <v>#VALUE!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 t="e">
        <f>SUMIFS([1]Up!$J:$J,[1]Up!$D:$D,D493)</f>
        <v>#VALUE!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 t="e">
        <f>SUMIFS([1]Up!$J:$J,[1]Up!$D:$D,D494)</f>
        <v>#VALUE!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 t="e">
        <f>SUMIFS([1]Up!$J:$J,[1]Up!$D:$D,D495)</f>
        <v>#VALUE!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 t="e">
        <f>SUMIFS([1]Up!$J:$J,[1]Up!$D:$D,D496)</f>
        <v>#VALUE!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 t="e">
        <f>SUMIFS([1]Up!$J:$J,[1]Up!$D:$D,D497)</f>
        <v>#VALUE!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 t="e">
        <f>SUMIFS([1]Up!$J:$J,[1]Up!$D:$D,D498)</f>
        <v>#VALUE!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 t="e">
        <f>SUMIFS([1]Up!$J:$J,[1]Up!$D:$D,D499)</f>
        <v>#VALUE!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 t="e">
        <f>SUMIFS([1]Up!$J:$J,[1]Up!$D:$D,D500)</f>
        <v>#VALUE!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 t="e">
        <f>SUMIFS([1]Up!$J:$J,[1]Up!$D:$D,D501)</f>
        <v>#VALUE!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 t="e">
        <f>SUMIFS([1]Up!$J:$J,[1]Up!$D:$D,D502)</f>
        <v>#VALUE!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 t="e">
        <f>SUMIFS([1]Up!$J:$J,[1]Up!$D:$D,D503)</f>
        <v>#VALUE!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 t="e">
        <f>SUMIFS([1]Up!$J:$J,[1]Up!$D:$D,D504)</f>
        <v>#VALUE!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 t="e">
        <f>SUMIFS([1]Up!$J:$J,[1]Up!$D:$D,D505)</f>
        <v>#VALUE!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 t="e">
        <f>SUMIFS([1]Up!$J:$J,[1]Up!$D:$D,D506)</f>
        <v>#VALUE!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 t="e">
        <f>SUMIFS([1]Up!$J:$J,[1]Up!$D:$D,D507)</f>
        <v>#VALUE!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 t="e">
        <f>SUMIFS([1]Up!$J:$J,[1]Up!$D:$D,D508)</f>
        <v>#VALUE!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 t="e">
        <f>SUMIFS([1]Up!$J:$J,[1]Up!$D:$D,D509)</f>
        <v>#VALUE!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 t="e">
        <f>SUMIFS([1]Up!$J:$J,[1]Up!$D:$D,D510)</f>
        <v>#VALUE!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 t="e">
        <f>SUMIFS([1]Up!$J:$J,[1]Up!$D:$D,D511)</f>
        <v>#VALUE!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 t="e">
        <f>SUMIFS([1]Up!$J:$J,[1]Up!$D:$D,D512)</f>
        <v>#VALUE!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 t="e">
        <f>SUMIFS([1]Up!$J:$J,[1]Up!$D:$D,D513)</f>
        <v>#VALUE!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 t="e">
        <f>SUMIFS([1]Up!$J:$J,[1]Up!$D:$D,D514)</f>
        <v>#VALUE!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 t="e">
        <f>SUMIFS([1]Up!$J:$J,[1]Up!$D:$D,D515)</f>
        <v>#VALUE!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 t="e">
        <f>SUMIFS([1]Up!$J:$J,[1]Up!$D:$D,D516)</f>
        <v>#VALUE!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 t="e">
        <f>SUMIFS([1]Up!$J:$J,[1]Up!$D:$D,D517)</f>
        <v>#VALUE!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 t="e">
        <f>SUMIFS([1]Up!$J:$J,[1]Up!$D:$D,D518)</f>
        <v>#VALUE!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 t="e">
        <f>SUMIFS([1]Up!$J:$J,[1]Up!$D:$D,D519)</f>
        <v>#VALUE!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 t="e">
        <f>SUMIFS([1]Up!$J:$J,[1]Up!$D:$D,D520)</f>
        <v>#VALUE!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 t="e">
        <f>SUMIFS([1]Up!$J:$J,[1]Up!$D:$D,D521)</f>
        <v>#VALUE!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 t="e">
        <f>SUMIFS([1]Up!$J:$J,[1]Up!$D:$D,D522)</f>
        <v>#VALUE!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2</v>
      </c>
      <c r="M523" s="26">
        <f t="shared" si="32"/>
        <v>0</v>
      </c>
      <c r="N523" s="26"/>
      <c r="O523" s="26"/>
      <c r="P523" s="26"/>
      <c r="Q523" s="26"/>
      <c r="R523" s="26"/>
      <c r="S523" s="26"/>
      <c r="T523" s="26"/>
      <c r="U523" s="26">
        <v>2</v>
      </c>
      <c r="V523" s="26"/>
      <c r="W523" s="26"/>
      <c r="X523" s="26"/>
      <c r="Y523" s="26"/>
      <c r="Z523" s="67" t="e">
        <f>SUMIFS([1]Up!$J:$J,[1]Up!$D:$D,D523)</f>
        <v>#VALUE!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 t="e">
        <f>SUMIFS([1]Up!$J:$J,[1]Up!$D:$D,D524)</f>
        <v>#VALUE!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 t="e">
        <f>SUMIFS([1]Up!$J:$J,[1]Up!$D:$D,D525)</f>
        <v>#VALUE!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 t="e">
        <f>SUMIFS([1]Up!$J:$J,[1]Up!$D:$D,D526)</f>
        <v>#VALUE!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 t="e">
        <f>SUMIFS([1]Up!$J:$J,[1]Up!$D:$D,D527)</f>
        <v>#VALUE!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 t="e">
        <f>SUMIFS([1]Up!$J:$J,[1]Up!$D:$D,D528)</f>
        <v>#VALUE!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 t="e">
        <f>SUMIFS([1]Up!$J:$J,[1]Up!$D:$D,D529)</f>
        <v>#VALUE!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 t="e">
        <f>SUMIFS([1]Up!$J:$J,[1]Up!$D:$D,D530)</f>
        <v>#VALUE!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 t="e">
        <f>SUMIFS([1]Up!$J:$J,[1]Up!$D:$D,D531)</f>
        <v>#VALUE!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 t="e">
        <f>SUMIFS([1]Up!$J:$J,[1]Up!$D:$D,D532)</f>
        <v>#VALUE!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 t="e">
        <f>SUMIFS([1]Up!$J:$J,[1]Up!$D:$D,D533)</f>
        <v>#VALUE!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2</v>
      </c>
      <c r="M534" s="26">
        <f t="shared" si="32"/>
        <v>0</v>
      </c>
      <c r="N534" s="26"/>
      <c r="O534" s="26"/>
      <c r="P534" s="26"/>
      <c r="Q534" s="26"/>
      <c r="R534" s="26"/>
      <c r="S534" s="26"/>
      <c r="T534" s="26"/>
      <c r="U534" s="26">
        <v>2</v>
      </c>
      <c r="V534" s="26"/>
      <c r="W534" s="26"/>
      <c r="X534" s="26"/>
      <c r="Y534" s="26"/>
      <c r="Z534" s="67" t="e">
        <f>SUMIFS([1]Up!$J:$J,[1]Up!$D:$D,D534)</f>
        <v>#VALUE!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 t="e">
        <f>SUMIFS([1]Up!$J:$J,[1]Up!$D:$D,D535)</f>
        <v>#VALUE!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 t="e">
        <f>SUMIFS([1]Up!$J:$J,[1]Up!$D:$D,D536)</f>
        <v>#VALUE!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 t="e">
        <f>SUMIFS([1]Up!$J:$J,[1]Up!$D:$D,D537)</f>
        <v>#VALUE!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 t="e">
        <f>SUMIFS([1]Up!$J:$J,[1]Up!$D:$D,D538)</f>
        <v>#VALUE!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 t="e">
        <f>SUMIFS([1]Up!$J:$J,[1]Up!$D:$D,D539)</f>
        <v>#VALUE!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 t="e">
        <f>SUMIFS([1]Up!$J:$J,[1]Up!$D:$D,D540)</f>
        <v>#VALUE!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 t="e">
        <f>SUMIFS([1]Up!$J:$J,[1]Up!$D:$D,D541)</f>
        <v>#VALUE!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 t="e">
        <f>SUMIFS([1]Up!$J:$J,[1]Up!$D:$D,D542)</f>
        <v>#VALUE!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2</v>
      </c>
      <c r="M543" s="26">
        <f t="shared" si="36"/>
        <v>0</v>
      </c>
      <c r="N543" s="26"/>
      <c r="O543" s="26"/>
      <c r="P543" s="26"/>
      <c r="Q543" s="26"/>
      <c r="R543" s="26"/>
      <c r="S543" s="26"/>
      <c r="T543" s="26"/>
      <c r="U543" s="26">
        <v>2</v>
      </c>
      <c r="V543" s="26"/>
      <c r="W543" s="26"/>
      <c r="X543" s="26"/>
      <c r="Y543" s="26"/>
      <c r="Z543" s="67" t="e">
        <f>SUMIFS([1]Up!$J:$J,[1]Up!$D:$D,D543)</f>
        <v>#VALUE!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 t="e">
        <f>SUMIFS([1]Up!$J:$J,[1]Up!$D:$D,D544)</f>
        <v>#VALUE!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2</v>
      </c>
      <c r="M545" s="26">
        <f t="shared" si="36"/>
        <v>0</v>
      </c>
      <c r="N545" s="26"/>
      <c r="O545" s="26"/>
      <c r="P545" s="26"/>
      <c r="Q545" s="26"/>
      <c r="R545" s="26"/>
      <c r="S545" s="26"/>
      <c r="T545" s="26"/>
      <c r="U545" s="26">
        <v>2</v>
      </c>
      <c r="V545" s="26"/>
      <c r="W545" s="26"/>
      <c r="X545" s="26"/>
      <c r="Y545" s="26"/>
      <c r="Z545" s="67" t="e">
        <f>SUMIFS([1]Up!$J:$J,[1]Up!$D:$D,D545)</f>
        <v>#VALUE!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/>
  <dataConsolidate/>
  <conditionalFormatting sqref="D30:D545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W559"/>
  <sheetViews>
    <sheetView zoomScale="115" zoomScaleNormal="115" workbookViewId="0">
      <pane xSplit="13" ySplit="29" topLeftCell="AH116" activePane="bottomRight" state="frozen"/>
      <selection activeCell="J32" sqref="J32"/>
      <selection pane="topRight" activeCell="J32" sqref="J32"/>
      <selection pane="bottomLeft" activeCell="J32" sqref="J32"/>
      <selection pane="bottomRight" activeCell="AJ554" sqref="AJ5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.875" style="3" bestFit="1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6" width="6.875" style="3" customWidth="1"/>
    <col min="37" max="37" width="7.25" style="3" customWidth="1"/>
    <col min="38" max="38" width="8.625" style="3" customWidth="1"/>
    <col min="39" max="39" width="9.875" style="3" customWidth="1"/>
    <col min="40" max="40" width="8.625" style="3" customWidth="1"/>
    <col min="41" max="41" width="8.75" style="3" customWidth="1"/>
    <col min="42" max="42" width="7.5" style="3" customWidth="1"/>
    <col min="43" max="45" width="9" style="3" customWidth="1"/>
    <col min="46" max="46" width="8.75" style="3" customWidth="1"/>
    <col min="47" max="47" width="8.625" style="3" customWidth="1"/>
    <col min="48" max="49" width="9" style="3" customWidth="1"/>
    <col min="50" max="16384" width="8.75" style="3"/>
  </cols>
  <sheetData>
    <row r="1" spans="4:37" ht="19.5">
      <c r="D1" s="1" t="s">
        <v>55</v>
      </c>
      <c r="E1" s="2"/>
      <c r="F1" s="2"/>
      <c r="G1" s="2"/>
      <c r="H1" s="2"/>
    </row>
    <row r="2" spans="4:37" ht="13.5" thickBot="1"/>
    <row r="3" spans="4:3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 spans="4:3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5"/>
    </row>
    <row r="5" spans="4:37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545.60940191976374</v>
      </c>
      <c r="H5" s="26" cm="1">
        <f t="array" ref="H5">SUMPRODUCT(--($C$30:$C$552=$D5),$L$30:$L$552,$J$30:$J$552)</f>
        <v>45528.5897858725</v>
      </c>
      <c r="I5" s="26" cm="1">
        <f t="array" ref="I5">SUMPRODUCT(--($C$30:$C$552=$D5),$M$30:$M$552)</f>
        <v>1896.3905980802363</v>
      </c>
      <c r="J5" s="27" cm="1">
        <f t="array" ref="J5">SUMPRODUCT(--($C$30:$C$552=$D5),$M$30:$M$552,$J$30:$J$552)</f>
        <v>22204.910214127478</v>
      </c>
      <c r="L5" s="28" t="s">
        <v>12</v>
      </c>
      <c r="M5" s="29">
        <f>G8</f>
        <v>1955.6094019197637</v>
      </c>
      <c r="N5" s="30">
        <f>H8</f>
        <v>70702.289785872505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 spans="4:37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1410</v>
      </c>
      <c r="H6" s="26" cm="1">
        <f t="array" ref="H6">SUMPRODUCT(--($C$30:$C$552=$D6),$L$30:$L$552,$J$30:$J$552)</f>
        <v>25173.700000000008</v>
      </c>
      <c r="I6" s="26" cm="1">
        <f t="array" ref="I6">SUMPRODUCT(--($C$30:$C$552=$D6),$M$30:$M$552)</f>
        <v>216</v>
      </c>
      <c r="J6" s="27" cm="1">
        <f t="array" ref="J6">SUMPRODUCT(--($C$30:$C$552=$D6),$M$30:$M$552,$J$30:$J$552)</f>
        <v>1734.9000000000003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 spans="4:37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7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1955.6094019197637</v>
      </c>
      <c r="H8" s="41">
        <f t="shared" si="0"/>
        <v>70702.289785872505</v>
      </c>
      <c r="I8" s="41">
        <f t="shared" si="0"/>
        <v>7976.3905980802365</v>
      </c>
      <c r="J8" s="42">
        <f>J5+J6+J7</f>
        <v>25634.01021412748</v>
      </c>
    </row>
    <row r="9" spans="4:37" ht="13.5" hidden="1" outlineLevel="1" thickTop="1"/>
    <row r="10" spans="4:37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7" ht="23.25" hidden="1" customHeight="1" outlineLevel="1" thickTop="1">
      <c r="D11" s="45" t="s">
        <v>11</v>
      </c>
      <c r="E11" s="46" t="str" cm="1">
        <f t="array" ref="E11:Q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BC250*90*12*12</v>
      </c>
      <c r="I11" s="46" t="str">
        <v>BC300*100*12*12</v>
      </c>
      <c r="J11" s="46" t="str">
        <v>BH300*150*8*12</v>
      </c>
      <c r="K11" s="46" t="str">
        <v>BH900*350*25*38</v>
      </c>
      <c r="L11" s="46" t="str">
        <v>BT173*273*12</v>
      </c>
      <c r="M11" s="46" t="str">
        <v>BT200*300*12</v>
      </c>
      <c r="N11" s="46" t="str">
        <v>D10</v>
      </c>
      <c r="O11" s="46" t="str">
        <v>D19</v>
      </c>
      <c r="P11" s="46" t="str">
        <v>D4</v>
      </c>
      <c r="Q11" s="46" t="str">
        <v>H450*200*9*14</v>
      </c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</row>
    <row r="12" spans="4:37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21026</v>
      </c>
      <c r="I12" s="50" cm="1">
        <f t="array" ref="I12">SUMPRODUCT(--($C$30:$C$552=$D$11),--($E$30:$E$552=I$11),$I$30:$I$552,$G$30:$G$552)</f>
        <v>9798</v>
      </c>
      <c r="J12" s="50" cm="1">
        <f t="array" ref="J12">SUMPRODUCT(--($C$30:$C$552=$D$11),--($E$30:$E$552=J$11),$I$30:$I$552,$G$30:$G$552)</f>
        <v>219541</v>
      </c>
      <c r="K12" s="50" cm="1">
        <f t="array" ref="K12">SUMPRODUCT(--($C$30:$C$552=$D$11),--($E$30:$E$552=K$11),$I$30:$I$552,$G$30:$G$552)</f>
        <v>21920</v>
      </c>
      <c r="L12" s="50" cm="1">
        <f t="array" ref="L12">SUMPRODUCT(--($C$30:$C$552=$D$11),--($E$30:$E$552=L$11),$I$30:$I$552,$G$30:$G$552)</f>
        <v>686</v>
      </c>
      <c r="M12" s="50" cm="1">
        <f t="array" ref="M12">SUMPRODUCT(--($C$30:$C$552=$D$11),--($E$30:$E$552=M$11),$I$30:$I$552,$G$30:$G$552)</f>
        <v>21464</v>
      </c>
      <c r="N12" s="50" cm="1">
        <f t="array" ref="N12">SUMPRODUCT(--($C$30:$C$552=$D$11),--($E$30:$E$552=N$11),$I$30:$I$552,$G$30:$G$552)</f>
        <v>216423</v>
      </c>
      <c r="O12" s="50" cm="1">
        <f t="array" ref="O12">SUMPRODUCT(--($C$30:$C$552=$D$11),--($E$30:$E$552=O$11),$I$30:$I$552,$G$30:$G$552)</f>
        <v>2062</v>
      </c>
      <c r="P12" s="50" cm="1">
        <f t="array" ref="P12">SUMPRODUCT(--($C$30:$C$552=$D$11),--($E$30:$E$552=P$11),$I$30:$I$552,$G$30:$G$552)</f>
        <v>16732</v>
      </c>
      <c r="Q12" s="50" cm="1">
        <f t="array" ref="Q12">SUMPRODUCT(--($C$30:$C$552=$D$11),--($E$30:$E$552=Q$11),$I$30:$I$552,$G$30:$G$552)</f>
        <v>48756</v>
      </c>
      <c r="R12" s="51" cm="1">
        <f t="array" ref="R12">SUMPRODUCT(--($C$30:$C$552=$D$11),--($E$30:$E$552=R$11),$I$30:$I$552,$G$30:$G$552)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</row>
    <row r="13" spans="4:37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2</v>
      </c>
      <c r="I13" s="53" cm="1">
        <f t="array" ref="I13">SUMPRODUCT(--($C$30:$C$552=$D$11),--($E$30:$E$552=I$11),$I$30:$I$552)</f>
        <v>3</v>
      </c>
      <c r="J13" s="53" cm="1">
        <f t="array" ref="J13">SUMPRODUCT(--($C$30:$C$552=$D$11),--($E$30:$E$552=J$11),$I$30:$I$552)</f>
        <v>19</v>
      </c>
      <c r="K13" s="53" cm="1">
        <f t="array" ref="K13">SUMPRODUCT(--($C$30:$C$552=$D$11),--($E$30:$E$552=K$11),$I$30:$I$552)</f>
        <v>2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4</v>
      </c>
      <c r="N13" s="53" cm="1">
        <f t="array" ref="N13">SUMPRODUCT(--($C$30:$C$552=$D$11),--($E$30:$E$552=N$11),$I$30:$I$552)</f>
        <v>1746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94</v>
      </c>
      <c r="Q13" s="53" cm="1">
        <f t="array" ref="Q13">SUMPRODUCT(--($C$30:$C$552=$D$11),--($E$30:$E$552=Q$11),$I$30:$I$552)</f>
        <v>2</v>
      </c>
      <c r="R13" s="54" cm="1">
        <f t="array" ref="R13">SUMPRODUCT(--($C$30:$C$552=$D$11),--($E$30:$E$552=R$11),$I$30:$I$552)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</row>
    <row r="14" spans="4:37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39234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</row>
    <row r="15" spans="4:37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1.6094019197637213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</row>
    <row r="16" spans="4:37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21026</v>
      </c>
      <c r="I16" s="50" cm="1">
        <f t="array" ref="I16">SUMPRODUCT(--($C$30:$C$552=$D$11),--($E$30:$E$552=I$11),$M$30:$M$552,$G$30:$G$552)</f>
        <v>9798</v>
      </c>
      <c r="J16" s="50" cm="1">
        <f t="array" ref="J16">SUMPRODUCT(--($C$30:$C$552=$D$11),--($E$30:$E$552=J$11),$M$30:$M$552,$G$30:$G$552)</f>
        <v>219541</v>
      </c>
      <c r="K16" s="50" cm="1">
        <f t="array" ref="K16">SUMPRODUCT(--($C$30:$C$552=$D$11),--($E$30:$E$552=K$11),$M$30:$M$552,$G$30:$G$552)</f>
        <v>21920</v>
      </c>
      <c r="L16" s="50" cm="1">
        <f t="array" ref="L16">SUMPRODUCT(--($C$30:$C$552=$D$11),--($E$30:$E$552=L$11),$M$30:$M$552,$G$30:$G$552)</f>
        <v>686</v>
      </c>
      <c r="M16" s="50" cm="1">
        <f t="array" ref="M16">SUMPRODUCT(--($C$30:$C$552=$D$11),--($E$30:$E$552=M$11),$M$30:$M$552,$G$30:$G$552)</f>
        <v>21464</v>
      </c>
      <c r="N16" s="50" cm="1">
        <f t="array" ref="N16">SUMPRODUCT(--($C$30:$C$552=$D$11),--($E$30:$E$552=N$11),$M$30:$M$552,$G$30:$G$552)</f>
        <v>216423</v>
      </c>
      <c r="O16" s="50" cm="1">
        <f t="array" ref="O16">SUMPRODUCT(--($C$30:$C$552=$D$11),--($E$30:$E$552=O$11),$M$30:$M$552,$G$30:$G$552)</f>
        <v>2062</v>
      </c>
      <c r="P16" s="50" cm="1">
        <f t="array" ref="P16">SUMPRODUCT(--($C$30:$C$552=$D$11),--($E$30:$E$552=P$11),$M$30:$M$552,$G$30:$G$552)</f>
        <v>16732</v>
      </c>
      <c r="Q16" s="50" cm="1">
        <f t="array" ref="Q16">SUMPRODUCT(--($C$30:$C$552=$D$11),--($E$30:$E$552=Q$11),$M$30:$M$552,$G$30:$G$552)</f>
        <v>9522</v>
      </c>
      <c r="R16" s="51" cm="1">
        <f t="array" ref="R16">SUMPRODUCT(--($C$30:$C$552=$D$11),--($E$30:$E$552=R$11),$M$30:$M$552,$G$30:$G$552)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</row>
    <row r="17" spans="3:49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2</v>
      </c>
      <c r="I17" s="58" cm="1">
        <f t="array" ref="I17">SUMPRODUCT(--($C$30:$C$552=$D$11),--($E$30:$E$552=I$11),$M$30:$M$552)</f>
        <v>3</v>
      </c>
      <c r="J17" s="58" cm="1">
        <f t="array" ref="J17">SUMPRODUCT(--($C$30:$C$552=$D$11),--($E$30:$E$552=J$11),$M$30:$M$552)</f>
        <v>19</v>
      </c>
      <c r="K17" s="58" cm="1">
        <f t="array" ref="K17">SUMPRODUCT(--($C$30:$C$552=$D$11),--($E$30:$E$552=K$11),$M$30:$M$552)</f>
        <v>2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4</v>
      </c>
      <c r="N17" s="58" cm="1">
        <f t="array" ref="N17">SUMPRODUCT(--($C$30:$C$552=$D$11),--($E$30:$E$552=N$11),$M$30:$M$552)</f>
        <v>1746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94</v>
      </c>
      <c r="Q17" s="58" cm="1">
        <f t="array" ref="Q17">SUMPRODUCT(--($C$30:$C$552=$D$11),--($E$30:$E$552=Q$11),$M$30:$M$552)</f>
        <v>0.39059808023627862</v>
      </c>
      <c r="R17" s="59" cm="1">
        <f t="array" ref="R17">SUMPRODUCT(--($C$30:$C$552=$D$11),--($E$30:$E$552=R$11),$M$30:$M$552)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</row>
    <row r="18" spans="3:49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804.2</v>
      </c>
      <c r="I18" s="61" cm="1">
        <f t="array" ref="I18">SUMPRODUCT(--($C$30:$C$552=$D$11),--($E$30:$E$552=I$11),$M$30:$M$552,$J$30:$J$552)</f>
        <v>439.5</v>
      </c>
      <c r="J18" s="61" cm="1">
        <f t="array" ref="J18">SUMPRODUCT(--($C$30:$C$552=$D$11),--($E$30:$E$552=J$11),$M$30:$M$552,$J$30:$J$552)</f>
        <v>9999.7000000000007</v>
      </c>
      <c r="K18" s="61" cm="1">
        <f t="array" ref="K18">SUMPRODUCT(--($C$30:$C$552=$D$11),--($E$30:$E$552=K$11),$M$30:$M$552,$J$30:$J$552)</f>
        <v>8102.2</v>
      </c>
      <c r="L18" s="61" cm="1">
        <f t="array" ref="L18">SUMPRODUCT(--($C$30:$C$552=$D$11),--($E$30:$E$552=L$11),$M$30:$M$552,$J$30:$J$552)</f>
        <v>54.6</v>
      </c>
      <c r="M18" s="61" cm="1">
        <f t="array" ref="M18">SUMPRODUCT(--($C$30:$C$552=$D$11),--($E$30:$E$552=M$11),$M$30:$M$552,$J$30:$J$552)</f>
        <v>1904</v>
      </c>
      <c r="N18" s="61" cm="1">
        <f t="array" ref="N18">SUMPRODUCT(--($C$30:$C$552=$D$11),--($E$30:$E$552=N$11),$M$30:$M$552,$J$30:$J$552)</f>
        <v>179</v>
      </c>
      <c r="O18" s="61" cm="1">
        <f t="array" ref="O18">SUMPRODUCT(--($C$30:$C$552=$D$11),--($E$30:$E$552=O$11),$M$30:$M$552,$J$30:$J$552)</f>
        <v>4</v>
      </c>
      <c r="P18" s="61" cm="1">
        <f t="array" ref="P18">SUMPRODUCT(--($C$30:$C$552=$D$11),--($E$30:$E$552=P$11),$M$30:$M$552,$J$30:$J$552)</f>
        <v>0</v>
      </c>
      <c r="Q18" s="61" cm="1">
        <f t="array" ref="Q18">SUMPRODUCT(--($C$30:$C$552=$D$11),--($E$30:$E$552=Q$11),$M$30:$M$552,$J$30:$J$552)</f>
        <v>713.31021412749203</v>
      </c>
      <c r="R18" s="62" cm="1">
        <f t="array" ref="R18">SUMPRODUCT(--($C$30:$C$552=$D$11),--($E$30:$E$552=R$11),$M$30:$M$552,$J$30:$J$552)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</row>
    <row r="19" spans="3:49" ht="13.5" hidden="1" outlineLevel="1" thickTop="1"/>
    <row r="20" spans="3:49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9" ht="13.5" hidden="1" outlineLevel="1" thickTop="1">
      <c r="D21" s="63" t="s">
        <v>13</v>
      </c>
      <c r="E21" s="64" t="str" cm="1">
        <f t="array" ref="E21:N21">_xlfn._xlws.SORT(MID(TRANSPOSE(_xlfn.UNIQUE(_xlfn._xlws.FILTER(AN30:AN552,(C30:C552=$D$21)*(M30:M552&lt;&gt;0)))),3,3),,1)</f>
        <v>3</v>
      </c>
      <c r="F21" s="64" t="str">
        <v>1.5</v>
      </c>
      <c r="G21" s="64" t="str">
        <v>2.6</v>
      </c>
      <c r="H21" s="64" t="str">
        <v>25</v>
      </c>
      <c r="I21" s="64" t="str">
        <v>152</v>
      </c>
      <c r="J21" s="64" t="str">
        <v>10</v>
      </c>
      <c r="K21" s="64" t="str">
        <v>12</v>
      </c>
      <c r="L21" s="65" t="str">
        <v>2</v>
      </c>
      <c r="M21" s="65" t="str">
        <v>6</v>
      </c>
      <c r="N21" s="65" t="str">
        <v>3.5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 spans="3:49" ht="30.75" hidden="1" customHeight="1" outlineLevel="2">
      <c r="D22" s="66" t="s">
        <v>24</v>
      </c>
      <c r="E22" s="67" cm="1">
        <f t="array" ref="E22">SUMPRODUCT(--($C$30:$C$552=$D$21),--($AN$30:$AN$552="PL"&amp;E$21),$J$30:$J$552,$I$30:$I$552)/(7.85*E$21)</f>
        <v>0.41613588110403399</v>
      </c>
      <c r="F22" s="67" cm="1">
        <f t="array" ref="F22">SUMPRODUCT(--($C$30:$C$552=$D$21),--($AN$30:$AN$552="PL"&amp;F$21),$J$30:$J$552,$I$30:$I$552)/(7.85*F$21)</f>
        <v>5.9447983014861996E-2</v>
      </c>
      <c r="G22" s="67" cm="1">
        <f t="array" ref="G22">SUMPRODUCT(--($C$30:$C$552=$D$21),--($AN$30:$AN$552="PL"&amp;G$21),$J$30:$J$552,$I$30:$I$552)/(7.85*G$21)</f>
        <v>47.270945614894664</v>
      </c>
      <c r="H22" s="67" cm="1">
        <f t="array" ref="H22">SUMPRODUCT(--($C$30:$C$552=$D$21),--($AN$30:$AN$552="PL"&amp;H$21),$J$30:$J$552,$I$30:$I$552)/(7.85*H$21)</f>
        <v>1.3737579617834397</v>
      </c>
      <c r="I22" s="67" cm="1">
        <f t="array" ref="I22">SUMPRODUCT(--($C$30:$C$552=$D$21),--($AN$30:$AN$552="PL"&amp;I$21),$J$30:$J$552,$I$30:$I$552)/(7.85*I$21)</f>
        <v>0</v>
      </c>
      <c r="J22" s="67" cm="1">
        <f t="array" ref="J22">SUMPRODUCT(--($C$30:$C$552=$D$21),--($AN$30:$AN$552="PL"&amp;J$21),$J$30:$J$552,$I$30:$I$552)/(7.85*J$21)</f>
        <v>45.424203821656043</v>
      </c>
      <c r="K22" s="67" cm="1">
        <f t="array" ref="K22">SUMPRODUCT(--($C$30:$C$552=$D$21),--($AN$30:$AN$552="PL"&amp;K$21),$J$30:$J$552,$I$30:$I$552)/(7.85*K$21)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</row>
    <row r="23" spans="3:49" ht="21" hidden="1" customHeight="1" outlineLevel="2">
      <c r="D23" s="66" t="s">
        <v>17</v>
      </c>
      <c r="E23" s="69" cm="1">
        <f t="array" ref="E23">SUMPRODUCT(--($C$30:$C$552=$D$21),--($AN$30:$AN$552="PL"&amp;E$21),$I$30:$I$552)</f>
        <v>6</v>
      </c>
      <c r="F23" s="69" cm="1">
        <f t="array" ref="F23">SUMPRODUCT(--($C$30:$C$552=$D$21),--($AN$30:$AN$552="PL"&amp;F$21),$I$30:$I$552)</f>
        <v>3</v>
      </c>
      <c r="G23" s="69" cm="1">
        <f t="array" ref="G23">SUMPRODUCT(--($C$30:$C$552=$D$21),--($AN$30:$AN$552="PL"&amp;G$21),$I$30:$I$552)</f>
        <v>136</v>
      </c>
      <c r="H23" s="69" cm="1">
        <f t="array" ref="H23">SUMPRODUCT(--($C$30:$C$552=$D$21),--($AN$30:$AN$552="PL"&amp;H$21),$I$30:$I$552)</f>
        <v>16</v>
      </c>
      <c r="I23" s="69" cm="1">
        <f t="array" ref="I23">SUMPRODUCT(--($C$30:$C$552=$D$21),--($AN$30:$AN$552="PL"&amp;I$21),$I$30:$I$552)</f>
        <v>4</v>
      </c>
      <c r="J23" s="69" cm="1">
        <f t="array" ref="J23">SUMPRODUCT(--($C$30:$C$552=$D$21),--($AN$30:$AN$552="PL"&amp;J$21),$I$30:$I$552)</f>
        <v>407</v>
      </c>
      <c r="K23" s="69" cm="1">
        <f t="array" ref="K23">SUMPRODUCT(--($C$30:$C$552=$D$21),--($AN$30:$AN$552="PL"&amp;K$21),$I$30:$I$552)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</row>
    <row r="24" spans="3:49" ht="25.9" hidden="1" customHeight="1" outlineLevel="2">
      <c r="D24" s="66" t="s">
        <v>25</v>
      </c>
      <c r="E24" s="67" cm="1">
        <f t="array" ref="E24">SUMPRODUCT(--($C$30:$C$552=$D$21),--($AN$30:$AN$552="PL"&amp;E$21),$J$30:$J$552,$M$30:$M$552)/(7.85*E$21)</f>
        <v>0.41613588110403399</v>
      </c>
      <c r="F24" s="67" cm="1">
        <f t="array" ref="F24">SUMPRODUCT(--($C$30:$C$552=$D$21),--($AN$30:$AN$552="PL"&amp;F$21),$J$30:$J$552,$M$30:$M$552)/(7.85*F$21)</f>
        <v>5.9447983014861996E-2</v>
      </c>
      <c r="G24" s="67" cm="1">
        <f t="array" ref="G24">SUMPRODUCT(--($C$30:$C$552=$D$21),--($AN$30:$AN$552="PL"&amp;G$21),$J$30:$J$552,$M$30:$M$552)/(7.85*G$21)</f>
        <v>42.900538951494369</v>
      </c>
      <c r="H24" s="67" cm="1">
        <f t="array" ref="H24">SUMPRODUCT(--($C$30:$C$552=$D$21),--($AN$30:$AN$552="PL"&amp;H$21),$J$30:$J$552,$M$30:$M$552)/(7.85*H$21)</f>
        <v>1.3737579617834397</v>
      </c>
      <c r="I24" s="67" cm="1">
        <f t="array" ref="I24">SUMPRODUCT(--($C$30:$C$552=$D$21),--($AN$30:$AN$552="PL"&amp;I$21),$J$30:$J$552,$M$30:$M$552)/(7.85*I$21)</f>
        <v>0</v>
      </c>
      <c r="J24" s="67" cm="1">
        <f t="array" ref="J24">SUMPRODUCT(--($C$30:$C$552=$D$21),--($AN$30:$AN$552="PL"&amp;J$21),$J$30:$J$552,$M$30:$M$552)/(7.85*J$21)</f>
        <v>0.12229299363057325</v>
      </c>
      <c r="K24" s="67" cm="1">
        <f t="array" ref="K24">SUMPRODUCT(--($C$30:$C$552=$D$21),--($AN$30:$AN$552="PL"&amp;K$21),$J$30:$J$552,$M$30:$M$552)/(7.85*K$21)</f>
        <v>2.1061571125265397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</row>
    <row r="25" spans="3:49" ht="19.5" hidden="1" customHeight="1" outlineLevel="2">
      <c r="D25" s="71" t="s">
        <v>26</v>
      </c>
      <c r="E25" s="69" cm="1">
        <f t="array" ref="E25">SUMPRODUCT(--($C$30:$C$552=$D$21),--($AN$30:$AN$552="PL"&amp;E$21),$M$30:$M$552)</f>
        <v>6</v>
      </c>
      <c r="F25" s="69" cm="1">
        <f t="array" ref="F25">SUMPRODUCT(--($C$30:$C$552=$D$21),--($AN$30:$AN$552="PL"&amp;F$21),$M$30:$M$552)</f>
        <v>3</v>
      </c>
      <c r="G25" s="69" cm="1">
        <f t="array" ref="G25">SUMPRODUCT(--($C$30:$C$552=$D$21),--($AN$30:$AN$552="PL"&amp;G$21),$M$30:$M$552)</f>
        <v>126</v>
      </c>
      <c r="H25" s="69" cm="1">
        <f t="array" ref="H25">SUMPRODUCT(--($C$30:$C$552=$D$21),--($AN$30:$AN$552="PL"&amp;H$21),$M$30:$M$552)</f>
        <v>16</v>
      </c>
      <c r="I25" s="69" cm="1">
        <f t="array" ref="I25">SUMPRODUCT(--($C$30:$C$552=$D$21),--($AN$30:$AN$552="PL"&amp;I$21),$M$30:$M$552)</f>
        <v>4</v>
      </c>
      <c r="J25" s="69" cm="1">
        <f t="array" ref="J25">SUMPRODUCT(--($C$30:$C$552=$D$21),--($AN$30:$AN$552="PL"&amp;J$21),$M$30:$M$552)</f>
        <v>4</v>
      </c>
      <c r="K25" s="69" cm="1">
        <f t="array" ref="K25">SUMPRODUCT(--($C$30:$C$552=$D$21),--($AN$30:$AN$552="PL"&amp;K$21),$M$30:$M$552)</f>
        <v>16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</row>
    <row r="26" spans="3:49" ht="25.9" hidden="1" customHeight="1" outlineLevel="1" collapsed="1" thickBot="1">
      <c r="D26" s="72" t="s">
        <v>27</v>
      </c>
      <c r="E26" s="67" cm="1">
        <f t="array" ref="E26">SUMPRODUCT(--($C$30:$C$552=$D$21),--($AN$30:$AN$552="PL"&amp;E$21),$J$30:$J$552,$M$30:$M$552)</f>
        <v>9.7999999999999989</v>
      </c>
      <c r="F26" s="67" cm="1">
        <f t="array" ref="F26">SUMPRODUCT(--($C$30:$C$552=$D$21),--($AN$30:$AN$552="PL"&amp;F$21),$J$30:$J$552,$M$30:$M$552)</f>
        <v>0.7</v>
      </c>
      <c r="G26" s="67" cm="1">
        <f t="array" ref="G26">SUMPRODUCT(--($C$30:$C$552=$D$21),--($AN$30:$AN$552="PL"&amp;G$21),$J$30:$J$552,$M$30:$M$552)</f>
        <v>875.6</v>
      </c>
      <c r="H26" s="67" cm="1">
        <f t="array" ref="H26">SUMPRODUCT(--($C$30:$C$552=$D$21),--($AN$30:$AN$552="PL"&amp;H$21),$J$30:$J$552,$M$30:$M$552)</f>
        <v>269.60000000000002</v>
      </c>
      <c r="I26" s="67" cm="1">
        <f t="array" ref="I26">SUMPRODUCT(--($C$30:$C$552=$D$21),--($AN$30:$AN$552="PL"&amp;I$21),$J$30:$J$552,$M$30:$M$552)</f>
        <v>0</v>
      </c>
      <c r="J26" s="67" cm="1">
        <f t="array" ref="J26">SUMPRODUCT(--($C$30:$C$552=$D$21),--($AN$30:$AN$552="PL"&amp;J$21),$J$30:$J$552,$M$30:$M$552)</f>
        <v>9.6</v>
      </c>
      <c r="K26" s="67" cm="1">
        <f t="array" ref="K26">SUMPRODUCT(--($C$30:$C$552=$D$21),--($AN$30:$AN$552="PL"&amp;K$21),$J$30:$J$552,$M$30:$M$552)</f>
        <v>198.4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</row>
    <row r="27" spans="3:49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2</v>
      </c>
      <c r="AH27" s="73" cm="1">
        <f t="array" ref="AH27">SUMPRODUCT($J$30:$J$552,AH30:AH552,--(AH30:AH552&lt;&gt;""))</f>
        <v>86349.7</v>
      </c>
      <c r="AI27" s="73" cm="1">
        <f t="array" ref="AI27">SUMPRODUCT($J$30:$J$552,AI30:AI552,--(AI30:AI552&lt;&gt;""))</f>
        <v>24169.399999999994</v>
      </c>
      <c r="AJ27" s="73" cm="1">
        <f t="array" ref="AJ27">SUMPRODUCT($J$30:$J$552,AJ30:AJ552,--(AJ30:AJ552&lt;&gt;""))</f>
        <v>89.2</v>
      </c>
      <c r="AK27" s="73" cm="1">
        <f t="array" ref="AK27">SUMPRODUCT($J$30:$J$552,AK30:AK552,--(AK30:AK552&lt;&gt;""))</f>
        <v>0</v>
      </c>
      <c r="AL27" s="73" t="e" cm="1">
        <f t="array" ref="AL27">SUMPRODUCT($J$30:$J$552,AL30:AL552,--(AL30:AL552&lt;&gt;""))</f>
        <v>#VALUE!</v>
      </c>
    </row>
    <row r="28" spans="3:4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K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ref="AG28:AH28" si="6">SUM(AG30:AG552)</f>
        <v>4</v>
      </c>
      <c r="AH28" s="75">
        <f t="shared" si="6"/>
        <v>200</v>
      </c>
      <c r="AI28" s="75">
        <f t="shared" ref="AI28:AJ28" si="7">SUM(AI30:AI552)</f>
        <v>54</v>
      </c>
      <c r="AJ28" s="75">
        <f t="shared" si="7"/>
        <v>10</v>
      </c>
      <c r="AK28" s="75">
        <f t="shared" si="1"/>
        <v>0</v>
      </c>
      <c r="AL28" s="75" t="e">
        <f t="shared" ref="AL28" si="8">SUM(AL30:AL552)</f>
        <v>#VALUE!</v>
      </c>
      <c r="AM28" s="74"/>
      <c r="AN28" s="74"/>
    </row>
    <row r="29" spans="3:4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9">
        <v>46309</v>
      </c>
      <c r="AH29" s="79">
        <v>46311</v>
      </c>
      <c r="AI29" s="79">
        <v>46314</v>
      </c>
      <c r="AJ29" s="79">
        <v>46315</v>
      </c>
      <c r="AK29" s="78" t="s">
        <v>34</v>
      </c>
      <c r="AL29" s="77" t="s">
        <v>35</v>
      </c>
      <c r="AM29" s="77" t="s">
        <v>36</v>
      </c>
      <c r="AN29" s="77" t="s">
        <v>37</v>
      </c>
      <c r="AO29" s="80" t="s">
        <v>38</v>
      </c>
      <c r="AP29" s="80" t="s">
        <v>39</v>
      </c>
      <c r="AQ29" s="80" t="s">
        <v>40</v>
      </c>
      <c r="AR29" s="80" t="s">
        <v>41</v>
      </c>
      <c r="AS29" s="80" t="s">
        <v>42</v>
      </c>
      <c r="AT29" s="80" t="s">
        <v>43</v>
      </c>
      <c r="AU29" s="81" t="s">
        <v>44</v>
      </c>
      <c r="AV29" s="80"/>
      <c r="AW29" s="80"/>
    </row>
    <row r="30" spans="3:49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9">MIN(SUM(N30:AK30),I30)</f>
        <v>0</v>
      </c>
      <c r="M30" s="26">
        <f t="shared" ref="M30:M36" si="10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67" t="e">
        <f>SUMIFS([1]Up!$J:$J,[1]Up!$D:$D,D30)</f>
        <v>#VALUE!</v>
      </c>
      <c r="AM30" s="82"/>
      <c r="AN30" s="82" t="str">
        <f t="shared" ref="AN30:AN36" si="11">IFERROR(IF(C30="Plate",LEFT(E30,FIND("*",E30,1)-1),""),IF(C30="Plate",LEFT(E30,FIND("x",E30,1)-1),""))</f>
        <v>PL3</v>
      </c>
      <c r="AO30" s="53" t="str">
        <f t="shared" ref="AO30:AO36" si="12">IF(ROUND(SUM(N30:AK30)-I30,0)&gt;0,"Thừa "&amp;SUM(N30:AK30)-I30,"")</f>
        <v/>
      </c>
      <c r="AP30" s="53" t="s">
        <v>703</v>
      </c>
      <c r="AQ30" s="53"/>
      <c r="AR30" s="53"/>
      <c r="AS30" s="53" t="s">
        <v>1308</v>
      </c>
      <c r="AT30" s="53">
        <v>1</v>
      </c>
      <c r="AU30" s="83">
        <v>46215</v>
      </c>
      <c r="AV30" s="53"/>
      <c r="AW30" s="53"/>
    </row>
    <row r="31" spans="3:49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9"/>
        <v>0</v>
      </c>
      <c r="M31" s="26">
        <f t="shared" si="10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67" t="e">
        <f>SUMIFS([1]Up!$J:$J,[1]Up!$D:$D,D31)</f>
        <v>#VALUE!</v>
      </c>
      <c r="AM31" s="82"/>
      <c r="AN31" s="82" t="str">
        <f t="shared" si="11"/>
        <v>PL1.5</v>
      </c>
      <c r="AO31" s="53" t="str">
        <f t="shared" si="12"/>
        <v/>
      </c>
      <c r="AP31" s="53" t="s">
        <v>703</v>
      </c>
      <c r="AQ31" s="53"/>
      <c r="AR31" s="53"/>
      <c r="AS31" s="53" t="s">
        <v>1165</v>
      </c>
      <c r="AT31" s="53">
        <v>1</v>
      </c>
      <c r="AU31" s="83">
        <v>46215</v>
      </c>
      <c r="AV31" s="53"/>
      <c r="AW31" s="53"/>
    </row>
    <row r="32" spans="3:49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9"/>
        <v>0</v>
      </c>
      <c r="M32" s="26">
        <f t="shared" si="10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67" t="e">
        <f>SUMIFS([1]Up!$J:$J,[1]Up!$D:$D,D32)</f>
        <v>#VALUE!</v>
      </c>
      <c r="AM32" s="82"/>
      <c r="AN32" s="82" t="str">
        <f t="shared" si="11"/>
        <v>PL3</v>
      </c>
      <c r="AO32" s="53" t="str">
        <f t="shared" si="12"/>
        <v/>
      </c>
      <c r="AP32" s="53" t="s">
        <v>703</v>
      </c>
      <c r="AQ32" s="53"/>
      <c r="AR32" s="53"/>
      <c r="AS32" s="53" t="s">
        <v>1308</v>
      </c>
      <c r="AT32" s="53">
        <v>2</v>
      </c>
      <c r="AU32" s="83">
        <v>46215</v>
      </c>
      <c r="AV32" s="53"/>
      <c r="AW32" s="53"/>
    </row>
    <row r="33" spans="3:49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9"/>
        <v>0</v>
      </c>
      <c r="M33" s="26">
        <f t="shared" si="10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67" t="e">
        <f>SUMIFS([1]Up!$J:$J,[1]Up!$D:$D,D33)</f>
        <v>#VALUE!</v>
      </c>
      <c r="AM33" s="82"/>
      <c r="AN33" s="82" t="str">
        <f t="shared" si="11"/>
        <v>PL1.5</v>
      </c>
      <c r="AO33" s="53" t="str">
        <f t="shared" si="12"/>
        <v/>
      </c>
      <c r="AP33" s="53" t="s">
        <v>703</v>
      </c>
      <c r="AQ33" s="53"/>
      <c r="AR33" s="53"/>
      <c r="AS33" s="53" t="s">
        <v>1165</v>
      </c>
      <c r="AT33" s="53">
        <v>2</v>
      </c>
      <c r="AU33" s="83">
        <v>46215</v>
      </c>
      <c r="AV33" s="53"/>
      <c r="AW33" s="53"/>
    </row>
    <row r="34" spans="3:49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9"/>
        <v>0</v>
      </c>
      <c r="M34" s="26">
        <f t="shared" si="10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67" t="e">
        <f>SUMIFS([1]Up!$J:$J,[1]Up!$D:$D,D34)</f>
        <v>#VALUE!</v>
      </c>
      <c r="AM34" s="82"/>
      <c r="AN34" s="82" t="str">
        <f t="shared" si="11"/>
        <v>PL2.6</v>
      </c>
      <c r="AO34" s="53" t="str">
        <f t="shared" si="12"/>
        <v/>
      </c>
      <c r="AP34" s="53" t="s">
        <v>703</v>
      </c>
      <c r="AQ34" s="53"/>
      <c r="AR34" s="53"/>
      <c r="AS34" s="53" t="s">
        <v>755</v>
      </c>
      <c r="AT34" s="53">
        <v>8</v>
      </c>
      <c r="AU34" s="83">
        <v>46215</v>
      </c>
      <c r="AV34" s="53"/>
      <c r="AW34" s="53"/>
    </row>
    <row r="35" spans="3:49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9"/>
        <v>1</v>
      </c>
      <c r="M35" s="26">
        <f t="shared" si="10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67" t="e">
        <f>SUMIFS([1]Up!$J:$J,[1]Up!$D:$D,D35)</f>
        <v>#VALUE!</v>
      </c>
      <c r="AM35" s="82"/>
      <c r="AN35" s="82" t="str">
        <f t="shared" si="11"/>
        <v/>
      </c>
      <c r="AO35" s="53" t="str">
        <f t="shared" si="12"/>
        <v/>
      </c>
      <c r="AP35" s="53" t="s">
        <v>703</v>
      </c>
      <c r="AQ35" s="53"/>
      <c r="AR35" s="53"/>
      <c r="AS35" s="53" t="s">
        <v>888</v>
      </c>
      <c r="AT35" s="53">
        <v>1</v>
      </c>
      <c r="AU35" s="83">
        <v>46215</v>
      </c>
      <c r="AV35" s="53"/>
      <c r="AW35" s="53"/>
    </row>
    <row r="36" spans="3:49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9"/>
        <v>4</v>
      </c>
      <c r="M36" s="26">
        <f t="shared" si="10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67" t="e">
        <f>SUMIFS([1]Up!$J:$J,[1]Up!$D:$D,D36)</f>
        <v>#VALUE!</v>
      </c>
      <c r="AM36" s="82"/>
      <c r="AN36" s="82" t="str">
        <f t="shared" si="11"/>
        <v/>
      </c>
      <c r="AO36" s="53" t="str">
        <f t="shared" si="12"/>
        <v/>
      </c>
      <c r="AP36" s="53" t="s">
        <v>703</v>
      </c>
      <c r="AQ36" s="84"/>
      <c r="AR36" s="53"/>
      <c r="AS36" s="53" t="s">
        <v>888</v>
      </c>
      <c r="AT36" s="53">
        <v>4</v>
      </c>
      <c r="AU36" s="83">
        <v>46215</v>
      </c>
      <c r="AV36" s="53"/>
      <c r="AW36" s="53"/>
    </row>
    <row r="37" spans="3:49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3">MIN(SUM(N37:AK37),I37)</f>
        <v>0</v>
      </c>
      <c r="M37" s="26">
        <f t="shared" ref="M37:M43" si="14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67" t="e">
        <f>SUMIFS([1]Up!$J:$J,[1]Up!$D:$D,D37)</f>
        <v>#VALUE!</v>
      </c>
      <c r="AM37" s="82"/>
      <c r="AN37" s="82" t="str">
        <f t="shared" ref="AN37:AN43" si="15">IFERROR(IF(C37="Plate",LEFT(E37,FIND("*",E37,1)-1),""),IF(C37="Plate",LEFT(E37,FIND("x",E37,1)-1),""))</f>
        <v/>
      </c>
      <c r="AO37" s="53" t="str">
        <f t="shared" ref="AO37:AO43" si="16">IF(ROUND(SUM(N37:AK37)-I37,0)&gt;0,"Thừa "&amp;SUM(N37:AK37)-I37,"")</f>
        <v/>
      </c>
      <c r="AP37" s="53" t="s">
        <v>712</v>
      </c>
      <c r="AQ37" s="84"/>
      <c r="AR37" s="53"/>
      <c r="AS37" s="53" t="s">
        <v>576</v>
      </c>
      <c r="AT37" s="53">
        <v>1</v>
      </c>
      <c r="AU37" s="83"/>
      <c r="AV37" s="53"/>
      <c r="AW37" s="53"/>
    </row>
    <row r="38" spans="3:49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3"/>
        <v>3</v>
      </c>
      <c r="M38" s="26">
        <f t="shared" si="14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67" t="e">
        <f>SUMIFS([1]Up!$J:$J,[1]Up!$D:$D,D38)</f>
        <v>#VALUE!</v>
      </c>
      <c r="AM38" s="82"/>
      <c r="AN38" s="82" t="str">
        <f t="shared" si="15"/>
        <v/>
      </c>
      <c r="AO38" s="53" t="str">
        <f t="shared" si="16"/>
        <v/>
      </c>
      <c r="AP38" s="53" t="s">
        <v>703</v>
      </c>
      <c r="AQ38" s="84"/>
      <c r="AR38" s="53"/>
      <c r="AS38" s="53" t="s">
        <v>722</v>
      </c>
      <c r="AT38" s="53">
        <v>3</v>
      </c>
      <c r="AU38" s="83">
        <v>46215</v>
      </c>
      <c r="AV38" s="53"/>
      <c r="AW38" s="53"/>
    </row>
    <row r="39" spans="3:49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3"/>
        <v>2</v>
      </c>
      <c r="M39" s="26">
        <f t="shared" si="14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67" t="e">
        <f>SUMIFS([1]Up!$J:$J,[1]Up!$D:$D,D39)</f>
        <v>#VALUE!</v>
      </c>
      <c r="AM39" s="82"/>
      <c r="AN39" s="82" t="str">
        <f t="shared" si="15"/>
        <v>PL38</v>
      </c>
      <c r="AO39" s="53" t="str">
        <f t="shared" si="16"/>
        <v/>
      </c>
      <c r="AP39" s="53" t="s">
        <v>703</v>
      </c>
      <c r="AQ39" s="84"/>
      <c r="AR39" s="53"/>
      <c r="AS39" s="53" t="s">
        <v>713</v>
      </c>
      <c r="AT39" s="53">
        <v>2</v>
      </c>
      <c r="AU39" s="83">
        <v>46215</v>
      </c>
      <c r="AV39" s="53"/>
      <c r="AW39" s="53"/>
    </row>
    <row r="40" spans="3:49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3"/>
        <v>1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>
        <v>2</v>
      </c>
      <c r="AI40" s="26"/>
      <c r="AJ40" s="26"/>
      <c r="AK40" s="26"/>
      <c r="AL40" s="67" t="e">
        <f>SUMIFS([1]Up!$J:$J,[1]Up!$D:$D,D40)</f>
        <v>#VALUE!</v>
      </c>
      <c r="AM40" s="82" t="s">
        <v>3952</v>
      </c>
      <c r="AN40" s="82" t="str">
        <f t="shared" si="15"/>
        <v>PL6</v>
      </c>
      <c r="AO40" s="53" t="str">
        <f t="shared" si="16"/>
        <v>Thừa 1</v>
      </c>
      <c r="AP40" s="53" t="s">
        <v>703</v>
      </c>
      <c r="AQ40" s="84"/>
      <c r="AR40" s="53"/>
      <c r="AS40" s="53" t="s">
        <v>576</v>
      </c>
      <c r="AT40" s="53">
        <v>1</v>
      </c>
      <c r="AU40" s="83"/>
      <c r="AV40" s="53"/>
      <c r="AW40" s="53"/>
    </row>
    <row r="41" spans="3:49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3"/>
        <v>3</v>
      </c>
      <c r="M41" s="26">
        <f t="shared" si="14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67" t="e">
        <f>SUMIFS([1]Up!$J:$J,[1]Up!$D:$D,D41)</f>
        <v>#VALUE!</v>
      </c>
      <c r="AM41" s="82"/>
      <c r="AN41" s="82" t="str">
        <f t="shared" si="15"/>
        <v/>
      </c>
      <c r="AO41" s="53" t="str">
        <f t="shared" si="16"/>
        <v/>
      </c>
      <c r="AP41" s="53" t="s">
        <v>703</v>
      </c>
      <c r="AQ41" s="84"/>
      <c r="AR41" s="53"/>
      <c r="AS41" s="53" t="s">
        <v>1015</v>
      </c>
      <c r="AT41" s="53">
        <v>3</v>
      </c>
      <c r="AU41" s="83">
        <v>46215</v>
      </c>
      <c r="AV41" s="53"/>
      <c r="AW41" s="53"/>
    </row>
    <row r="42" spans="3:49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3"/>
        <v>3</v>
      </c>
      <c r="M42" s="26">
        <f t="shared" si="14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67" t="e">
        <f>SUMIFS([1]Up!$J:$J,[1]Up!$D:$D,D42)</f>
        <v>#VALUE!</v>
      </c>
      <c r="AM42" s="82"/>
      <c r="AN42" s="82" t="str">
        <f t="shared" si="15"/>
        <v/>
      </c>
      <c r="AO42" s="53" t="str">
        <f t="shared" si="16"/>
        <v/>
      </c>
      <c r="AP42" s="53" t="s">
        <v>703</v>
      </c>
      <c r="AQ42" s="84"/>
      <c r="AR42" s="53"/>
      <c r="AS42" s="53" t="s">
        <v>1015</v>
      </c>
      <c r="AT42" s="53">
        <v>3</v>
      </c>
      <c r="AU42" s="83">
        <v>46215</v>
      </c>
      <c r="AV42" s="53"/>
      <c r="AW42" s="53"/>
    </row>
    <row r="43" spans="3:49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3"/>
        <v>2</v>
      </c>
      <c r="M43" s="26">
        <f t="shared" si="14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67" t="e">
        <f>SUMIFS([1]Up!$J:$J,[1]Up!$D:$D,D43)</f>
        <v>#VALUE!</v>
      </c>
      <c r="AM43" s="82"/>
      <c r="AN43" s="82" t="str">
        <f t="shared" si="15"/>
        <v/>
      </c>
      <c r="AO43" s="53" t="str">
        <f t="shared" si="16"/>
        <v/>
      </c>
      <c r="AP43" s="53" t="s">
        <v>703</v>
      </c>
      <c r="AQ43" s="84"/>
      <c r="AR43" s="53"/>
      <c r="AS43" s="53" t="s">
        <v>1019</v>
      </c>
      <c r="AT43" s="53">
        <v>2</v>
      </c>
      <c r="AU43" s="83">
        <v>46215</v>
      </c>
      <c r="AV43" s="53"/>
      <c r="AW43" s="53"/>
    </row>
    <row r="44" spans="3:49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7">MIN(SUM(N44:AK44),I44)</f>
        <v>2</v>
      </c>
      <c r="M44" s="26">
        <f t="shared" ref="M44:M45" si="18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67" t="e">
        <f>SUMIFS([1]Up!$J:$J,[1]Up!$D:$D,D44)</f>
        <v>#VALUE!</v>
      </c>
      <c r="AM44" s="82"/>
      <c r="AN44" s="82" t="str">
        <f t="shared" ref="AN44:AN45" si="19">IFERROR(IF(C44="Plate",LEFT(E44,FIND("*",E44,1)-1),""),IF(C44="Plate",LEFT(E44,FIND("x",E44,1)-1),""))</f>
        <v/>
      </c>
      <c r="AO44" s="53" t="str">
        <f t="shared" ref="AO44:AO45" si="20">IF(ROUND(SUM(N44:AK44)-I44,0)&gt;0,"Thừa "&amp;SUM(N44:AK44)-I44,"")</f>
        <v/>
      </c>
      <c r="AP44" s="53" t="s">
        <v>703</v>
      </c>
      <c r="AQ44" s="84"/>
      <c r="AR44" s="53"/>
      <c r="AS44" s="53" t="s">
        <v>1019</v>
      </c>
      <c r="AT44" s="53">
        <v>2</v>
      </c>
      <c r="AU44" s="83">
        <v>46215</v>
      </c>
      <c r="AV44" s="53"/>
      <c r="AW44" s="53"/>
    </row>
    <row r="45" spans="3:49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7"/>
        <v>4</v>
      </c>
      <c r="M45" s="26">
        <f t="shared" si="1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>
        <v>4</v>
      </c>
      <c r="AJ45" s="26"/>
      <c r="AK45" s="26"/>
      <c r="AL45" s="67" t="e">
        <f>SUMIFS([1]Up!$J:$J,[1]Up!$D:$D,D45)</f>
        <v>#VALUE!</v>
      </c>
      <c r="AM45" s="82"/>
      <c r="AN45" s="82" t="str">
        <f t="shared" si="19"/>
        <v/>
      </c>
      <c r="AO45" s="53" t="str">
        <f t="shared" si="20"/>
        <v/>
      </c>
      <c r="AP45" s="53" t="s">
        <v>786</v>
      </c>
      <c r="AQ45" s="84"/>
      <c r="AR45" s="53"/>
      <c r="AS45" s="53" t="s">
        <v>806</v>
      </c>
      <c r="AT45" s="53">
        <v>4</v>
      </c>
      <c r="AU45" s="83">
        <v>46215</v>
      </c>
      <c r="AV45" s="53"/>
      <c r="AW45" s="53"/>
    </row>
    <row r="46" spans="3:49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21">MIN(SUM(N46:AK46),I46)</f>
        <v>0</v>
      </c>
      <c r="M46" s="26">
        <f t="shared" ref="M46:M109" si="22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67" t="e">
        <f>SUMIFS([1]Up!$J:$J,[1]Up!$D:$D,D46)</f>
        <v>#VALUE!</v>
      </c>
      <c r="AM46" s="82"/>
      <c r="AN46" s="82" t="str">
        <f t="shared" ref="AN46:AN109" si="23">IFERROR(IF(C46="Plate",LEFT(E46,FIND("*",E46,1)-1),""),IF(C46="Plate",LEFT(E46,FIND("x",E46,1)-1),""))</f>
        <v/>
      </c>
      <c r="AO46" s="53" t="str">
        <f t="shared" ref="AO46:AO109" si="24">IF(ROUND(SUM(N46:AK46)-I46,0)&gt;0,"Thừa "&amp;SUM(N46:AK46)-I46,"")</f>
        <v/>
      </c>
      <c r="AP46" s="53" t="s">
        <v>786</v>
      </c>
      <c r="AQ46" s="84"/>
      <c r="AR46" s="53"/>
      <c r="AS46" s="53"/>
      <c r="AT46" s="53"/>
      <c r="AU46" s="83"/>
      <c r="AV46" s="53"/>
      <c r="AW46" s="53"/>
    </row>
    <row r="47" spans="3:49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21"/>
        <v>0</v>
      </c>
      <c r="M47" s="26">
        <f t="shared" si="22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67" t="e">
        <f>SUMIFS([1]Up!$J:$J,[1]Up!$D:$D,D47)</f>
        <v>#VALUE!</v>
      </c>
      <c r="AM47" s="82"/>
      <c r="AN47" s="82" t="str">
        <f t="shared" si="23"/>
        <v/>
      </c>
      <c r="AO47" s="53" t="str">
        <f t="shared" si="24"/>
        <v/>
      </c>
      <c r="AP47" s="53" t="s">
        <v>682</v>
      </c>
      <c r="AQ47" s="84"/>
      <c r="AR47" s="53"/>
      <c r="AS47" s="53"/>
      <c r="AT47" s="53"/>
      <c r="AU47" s="83"/>
      <c r="AV47" s="53"/>
      <c r="AW47" s="53"/>
    </row>
    <row r="48" spans="3:49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21"/>
        <v>4</v>
      </c>
      <c r="M48" s="26">
        <f t="shared" si="2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26"/>
      <c r="AI48" s="26"/>
      <c r="AJ48" s="26"/>
      <c r="AK48" s="26"/>
      <c r="AL48" s="67" t="e">
        <f>SUMIFS([1]Up!$J:$J,[1]Up!$D:$D,D48)</f>
        <v>#VALUE!</v>
      </c>
      <c r="AM48" s="82"/>
      <c r="AN48" s="82" t="str">
        <f t="shared" si="23"/>
        <v>PL10</v>
      </c>
      <c r="AO48" s="53" t="str">
        <f t="shared" si="24"/>
        <v/>
      </c>
      <c r="AP48" s="53" t="s">
        <v>703</v>
      </c>
      <c r="AQ48" s="84"/>
      <c r="AR48" s="53"/>
      <c r="AS48" s="53" t="s">
        <v>779</v>
      </c>
      <c r="AT48" s="53">
        <v>4</v>
      </c>
      <c r="AU48" s="83">
        <v>46215</v>
      </c>
      <c r="AV48" s="53"/>
      <c r="AW48" s="53"/>
    </row>
    <row r="49" spans="3:49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21"/>
        <v>0</v>
      </c>
      <c r="M49" s="26">
        <f t="shared" si="22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67" t="e">
        <f>SUMIFS([1]Up!$J:$J,[1]Up!$D:$D,D49)</f>
        <v>#VALUE!</v>
      </c>
      <c r="AM49" s="82"/>
      <c r="AN49" s="82" t="str">
        <f t="shared" si="23"/>
        <v>PL2.6</v>
      </c>
      <c r="AO49" s="53" t="str">
        <f t="shared" si="24"/>
        <v/>
      </c>
      <c r="AP49" s="53" t="s">
        <v>703</v>
      </c>
      <c r="AQ49" s="84"/>
      <c r="AR49" s="53"/>
      <c r="AS49" s="53" t="s">
        <v>755</v>
      </c>
      <c r="AT49" s="53">
        <v>6</v>
      </c>
      <c r="AU49" s="83">
        <v>46215</v>
      </c>
      <c r="AV49" s="53"/>
      <c r="AW49" s="53"/>
    </row>
    <row r="50" spans="3:49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21"/>
        <v>0</v>
      </c>
      <c r="M50" s="26">
        <f t="shared" si="22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67" t="e">
        <f>SUMIFS([1]Up!$J:$J,[1]Up!$D:$D,D50)</f>
        <v>#VALUE!</v>
      </c>
      <c r="AM50" s="82"/>
      <c r="AN50" s="82" t="str">
        <f t="shared" si="23"/>
        <v>PL2.6</v>
      </c>
      <c r="AO50" s="53" t="str">
        <f t="shared" si="24"/>
        <v/>
      </c>
      <c r="AP50" s="53" t="s">
        <v>703</v>
      </c>
      <c r="AQ50" s="84"/>
      <c r="AR50" s="53"/>
      <c r="AS50" s="53" t="s">
        <v>755</v>
      </c>
      <c r="AT50" s="53">
        <v>6</v>
      </c>
      <c r="AU50" s="83">
        <v>46215</v>
      </c>
      <c r="AV50" s="53"/>
      <c r="AW50" s="53"/>
    </row>
    <row r="51" spans="3:49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21"/>
        <v>4</v>
      </c>
      <c r="M51" s="26">
        <f t="shared" si="2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26"/>
      <c r="AI51" s="26"/>
      <c r="AJ51" s="26"/>
      <c r="AK51" s="26"/>
      <c r="AL51" s="67" t="e">
        <f>SUMIFS([1]Up!$J:$J,[1]Up!$D:$D,D51)</f>
        <v>#VALUE!</v>
      </c>
      <c r="AM51" s="82"/>
      <c r="AN51" s="82" t="str">
        <f t="shared" si="23"/>
        <v>PL12</v>
      </c>
      <c r="AO51" s="53" t="str">
        <f t="shared" si="24"/>
        <v/>
      </c>
      <c r="AP51" s="53" t="s">
        <v>703</v>
      </c>
      <c r="AQ51" s="84"/>
      <c r="AR51" s="53"/>
      <c r="AS51" s="53" t="s">
        <v>854</v>
      </c>
      <c r="AT51" s="53">
        <v>4</v>
      </c>
      <c r="AU51" s="83">
        <v>46215</v>
      </c>
      <c r="AV51" s="53"/>
      <c r="AW51" s="53"/>
    </row>
    <row r="52" spans="3:49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21"/>
        <v>8</v>
      </c>
      <c r="M52" s="26">
        <f t="shared" si="2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26"/>
      <c r="AI52" s="26"/>
      <c r="AJ52" s="26"/>
      <c r="AK52" s="26"/>
      <c r="AL52" s="67" t="e">
        <f>SUMIFS([1]Up!$J:$J,[1]Up!$D:$D,D52)</f>
        <v>#VALUE!</v>
      </c>
      <c r="AM52" s="82"/>
      <c r="AN52" s="82" t="str">
        <f t="shared" si="23"/>
        <v>PL10</v>
      </c>
      <c r="AO52" s="53" t="str">
        <f t="shared" si="24"/>
        <v/>
      </c>
      <c r="AP52" s="53" t="s">
        <v>703</v>
      </c>
      <c r="AQ52" s="84"/>
      <c r="AR52" s="53"/>
      <c r="AS52" s="53" t="s">
        <v>1033</v>
      </c>
      <c r="AT52" s="53">
        <v>8</v>
      </c>
      <c r="AU52" s="83">
        <v>46215</v>
      </c>
      <c r="AV52" s="53"/>
      <c r="AW52" s="53"/>
    </row>
    <row r="53" spans="3:49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21"/>
        <v>4</v>
      </c>
      <c r="M53" s="26">
        <f t="shared" si="22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26"/>
      <c r="AI53" s="26"/>
      <c r="AJ53" s="26"/>
      <c r="AK53" s="26"/>
      <c r="AL53" s="67" t="e">
        <f>SUMIFS([1]Up!$J:$J,[1]Up!$D:$D,D53)</f>
        <v>#VALUE!</v>
      </c>
      <c r="AM53" s="82"/>
      <c r="AN53" s="82" t="str">
        <f t="shared" si="23"/>
        <v>PL12</v>
      </c>
      <c r="AO53" s="53" t="str">
        <f t="shared" si="24"/>
        <v/>
      </c>
      <c r="AP53" s="53" t="s">
        <v>703</v>
      </c>
      <c r="AQ53" s="84"/>
      <c r="AR53" s="53"/>
      <c r="AS53" s="53" t="s">
        <v>854</v>
      </c>
      <c r="AT53" s="53">
        <v>4</v>
      </c>
      <c r="AU53" s="83">
        <v>46215</v>
      </c>
      <c r="AV53" s="53"/>
      <c r="AW53" s="53"/>
    </row>
    <row r="54" spans="3:49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21"/>
        <v>12</v>
      </c>
      <c r="M54" s="26">
        <f t="shared" si="22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26"/>
      <c r="AI54" s="26"/>
      <c r="AJ54" s="26"/>
      <c r="AK54" s="26"/>
      <c r="AL54" s="67" t="e">
        <f>SUMIFS([1]Up!$J:$J,[1]Up!$D:$D,D54)</f>
        <v>#VALUE!</v>
      </c>
      <c r="AM54" s="82"/>
      <c r="AN54" s="82" t="str">
        <f t="shared" si="23"/>
        <v>PL10</v>
      </c>
      <c r="AO54" s="53" t="str">
        <f t="shared" si="24"/>
        <v/>
      </c>
      <c r="AP54" s="53" t="s">
        <v>703</v>
      </c>
      <c r="AQ54" s="84"/>
      <c r="AR54" s="53"/>
      <c r="AS54" s="53" t="s">
        <v>1033</v>
      </c>
      <c r="AT54" s="53">
        <v>12</v>
      </c>
      <c r="AU54" s="83">
        <v>46215</v>
      </c>
      <c r="AV54" s="53"/>
      <c r="AW54" s="53"/>
    </row>
    <row r="55" spans="3:49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21"/>
        <v>4</v>
      </c>
      <c r="M55" s="26">
        <f t="shared" si="2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26"/>
      <c r="AI55" s="26"/>
      <c r="AJ55" s="26"/>
      <c r="AK55" s="26"/>
      <c r="AL55" s="67" t="e">
        <f>SUMIFS([1]Up!$J:$J,[1]Up!$D:$D,D55)</f>
        <v>#VALUE!</v>
      </c>
      <c r="AM55" s="82"/>
      <c r="AN55" s="82" t="str">
        <f t="shared" si="23"/>
        <v>PL10</v>
      </c>
      <c r="AO55" s="53" t="str">
        <f t="shared" si="24"/>
        <v/>
      </c>
      <c r="AP55" s="53" t="s">
        <v>703</v>
      </c>
      <c r="AQ55" s="84"/>
      <c r="AR55" s="53"/>
      <c r="AS55" s="53" t="s">
        <v>1033</v>
      </c>
      <c r="AT55" s="53">
        <v>4</v>
      </c>
      <c r="AU55" s="83">
        <v>46215</v>
      </c>
      <c r="AV55" s="53"/>
      <c r="AW55" s="53"/>
    </row>
    <row r="56" spans="3:49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21"/>
        <v>4</v>
      </c>
      <c r="M56" s="26">
        <f t="shared" si="2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26"/>
      <c r="AI56" s="26"/>
      <c r="AJ56" s="26"/>
      <c r="AK56" s="26"/>
      <c r="AL56" s="67" t="e">
        <f>SUMIFS([1]Up!$J:$J,[1]Up!$D:$D,D56)</f>
        <v>#VALUE!</v>
      </c>
      <c r="AM56" s="82"/>
      <c r="AN56" s="82" t="str">
        <f t="shared" si="23"/>
        <v>PL12</v>
      </c>
      <c r="AO56" s="53" t="str">
        <f t="shared" si="24"/>
        <v/>
      </c>
      <c r="AP56" s="53" t="s">
        <v>703</v>
      </c>
      <c r="AQ56" s="84"/>
      <c r="AR56" s="53"/>
      <c r="AS56" s="53" t="s">
        <v>854</v>
      </c>
      <c r="AT56" s="53">
        <v>4</v>
      </c>
      <c r="AU56" s="83">
        <v>46215</v>
      </c>
      <c r="AV56" s="53"/>
      <c r="AW56" s="53"/>
    </row>
    <row r="57" spans="3:49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21"/>
        <v>8</v>
      </c>
      <c r="M57" s="26">
        <f t="shared" si="22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67" t="e">
        <f>SUMIFS([1]Up!$J:$J,[1]Up!$D:$D,D57)</f>
        <v>#VALUE!</v>
      </c>
      <c r="AM57" s="82"/>
      <c r="AN57" s="82" t="str">
        <f t="shared" si="23"/>
        <v>PL10</v>
      </c>
      <c r="AO57" s="53" t="str">
        <f t="shared" si="24"/>
        <v/>
      </c>
      <c r="AP57" s="53" t="s">
        <v>703</v>
      </c>
      <c r="AQ57" s="84"/>
      <c r="AR57" s="53"/>
      <c r="AS57" s="53" t="s">
        <v>1033</v>
      </c>
      <c r="AT57" s="53">
        <v>8</v>
      </c>
      <c r="AU57" s="83">
        <v>46215</v>
      </c>
      <c r="AV57" s="53"/>
      <c r="AW57" s="53"/>
    </row>
    <row r="58" spans="3:49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21"/>
        <v>4</v>
      </c>
      <c r="M58" s="26">
        <f t="shared" si="22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26"/>
      <c r="AI58" s="26"/>
      <c r="AJ58" s="26"/>
      <c r="AK58" s="26"/>
      <c r="AL58" s="67" t="e">
        <f>SUMIFS([1]Up!$J:$J,[1]Up!$D:$D,D58)</f>
        <v>#VALUE!</v>
      </c>
      <c r="AM58" s="82"/>
      <c r="AN58" s="82" t="str">
        <f t="shared" si="23"/>
        <v>PL10</v>
      </c>
      <c r="AO58" s="53" t="str">
        <f t="shared" si="24"/>
        <v/>
      </c>
      <c r="AP58" s="53" t="s">
        <v>703</v>
      </c>
      <c r="AQ58" s="84"/>
      <c r="AR58" s="53"/>
      <c r="AS58" s="53" t="s">
        <v>1033</v>
      </c>
      <c r="AT58" s="53">
        <v>4</v>
      </c>
      <c r="AU58" s="83">
        <v>46215</v>
      </c>
      <c r="AV58" s="53"/>
      <c r="AW58" s="53"/>
    </row>
    <row r="59" spans="3:49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21"/>
        <v>8</v>
      </c>
      <c r="M59" s="26">
        <f t="shared" si="22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26"/>
      <c r="AI59" s="26"/>
      <c r="AJ59" s="26"/>
      <c r="AK59" s="26"/>
      <c r="AL59" s="67" t="e">
        <f>SUMIFS([1]Up!$J:$J,[1]Up!$D:$D,D59)</f>
        <v>#VALUE!</v>
      </c>
      <c r="AM59" s="82"/>
      <c r="AN59" s="82" t="str">
        <f t="shared" si="23"/>
        <v>PL10</v>
      </c>
      <c r="AO59" s="53" t="str">
        <f t="shared" si="24"/>
        <v/>
      </c>
      <c r="AP59" s="53" t="s">
        <v>703</v>
      </c>
      <c r="AQ59" s="84"/>
      <c r="AR59" s="53"/>
      <c r="AS59" s="53" t="s">
        <v>1033</v>
      </c>
      <c r="AT59" s="53">
        <v>8</v>
      </c>
      <c r="AU59" s="83">
        <v>46215</v>
      </c>
      <c r="AV59" s="53"/>
      <c r="AW59" s="53"/>
    </row>
    <row r="60" spans="3:49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21"/>
        <v>8</v>
      </c>
      <c r="M60" s="26">
        <f t="shared" si="2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67" t="e">
        <f>SUMIFS([1]Up!$J:$J,[1]Up!$D:$D,D60)</f>
        <v>#VALUE!</v>
      </c>
      <c r="AM60" s="82"/>
      <c r="AN60" s="82" t="str">
        <f t="shared" si="23"/>
        <v>PL10</v>
      </c>
      <c r="AO60" s="53" t="str">
        <f t="shared" si="24"/>
        <v/>
      </c>
      <c r="AP60" s="53" t="s">
        <v>703</v>
      </c>
      <c r="AQ60" s="84"/>
      <c r="AR60" s="53"/>
      <c r="AS60" s="53" t="s">
        <v>1033</v>
      </c>
      <c r="AT60" s="53">
        <v>8</v>
      </c>
      <c r="AU60" s="83">
        <v>46215</v>
      </c>
      <c r="AV60" s="53"/>
      <c r="AW60" s="53"/>
    </row>
    <row r="61" spans="3:49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21"/>
        <v>8</v>
      </c>
      <c r="M61" s="26">
        <f t="shared" si="2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26"/>
      <c r="AI61" s="26"/>
      <c r="AJ61" s="26"/>
      <c r="AK61" s="26"/>
      <c r="AL61" s="67" t="e">
        <f>SUMIFS([1]Up!$J:$J,[1]Up!$D:$D,D61)</f>
        <v>#VALUE!</v>
      </c>
      <c r="AM61" s="82"/>
      <c r="AN61" s="82" t="str">
        <f t="shared" si="23"/>
        <v>PL12</v>
      </c>
      <c r="AO61" s="53" t="str">
        <f t="shared" si="24"/>
        <v/>
      </c>
      <c r="AP61" s="53" t="s">
        <v>703</v>
      </c>
      <c r="AQ61" s="84"/>
      <c r="AR61" s="53"/>
      <c r="AS61" s="53" t="s">
        <v>854</v>
      </c>
      <c r="AT61" s="53">
        <v>8</v>
      </c>
      <c r="AU61" s="83">
        <v>46215</v>
      </c>
      <c r="AV61" s="53"/>
      <c r="AW61" s="53"/>
    </row>
    <row r="62" spans="3:49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21"/>
        <v>16</v>
      </c>
      <c r="M62" s="26">
        <f t="shared" si="2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26"/>
      <c r="AI62" s="26"/>
      <c r="AJ62" s="26"/>
      <c r="AK62" s="26"/>
      <c r="AL62" s="67" t="e">
        <f>SUMIFS([1]Up!$J:$J,[1]Up!$D:$D,D62)</f>
        <v>#VALUE!</v>
      </c>
      <c r="AM62" s="82"/>
      <c r="AN62" s="82" t="str">
        <f t="shared" si="23"/>
        <v>PL10</v>
      </c>
      <c r="AO62" s="53" t="str">
        <f t="shared" si="24"/>
        <v/>
      </c>
      <c r="AP62" s="53" t="s">
        <v>703</v>
      </c>
      <c r="AQ62" s="84"/>
      <c r="AR62" s="53"/>
      <c r="AS62" s="53" t="s">
        <v>1033</v>
      </c>
      <c r="AT62" s="53">
        <v>16</v>
      </c>
      <c r="AU62" s="83">
        <v>46215</v>
      </c>
      <c r="AV62" s="53"/>
      <c r="AW62" s="53"/>
    </row>
    <row r="63" spans="3:49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21"/>
        <v>16</v>
      </c>
      <c r="M63" s="26">
        <f t="shared" si="2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26"/>
      <c r="AI63" s="26"/>
      <c r="AJ63" s="26"/>
      <c r="AK63" s="26"/>
      <c r="AL63" s="67" t="e">
        <f>SUMIFS([1]Up!$J:$J,[1]Up!$D:$D,D63)</f>
        <v>#VALUE!</v>
      </c>
      <c r="AM63" s="82"/>
      <c r="AN63" s="82" t="str">
        <f t="shared" si="23"/>
        <v>PL10</v>
      </c>
      <c r="AO63" s="53" t="str">
        <f t="shared" si="24"/>
        <v/>
      </c>
      <c r="AP63" s="53" t="s">
        <v>703</v>
      </c>
      <c r="AQ63" s="84"/>
      <c r="AR63" s="53"/>
      <c r="AS63" s="53" t="s">
        <v>779</v>
      </c>
      <c r="AT63" s="53">
        <v>16</v>
      </c>
      <c r="AU63" s="83">
        <v>46215</v>
      </c>
      <c r="AV63" s="53"/>
      <c r="AW63" s="53"/>
    </row>
    <row r="64" spans="3:49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21"/>
        <v>0</v>
      </c>
      <c r="M64" s="26">
        <f t="shared" si="22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67" t="e">
        <f>SUMIFS([1]Up!$J:$J,[1]Up!$D:$D,D64)</f>
        <v>#VALUE!</v>
      </c>
      <c r="AM64" s="82"/>
      <c r="AN64" s="82" t="str">
        <f t="shared" si="23"/>
        <v>PL2.6</v>
      </c>
      <c r="AO64" s="53" t="str">
        <f t="shared" si="24"/>
        <v/>
      </c>
      <c r="AP64" s="53" t="s">
        <v>703</v>
      </c>
      <c r="AQ64" s="84"/>
      <c r="AR64" s="53"/>
      <c r="AS64" s="53" t="s">
        <v>755</v>
      </c>
      <c r="AT64" s="53">
        <v>8</v>
      </c>
      <c r="AU64" s="83">
        <v>46215</v>
      </c>
      <c r="AV64" s="53"/>
      <c r="AW64" s="53"/>
    </row>
    <row r="65" spans="3:49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21"/>
        <v>0</v>
      </c>
      <c r="M65" s="26">
        <f t="shared" si="22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67" t="e">
        <f>SUMIFS([1]Up!$J:$J,[1]Up!$D:$D,D65)</f>
        <v>#VALUE!</v>
      </c>
      <c r="AM65" s="82"/>
      <c r="AN65" s="82" t="str">
        <f t="shared" si="23"/>
        <v/>
      </c>
      <c r="AO65" s="53" t="str">
        <f t="shared" si="24"/>
        <v/>
      </c>
      <c r="AP65" s="53" t="s">
        <v>682</v>
      </c>
      <c r="AQ65" s="84"/>
      <c r="AR65" s="53"/>
      <c r="AS65" s="53"/>
      <c r="AT65" s="53"/>
      <c r="AU65" s="83"/>
      <c r="AV65" s="53"/>
      <c r="AW65" s="53"/>
    </row>
    <row r="66" spans="3:49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21"/>
        <v>0</v>
      </c>
      <c r="M66" s="26">
        <f t="shared" si="22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67" t="e">
        <f>SUMIFS([1]Up!$J:$J,[1]Up!$D:$D,D66)</f>
        <v>#VALUE!</v>
      </c>
      <c r="AM66" s="82"/>
      <c r="AN66" s="82" t="str">
        <f t="shared" si="23"/>
        <v>PL25</v>
      </c>
      <c r="AO66" s="53" t="str">
        <f t="shared" si="24"/>
        <v/>
      </c>
      <c r="AP66" s="53" t="s">
        <v>703</v>
      </c>
      <c r="AQ66" s="84"/>
      <c r="AR66" s="53"/>
      <c r="AS66" s="53" t="s">
        <v>715</v>
      </c>
      <c r="AT66" s="53">
        <v>4</v>
      </c>
      <c r="AU66" s="83">
        <v>46215</v>
      </c>
      <c r="AV66" s="53"/>
      <c r="AW66" s="53"/>
    </row>
    <row r="67" spans="3:49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21"/>
        <v>1</v>
      </c>
      <c r="M67" s="26">
        <f t="shared" si="22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67" t="e">
        <f>SUMIFS([1]Up!$J:$J,[1]Up!$D:$D,D67)</f>
        <v>#VALUE!</v>
      </c>
      <c r="AM67" s="82"/>
      <c r="AN67" s="82" t="str">
        <f t="shared" si="23"/>
        <v/>
      </c>
      <c r="AO67" s="53" t="str">
        <f t="shared" si="24"/>
        <v/>
      </c>
      <c r="AP67" s="53" t="s">
        <v>703</v>
      </c>
      <c r="AQ67" s="84"/>
      <c r="AR67" s="53"/>
      <c r="AS67" s="53" t="s">
        <v>704</v>
      </c>
      <c r="AT67" s="53">
        <v>1</v>
      </c>
      <c r="AU67" s="83">
        <v>46215</v>
      </c>
      <c r="AV67" s="53"/>
      <c r="AW67" s="53"/>
    </row>
    <row r="68" spans="3:49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21"/>
        <v>2</v>
      </c>
      <c r="M68" s="26">
        <f t="shared" si="22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67" t="e">
        <f>SUMIFS([1]Up!$J:$J,[1]Up!$D:$D,D68)</f>
        <v>#VALUE!</v>
      </c>
      <c r="AM68" s="82"/>
      <c r="AN68" s="82" t="str">
        <f t="shared" si="23"/>
        <v/>
      </c>
      <c r="AO68" s="53" t="str">
        <f t="shared" si="24"/>
        <v/>
      </c>
      <c r="AP68" s="53" t="s">
        <v>703</v>
      </c>
      <c r="AQ68" s="84"/>
      <c r="AR68" s="53"/>
      <c r="AS68" s="53" t="s">
        <v>722</v>
      </c>
      <c r="AT68" s="53">
        <v>2</v>
      </c>
      <c r="AU68" s="83">
        <v>46215</v>
      </c>
      <c r="AV68" s="53"/>
      <c r="AW68" s="53"/>
    </row>
    <row r="69" spans="3:49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21"/>
        <v>1</v>
      </c>
      <c r="M69" s="26">
        <f t="shared" si="22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>
        <v>2</v>
      </c>
      <c r="AI69" s="26"/>
      <c r="AJ69" s="26"/>
      <c r="AK69" s="26"/>
      <c r="AL69" s="67" t="e">
        <f>SUMIFS([1]Up!$J:$J,[1]Up!$D:$D,D69)</f>
        <v>#VALUE!</v>
      </c>
      <c r="AM69" s="82" t="s">
        <v>3952</v>
      </c>
      <c r="AN69" s="82" t="str">
        <f t="shared" si="23"/>
        <v>PL6</v>
      </c>
      <c r="AO69" s="53" t="str">
        <f t="shared" si="24"/>
        <v>Thừa 1</v>
      </c>
      <c r="AP69" s="53" t="s">
        <v>703</v>
      </c>
      <c r="AQ69" s="84"/>
      <c r="AR69" s="53"/>
      <c r="AS69" s="53" t="s">
        <v>576</v>
      </c>
      <c r="AT69" s="53">
        <v>1</v>
      </c>
      <c r="AU69" s="83"/>
      <c r="AV69" s="53"/>
      <c r="AW69" s="53"/>
    </row>
    <row r="70" spans="3:49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21"/>
        <v>2</v>
      </c>
      <c r="M70" s="26">
        <f t="shared" si="22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26"/>
      <c r="AI70" s="26"/>
      <c r="AJ70" s="26"/>
      <c r="AK70" s="26"/>
      <c r="AL70" s="67" t="e">
        <f>SUMIFS([1]Up!$J:$J,[1]Up!$D:$D,D70)</f>
        <v>#VALUE!</v>
      </c>
      <c r="AM70" s="82"/>
      <c r="AN70" s="82" t="str">
        <f t="shared" si="23"/>
        <v>PL19</v>
      </c>
      <c r="AO70" s="53" t="str">
        <f t="shared" si="24"/>
        <v/>
      </c>
      <c r="AP70" s="53" t="s">
        <v>703</v>
      </c>
      <c r="AQ70" s="84"/>
      <c r="AR70" s="53"/>
      <c r="AS70" s="53" t="s">
        <v>850</v>
      </c>
      <c r="AT70" s="53">
        <v>2</v>
      </c>
      <c r="AU70" s="83">
        <v>46215</v>
      </c>
      <c r="AV70" s="53"/>
      <c r="AW70" s="53"/>
    </row>
    <row r="71" spans="3:49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21"/>
        <v>5</v>
      </c>
      <c r="M71" s="26">
        <f t="shared" si="22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67" t="e">
        <f>SUMIFS([1]Up!$J:$J,[1]Up!$D:$D,D71)</f>
        <v>#VALUE!</v>
      </c>
      <c r="AM71" s="82"/>
      <c r="AN71" s="82" t="str">
        <f t="shared" si="23"/>
        <v/>
      </c>
      <c r="AO71" s="53" t="str">
        <f t="shared" si="24"/>
        <v/>
      </c>
      <c r="AP71" s="53" t="s">
        <v>703</v>
      </c>
      <c r="AQ71" s="84"/>
      <c r="AR71" s="53"/>
      <c r="AS71" s="53" t="s">
        <v>1015</v>
      </c>
      <c r="AT71" s="53">
        <v>5</v>
      </c>
      <c r="AU71" s="83">
        <v>46215</v>
      </c>
      <c r="AV71" s="53"/>
      <c r="AW71" s="53"/>
    </row>
    <row r="72" spans="3:49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21"/>
        <v>5</v>
      </c>
      <c r="M72" s="26">
        <f t="shared" si="22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67" t="e">
        <f>SUMIFS([1]Up!$J:$J,[1]Up!$D:$D,D72)</f>
        <v>#VALUE!</v>
      </c>
      <c r="AM72" s="82"/>
      <c r="AN72" s="82" t="str">
        <f t="shared" si="23"/>
        <v/>
      </c>
      <c r="AO72" s="53" t="str">
        <f t="shared" si="24"/>
        <v/>
      </c>
      <c r="AP72" s="53" t="s">
        <v>703</v>
      </c>
      <c r="AQ72" s="84"/>
      <c r="AR72" s="53"/>
      <c r="AS72" s="53" t="s">
        <v>1015</v>
      </c>
      <c r="AT72" s="53">
        <v>5</v>
      </c>
      <c r="AU72" s="83">
        <v>46215</v>
      </c>
      <c r="AV72" s="53"/>
      <c r="AW72" s="53"/>
    </row>
    <row r="73" spans="3:49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21"/>
        <v>2</v>
      </c>
      <c r="M73" s="26">
        <f t="shared" si="22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67" t="e">
        <f>SUMIFS([1]Up!$J:$J,[1]Up!$D:$D,D73)</f>
        <v>#VALUE!</v>
      </c>
      <c r="AM73" s="82"/>
      <c r="AN73" s="82" t="str">
        <f t="shared" si="23"/>
        <v/>
      </c>
      <c r="AO73" s="53" t="str">
        <f t="shared" si="24"/>
        <v/>
      </c>
      <c r="AP73" s="53" t="s">
        <v>703</v>
      </c>
      <c r="AQ73" s="84"/>
      <c r="AR73" s="53"/>
      <c r="AS73" s="53" t="s">
        <v>1064</v>
      </c>
      <c r="AT73" s="53">
        <v>2</v>
      </c>
      <c r="AU73" s="83">
        <v>46215</v>
      </c>
      <c r="AV73" s="53"/>
      <c r="AW73" s="53"/>
    </row>
    <row r="74" spans="3:49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21"/>
        <v>2</v>
      </c>
      <c r="M74" s="26">
        <f t="shared" si="22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67" t="e">
        <f>SUMIFS([1]Up!$J:$J,[1]Up!$D:$D,D74)</f>
        <v>#VALUE!</v>
      </c>
      <c r="AM74" s="82"/>
      <c r="AN74" s="82" t="str">
        <f t="shared" si="23"/>
        <v/>
      </c>
      <c r="AO74" s="53" t="str">
        <f t="shared" si="24"/>
        <v/>
      </c>
      <c r="AP74" s="53" t="s">
        <v>703</v>
      </c>
      <c r="AQ74" s="84"/>
      <c r="AR74" s="53"/>
      <c r="AS74" s="53" t="s">
        <v>1064</v>
      </c>
      <c r="AT74" s="53">
        <v>2</v>
      </c>
      <c r="AU74" s="83">
        <v>46215</v>
      </c>
      <c r="AV74" s="53"/>
      <c r="AW74" s="53"/>
    </row>
    <row r="75" spans="3:49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21"/>
        <v>5</v>
      </c>
      <c r="M75" s="26">
        <f t="shared" si="22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67" t="e">
        <f>SUMIFS([1]Up!$J:$J,[1]Up!$D:$D,D75)</f>
        <v>#VALUE!</v>
      </c>
      <c r="AM75" s="82"/>
      <c r="AN75" s="82" t="str">
        <f t="shared" si="23"/>
        <v/>
      </c>
      <c r="AO75" s="53" t="str">
        <f t="shared" si="24"/>
        <v/>
      </c>
      <c r="AP75" s="53" t="s">
        <v>703</v>
      </c>
      <c r="AQ75" s="84"/>
      <c r="AR75" s="53"/>
      <c r="AS75" s="53" t="s">
        <v>1015</v>
      </c>
      <c r="AT75" s="53">
        <v>5</v>
      </c>
      <c r="AU75" s="83">
        <v>46215</v>
      </c>
      <c r="AV75" s="53"/>
      <c r="AW75" s="53"/>
    </row>
    <row r="76" spans="3:49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21"/>
        <v>2</v>
      </c>
      <c r="M76" s="26">
        <f t="shared" si="22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67" t="e">
        <f>SUMIFS([1]Up!$J:$J,[1]Up!$D:$D,D76)</f>
        <v>#VALUE!</v>
      </c>
      <c r="AM76" s="82"/>
      <c r="AN76" s="82" t="str">
        <f t="shared" si="23"/>
        <v/>
      </c>
      <c r="AO76" s="53" t="str">
        <f t="shared" si="24"/>
        <v/>
      </c>
      <c r="AP76" s="53" t="s">
        <v>703</v>
      </c>
      <c r="AQ76" s="84"/>
      <c r="AR76" s="53"/>
      <c r="AS76" s="53" t="s">
        <v>1064</v>
      </c>
      <c r="AT76" s="53">
        <v>2</v>
      </c>
      <c r="AU76" s="83">
        <v>46215</v>
      </c>
      <c r="AV76" s="53"/>
      <c r="AW76" s="53"/>
    </row>
    <row r="77" spans="3:49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21"/>
        <v>4</v>
      </c>
      <c r="M77" s="26">
        <f t="shared" si="22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>
        <v>4</v>
      </c>
      <c r="AJ77" s="26"/>
      <c r="AK77" s="26"/>
      <c r="AL77" s="67" t="e">
        <f>SUMIFS([1]Up!$J:$J,[1]Up!$D:$D,D77)</f>
        <v>#VALUE!</v>
      </c>
      <c r="AM77" s="82"/>
      <c r="AN77" s="82" t="str">
        <f t="shared" si="23"/>
        <v/>
      </c>
      <c r="AO77" s="53" t="str">
        <f t="shared" si="24"/>
        <v/>
      </c>
      <c r="AP77" s="53" t="s">
        <v>786</v>
      </c>
      <c r="AQ77" s="84"/>
      <c r="AR77" s="53"/>
      <c r="AS77" s="53" t="s">
        <v>806</v>
      </c>
      <c r="AT77" s="53">
        <v>4</v>
      </c>
      <c r="AU77" s="83">
        <v>46215</v>
      </c>
      <c r="AV77" s="53"/>
      <c r="AW77" s="53"/>
    </row>
    <row r="78" spans="3:49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21"/>
        <v>0</v>
      </c>
      <c r="M78" s="26">
        <f t="shared" si="22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67" t="e">
        <f>SUMIFS([1]Up!$J:$J,[1]Up!$D:$D,D78)</f>
        <v>#VALUE!</v>
      </c>
      <c r="AM78" s="82"/>
      <c r="AN78" s="82" t="str">
        <f t="shared" si="23"/>
        <v/>
      </c>
      <c r="AO78" s="53" t="str">
        <f t="shared" si="24"/>
        <v/>
      </c>
      <c r="AP78" s="53" t="s">
        <v>786</v>
      </c>
      <c r="AQ78" s="84"/>
      <c r="AR78" s="53"/>
      <c r="AS78" s="53"/>
      <c r="AT78" s="53"/>
      <c r="AU78" s="83"/>
      <c r="AV78" s="53"/>
      <c r="AW78" s="53"/>
    </row>
    <row r="79" spans="3:49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21"/>
        <v>0</v>
      </c>
      <c r="M79" s="26">
        <f t="shared" si="22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67" t="e">
        <f>SUMIFS([1]Up!$J:$J,[1]Up!$D:$D,D79)</f>
        <v>#VALUE!</v>
      </c>
      <c r="AM79" s="82"/>
      <c r="AN79" s="82" t="str">
        <f t="shared" si="23"/>
        <v/>
      </c>
      <c r="AO79" s="53" t="str">
        <f t="shared" si="24"/>
        <v/>
      </c>
      <c r="AP79" s="53" t="s">
        <v>682</v>
      </c>
      <c r="AQ79" s="84"/>
      <c r="AR79" s="53"/>
      <c r="AS79" s="53"/>
      <c r="AT79" s="53"/>
      <c r="AU79" s="83"/>
      <c r="AV79" s="53"/>
      <c r="AW79" s="53"/>
    </row>
    <row r="80" spans="3:49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21"/>
        <v>2</v>
      </c>
      <c r="M80" s="26">
        <f t="shared" si="22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26"/>
      <c r="AI80" s="26"/>
      <c r="AJ80" s="26"/>
      <c r="AK80" s="26"/>
      <c r="AL80" s="67" t="e">
        <f>SUMIFS([1]Up!$J:$J,[1]Up!$D:$D,D80)</f>
        <v>#VALUE!</v>
      </c>
      <c r="AM80" s="82"/>
      <c r="AN80" s="82" t="str">
        <f t="shared" si="23"/>
        <v>PL19</v>
      </c>
      <c r="AO80" s="53" t="str">
        <f t="shared" si="24"/>
        <v/>
      </c>
      <c r="AP80" s="53" t="s">
        <v>703</v>
      </c>
      <c r="AQ80" s="84"/>
      <c r="AR80" s="53"/>
      <c r="AS80" s="53" t="s">
        <v>850</v>
      </c>
      <c r="AT80" s="53">
        <v>2</v>
      </c>
      <c r="AU80" s="83">
        <v>46215</v>
      </c>
      <c r="AV80" s="53"/>
      <c r="AW80" s="53"/>
    </row>
    <row r="81" spans="3:49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21"/>
        <v>0</v>
      </c>
      <c r="M81" s="26">
        <f t="shared" si="22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67" t="e">
        <f>SUMIFS([1]Up!$J:$J,[1]Up!$D:$D,D81)</f>
        <v>#VALUE!</v>
      </c>
      <c r="AM81" s="82"/>
      <c r="AN81" s="82" t="str">
        <f t="shared" si="23"/>
        <v>PL2.6</v>
      </c>
      <c r="AO81" s="53" t="str">
        <f t="shared" si="24"/>
        <v/>
      </c>
      <c r="AP81" s="53" t="s">
        <v>703</v>
      </c>
      <c r="AQ81" s="84"/>
      <c r="AR81" s="53"/>
      <c r="AS81" s="53" t="s">
        <v>755</v>
      </c>
      <c r="AT81" s="53">
        <v>4</v>
      </c>
      <c r="AU81" s="83">
        <v>46215</v>
      </c>
      <c r="AV81" s="53"/>
      <c r="AW81" s="53"/>
    </row>
    <row r="82" spans="3:49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21"/>
        <v>2</v>
      </c>
      <c r="M82" s="26">
        <f t="shared" si="22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26"/>
      <c r="AI82" s="26"/>
      <c r="AJ82" s="26"/>
      <c r="AK82" s="26"/>
      <c r="AL82" s="67" t="e">
        <f>SUMIFS([1]Up!$J:$J,[1]Up!$D:$D,D82)</f>
        <v>#VALUE!</v>
      </c>
      <c r="AM82" s="82"/>
      <c r="AN82" s="82" t="str">
        <f t="shared" si="23"/>
        <v>PL12</v>
      </c>
      <c r="AO82" s="53" t="str">
        <f t="shared" si="24"/>
        <v/>
      </c>
      <c r="AP82" s="53" t="s">
        <v>703</v>
      </c>
      <c r="AQ82" s="84"/>
      <c r="AR82" s="53"/>
      <c r="AS82" s="53" t="s">
        <v>854</v>
      </c>
      <c r="AT82" s="53">
        <v>2</v>
      </c>
      <c r="AU82" s="83">
        <v>46215</v>
      </c>
      <c r="AV82" s="53"/>
      <c r="AW82" s="53"/>
    </row>
    <row r="83" spans="3:49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21"/>
        <v>2</v>
      </c>
      <c r="M83" s="26">
        <f t="shared" si="2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26"/>
      <c r="AI83" s="26"/>
      <c r="AJ83" s="26"/>
      <c r="AK83" s="26"/>
      <c r="AL83" s="67" t="e">
        <f>SUMIFS([1]Up!$J:$J,[1]Up!$D:$D,D83)</f>
        <v>#VALUE!</v>
      </c>
      <c r="AM83" s="82"/>
      <c r="AN83" s="82" t="str">
        <f t="shared" si="23"/>
        <v>PL19</v>
      </c>
      <c r="AO83" s="53" t="str">
        <f t="shared" si="24"/>
        <v/>
      </c>
      <c r="AP83" s="53" t="s">
        <v>703</v>
      </c>
      <c r="AQ83" s="84"/>
      <c r="AR83" s="53"/>
      <c r="AS83" s="53" t="s">
        <v>850</v>
      </c>
      <c r="AT83" s="53">
        <v>2</v>
      </c>
      <c r="AU83" s="83">
        <v>46215</v>
      </c>
      <c r="AV83" s="53"/>
      <c r="AW83" s="53"/>
    </row>
    <row r="84" spans="3:49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21"/>
        <v>2</v>
      </c>
      <c r="M84" s="26">
        <f t="shared" si="2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26"/>
      <c r="AI84" s="26"/>
      <c r="AJ84" s="26"/>
      <c r="AK84" s="26"/>
      <c r="AL84" s="67" t="e">
        <f>SUMIFS([1]Up!$J:$J,[1]Up!$D:$D,D84)</f>
        <v>#VALUE!</v>
      </c>
      <c r="AM84" s="82"/>
      <c r="AN84" s="82" t="str">
        <f t="shared" si="23"/>
        <v>PL12</v>
      </c>
      <c r="AO84" s="53" t="str">
        <f t="shared" si="24"/>
        <v/>
      </c>
      <c r="AP84" s="53" t="s">
        <v>703</v>
      </c>
      <c r="AQ84" s="84"/>
      <c r="AR84" s="53"/>
      <c r="AS84" s="53" t="s">
        <v>854</v>
      </c>
      <c r="AT84" s="53">
        <v>2</v>
      </c>
      <c r="AU84" s="83">
        <v>46215</v>
      </c>
      <c r="AV84" s="53"/>
      <c r="AW84" s="53"/>
    </row>
    <row r="85" spans="3:49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21"/>
        <v>0</v>
      </c>
      <c r="M85" s="26">
        <f t="shared" si="22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67" t="e">
        <f>SUMIFS([1]Up!$J:$J,[1]Up!$D:$D,D85)</f>
        <v>#VALUE!</v>
      </c>
      <c r="AM85" s="82"/>
      <c r="AN85" s="82" t="str">
        <f t="shared" si="23"/>
        <v/>
      </c>
      <c r="AO85" s="53" t="str">
        <f t="shared" si="24"/>
        <v/>
      </c>
      <c r="AP85" s="53" t="s">
        <v>682</v>
      </c>
      <c r="AQ85" s="84"/>
      <c r="AR85" s="53"/>
      <c r="AS85" s="53"/>
      <c r="AT85" s="53"/>
      <c r="AU85" s="83"/>
      <c r="AV85" s="53"/>
      <c r="AW85" s="53"/>
    </row>
    <row r="86" spans="3:49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21"/>
        <v>0</v>
      </c>
      <c r="M86" s="26">
        <f t="shared" si="22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67" t="e">
        <f>SUMIFS([1]Up!$J:$J,[1]Up!$D:$D,D86)</f>
        <v>#VALUE!</v>
      </c>
      <c r="AM86" s="82"/>
      <c r="AN86" s="82" t="str">
        <f t="shared" si="23"/>
        <v>PL2.6</v>
      </c>
      <c r="AO86" s="53" t="str">
        <f t="shared" si="24"/>
        <v/>
      </c>
      <c r="AP86" s="53" t="s">
        <v>703</v>
      </c>
      <c r="AQ86" s="84"/>
      <c r="AR86" s="53"/>
      <c r="AS86" s="53" t="s">
        <v>755</v>
      </c>
      <c r="AT86" s="53">
        <v>2</v>
      </c>
      <c r="AU86" s="83">
        <v>46215</v>
      </c>
      <c r="AV86" s="53"/>
      <c r="AW86" s="53"/>
    </row>
    <row r="87" spans="3:49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21"/>
        <v>0</v>
      </c>
      <c r="M87" s="26">
        <f t="shared" si="22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67" t="e">
        <f>SUMIFS([1]Up!$J:$J,[1]Up!$D:$D,D87)</f>
        <v>#VALUE!</v>
      </c>
      <c r="AM87" s="82"/>
      <c r="AN87" s="82" t="str">
        <f t="shared" si="23"/>
        <v>PL2.6</v>
      </c>
      <c r="AO87" s="53" t="str">
        <f t="shared" si="24"/>
        <v/>
      </c>
      <c r="AP87" s="53" t="s">
        <v>703</v>
      </c>
      <c r="AQ87" s="84"/>
      <c r="AR87" s="53"/>
      <c r="AS87" s="53" t="s">
        <v>755</v>
      </c>
      <c r="AT87" s="53">
        <v>2</v>
      </c>
      <c r="AU87" s="83">
        <v>46215</v>
      </c>
      <c r="AV87" s="53"/>
      <c r="AW87" s="53"/>
    </row>
    <row r="88" spans="3:49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21"/>
        <v>0</v>
      </c>
      <c r="M88" s="26">
        <f t="shared" si="22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67" t="e">
        <f>SUMIFS([1]Up!$J:$J,[1]Up!$D:$D,D88)</f>
        <v>#VALUE!</v>
      </c>
      <c r="AM88" s="82"/>
      <c r="AN88" s="82" t="str">
        <f t="shared" si="23"/>
        <v/>
      </c>
      <c r="AO88" s="53" t="str">
        <f t="shared" si="24"/>
        <v/>
      </c>
      <c r="AP88" s="53" t="s">
        <v>703</v>
      </c>
      <c r="AQ88" s="84"/>
      <c r="AR88" s="53"/>
      <c r="AS88" s="53" t="s">
        <v>576</v>
      </c>
      <c r="AT88" s="53">
        <v>1</v>
      </c>
      <c r="AU88" s="83"/>
      <c r="AV88" s="53"/>
      <c r="AW88" s="53"/>
    </row>
    <row r="89" spans="3:49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21"/>
        <v>28</v>
      </c>
      <c r="M89" s="26">
        <f t="shared" si="22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26"/>
      <c r="AI89" s="26"/>
      <c r="AJ89" s="26"/>
      <c r="AK89" s="26"/>
      <c r="AL89" s="67" t="e">
        <f>SUMIFS([1]Up!$J:$J,[1]Up!$D:$D,D89)</f>
        <v>#VALUE!</v>
      </c>
      <c r="AM89" s="82"/>
      <c r="AN89" s="82" t="str">
        <f t="shared" si="23"/>
        <v>PL6</v>
      </c>
      <c r="AO89" s="53" t="str">
        <f t="shared" si="24"/>
        <v/>
      </c>
      <c r="AP89" s="53" t="s">
        <v>703</v>
      </c>
      <c r="AQ89" s="84"/>
      <c r="AR89" s="53"/>
      <c r="AS89" s="53" t="s">
        <v>1338</v>
      </c>
      <c r="AT89" s="53">
        <v>28</v>
      </c>
      <c r="AU89" s="83">
        <v>46215</v>
      </c>
      <c r="AV89" s="53"/>
      <c r="AW89" s="53"/>
    </row>
    <row r="90" spans="3:49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21"/>
        <v>3</v>
      </c>
      <c r="M90" s="26">
        <f t="shared" si="2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26"/>
      <c r="AI90" s="26"/>
      <c r="AJ90" s="26"/>
      <c r="AK90" s="26"/>
      <c r="AL90" s="67" t="e">
        <f>SUMIFS([1]Up!$J:$J,[1]Up!$D:$D,D90)</f>
        <v>#VALUE!</v>
      </c>
      <c r="AM90" s="82"/>
      <c r="AN90" s="82" t="str">
        <f t="shared" si="23"/>
        <v>PL10</v>
      </c>
      <c r="AO90" s="53" t="str">
        <f t="shared" si="24"/>
        <v/>
      </c>
      <c r="AP90" s="53" t="s">
        <v>703</v>
      </c>
      <c r="AQ90" s="84"/>
      <c r="AR90" s="53"/>
      <c r="AS90" s="53" t="s">
        <v>1033</v>
      </c>
      <c r="AT90" s="53">
        <v>3</v>
      </c>
      <c r="AU90" s="83">
        <v>46215</v>
      </c>
      <c r="AV90" s="53"/>
      <c r="AW90" s="53"/>
    </row>
    <row r="91" spans="3:49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21"/>
        <v>0</v>
      </c>
      <c r="M91" s="26">
        <f t="shared" si="22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67" t="e">
        <f>SUMIFS([1]Up!$J:$J,[1]Up!$D:$D,D91)</f>
        <v>#VALUE!</v>
      </c>
      <c r="AM91" s="82"/>
      <c r="AN91" s="82" t="str">
        <f t="shared" si="23"/>
        <v/>
      </c>
      <c r="AO91" s="53" t="str">
        <f t="shared" si="24"/>
        <v/>
      </c>
      <c r="AP91" s="53" t="s">
        <v>703</v>
      </c>
      <c r="AQ91" s="84"/>
      <c r="AR91" s="53"/>
      <c r="AS91" s="53"/>
      <c r="AT91" s="53"/>
      <c r="AU91" s="83"/>
      <c r="AV91" s="53"/>
      <c r="AW91" s="53"/>
    </row>
    <row r="92" spans="3:49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21"/>
        <v>0</v>
      </c>
      <c r="M92" s="26">
        <f t="shared" si="22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67" t="e">
        <f>SUMIFS([1]Up!$J:$J,[1]Up!$D:$D,D92)</f>
        <v>#VALUE!</v>
      </c>
      <c r="AM92" s="82"/>
      <c r="AN92" s="82" t="str">
        <f t="shared" si="23"/>
        <v/>
      </c>
      <c r="AO92" s="53" t="str">
        <f t="shared" si="24"/>
        <v/>
      </c>
      <c r="AP92" s="53" t="s">
        <v>703</v>
      </c>
      <c r="AQ92" s="84"/>
      <c r="AR92" s="53"/>
      <c r="AS92" s="53" t="s">
        <v>576</v>
      </c>
      <c r="AT92" s="53">
        <v>1</v>
      </c>
      <c r="AU92" s="83"/>
      <c r="AV92" s="53"/>
      <c r="AW92" s="53"/>
    </row>
    <row r="93" spans="3:49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21"/>
        <v>1</v>
      </c>
      <c r="M93" s="26">
        <f t="shared" si="2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26"/>
      <c r="AI93" s="26"/>
      <c r="AJ93" s="26"/>
      <c r="AK93" s="26"/>
      <c r="AL93" s="67" t="e">
        <f>SUMIFS([1]Up!$J:$J,[1]Up!$D:$D,D93)</f>
        <v>#VALUE!</v>
      </c>
      <c r="AM93" s="82"/>
      <c r="AN93" s="82" t="str">
        <f t="shared" si="23"/>
        <v>PL12</v>
      </c>
      <c r="AO93" s="53" t="str">
        <f t="shared" si="24"/>
        <v/>
      </c>
      <c r="AP93" s="53" t="s">
        <v>703</v>
      </c>
      <c r="AQ93" s="84"/>
      <c r="AR93" s="53"/>
      <c r="AS93" s="53" t="s">
        <v>854</v>
      </c>
      <c r="AT93" s="53">
        <v>1</v>
      </c>
      <c r="AU93" s="83">
        <v>46215</v>
      </c>
      <c r="AV93" s="53"/>
      <c r="AW93" s="53"/>
    </row>
    <row r="94" spans="3:49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21"/>
        <v>2</v>
      </c>
      <c r="M94" s="26">
        <f t="shared" si="2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26"/>
      <c r="AI94" s="26"/>
      <c r="AJ94" s="26"/>
      <c r="AK94" s="26"/>
      <c r="AL94" s="67" t="e">
        <f>SUMIFS([1]Up!$J:$J,[1]Up!$D:$D,D94)</f>
        <v>#VALUE!</v>
      </c>
      <c r="AM94" s="82"/>
      <c r="AN94" s="82" t="str">
        <f t="shared" si="23"/>
        <v>PL12</v>
      </c>
      <c r="AO94" s="53" t="str">
        <f t="shared" si="24"/>
        <v/>
      </c>
      <c r="AP94" s="53" t="s">
        <v>703</v>
      </c>
      <c r="AQ94" s="84"/>
      <c r="AR94" s="53"/>
      <c r="AS94" s="53" t="s">
        <v>854</v>
      </c>
      <c r="AT94" s="53">
        <v>2</v>
      </c>
      <c r="AU94" s="83">
        <v>46215</v>
      </c>
      <c r="AV94" s="53"/>
      <c r="AW94" s="53"/>
    </row>
    <row r="95" spans="3:49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21"/>
        <v>28</v>
      </c>
      <c r="M95" s="26">
        <f t="shared" si="22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26"/>
      <c r="AI95" s="26"/>
      <c r="AJ95" s="26"/>
      <c r="AK95" s="26"/>
      <c r="AL95" s="67" t="e">
        <f>SUMIFS([1]Up!$J:$J,[1]Up!$D:$D,D95)</f>
        <v>#VALUE!</v>
      </c>
      <c r="AM95" s="82"/>
      <c r="AN95" s="82" t="str">
        <f t="shared" si="23"/>
        <v>PL6</v>
      </c>
      <c r="AO95" s="53" t="str">
        <f t="shared" si="24"/>
        <v/>
      </c>
      <c r="AP95" s="53" t="s">
        <v>703</v>
      </c>
      <c r="AQ95" s="84"/>
      <c r="AR95" s="53"/>
      <c r="AS95" s="53" t="s">
        <v>1338</v>
      </c>
      <c r="AT95" s="53">
        <v>28</v>
      </c>
      <c r="AU95" s="83">
        <v>46215</v>
      </c>
      <c r="AV95" s="53"/>
      <c r="AW95" s="53"/>
    </row>
    <row r="96" spans="3:49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21"/>
        <v>4</v>
      </c>
      <c r="M96" s="26">
        <f t="shared" si="22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26"/>
      <c r="AI96" s="26"/>
      <c r="AJ96" s="26"/>
      <c r="AK96" s="26"/>
      <c r="AL96" s="67" t="e">
        <f>SUMIFS([1]Up!$J:$J,[1]Up!$D:$D,D96)</f>
        <v>#VALUE!</v>
      </c>
      <c r="AM96" s="82"/>
      <c r="AN96" s="82" t="str">
        <f t="shared" si="23"/>
        <v>PL10</v>
      </c>
      <c r="AO96" s="53" t="str">
        <f t="shared" si="24"/>
        <v/>
      </c>
      <c r="AP96" s="53" t="s">
        <v>703</v>
      </c>
      <c r="AQ96" s="84"/>
      <c r="AR96" s="53"/>
      <c r="AS96" s="53" t="s">
        <v>1033</v>
      </c>
      <c r="AT96" s="53">
        <v>4</v>
      </c>
      <c r="AU96" s="83">
        <v>46215</v>
      </c>
      <c r="AV96" s="53"/>
      <c r="AW96" s="53"/>
    </row>
    <row r="97" spans="3:49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21"/>
        <v>0</v>
      </c>
      <c r="M97" s="26">
        <f t="shared" si="22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67" t="e">
        <f>SUMIFS([1]Up!$J:$J,[1]Up!$D:$D,D97)</f>
        <v>#VALUE!</v>
      </c>
      <c r="AM97" s="82"/>
      <c r="AN97" s="82" t="str">
        <f t="shared" si="23"/>
        <v/>
      </c>
      <c r="AO97" s="53" t="str">
        <f t="shared" si="24"/>
        <v/>
      </c>
      <c r="AP97" s="53" t="s">
        <v>703</v>
      </c>
      <c r="AQ97" s="84"/>
      <c r="AR97" s="53"/>
      <c r="AS97" s="53"/>
      <c r="AT97" s="53"/>
      <c r="AU97" s="83"/>
      <c r="AV97" s="53"/>
      <c r="AW97" s="53"/>
    </row>
    <row r="98" spans="3:49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21"/>
        <v>8</v>
      </c>
      <c r="M98" s="26">
        <f t="shared" si="2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67" t="e">
        <f>SUMIFS([1]Up!$J:$J,[1]Up!$D:$D,D98)</f>
        <v>#VALUE!</v>
      </c>
      <c r="AM98" s="82" t="s">
        <v>2377</v>
      </c>
      <c r="AN98" s="82" t="str">
        <f t="shared" si="23"/>
        <v>PL10</v>
      </c>
      <c r="AO98" s="53" t="str">
        <f t="shared" si="24"/>
        <v/>
      </c>
      <c r="AP98" s="53" t="s">
        <v>786</v>
      </c>
      <c r="AQ98" s="84"/>
      <c r="AR98" s="53"/>
      <c r="AS98" s="53" t="s">
        <v>576</v>
      </c>
      <c r="AT98" s="53">
        <v>8</v>
      </c>
      <c r="AU98" s="83"/>
      <c r="AV98" s="53"/>
      <c r="AW98" s="53"/>
    </row>
    <row r="99" spans="3:49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21"/>
        <v>104</v>
      </c>
      <c r="M99" s="26">
        <f t="shared" si="2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26"/>
      <c r="AI99" s="26"/>
      <c r="AJ99" s="26"/>
      <c r="AK99" s="26"/>
      <c r="AL99" s="67" t="e">
        <f>SUMIFS([1]Up!$J:$J,[1]Up!$D:$D,D99)</f>
        <v>#VALUE!</v>
      </c>
      <c r="AM99" s="82"/>
      <c r="AN99" s="82" t="str">
        <f t="shared" si="23"/>
        <v>PL6</v>
      </c>
      <c r="AO99" s="53" t="str">
        <f t="shared" si="24"/>
        <v/>
      </c>
      <c r="AP99" s="53" t="s">
        <v>703</v>
      </c>
      <c r="AQ99" s="84"/>
      <c r="AR99" s="53"/>
      <c r="AS99" s="53" t="s">
        <v>1338</v>
      </c>
      <c r="AT99" s="53">
        <v>104</v>
      </c>
      <c r="AU99" s="83">
        <v>46215</v>
      </c>
      <c r="AV99" s="53"/>
      <c r="AW99" s="53"/>
    </row>
    <row r="100" spans="3:49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21"/>
        <v>8</v>
      </c>
      <c r="M100" s="26">
        <f t="shared" si="2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67" t="e">
        <f>SUMIFS([1]Up!$J:$J,[1]Up!$D:$D,D100)</f>
        <v>#VALUE!</v>
      </c>
      <c r="AM100" s="82" t="s">
        <v>2377</v>
      </c>
      <c r="AN100" s="82" t="str">
        <f t="shared" si="23"/>
        <v>PL10</v>
      </c>
      <c r="AO100" s="53" t="str">
        <f t="shared" si="24"/>
        <v/>
      </c>
      <c r="AP100" s="53" t="s">
        <v>786</v>
      </c>
      <c r="AQ100" s="84"/>
      <c r="AR100" s="53"/>
      <c r="AS100" s="53" t="s">
        <v>576</v>
      </c>
      <c r="AT100" s="53">
        <v>8</v>
      </c>
      <c r="AU100" s="83"/>
      <c r="AV100" s="53"/>
      <c r="AW100" s="53"/>
    </row>
    <row r="101" spans="3:49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21"/>
        <v>104</v>
      </c>
      <c r="M101" s="26">
        <f t="shared" si="22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26"/>
      <c r="AI101" s="26"/>
      <c r="AJ101" s="26"/>
      <c r="AK101" s="26"/>
      <c r="AL101" s="67" t="e">
        <f>SUMIFS([1]Up!$J:$J,[1]Up!$D:$D,D101)</f>
        <v>#VALUE!</v>
      </c>
      <c r="AM101" s="82"/>
      <c r="AN101" s="82" t="str">
        <f t="shared" si="23"/>
        <v>PL6</v>
      </c>
      <c r="AO101" s="53" t="str">
        <f t="shared" si="24"/>
        <v/>
      </c>
      <c r="AP101" s="53" t="s">
        <v>703</v>
      </c>
      <c r="AQ101" s="84"/>
      <c r="AR101" s="53"/>
      <c r="AS101" s="53" t="s">
        <v>1338</v>
      </c>
      <c r="AT101" s="53">
        <v>104</v>
      </c>
      <c r="AU101" s="83">
        <v>46215</v>
      </c>
      <c r="AV101" s="53"/>
      <c r="AW101" s="53"/>
    </row>
    <row r="102" spans="3:49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21"/>
        <v>0</v>
      </c>
      <c r="M102" s="26">
        <f t="shared" si="22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67" t="e">
        <f>SUMIFS([1]Up!$J:$J,[1]Up!$D:$D,D102)</f>
        <v>#VALUE!</v>
      </c>
      <c r="AM102" s="82"/>
      <c r="AN102" s="82" t="str">
        <f t="shared" si="23"/>
        <v/>
      </c>
      <c r="AO102" s="53" t="str">
        <f t="shared" si="24"/>
        <v/>
      </c>
      <c r="AP102" s="53" t="s">
        <v>703</v>
      </c>
      <c r="AQ102" s="84"/>
      <c r="AR102" s="53"/>
      <c r="AS102" s="53" t="s">
        <v>576</v>
      </c>
      <c r="AT102" s="53">
        <v>1</v>
      </c>
      <c r="AU102" s="83"/>
      <c r="AV102" s="53"/>
      <c r="AW102" s="53"/>
    </row>
    <row r="103" spans="3:49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21"/>
        <v>1</v>
      </c>
      <c r="M103" s="26">
        <f t="shared" si="2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26"/>
      <c r="AI103" s="26"/>
      <c r="AJ103" s="26"/>
      <c r="AK103" s="26"/>
      <c r="AL103" s="67" t="e">
        <f>SUMIFS([1]Up!$J:$J,[1]Up!$D:$D,D103)</f>
        <v>#VALUE!</v>
      </c>
      <c r="AM103" s="82"/>
      <c r="AN103" s="82" t="str">
        <f t="shared" si="23"/>
        <v>PL12</v>
      </c>
      <c r="AO103" s="53" t="str">
        <f t="shared" si="24"/>
        <v/>
      </c>
      <c r="AP103" s="53" t="s">
        <v>703</v>
      </c>
      <c r="AQ103" s="84"/>
      <c r="AR103" s="53"/>
      <c r="AS103" s="53" t="s">
        <v>854</v>
      </c>
      <c r="AT103" s="53">
        <v>1</v>
      </c>
      <c r="AU103" s="83">
        <v>46215</v>
      </c>
      <c r="AV103" s="53"/>
      <c r="AW103" s="53"/>
    </row>
    <row r="104" spans="3:49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21"/>
        <v>1</v>
      </c>
      <c r="M104" s="26">
        <f t="shared" si="22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67" t="e">
        <f>SUMIFS([1]Up!$J:$J,[1]Up!$D:$D,D104)</f>
        <v>#VALUE!</v>
      </c>
      <c r="AM104" s="82"/>
      <c r="AN104" s="82" t="str">
        <f t="shared" si="23"/>
        <v>PL10</v>
      </c>
      <c r="AO104" s="53" t="str">
        <f t="shared" si="24"/>
        <v/>
      </c>
      <c r="AP104" s="53" t="s">
        <v>703</v>
      </c>
      <c r="AQ104" s="84"/>
      <c r="AR104" s="53"/>
      <c r="AS104" s="53" t="s">
        <v>1033</v>
      </c>
      <c r="AT104" s="53">
        <v>1</v>
      </c>
      <c r="AU104" s="83">
        <v>46215</v>
      </c>
      <c r="AV104" s="53"/>
      <c r="AW104" s="53"/>
    </row>
    <row r="105" spans="3:49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21"/>
        <v>4</v>
      </c>
      <c r="M105" s="26">
        <f t="shared" si="2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67" t="e">
        <f>SUMIFS([1]Up!$J:$J,[1]Up!$D:$D,D105)</f>
        <v>#VALUE!</v>
      </c>
      <c r="AM105" s="82"/>
      <c r="AN105" s="82" t="str">
        <f t="shared" si="23"/>
        <v>PL10</v>
      </c>
      <c r="AO105" s="53" t="str">
        <f t="shared" si="24"/>
        <v/>
      </c>
      <c r="AP105" s="53" t="s">
        <v>703</v>
      </c>
      <c r="AQ105" s="84"/>
      <c r="AR105" s="53"/>
      <c r="AS105" s="53" t="s">
        <v>1033</v>
      </c>
      <c r="AT105" s="53">
        <v>4</v>
      </c>
      <c r="AU105" s="83">
        <v>46215</v>
      </c>
      <c r="AV105" s="53"/>
      <c r="AW105" s="53"/>
    </row>
    <row r="106" spans="3:49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21"/>
        <v>0</v>
      </c>
      <c r="M106" s="26">
        <f t="shared" si="22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67" t="e">
        <f>SUMIFS([1]Up!$J:$J,[1]Up!$D:$D,D106)</f>
        <v>#VALUE!</v>
      </c>
      <c r="AM106" s="82"/>
      <c r="AN106" s="82" t="str">
        <f t="shared" si="23"/>
        <v/>
      </c>
      <c r="AO106" s="53" t="str">
        <f t="shared" si="24"/>
        <v/>
      </c>
      <c r="AP106" s="53" t="s">
        <v>703</v>
      </c>
      <c r="AQ106" s="84"/>
      <c r="AR106" s="53"/>
      <c r="AS106" s="53" t="s">
        <v>576</v>
      </c>
      <c r="AT106" s="53">
        <v>1</v>
      </c>
      <c r="AU106" s="83"/>
      <c r="AV106" s="53"/>
      <c r="AW106" s="53"/>
    </row>
    <row r="107" spans="3:49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21"/>
        <v>1</v>
      </c>
      <c r="M107" s="26">
        <f t="shared" si="2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67" t="e">
        <f>SUMIFS([1]Up!$J:$J,[1]Up!$D:$D,D107)</f>
        <v>#VALUE!</v>
      </c>
      <c r="AM107" s="82"/>
      <c r="AN107" s="82" t="str">
        <f t="shared" si="23"/>
        <v>PL10</v>
      </c>
      <c r="AO107" s="53" t="str">
        <f t="shared" si="24"/>
        <v/>
      </c>
      <c r="AP107" s="53" t="s">
        <v>703</v>
      </c>
      <c r="AQ107" s="84"/>
      <c r="AR107" s="53"/>
      <c r="AS107" s="53" t="s">
        <v>1033</v>
      </c>
      <c r="AT107" s="53">
        <v>1</v>
      </c>
      <c r="AU107" s="83">
        <v>46215</v>
      </c>
      <c r="AV107" s="53"/>
      <c r="AW107" s="53"/>
    </row>
    <row r="108" spans="3:49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21"/>
        <v>6</v>
      </c>
      <c r="M108" s="26">
        <f t="shared" si="2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67" t="e">
        <f>SUMIFS([1]Up!$J:$J,[1]Up!$D:$D,D108)</f>
        <v>#VALUE!</v>
      </c>
      <c r="AM108" s="82"/>
      <c r="AN108" s="82" t="str">
        <f t="shared" si="23"/>
        <v>PL10</v>
      </c>
      <c r="AO108" s="53" t="str">
        <f t="shared" si="24"/>
        <v/>
      </c>
      <c r="AP108" s="53" t="s">
        <v>703</v>
      </c>
      <c r="AQ108" s="84"/>
      <c r="AR108" s="53"/>
      <c r="AS108" s="53" t="s">
        <v>1033</v>
      </c>
      <c r="AT108" s="53">
        <v>6</v>
      </c>
      <c r="AU108" s="83">
        <v>46215</v>
      </c>
      <c r="AV108" s="53"/>
      <c r="AW108" s="53"/>
    </row>
    <row r="109" spans="3:49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21"/>
        <v>0</v>
      </c>
      <c r="M109" s="26">
        <f t="shared" si="22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67" t="e">
        <f>SUMIFS([1]Up!$J:$J,[1]Up!$D:$D,D109)</f>
        <v>#VALUE!</v>
      </c>
      <c r="AM109" s="82"/>
      <c r="AN109" s="82" t="str">
        <f t="shared" si="23"/>
        <v/>
      </c>
      <c r="AO109" s="53" t="str">
        <f t="shared" si="24"/>
        <v/>
      </c>
      <c r="AP109" s="53" t="s">
        <v>703</v>
      </c>
      <c r="AQ109" s="84"/>
      <c r="AR109" s="53"/>
      <c r="AS109" s="53" t="s">
        <v>576</v>
      </c>
      <c r="AT109" s="53">
        <v>1</v>
      </c>
      <c r="AU109" s="83"/>
      <c r="AV109" s="53"/>
      <c r="AW109" s="53"/>
    </row>
    <row r="110" spans="3:49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5">MIN(SUM(N110:AK110),I110)</f>
        <v>1</v>
      </c>
      <c r="M110" s="26">
        <f t="shared" ref="M110:M173" si="26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26"/>
      <c r="AI110" s="26"/>
      <c r="AJ110" s="26"/>
      <c r="AK110" s="26"/>
      <c r="AL110" s="67" t="e">
        <f>SUMIFS([1]Up!$J:$J,[1]Up!$D:$D,D110)</f>
        <v>#VALUE!</v>
      </c>
      <c r="AM110" s="82"/>
      <c r="AN110" s="82" t="str">
        <f t="shared" ref="AN110:AN173" si="27">IFERROR(IF(C110="Plate",LEFT(E110,FIND("*",E110,1)-1),""),IF(C110="Plate",LEFT(E110,FIND("x",E110,1)-1),""))</f>
        <v>PL12</v>
      </c>
      <c r="AO110" s="53" t="str">
        <f t="shared" ref="AO110:AO173" si="28">IF(ROUND(SUM(N110:AK110)-I110,0)&gt;0,"Thừa "&amp;SUM(N110:AK110)-I110,"")</f>
        <v/>
      </c>
      <c r="AP110" s="53" t="s">
        <v>703</v>
      </c>
      <c r="AQ110" s="84"/>
      <c r="AR110" s="53"/>
      <c r="AS110" s="53" t="s">
        <v>854</v>
      </c>
      <c r="AT110" s="53">
        <v>1</v>
      </c>
      <c r="AU110" s="83">
        <v>46215</v>
      </c>
      <c r="AV110" s="53"/>
      <c r="AW110" s="53"/>
    </row>
    <row r="111" spans="3:49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5"/>
        <v>1</v>
      </c>
      <c r="M111" s="26">
        <f t="shared" si="26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67" t="e">
        <f>SUMIFS([1]Up!$J:$J,[1]Up!$D:$D,D111)</f>
        <v>#VALUE!</v>
      </c>
      <c r="AM111" s="82"/>
      <c r="AN111" s="82" t="str">
        <f t="shared" si="27"/>
        <v>PL10</v>
      </c>
      <c r="AO111" s="53" t="str">
        <f t="shared" si="28"/>
        <v/>
      </c>
      <c r="AP111" s="53" t="s">
        <v>703</v>
      </c>
      <c r="AQ111" s="84"/>
      <c r="AR111" s="53"/>
      <c r="AS111" s="53" t="s">
        <v>1033</v>
      </c>
      <c r="AT111" s="53">
        <v>1</v>
      </c>
      <c r="AU111" s="83">
        <v>46215</v>
      </c>
      <c r="AV111" s="53"/>
      <c r="AW111" s="53"/>
    </row>
    <row r="112" spans="3:49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5"/>
        <v>4</v>
      </c>
      <c r="M112" s="26">
        <f t="shared" si="26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67" t="e">
        <f>SUMIFS([1]Up!$J:$J,[1]Up!$D:$D,D112)</f>
        <v>#VALUE!</v>
      </c>
      <c r="AM112" s="82"/>
      <c r="AN112" s="82" t="str">
        <f t="shared" si="27"/>
        <v>PL10</v>
      </c>
      <c r="AO112" s="53" t="str">
        <f t="shared" si="28"/>
        <v/>
      </c>
      <c r="AP112" s="53" t="s">
        <v>703</v>
      </c>
      <c r="AQ112" s="84"/>
      <c r="AR112" s="53"/>
      <c r="AS112" s="53" t="s">
        <v>1033</v>
      </c>
      <c r="AT112" s="53">
        <v>4</v>
      </c>
      <c r="AU112" s="83">
        <v>46215</v>
      </c>
      <c r="AV112" s="53"/>
      <c r="AW112" s="53"/>
    </row>
    <row r="113" spans="3:49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5"/>
        <v>0</v>
      </c>
      <c r="M113" s="26">
        <f t="shared" si="26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67" t="e">
        <f>SUMIFS([1]Up!$J:$J,[1]Up!$D:$D,D113)</f>
        <v>#VALUE!</v>
      </c>
      <c r="AM113" s="82"/>
      <c r="AN113" s="82" t="str">
        <f t="shared" si="27"/>
        <v/>
      </c>
      <c r="AO113" s="53" t="str">
        <f t="shared" si="28"/>
        <v/>
      </c>
      <c r="AP113" s="53" t="s">
        <v>703</v>
      </c>
      <c r="AQ113" s="84"/>
      <c r="AR113" s="53"/>
      <c r="AS113" s="53" t="s">
        <v>576</v>
      </c>
      <c r="AT113" s="53">
        <v>1</v>
      </c>
      <c r="AU113" s="83"/>
      <c r="AV113" s="53"/>
      <c r="AW113" s="53"/>
    </row>
    <row r="114" spans="3:49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5"/>
        <v>1</v>
      </c>
      <c r="M114" s="26">
        <f t="shared" si="26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67" t="e">
        <f>SUMIFS([1]Up!$J:$J,[1]Up!$D:$D,D114)</f>
        <v>#VALUE!</v>
      </c>
      <c r="AM114" s="82"/>
      <c r="AN114" s="82" t="str">
        <f t="shared" si="27"/>
        <v>PL10</v>
      </c>
      <c r="AO114" s="53" t="str">
        <f t="shared" si="28"/>
        <v/>
      </c>
      <c r="AP114" s="53" t="s">
        <v>703</v>
      </c>
      <c r="AQ114" s="84"/>
      <c r="AR114" s="53"/>
      <c r="AS114" s="53" t="s">
        <v>1033</v>
      </c>
      <c r="AT114" s="53">
        <v>1</v>
      </c>
      <c r="AU114" s="83">
        <v>46215</v>
      </c>
      <c r="AV114" s="53"/>
      <c r="AW114" s="53"/>
    </row>
    <row r="115" spans="3:49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5"/>
        <v>6</v>
      </c>
      <c r="M115" s="26">
        <f t="shared" si="26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67" t="e">
        <f>SUMIFS([1]Up!$J:$J,[1]Up!$D:$D,D115)</f>
        <v>#VALUE!</v>
      </c>
      <c r="AM115" s="82"/>
      <c r="AN115" s="82" t="str">
        <f t="shared" si="27"/>
        <v>PL10</v>
      </c>
      <c r="AO115" s="53" t="str">
        <f t="shared" si="28"/>
        <v/>
      </c>
      <c r="AP115" s="53" t="s">
        <v>703</v>
      </c>
      <c r="AQ115" s="84"/>
      <c r="AR115" s="53"/>
      <c r="AS115" s="53" t="s">
        <v>1033</v>
      </c>
      <c r="AT115" s="53">
        <v>6</v>
      </c>
      <c r="AU115" s="83">
        <v>46215</v>
      </c>
      <c r="AV115" s="53"/>
      <c r="AW115" s="53"/>
    </row>
    <row r="116" spans="3:49" ht="14.25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5"/>
        <v>0</v>
      </c>
      <c r="M116" s="26">
        <f t="shared" si="26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67" t="e">
        <f>SUMIFS([1]Up!$J:$J,[1]Up!$D:$D,D116)</f>
        <v>#VALUE!</v>
      </c>
      <c r="AM116" s="82"/>
      <c r="AN116" s="82" t="str">
        <f t="shared" si="27"/>
        <v/>
      </c>
      <c r="AO116" s="53" t="str">
        <f t="shared" si="28"/>
        <v/>
      </c>
      <c r="AP116" s="53" t="s">
        <v>712</v>
      </c>
      <c r="AQ116" s="84"/>
      <c r="AR116" s="53"/>
      <c r="AS116" s="53" t="s">
        <v>576</v>
      </c>
      <c r="AT116" s="53">
        <v>2</v>
      </c>
      <c r="AU116" s="83"/>
      <c r="AV116" s="53"/>
      <c r="AW116" s="53"/>
    </row>
    <row r="117" spans="3:49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5"/>
        <v>2</v>
      </c>
      <c r="M117" s="26">
        <f t="shared" si="26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26"/>
      <c r="AI117" s="26"/>
      <c r="AJ117" s="26"/>
      <c r="AK117" s="26"/>
      <c r="AL117" s="67" t="e">
        <f>SUMIFS([1]Up!$J:$J,[1]Up!$D:$D,D117)</f>
        <v>#VALUE!</v>
      </c>
      <c r="AM117" s="82"/>
      <c r="AN117" s="82" t="str">
        <f t="shared" si="27"/>
        <v>PL12</v>
      </c>
      <c r="AO117" s="53" t="str">
        <f t="shared" si="28"/>
        <v/>
      </c>
      <c r="AP117" s="53" t="s">
        <v>703</v>
      </c>
      <c r="AQ117" s="84"/>
      <c r="AR117" s="53"/>
      <c r="AS117" s="53" t="s">
        <v>854</v>
      </c>
      <c r="AT117" s="53">
        <v>2</v>
      </c>
      <c r="AU117" s="83">
        <v>46215</v>
      </c>
      <c r="AV117" s="53"/>
      <c r="AW117" s="53"/>
    </row>
    <row r="118" spans="3:49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5"/>
        <v>4</v>
      </c>
      <c r="M118" s="26">
        <f t="shared" si="26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26"/>
      <c r="AI118" s="26"/>
      <c r="AJ118" s="26"/>
      <c r="AK118" s="26"/>
      <c r="AL118" s="67" t="e">
        <f>SUMIFS([1]Up!$J:$J,[1]Up!$D:$D,D118)</f>
        <v>#VALUE!</v>
      </c>
      <c r="AM118" s="82"/>
      <c r="AN118" s="82" t="str">
        <f t="shared" si="27"/>
        <v>PL12</v>
      </c>
      <c r="AO118" s="53" t="str">
        <f t="shared" si="28"/>
        <v/>
      </c>
      <c r="AP118" s="53" t="s">
        <v>703</v>
      </c>
      <c r="AQ118" s="84"/>
      <c r="AR118" s="53"/>
      <c r="AS118" s="53" t="s">
        <v>854</v>
      </c>
      <c r="AT118" s="53">
        <v>4</v>
      </c>
      <c r="AU118" s="83">
        <v>46215</v>
      </c>
      <c r="AV118" s="53"/>
      <c r="AW118" s="53"/>
    </row>
    <row r="119" spans="3:49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5"/>
        <v>0</v>
      </c>
      <c r="M119" s="26">
        <f t="shared" si="26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67" t="e">
        <f>SUMIFS([1]Up!$J:$J,[1]Up!$D:$D,D119)</f>
        <v>#VALUE!</v>
      </c>
      <c r="AM119" s="82"/>
      <c r="AN119" s="82" t="str">
        <f t="shared" si="27"/>
        <v/>
      </c>
      <c r="AO119" s="53" t="str">
        <f t="shared" si="28"/>
        <v/>
      </c>
      <c r="AP119" s="53" t="s">
        <v>703</v>
      </c>
      <c r="AQ119" s="84"/>
      <c r="AR119" s="53"/>
      <c r="AS119" s="53" t="s">
        <v>576</v>
      </c>
      <c r="AT119" s="53">
        <v>1</v>
      </c>
      <c r="AU119" s="83"/>
      <c r="AV119" s="53"/>
      <c r="AW119" s="53"/>
    </row>
    <row r="120" spans="3:49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5"/>
        <v>28</v>
      </c>
      <c r="M120" s="26">
        <f t="shared" si="26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26"/>
      <c r="AI120" s="26"/>
      <c r="AJ120" s="26"/>
      <c r="AK120" s="26"/>
      <c r="AL120" s="67" t="e">
        <f>SUMIFS([1]Up!$J:$J,[1]Up!$D:$D,D120)</f>
        <v>#VALUE!</v>
      </c>
      <c r="AM120" s="82"/>
      <c r="AN120" s="82" t="str">
        <f t="shared" si="27"/>
        <v>PL6</v>
      </c>
      <c r="AO120" s="53" t="str">
        <f t="shared" si="28"/>
        <v/>
      </c>
      <c r="AP120" s="53" t="s">
        <v>703</v>
      </c>
      <c r="AQ120" s="84"/>
      <c r="AR120" s="53"/>
      <c r="AS120" s="53" t="s">
        <v>1338</v>
      </c>
      <c r="AT120" s="53">
        <v>28</v>
      </c>
      <c r="AU120" s="83">
        <v>46215</v>
      </c>
      <c r="AV120" s="53"/>
      <c r="AW120" s="53"/>
    </row>
    <row r="121" spans="3:49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5"/>
        <v>3</v>
      </c>
      <c r="M121" s="26">
        <f t="shared" si="26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26"/>
      <c r="AI121" s="26"/>
      <c r="AJ121" s="26"/>
      <c r="AK121" s="26"/>
      <c r="AL121" s="67" t="e">
        <f>SUMIFS([1]Up!$J:$J,[1]Up!$D:$D,D121)</f>
        <v>#VALUE!</v>
      </c>
      <c r="AM121" s="82"/>
      <c r="AN121" s="82" t="str">
        <f t="shared" si="27"/>
        <v>PL10</v>
      </c>
      <c r="AO121" s="53" t="str">
        <f t="shared" si="28"/>
        <v/>
      </c>
      <c r="AP121" s="53" t="s">
        <v>703</v>
      </c>
      <c r="AQ121" s="84"/>
      <c r="AR121" s="53"/>
      <c r="AS121" s="53" t="s">
        <v>1033</v>
      </c>
      <c r="AT121" s="53">
        <v>3</v>
      </c>
      <c r="AU121" s="83">
        <v>46215</v>
      </c>
      <c r="AV121" s="53"/>
      <c r="AW121" s="53"/>
    </row>
    <row r="122" spans="3:49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5"/>
        <v>0</v>
      </c>
      <c r="M122" s="26">
        <f t="shared" si="26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67" t="e">
        <f>SUMIFS([1]Up!$J:$J,[1]Up!$D:$D,D122)</f>
        <v>#VALUE!</v>
      </c>
      <c r="AM122" s="82"/>
      <c r="AN122" s="82" t="str">
        <f t="shared" si="27"/>
        <v/>
      </c>
      <c r="AO122" s="53" t="str">
        <f t="shared" si="28"/>
        <v/>
      </c>
      <c r="AP122" s="53" t="s">
        <v>703</v>
      </c>
      <c r="AQ122" s="84"/>
      <c r="AR122" s="53"/>
      <c r="AS122" s="53"/>
      <c r="AT122" s="53"/>
      <c r="AU122" s="83"/>
      <c r="AV122" s="53"/>
      <c r="AW122" s="53"/>
    </row>
    <row r="123" spans="3:49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5"/>
        <v>0</v>
      </c>
      <c r="M123" s="26">
        <f t="shared" si="26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67" t="e">
        <f>SUMIFS([1]Up!$J:$J,[1]Up!$D:$D,D123)</f>
        <v>#VALUE!</v>
      </c>
      <c r="AM123" s="82"/>
      <c r="AN123" s="82" t="str">
        <f t="shared" si="27"/>
        <v/>
      </c>
      <c r="AO123" s="53" t="str">
        <f t="shared" si="28"/>
        <v/>
      </c>
      <c r="AP123" s="53" t="s">
        <v>703</v>
      </c>
      <c r="AQ123" s="84"/>
      <c r="AR123" s="53"/>
      <c r="AS123" s="53" t="s">
        <v>576</v>
      </c>
      <c r="AT123" s="53">
        <v>1</v>
      </c>
      <c r="AU123" s="83"/>
      <c r="AV123" s="53"/>
      <c r="AW123" s="53"/>
    </row>
    <row r="124" spans="3:49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5"/>
        <v>1</v>
      </c>
      <c r="M124" s="26">
        <f t="shared" si="26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26"/>
      <c r="AI124" s="26"/>
      <c r="AJ124" s="26"/>
      <c r="AK124" s="26"/>
      <c r="AL124" s="67" t="e">
        <f>SUMIFS([1]Up!$J:$J,[1]Up!$D:$D,D124)</f>
        <v>#VALUE!</v>
      </c>
      <c r="AM124" s="82"/>
      <c r="AN124" s="82" t="str">
        <f t="shared" si="27"/>
        <v>PL12</v>
      </c>
      <c r="AO124" s="53" t="str">
        <f t="shared" si="28"/>
        <v/>
      </c>
      <c r="AP124" s="53" t="s">
        <v>703</v>
      </c>
      <c r="AQ124" s="84"/>
      <c r="AR124" s="53"/>
      <c r="AS124" s="53" t="s">
        <v>854</v>
      </c>
      <c r="AT124" s="53">
        <v>1</v>
      </c>
      <c r="AU124" s="83">
        <v>46215</v>
      </c>
      <c r="AV124" s="53"/>
      <c r="AW124" s="53"/>
    </row>
    <row r="125" spans="3:49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5"/>
        <v>2</v>
      </c>
      <c r="M125" s="26">
        <f t="shared" si="26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26"/>
      <c r="AI125" s="26"/>
      <c r="AJ125" s="26"/>
      <c r="AK125" s="26"/>
      <c r="AL125" s="67" t="e">
        <f>SUMIFS([1]Up!$J:$J,[1]Up!$D:$D,D125)</f>
        <v>#VALUE!</v>
      </c>
      <c r="AM125" s="82"/>
      <c r="AN125" s="82" t="str">
        <f t="shared" si="27"/>
        <v>PL12</v>
      </c>
      <c r="AO125" s="53" t="str">
        <f t="shared" si="28"/>
        <v/>
      </c>
      <c r="AP125" s="53" t="s">
        <v>703</v>
      </c>
      <c r="AQ125" s="84"/>
      <c r="AR125" s="53"/>
      <c r="AS125" s="53" t="s">
        <v>854</v>
      </c>
      <c r="AT125" s="53">
        <v>2</v>
      </c>
      <c r="AU125" s="83">
        <v>46215</v>
      </c>
      <c r="AV125" s="53"/>
      <c r="AW125" s="53"/>
    </row>
    <row r="126" spans="3:49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5"/>
        <v>28</v>
      </c>
      <c r="M126" s="26">
        <f t="shared" si="26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26"/>
      <c r="AI126" s="26"/>
      <c r="AJ126" s="26"/>
      <c r="AK126" s="26"/>
      <c r="AL126" s="67" t="e">
        <f>SUMIFS([1]Up!$J:$J,[1]Up!$D:$D,D126)</f>
        <v>#VALUE!</v>
      </c>
      <c r="AM126" s="82"/>
      <c r="AN126" s="82" t="str">
        <f t="shared" si="27"/>
        <v>PL6</v>
      </c>
      <c r="AO126" s="53" t="str">
        <f t="shared" si="28"/>
        <v/>
      </c>
      <c r="AP126" s="53" t="s">
        <v>703</v>
      </c>
      <c r="AQ126" s="84"/>
      <c r="AR126" s="53"/>
      <c r="AS126" s="53" t="s">
        <v>1338</v>
      </c>
      <c r="AT126" s="53">
        <v>28</v>
      </c>
      <c r="AU126" s="83">
        <v>46215</v>
      </c>
      <c r="AV126" s="53"/>
      <c r="AW126" s="53"/>
    </row>
    <row r="127" spans="3:49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5"/>
        <v>4</v>
      </c>
      <c r="M127" s="26">
        <f t="shared" si="26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26"/>
      <c r="AI127" s="26"/>
      <c r="AJ127" s="26"/>
      <c r="AK127" s="26"/>
      <c r="AL127" s="67" t="e">
        <f>SUMIFS([1]Up!$J:$J,[1]Up!$D:$D,D127)</f>
        <v>#VALUE!</v>
      </c>
      <c r="AM127" s="82"/>
      <c r="AN127" s="82" t="str">
        <f t="shared" si="27"/>
        <v>PL10</v>
      </c>
      <c r="AO127" s="53" t="str">
        <f t="shared" si="28"/>
        <v/>
      </c>
      <c r="AP127" s="53" t="s">
        <v>703</v>
      </c>
      <c r="AQ127" s="84"/>
      <c r="AR127" s="53"/>
      <c r="AS127" s="53" t="s">
        <v>1033</v>
      </c>
      <c r="AT127" s="53">
        <v>4</v>
      </c>
      <c r="AU127" s="83">
        <v>46215</v>
      </c>
      <c r="AV127" s="53"/>
      <c r="AW127" s="53"/>
    </row>
    <row r="128" spans="3:49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5"/>
        <v>0</v>
      </c>
      <c r="M128" s="26">
        <f t="shared" si="26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67" t="e">
        <f>SUMIFS([1]Up!$J:$J,[1]Up!$D:$D,D128)</f>
        <v>#VALUE!</v>
      </c>
      <c r="AM128" s="82"/>
      <c r="AN128" s="82" t="str">
        <f t="shared" si="27"/>
        <v/>
      </c>
      <c r="AO128" s="53" t="str">
        <f t="shared" si="28"/>
        <v/>
      </c>
      <c r="AP128" s="53" t="s">
        <v>703</v>
      </c>
      <c r="AQ128" s="84"/>
      <c r="AR128" s="53"/>
      <c r="AS128" s="53"/>
      <c r="AT128" s="53"/>
      <c r="AU128" s="83"/>
      <c r="AV128" s="53"/>
      <c r="AW128" s="53"/>
    </row>
    <row r="129" spans="3:49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5"/>
        <v>0</v>
      </c>
      <c r="M129" s="26">
        <f t="shared" si="26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67" t="e">
        <f>SUMIFS([1]Up!$J:$J,[1]Up!$D:$D,D129)</f>
        <v>#VALUE!</v>
      </c>
      <c r="AM129" s="82"/>
      <c r="AN129" s="82" t="str">
        <f t="shared" si="27"/>
        <v/>
      </c>
      <c r="AO129" s="53" t="str">
        <f t="shared" si="28"/>
        <v/>
      </c>
      <c r="AP129" s="53" t="s">
        <v>703</v>
      </c>
      <c r="AQ129" s="84"/>
      <c r="AR129" s="53"/>
      <c r="AS129" s="53" t="s">
        <v>576</v>
      </c>
      <c r="AT129" s="53">
        <v>2</v>
      </c>
      <c r="AU129" s="83"/>
      <c r="AV129" s="53"/>
      <c r="AW129" s="53"/>
    </row>
    <row r="130" spans="3:49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5"/>
        <v>0</v>
      </c>
      <c r="M130" s="26">
        <f t="shared" si="26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67" t="e">
        <f>SUMIFS([1]Up!$J:$J,[1]Up!$D:$D,D130)</f>
        <v>#VALUE!</v>
      </c>
      <c r="AM130" s="82"/>
      <c r="AN130" s="82" t="str">
        <f t="shared" si="27"/>
        <v/>
      </c>
      <c r="AO130" s="53" t="str">
        <f t="shared" si="28"/>
        <v/>
      </c>
      <c r="AP130" s="53" t="s">
        <v>712</v>
      </c>
      <c r="AQ130" s="84"/>
      <c r="AR130" s="53"/>
      <c r="AS130" s="53" t="s">
        <v>576</v>
      </c>
      <c r="AT130" s="53">
        <v>2</v>
      </c>
      <c r="AU130" s="83"/>
      <c r="AV130" s="53"/>
      <c r="AW130" s="53"/>
    </row>
    <row r="131" spans="3:49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5"/>
        <v>2</v>
      </c>
      <c r="M131" s="26">
        <f t="shared" si="26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26"/>
      <c r="AI131" s="26"/>
      <c r="AJ131" s="26"/>
      <c r="AK131" s="26"/>
      <c r="AL131" s="67" t="e">
        <f>SUMIFS([1]Up!$J:$J,[1]Up!$D:$D,D131)</f>
        <v>#VALUE!</v>
      </c>
      <c r="AM131" s="82"/>
      <c r="AN131" s="82" t="str">
        <f t="shared" si="27"/>
        <v>PL12</v>
      </c>
      <c r="AO131" s="53" t="str">
        <f t="shared" si="28"/>
        <v/>
      </c>
      <c r="AP131" s="53" t="s">
        <v>703</v>
      </c>
      <c r="AQ131" s="84"/>
      <c r="AR131" s="53"/>
      <c r="AS131" s="53" t="s">
        <v>854</v>
      </c>
      <c r="AT131" s="53">
        <v>2</v>
      </c>
      <c r="AU131" s="83">
        <v>46215</v>
      </c>
      <c r="AV131" s="53"/>
      <c r="AW131" s="53"/>
    </row>
    <row r="132" spans="3:49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5"/>
        <v>4</v>
      </c>
      <c r="M132" s="26">
        <f t="shared" si="26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26"/>
      <c r="AI132" s="26"/>
      <c r="AJ132" s="26"/>
      <c r="AK132" s="26"/>
      <c r="AL132" s="67" t="e">
        <f>SUMIFS([1]Up!$J:$J,[1]Up!$D:$D,D132)</f>
        <v>#VALUE!</v>
      </c>
      <c r="AM132" s="82"/>
      <c r="AN132" s="82" t="str">
        <f t="shared" si="27"/>
        <v>PL12</v>
      </c>
      <c r="AO132" s="53" t="str">
        <f t="shared" si="28"/>
        <v/>
      </c>
      <c r="AP132" s="53" t="s">
        <v>703</v>
      </c>
      <c r="AQ132" s="84"/>
      <c r="AR132" s="53"/>
      <c r="AS132" s="53" t="s">
        <v>854</v>
      </c>
      <c r="AT132" s="53">
        <v>4</v>
      </c>
      <c r="AU132" s="83">
        <v>46215</v>
      </c>
      <c r="AV132" s="53"/>
      <c r="AW132" s="53"/>
    </row>
    <row r="133" spans="3:49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5"/>
        <v>0</v>
      </c>
      <c r="M133" s="26">
        <f t="shared" si="26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67" t="e">
        <f>SUMIFS([1]Up!$J:$J,[1]Up!$D:$D,D133)</f>
        <v>#VALUE!</v>
      </c>
      <c r="AM133" s="82"/>
      <c r="AN133" s="82" t="str">
        <f t="shared" si="27"/>
        <v/>
      </c>
      <c r="AO133" s="53" t="str">
        <f t="shared" si="28"/>
        <v/>
      </c>
      <c r="AP133" s="53" t="s">
        <v>712</v>
      </c>
      <c r="AQ133" s="84"/>
      <c r="AR133" s="53"/>
      <c r="AS133" s="53" t="s">
        <v>576</v>
      </c>
      <c r="AT133" s="53">
        <v>3</v>
      </c>
      <c r="AU133" s="83"/>
      <c r="AV133" s="53"/>
      <c r="AW133" s="53"/>
    </row>
    <row r="134" spans="3:49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5"/>
        <v>0</v>
      </c>
      <c r="M134" s="26">
        <f t="shared" si="26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67" t="e">
        <f>SUMIFS([1]Up!$J:$J,[1]Up!$D:$D,D134)</f>
        <v>#VALUE!</v>
      </c>
      <c r="AM134" s="82"/>
      <c r="AN134" s="82" t="str">
        <f t="shared" si="27"/>
        <v/>
      </c>
      <c r="AO134" s="53" t="str">
        <f t="shared" si="28"/>
        <v/>
      </c>
      <c r="AP134" s="53" t="s">
        <v>703</v>
      </c>
      <c r="AQ134" s="84"/>
      <c r="AR134" s="53"/>
      <c r="AS134" s="53" t="s">
        <v>576</v>
      </c>
      <c r="AT134" s="53">
        <v>2</v>
      </c>
      <c r="AU134" s="83"/>
      <c r="AV134" s="53"/>
      <c r="AW134" s="53"/>
    </row>
    <row r="135" spans="3:49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5"/>
        <v>112</v>
      </c>
      <c r="M135" s="26">
        <f t="shared" si="26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26"/>
      <c r="AI135" s="26"/>
      <c r="AJ135" s="26"/>
      <c r="AK135" s="26"/>
      <c r="AL135" s="67" t="e">
        <f>SUMIFS([1]Up!$J:$J,[1]Up!$D:$D,D135)</f>
        <v>#VALUE!</v>
      </c>
      <c r="AM135" s="82"/>
      <c r="AN135" s="82" t="str">
        <f t="shared" si="27"/>
        <v>PL6</v>
      </c>
      <c r="AO135" s="53" t="str">
        <f t="shared" si="28"/>
        <v/>
      </c>
      <c r="AP135" s="53" t="s">
        <v>703</v>
      </c>
      <c r="AQ135" s="84"/>
      <c r="AR135" s="53"/>
      <c r="AS135" s="53" t="s">
        <v>1338</v>
      </c>
      <c r="AT135" s="53">
        <v>112</v>
      </c>
      <c r="AU135" s="83">
        <v>46215</v>
      </c>
      <c r="AV135" s="53"/>
      <c r="AW135" s="53"/>
    </row>
    <row r="136" spans="3:49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5"/>
        <v>12</v>
      </c>
      <c r="M136" s="26">
        <f t="shared" si="26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26"/>
      <c r="AI136" s="26"/>
      <c r="AJ136" s="26"/>
      <c r="AK136" s="26"/>
      <c r="AL136" s="67" t="e">
        <f>SUMIFS([1]Up!$J:$J,[1]Up!$D:$D,D136)</f>
        <v>#VALUE!</v>
      </c>
      <c r="AM136" s="82"/>
      <c r="AN136" s="82" t="str">
        <f t="shared" si="27"/>
        <v>PL10</v>
      </c>
      <c r="AO136" s="53" t="str">
        <f t="shared" si="28"/>
        <v/>
      </c>
      <c r="AP136" s="53" t="s">
        <v>703</v>
      </c>
      <c r="AQ136" s="84"/>
      <c r="AR136" s="53"/>
      <c r="AS136" s="53" t="s">
        <v>1033</v>
      </c>
      <c r="AT136" s="53">
        <v>12</v>
      </c>
      <c r="AU136" s="83">
        <v>46215</v>
      </c>
      <c r="AV136" s="53"/>
      <c r="AW136" s="53"/>
    </row>
    <row r="137" spans="3:49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5"/>
        <v>0</v>
      </c>
      <c r="M137" s="26">
        <f t="shared" si="26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67" t="e">
        <f>SUMIFS([1]Up!$J:$J,[1]Up!$D:$D,D137)</f>
        <v>#VALUE!</v>
      </c>
      <c r="AM137" s="82"/>
      <c r="AN137" s="82" t="str">
        <f t="shared" si="27"/>
        <v/>
      </c>
      <c r="AO137" s="53" t="str">
        <f t="shared" si="28"/>
        <v/>
      </c>
      <c r="AP137" s="53" t="s">
        <v>703</v>
      </c>
      <c r="AQ137" s="84"/>
      <c r="AR137" s="53"/>
      <c r="AS137" s="53" t="s">
        <v>576</v>
      </c>
      <c r="AT137" s="53">
        <v>2</v>
      </c>
      <c r="AU137" s="83"/>
      <c r="AV137" s="53"/>
      <c r="AW137" s="53"/>
    </row>
    <row r="138" spans="3:49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5"/>
        <v>4</v>
      </c>
      <c r="M138" s="26">
        <f t="shared" si="26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26"/>
      <c r="AI138" s="26"/>
      <c r="AJ138" s="26"/>
      <c r="AK138" s="26"/>
      <c r="AL138" s="67" t="e">
        <f>SUMIFS([1]Up!$J:$J,[1]Up!$D:$D,D138)</f>
        <v>#VALUE!</v>
      </c>
      <c r="AM138" s="82"/>
      <c r="AN138" s="82" t="str">
        <f t="shared" si="27"/>
        <v>PL12</v>
      </c>
      <c r="AO138" s="53" t="str">
        <f t="shared" si="28"/>
        <v/>
      </c>
      <c r="AP138" s="53" t="s">
        <v>703</v>
      </c>
      <c r="AQ138" s="84"/>
      <c r="AR138" s="53"/>
      <c r="AS138" s="53" t="s">
        <v>854</v>
      </c>
      <c r="AT138" s="53">
        <v>4</v>
      </c>
      <c r="AU138" s="83">
        <v>46215</v>
      </c>
      <c r="AV138" s="53"/>
      <c r="AW138" s="53"/>
    </row>
    <row r="139" spans="3:49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5"/>
        <v>8</v>
      </c>
      <c r="M139" s="26">
        <f t="shared" si="26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26"/>
      <c r="AI139" s="26"/>
      <c r="AJ139" s="26"/>
      <c r="AK139" s="26"/>
      <c r="AL139" s="67" t="e">
        <f>SUMIFS([1]Up!$J:$J,[1]Up!$D:$D,D139)</f>
        <v>#VALUE!</v>
      </c>
      <c r="AM139" s="82"/>
      <c r="AN139" s="82" t="str">
        <f t="shared" si="27"/>
        <v>PL12</v>
      </c>
      <c r="AO139" s="53" t="str">
        <f t="shared" si="28"/>
        <v/>
      </c>
      <c r="AP139" s="53" t="s">
        <v>703</v>
      </c>
      <c r="AQ139" s="84"/>
      <c r="AR139" s="53"/>
      <c r="AS139" s="53" t="s">
        <v>854</v>
      </c>
      <c r="AT139" s="53">
        <v>8</v>
      </c>
      <c r="AU139" s="83">
        <v>46215</v>
      </c>
      <c r="AV139" s="53"/>
      <c r="AW139" s="53"/>
    </row>
    <row r="140" spans="3:49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5"/>
        <v>112</v>
      </c>
      <c r="M140" s="26">
        <f t="shared" si="26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26"/>
      <c r="AI140" s="26"/>
      <c r="AJ140" s="26"/>
      <c r="AK140" s="26"/>
      <c r="AL140" s="67" t="e">
        <f>SUMIFS([1]Up!$J:$J,[1]Up!$D:$D,D140)</f>
        <v>#VALUE!</v>
      </c>
      <c r="AM140" s="82"/>
      <c r="AN140" s="82" t="str">
        <f t="shared" si="27"/>
        <v>PL6</v>
      </c>
      <c r="AO140" s="53" t="str">
        <f t="shared" si="28"/>
        <v/>
      </c>
      <c r="AP140" s="53" t="s">
        <v>703</v>
      </c>
      <c r="AQ140" s="84"/>
      <c r="AR140" s="53"/>
      <c r="AS140" s="53" t="s">
        <v>1338</v>
      </c>
      <c r="AT140" s="53">
        <v>112</v>
      </c>
      <c r="AU140" s="83">
        <v>46215</v>
      </c>
      <c r="AV140" s="53"/>
      <c r="AW140" s="53"/>
    </row>
    <row r="141" spans="3:49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5"/>
        <v>16</v>
      </c>
      <c r="M141" s="26">
        <f t="shared" si="26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67" t="e">
        <f>SUMIFS([1]Up!$J:$J,[1]Up!$D:$D,D141)</f>
        <v>#VALUE!</v>
      </c>
      <c r="AM141" s="82"/>
      <c r="AN141" s="82" t="str">
        <f t="shared" si="27"/>
        <v>PL10</v>
      </c>
      <c r="AO141" s="53" t="str">
        <f t="shared" si="28"/>
        <v/>
      </c>
      <c r="AP141" s="53" t="s">
        <v>703</v>
      </c>
      <c r="AQ141" s="84"/>
      <c r="AR141" s="53"/>
      <c r="AS141" s="53" t="s">
        <v>1033</v>
      </c>
      <c r="AT141" s="53">
        <v>16</v>
      </c>
      <c r="AU141" s="83">
        <v>46215</v>
      </c>
      <c r="AV141" s="53"/>
      <c r="AW141" s="53"/>
    </row>
    <row r="142" spans="3:49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5"/>
        <v>0</v>
      </c>
      <c r="M142" s="26">
        <f t="shared" si="26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67" t="e">
        <f>SUMIFS([1]Up!$J:$J,[1]Up!$D:$D,D142)</f>
        <v>#VALUE!</v>
      </c>
      <c r="AM142" s="82"/>
      <c r="AN142" s="82" t="str">
        <f t="shared" si="27"/>
        <v/>
      </c>
      <c r="AO142" s="53" t="str">
        <f t="shared" si="28"/>
        <v/>
      </c>
      <c r="AP142" s="53" t="s">
        <v>712</v>
      </c>
      <c r="AQ142" s="84"/>
      <c r="AR142" s="53"/>
      <c r="AS142" s="53" t="s">
        <v>576</v>
      </c>
      <c r="AT142" s="53">
        <v>2</v>
      </c>
      <c r="AU142" s="83"/>
      <c r="AV142" s="53"/>
      <c r="AW142" s="53"/>
    </row>
    <row r="143" spans="3:49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5"/>
        <v>0</v>
      </c>
      <c r="M143" s="26">
        <f t="shared" si="26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67" t="e">
        <f>SUMIFS([1]Up!$J:$J,[1]Up!$D:$D,D143)</f>
        <v>#VALUE!</v>
      </c>
      <c r="AM143" s="82"/>
      <c r="AN143" s="82" t="str">
        <f t="shared" si="27"/>
        <v/>
      </c>
      <c r="AO143" s="53" t="str">
        <f t="shared" si="28"/>
        <v/>
      </c>
      <c r="AP143" s="53" t="s">
        <v>703</v>
      </c>
      <c r="AQ143" s="84"/>
      <c r="AR143" s="53"/>
      <c r="AS143" s="53" t="s">
        <v>576</v>
      </c>
      <c r="AT143" s="53">
        <v>3</v>
      </c>
      <c r="AU143" s="83"/>
      <c r="AV143" s="53"/>
      <c r="AW143" s="53"/>
    </row>
    <row r="144" spans="3:49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5"/>
        <v>24</v>
      </c>
      <c r="M144" s="26">
        <f t="shared" si="26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26"/>
      <c r="AI144" s="26"/>
      <c r="AJ144" s="26"/>
      <c r="AK144" s="26"/>
      <c r="AL144" s="67" t="e">
        <f>SUMIFS([1]Up!$J:$J,[1]Up!$D:$D,D144)</f>
        <v>#VALUE!</v>
      </c>
      <c r="AM144" s="82"/>
      <c r="AN144" s="82" t="str">
        <f t="shared" si="27"/>
        <v>PL6</v>
      </c>
      <c r="AO144" s="53" t="str">
        <f t="shared" si="28"/>
        <v/>
      </c>
      <c r="AP144" s="53" t="s">
        <v>703</v>
      </c>
      <c r="AQ144" s="84"/>
      <c r="AR144" s="53"/>
      <c r="AS144" s="53" t="s">
        <v>1338</v>
      </c>
      <c r="AT144" s="53">
        <v>24</v>
      </c>
      <c r="AU144" s="83">
        <v>46215</v>
      </c>
      <c r="AV144" s="53"/>
      <c r="AW144" s="53"/>
    </row>
    <row r="145" spans="3:49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5"/>
        <v>0</v>
      </c>
      <c r="M145" s="26">
        <f t="shared" si="26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67" t="e">
        <f>SUMIFS([1]Up!$J:$J,[1]Up!$D:$D,D145)</f>
        <v>#VALUE!</v>
      </c>
      <c r="AM145" s="82"/>
      <c r="AN145" s="82" t="str">
        <f t="shared" si="27"/>
        <v/>
      </c>
      <c r="AO145" s="53" t="str">
        <f t="shared" si="28"/>
        <v/>
      </c>
      <c r="AP145" s="53" t="s">
        <v>703</v>
      </c>
      <c r="AQ145" s="84"/>
      <c r="AR145" s="53"/>
      <c r="AS145" s="53" t="s">
        <v>576</v>
      </c>
      <c r="AT145" s="53">
        <v>4</v>
      </c>
      <c r="AU145" s="83"/>
      <c r="AV145" s="53"/>
      <c r="AW145" s="53"/>
    </row>
    <row r="146" spans="3:49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5"/>
        <v>32</v>
      </c>
      <c r="M146" s="26">
        <f t="shared" si="26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26"/>
      <c r="AI146" s="26"/>
      <c r="AJ146" s="26"/>
      <c r="AK146" s="26"/>
      <c r="AL146" s="67" t="e">
        <f>SUMIFS([1]Up!$J:$J,[1]Up!$D:$D,D146)</f>
        <v>#VALUE!</v>
      </c>
      <c r="AM146" s="82"/>
      <c r="AN146" s="82" t="str">
        <f t="shared" si="27"/>
        <v>PL6</v>
      </c>
      <c r="AO146" s="53" t="str">
        <f t="shared" si="28"/>
        <v/>
      </c>
      <c r="AP146" s="53" t="s">
        <v>703</v>
      </c>
      <c r="AQ146" s="84"/>
      <c r="AR146" s="53"/>
      <c r="AS146" s="53" t="s">
        <v>1338</v>
      </c>
      <c r="AT146" s="53">
        <v>32</v>
      </c>
      <c r="AU146" s="83">
        <v>46215</v>
      </c>
      <c r="AV146" s="53"/>
      <c r="AW146" s="53"/>
    </row>
    <row r="147" spans="3:49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5"/>
        <v>0</v>
      </c>
      <c r="M147" s="26">
        <f t="shared" si="26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67" t="e">
        <f>SUMIFS([1]Up!$J:$J,[1]Up!$D:$D,D147)</f>
        <v>#VALUE!</v>
      </c>
      <c r="AM147" s="82"/>
      <c r="AN147" s="82" t="str">
        <f t="shared" si="27"/>
        <v/>
      </c>
      <c r="AO147" s="53" t="str">
        <f t="shared" si="28"/>
        <v/>
      </c>
      <c r="AP147" s="53" t="s">
        <v>682</v>
      </c>
      <c r="AQ147" s="84"/>
      <c r="AR147" s="53"/>
      <c r="AS147" s="53"/>
      <c r="AT147" s="53"/>
      <c r="AU147" s="83"/>
      <c r="AV147" s="53"/>
      <c r="AW147" s="53"/>
    </row>
    <row r="148" spans="3:49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5"/>
        <v>0</v>
      </c>
      <c r="M148" s="26">
        <f t="shared" si="26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67" t="e">
        <f>SUMIFS([1]Up!$J:$J,[1]Up!$D:$D,D148)</f>
        <v>#VALUE!</v>
      </c>
      <c r="AM148" s="82"/>
      <c r="AN148" s="82" t="str">
        <f t="shared" si="27"/>
        <v/>
      </c>
      <c r="AO148" s="53" t="str">
        <f t="shared" si="28"/>
        <v/>
      </c>
      <c r="AP148" s="53" t="s">
        <v>682</v>
      </c>
      <c r="AQ148" s="84"/>
      <c r="AR148" s="53"/>
      <c r="AS148" s="53"/>
      <c r="AT148" s="53"/>
      <c r="AU148" s="83"/>
      <c r="AV148" s="53"/>
      <c r="AW148" s="53"/>
    </row>
    <row r="149" spans="3:49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5"/>
        <v>0</v>
      </c>
      <c r="M149" s="26">
        <f t="shared" si="26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67" t="e">
        <f>SUMIFS([1]Up!$J:$J,[1]Up!$D:$D,D149)</f>
        <v>#VALUE!</v>
      </c>
      <c r="AM149" s="82"/>
      <c r="AN149" s="82" t="str">
        <f t="shared" si="27"/>
        <v/>
      </c>
      <c r="AO149" s="53" t="str">
        <f t="shared" si="28"/>
        <v/>
      </c>
      <c r="AP149" s="53" t="s">
        <v>682</v>
      </c>
      <c r="AQ149" s="84"/>
      <c r="AR149" s="53"/>
      <c r="AS149" s="53"/>
      <c r="AT149" s="53"/>
      <c r="AU149" s="83"/>
      <c r="AV149" s="53"/>
      <c r="AW149" s="53"/>
    </row>
    <row r="150" spans="3:49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5"/>
        <v>0</v>
      </c>
      <c r="M150" s="26">
        <f t="shared" si="26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67" t="e">
        <f>SUMIFS([1]Up!$J:$J,[1]Up!$D:$D,D150)</f>
        <v>#VALUE!</v>
      </c>
      <c r="AM150" s="82"/>
      <c r="AN150" s="82" t="str">
        <f t="shared" si="27"/>
        <v/>
      </c>
      <c r="AO150" s="53" t="str">
        <f t="shared" si="28"/>
        <v/>
      </c>
      <c r="AP150" s="53" t="s">
        <v>682</v>
      </c>
      <c r="AQ150" s="84"/>
      <c r="AR150" s="53"/>
      <c r="AS150" s="53"/>
      <c r="AT150" s="53"/>
      <c r="AU150" s="83"/>
      <c r="AV150" s="53"/>
      <c r="AW150" s="53"/>
    </row>
    <row r="151" spans="3:49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5"/>
        <v>1</v>
      </c>
      <c r="M151" s="26">
        <f t="shared" si="26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67" t="e">
        <f>SUMIFS([1]Up!$J:$J,[1]Up!$D:$D,D151)</f>
        <v>#VALUE!</v>
      </c>
      <c r="AM151" s="82"/>
      <c r="AN151" s="82" t="str">
        <f t="shared" si="27"/>
        <v/>
      </c>
      <c r="AO151" s="53" t="str">
        <f t="shared" si="28"/>
        <v/>
      </c>
      <c r="AP151" s="53" t="s">
        <v>703</v>
      </c>
      <c r="AQ151" s="84"/>
      <c r="AR151" s="53"/>
      <c r="AS151" s="53" t="s">
        <v>576</v>
      </c>
      <c r="AT151" s="53">
        <v>1</v>
      </c>
      <c r="AU151" s="83"/>
      <c r="AV151" s="53"/>
      <c r="AW151" s="53"/>
    </row>
    <row r="152" spans="3:49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5"/>
        <v>1</v>
      </c>
      <c r="M152" s="26">
        <f t="shared" si="26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67" t="e">
        <f>SUMIFS([1]Up!$J:$J,[1]Up!$D:$D,D152)</f>
        <v>#VALUE!</v>
      </c>
      <c r="AM152" s="82"/>
      <c r="AN152" s="82" t="str">
        <f t="shared" si="27"/>
        <v/>
      </c>
      <c r="AO152" s="53" t="str">
        <f t="shared" si="28"/>
        <v/>
      </c>
      <c r="AP152" s="53" t="s">
        <v>703</v>
      </c>
      <c r="AQ152" s="84"/>
      <c r="AR152" s="53"/>
      <c r="AS152" s="53" t="s">
        <v>704</v>
      </c>
      <c r="AT152" s="53">
        <v>1</v>
      </c>
      <c r="AU152" s="83">
        <v>46215</v>
      </c>
      <c r="AV152" s="53"/>
      <c r="AW152" s="53"/>
    </row>
    <row r="153" spans="3:49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5"/>
        <v>1</v>
      </c>
      <c r="M153" s="26">
        <f t="shared" si="26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67" t="e">
        <f>SUMIFS([1]Up!$J:$J,[1]Up!$D:$D,D153)</f>
        <v>#VALUE!</v>
      </c>
      <c r="AM153" s="82"/>
      <c r="AN153" s="82" t="str">
        <f t="shared" si="27"/>
        <v/>
      </c>
      <c r="AO153" s="53" t="str">
        <f t="shared" si="28"/>
        <v/>
      </c>
      <c r="AP153" s="53" t="s">
        <v>703</v>
      </c>
      <c r="AQ153" s="84"/>
      <c r="AR153" s="53"/>
      <c r="AS153" s="53" t="s">
        <v>704</v>
      </c>
      <c r="AT153" s="53">
        <v>1</v>
      </c>
      <c r="AU153" s="83">
        <v>46215</v>
      </c>
      <c r="AV153" s="53"/>
      <c r="AW153" s="53"/>
    </row>
    <row r="154" spans="3:49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5"/>
        <v>1</v>
      </c>
      <c r="M154" s="26">
        <f t="shared" si="26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>
        <v>2</v>
      </c>
      <c r="AI154" s="26"/>
      <c r="AJ154" s="26"/>
      <c r="AK154" s="26"/>
      <c r="AL154" s="67" t="e">
        <f>SUMIFS([1]Up!$J:$J,[1]Up!$D:$D,D154)</f>
        <v>#VALUE!</v>
      </c>
      <c r="AM154" s="82" t="s">
        <v>4568</v>
      </c>
      <c r="AN154" s="82" t="str">
        <f t="shared" si="27"/>
        <v/>
      </c>
      <c r="AO154" s="53" t="str">
        <f t="shared" si="28"/>
        <v>Thừa 1</v>
      </c>
      <c r="AP154" s="53" t="s">
        <v>712</v>
      </c>
      <c r="AQ154" s="84"/>
      <c r="AR154" s="53"/>
      <c r="AS154" s="53" t="s">
        <v>576</v>
      </c>
      <c r="AT154" s="53">
        <v>1</v>
      </c>
      <c r="AU154" s="83"/>
      <c r="AV154" s="53"/>
      <c r="AW154" s="53"/>
    </row>
    <row r="155" spans="3:49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5"/>
        <v>1</v>
      </c>
      <c r="M155" s="26">
        <f t="shared" si="26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67" t="e">
        <f>SUMIFS([1]Up!$J:$J,[1]Up!$D:$D,D155)</f>
        <v>#VALUE!</v>
      </c>
      <c r="AM155" s="82" t="s">
        <v>1971</v>
      </c>
      <c r="AN155" s="82" t="str">
        <f t="shared" si="27"/>
        <v/>
      </c>
      <c r="AO155" s="53" t="str">
        <f t="shared" si="28"/>
        <v/>
      </c>
      <c r="AP155" s="53" t="s">
        <v>703</v>
      </c>
      <c r="AQ155" s="84"/>
      <c r="AR155" s="53"/>
      <c r="AS155" s="53" t="s">
        <v>576</v>
      </c>
      <c r="AT155" s="53">
        <v>1</v>
      </c>
      <c r="AU155" s="83"/>
      <c r="AV155" s="53"/>
      <c r="AW155" s="53"/>
    </row>
    <row r="156" spans="3:49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5"/>
        <v>5</v>
      </c>
      <c r="M156" s="26">
        <f t="shared" si="26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67" t="e">
        <f>SUMIFS([1]Up!$J:$J,[1]Up!$D:$D,D156)</f>
        <v>#VALUE!</v>
      </c>
      <c r="AM156" s="82"/>
      <c r="AN156" s="82" t="str">
        <f t="shared" si="27"/>
        <v/>
      </c>
      <c r="AO156" s="53" t="str">
        <f t="shared" si="28"/>
        <v/>
      </c>
      <c r="AP156" s="53" t="s">
        <v>703</v>
      </c>
      <c r="AQ156" s="84"/>
      <c r="AR156" s="53"/>
      <c r="AS156" s="53" t="s">
        <v>722</v>
      </c>
      <c r="AT156" s="53">
        <v>5</v>
      </c>
      <c r="AU156" s="83">
        <v>46215</v>
      </c>
      <c r="AV156" s="53"/>
      <c r="AW156" s="53"/>
    </row>
    <row r="157" spans="3:49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5"/>
        <v>10</v>
      </c>
      <c r="M157" s="26">
        <f t="shared" si="26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67" t="e">
        <f>SUMIFS([1]Up!$J:$J,[1]Up!$D:$D,D157)</f>
        <v>#VALUE!</v>
      </c>
      <c r="AM157" s="82"/>
      <c r="AN157" s="82" t="str">
        <f t="shared" si="27"/>
        <v/>
      </c>
      <c r="AO157" s="53" t="str">
        <f t="shared" si="28"/>
        <v/>
      </c>
      <c r="AP157" s="53" t="s">
        <v>703</v>
      </c>
      <c r="AQ157" s="84"/>
      <c r="AR157" s="53"/>
      <c r="AS157" s="53" t="s">
        <v>726</v>
      </c>
      <c r="AT157" s="53">
        <v>10</v>
      </c>
      <c r="AU157" s="83">
        <v>46215</v>
      </c>
      <c r="AV157" s="53"/>
      <c r="AW157" s="53"/>
    </row>
    <row r="158" spans="3:49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5"/>
        <v>5</v>
      </c>
      <c r="M158" s="26">
        <f t="shared" si="26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67" t="e">
        <f>SUMIFS([1]Up!$J:$J,[1]Up!$D:$D,D158)</f>
        <v>#VALUE!</v>
      </c>
      <c r="AM158" s="82"/>
      <c r="AN158" s="82" t="str">
        <f t="shared" si="27"/>
        <v/>
      </c>
      <c r="AO158" s="53" t="str">
        <f t="shared" si="28"/>
        <v/>
      </c>
      <c r="AP158" s="53" t="s">
        <v>703</v>
      </c>
      <c r="AQ158" s="84"/>
      <c r="AR158" s="53"/>
      <c r="AS158" s="53" t="s">
        <v>722</v>
      </c>
      <c r="AT158" s="53">
        <v>5</v>
      </c>
      <c r="AU158" s="83">
        <v>46215</v>
      </c>
      <c r="AV158" s="53"/>
      <c r="AW158" s="53"/>
    </row>
    <row r="159" spans="3:49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5"/>
        <v>11</v>
      </c>
      <c r="M159" s="26">
        <f t="shared" si="26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67" t="e">
        <f>SUMIFS([1]Up!$J:$J,[1]Up!$D:$D,D159)</f>
        <v>#VALUE!</v>
      </c>
      <c r="AM159" s="82"/>
      <c r="AN159" s="82" t="str">
        <f t="shared" si="27"/>
        <v/>
      </c>
      <c r="AO159" s="53" t="str">
        <f t="shared" si="28"/>
        <v/>
      </c>
      <c r="AP159" s="53" t="s">
        <v>703</v>
      </c>
      <c r="AQ159" s="84"/>
      <c r="AR159" s="53"/>
      <c r="AS159" s="53" t="s">
        <v>726</v>
      </c>
      <c r="AT159" s="53">
        <v>11</v>
      </c>
      <c r="AU159" s="83">
        <v>46215</v>
      </c>
      <c r="AV159" s="53"/>
      <c r="AW159" s="53"/>
    </row>
    <row r="160" spans="3:49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5"/>
        <v>1</v>
      </c>
      <c r="M160" s="26">
        <f t="shared" si="26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67" t="e">
        <f>SUMIFS([1]Up!$J:$J,[1]Up!$D:$D,D160)</f>
        <v>#VALUE!</v>
      </c>
      <c r="AM160" s="82"/>
      <c r="AN160" s="82" t="str">
        <f t="shared" si="27"/>
        <v/>
      </c>
      <c r="AO160" s="53" t="str">
        <f t="shared" si="28"/>
        <v/>
      </c>
      <c r="AP160" s="53" t="s">
        <v>703</v>
      </c>
      <c r="AQ160" s="84"/>
      <c r="AR160" s="53"/>
      <c r="AS160" s="53" t="s">
        <v>726</v>
      </c>
      <c r="AT160" s="53">
        <v>1</v>
      </c>
      <c r="AU160" s="83">
        <v>46215</v>
      </c>
      <c r="AV160" s="53"/>
      <c r="AW160" s="53"/>
    </row>
    <row r="161" spans="3:49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5"/>
        <v>1</v>
      </c>
      <c r="M161" s="26">
        <f t="shared" si="26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67" t="e">
        <f>SUMIFS([1]Up!$J:$J,[1]Up!$D:$D,D161)</f>
        <v>#VALUE!</v>
      </c>
      <c r="AM161" s="82"/>
      <c r="AN161" s="82" t="str">
        <f t="shared" si="27"/>
        <v/>
      </c>
      <c r="AO161" s="53" t="str">
        <f t="shared" si="28"/>
        <v/>
      </c>
      <c r="AP161" s="53" t="s">
        <v>703</v>
      </c>
      <c r="AQ161" s="84"/>
      <c r="AR161" s="53"/>
      <c r="AS161" s="53" t="s">
        <v>733</v>
      </c>
      <c r="AT161" s="53">
        <v>1</v>
      </c>
      <c r="AU161" s="83">
        <v>46215</v>
      </c>
      <c r="AV161" s="53"/>
      <c r="AW161" s="53"/>
    </row>
    <row r="162" spans="3:49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5"/>
        <v>96</v>
      </c>
      <c r="M162" s="26">
        <f t="shared" si="26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26"/>
      <c r="AI162" s="26"/>
      <c r="AJ162" s="26"/>
      <c r="AK162" s="26"/>
      <c r="AL162" s="67" t="e">
        <f>SUMIFS([1]Up!$J:$J,[1]Up!$D:$D,D162)</f>
        <v>#VALUE!</v>
      </c>
      <c r="AM162" s="82"/>
      <c r="AN162" s="82" t="str">
        <f t="shared" si="27"/>
        <v/>
      </c>
      <c r="AO162" s="53" t="str">
        <f t="shared" si="28"/>
        <v/>
      </c>
      <c r="AP162" s="53" t="s">
        <v>703</v>
      </c>
      <c r="AQ162" s="84"/>
      <c r="AR162" s="53"/>
      <c r="AS162" s="53" t="s">
        <v>739</v>
      </c>
      <c r="AT162" s="53">
        <v>96</v>
      </c>
      <c r="AU162" s="83">
        <v>46215</v>
      </c>
      <c r="AV162" s="53"/>
      <c r="AW162" s="53"/>
    </row>
    <row r="163" spans="3:49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5"/>
        <v>8</v>
      </c>
      <c r="M163" s="26">
        <f t="shared" si="26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26"/>
      <c r="AI163" s="26"/>
      <c r="AJ163" s="26"/>
      <c r="AK163" s="26"/>
      <c r="AL163" s="67" t="e">
        <f>SUMIFS([1]Up!$J:$J,[1]Up!$D:$D,D163)</f>
        <v>#VALUE!</v>
      </c>
      <c r="AM163" s="82"/>
      <c r="AN163" s="82" t="str">
        <f t="shared" si="27"/>
        <v/>
      </c>
      <c r="AO163" s="53" t="str">
        <f t="shared" si="28"/>
        <v/>
      </c>
      <c r="AP163" s="53" t="s">
        <v>703</v>
      </c>
      <c r="AQ163" s="84"/>
      <c r="AR163" s="53"/>
      <c r="AS163" s="53" t="s">
        <v>744</v>
      </c>
      <c r="AT163" s="53">
        <v>8</v>
      </c>
      <c r="AU163" s="83">
        <v>46215</v>
      </c>
      <c r="AV163" s="53"/>
      <c r="AW163" s="53"/>
    </row>
    <row r="164" spans="3:49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5"/>
        <v>0</v>
      </c>
      <c r="M164" s="26">
        <f t="shared" si="26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67" t="e">
        <f>SUMIFS([1]Up!$J:$J,[1]Up!$D:$D,D164)</f>
        <v>#VALUE!</v>
      </c>
      <c r="AM164" s="82"/>
      <c r="AN164" s="82" t="str">
        <f t="shared" si="27"/>
        <v/>
      </c>
      <c r="AO164" s="53" t="str">
        <f t="shared" si="28"/>
        <v/>
      </c>
      <c r="AP164" s="53" t="s">
        <v>682</v>
      </c>
      <c r="AQ164" s="84"/>
      <c r="AR164" s="53"/>
      <c r="AS164" s="53"/>
      <c r="AT164" s="53"/>
      <c r="AU164" s="83"/>
      <c r="AV164" s="53"/>
      <c r="AW164" s="53"/>
    </row>
    <row r="165" spans="3:49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5"/>
        <v>0</v>
      </c>
      <c r="M165" s="26">
        <f t="shared" si="26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67" t="e">
        <f>SUMIFS([1]Up!$J:$J,[1]Up!$D:$D,D165)</f>
        <v>#VALUE!</v>
      </c>
      <c r="AM165" s="82"/>
      <c r="AN165" s="82" t="str">
        <f t="shared" si="27"/>
        <v>PL152</v>
      </c>
      <c r="AO165" s="53" t="str">
        <f t="shared" si="28"/>
        <v/>
      </c>
      <c r="AP165" s="53" t="s">
        <v>703</v>
      </c>
      <c r="AQ165" s="84"/>
      <c r="AR165" s="53"/>
      <c r="AS165" s="53"/>
      <c r="AT165" s="53"/>
      <c r="AU165" s="83"/>
      <c r="AV165" s="53"/>
      <c r="AW165" s="53"/>
    </row>
    <row r="166" spans="3:49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5"/>
        <v>1</v>
      </c>
      <c r="M166" s="26">
        <f t="shared" si="26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67" t="e">
        <f>SUMIFS([1]Up!$J:$J,[1]Up!$D:$D,D166)</f>
        <v>#VALUE!</v>
      </c>
      <c r="AM166" s="82"/>
      <c r="AN166" s="82" t="str">
        <f t="shared" si="27"/>
        <v>PL55</v>
      </c>
      <c r="AO166" s="53" t="str">
        <f t="shared" si="28"/>
        <v/>
      </c>
      <c r="AP166" s="53" t="s">
        <v>703</v>
      </c>
      <c r="AQ166" s="84"/>
      <c r="AR166" s="53"/>
      <c r="AS166" s="53" t="s">
        <v>760</v>
      </c>
      <c r="AT166" s="53">
        <v>1</v>
      </c>
      <c r="AU166" s="83">
        <v>46215</v>
      </c>
      <c r="AV166" s="53"/>
      <c r="AW166" s="53"/>
    </row>
    <row r="167" spans="3:49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5"/>
        <v>20</v>
      </c>
      <c r="M167" s="26">
        <f t="shared" si="26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26"/>
      <c r="AI167" s="26"/>
      <c r="AJ167" s="26"/>
      <c r="AK167" s="26"/>
      <c r="AL167" s="67" t="e">
        <f>SUMIFS([1]Up!$J:$J,[1]Up!$D:$D,D167)</f>
        <v>#VALUE!</v>
      </c>
      <c r="AM167" s="82"/>
      <c r="AN167" s="82" t="str">
        <f t="shared" si="27"/>
        <v>PL10</v>
      </c>
      <c r="AO167" s="53" t="str">
        <f t="shared" si="28"/>
        <v/>
      </c>
      <c r="AP167" s="53" t="s">
        <v>703</v>
      </c>
      <c r="AQ167" s="84"/>
      <c r="AR167" s="53"/>
      <c r="AS167" s="53" t="s">
        <v>779</v>
      </c>
      <c r="AT167" s="53">
        <v>20</v>
      </c>
      <c r="AU167" s="83">
        <v>46215</v>
      </c>
      <c r="AV167" s="53"/>
      <c r="AW167" s="53"/>
    </row>
    <row r="168" spans="3:49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5"/>
        <v>1</v>
      </c>
      <c r="M168" s="26">
        <f t="shared" si="26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5</v>
      </c>
      <c r="AI168" s="26"/>
      <c r="AJ168" s="26"/>
      <c r="AK168" s="26"/>
      <c r="AL168" s="67" t="e">
        <f>SUMIFS([1]Up!$J:$J,[1]Up!$D:$D,D168)</f>
        <v>#VALUE!</v>
      </c>
      <c r="AM168" s="82" t="s">
        <v>4558</v>
      </c>
      <c r="AN168" s="82" t="str">
        <f t="shared" si="27"/>
        <v>PL6</v>
      </c>
      <c r="AO168" s="53" t="str">
        <f t="shared" si="28"/>
        <v>Thừa 4</v>
      </c>
      <c r="AP168" s="53" t="s">
        <v>703</v>
      </c>
      <c r="AQ168" s="84"/>
      <c r="AR168" s="53"/>
      <c r="AS168" s="53" t="s">
        <v>576</v>
      </c>
      <c r="AT168" s="53">
        <v>1</v>
      </c>
      <c r="AU168" s="83"/>
      <c r="AV168" s="53"/>
      <c r="AW168" s="53"/>
    </row>
    <row r="169" spans="3:49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5"/>
        <v>66</v>
      </c>
      <c r="M169" s="26">
        <f t="shared" si="26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26">
        <f>21+42</f>
        <v>63</v>
      </c>
      <c r="AI169" s="26"/>
      <c r="AJ169" s="26"/>
      <c r="AK169" s="26"/>
      <c r="AL169" s="67" t="e">
        <f>SUMIFS([1]Up!$J:$J,[1]Up!$D:$D,D169)</f>
        <v>#VALUE!</v>
      </c>
      <c r="AM169" s="82"/>
      <c r="AN169" s="82" t="str">
        <f t="shared" si="27"/>
        <v>PL6</v>
      </c>
      <c r="AO169" s="53" t="str">
        <f t="shared" si="28"/>
        <v/>
      </c>
      <c r="AP169" s="53" t="s">
        <v>703</v>
      </c>
      <c r="AQ169" s="84"/>
      <c r="AR169" s="53"/>
      <c r="AS169" s="53" t="s">
        <v>765</v>
      </c>
      <c r="AT169" s="53">
        <v>66</v>
      </c>
      <c r="AU169" s="83">
        <v>46215</v>
      </c>
      <c r="AV169" s="53"/>
      <c r="AW169" s="53"/>
    </row>
    <row r="170" spans="3:49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5"/>
        <v>25</v>
      </c>
      <c r="M170" s="26">
        <f t="shared" si="26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26">
        <f>9+1</f>
        <v>10</v>
      </c>
      <c r="AI170" s="26"/>
      <c r="AJ170" s="26"/>
      <c r="AK170" s="26"/>
      <c r="AL170" s="67" t="e">
        <f>SUMIFS([1]Up!$J:$J,[1]Up!$D:$D,D170)</f>
        <v>#VALUE!</v>
      </c>
      <c r="AM170" s="82"/>
      <c r="AN170" s="82" t="str">
        <f t="shared" si="27"/>
        <v>PL6</v>
      </c>
      <c r="AO170" s="53" t="str">
        <f t="shared" si="28"/>
        <v/>
      </c>
      <c r="AP170" s="53" t="s">
        <v>703</v>
      </c>
      <c r="AQ170" s="84"/>
      <c r="AR170" s="53"/>
      <c r="AS170" s="53" t="s">
        <v>765</v>
      </c>
      <c r="AT170" s="53">
        <v>25</v>
      </c>
      <c r="AU170" s="83">
        <v>46215</v>
      </c>
      <c r="AV170" s="53"/>
      <c r="AW170" s="53"/>
    </row>
    <row r="171" spans="3:49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5"/>
        <v>5</v>
      </c>
      <c r="M171" s="26">
        <f t="shared" si="26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5</v>
      </c>
      <c r="AI171" s="26"/>
      <c r="AJ171" s="26"/>
      <c r="AK171" s="26"/>
      <c r="AL171" s="67" t="e">
        <f>SUMIFS([1]Up!$J:$J,[1]Up!$D:$D,D171)</f>
        <v>#VALUE!</v>
      </c>
      <c r="AM171" s="82"/>
      <c r="AN171" s="82" t="str">
        <f t="shared" si="27"/>
        <v>PL6</v>
      </c>
      <c r="AO171" s="53" t="str">
        <f t="shared" si="28"/>
        <v/>
      </c>
      <c r="AP171" s="53" t="s">
        <v>703</v>
      </c>
      <c r="AQ171" s="84"/>
      <c r="AR171" s="53"/>
      <c r="AS171" s="53" t="s">
        <v>765</v>
      </c>
      <c r="AT171" s="53">
        <v>5</v>
      </c>
      <c r="AU171" s="83">
        <v>46215</v>
      </c>
      <c r="AV171" s="53"/>
      <c r="AW171" s="53"/>
    </row>
    <row r="172" spans="3:49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5"/>
        <v>2</v>
      </c>
      <c r="M172" s="26">
        <f t="shared" si="26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26"/>
      <c r="AI172" s="26"/>
      <c r="AJ172" s="26"/>
      <c r="AK172" s="26"/>
      <c r="AL172" s="67" t="e">
        <f>SUMIFS([1]Up!$J:$J,[1]Up!$D:$D,D172)</f>
        <v>#VALUE!</v>
      </c>
      <c r="AM172" s="82"/>
      <c r="AN172" s="82" t="str">
        <f t="shared" si="27"/>
        <v>PL10</v>
      </c>
      <c r="AO172" s="53" t="str">
        <f t="shared" si="28"/>
        <v/>
      </c>
      <c r="AP172" s="53" t="s">
        <v>703</v>
      </c>
      <c r="AQ172" s="84"/>
      <c r="AR172" s="53"/>
      <c r="AS172" s="53" t="s">
        <v>779</v>
      </c>
      <c r="AT172" s="53">
        <v>2</v>
      </c>
      <c r="AU172" s="83">
        <v>46215</v>
      </c>
      <c r="AV172" s="53"/>
      <c r="AW172" s="53"/>
    </row>
    <row r="173" spans="3:49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5"/>
        <v>0</v>
      </c>
      <c r="M173" s="26">
        <f t="shared" si="26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67" t="e">
        <f>SUMIFS([1]Up!$J:$J,[1]Up!$D:$D,D173)</f>
        <v>#VALUE!</v>
      </c>
      <c r="AM173" s="82"/>
      <c r="AN173" s="82" t="str">
        <f t="shared" si="27"/>
        <v>PL10</v>
      </c>
      <c r="AO173" s="53" t="str">
        <f t="shared" si="28"/>
        <v/>
      </c>
      <c r="AP173" s="53" t="s">
        <v>786</v>
      </c>
      <c r="AQ173" s="84"/>
      <c r="AR173" s="53"/>
      <c r="AS173" s="53" t="s">
        <v>779</v>
      </c>
      <c r="AT173" s="53">
        <v>1</v>
      </c>
      <c r="AU173" s="83">
        <v>46215</v>
      </c>
      <c r="AV173" s="53"/>
      <c r="AW173" s="53"/>
    </row>
    <row r="174" spans="3:49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9">MIN(SUM(N174:AK174),I174)</f>
        <v>0</v>
      </c>
      <c r="M174" s="26">
        <f t="shared" ref="M174:M237" si="30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67" t="e">
        <f>SUMIFS([1]Up!$J:$J,[1]Up!$D:$D,D174)</f>
        <v>#VALUE!</v>
      </c>
      <c r="AM174" s="82"/>
      <c r="AN174" s="82" t="str">
        <f t="shared" ref="AN174:AN237" si="31">IFERROR(IF(C174="Plate",LEFT(E174,FIND("*",E174,1)-1),""),IF(C174="Plate",LEFT(E174,FIND("x",E174,1)-1),""))</f>
        <v>PL25</v>
      </c>
      <c r="AO174" s="53" t="str">
        <f t="shared" ref="AO174:AO237" si="32">IF(ROUND(SUM(N174:AK174)-I174,0)&gt;0,"Thừa "&amp;SUM(N174:AK174)-I174,"")</f>
        <v/>
      </c>
      <c r="AP174" s="53" t="s">
        <v>703</v>
      </c>
      <c r="AQ174" s="84"/>
      <c r="AR174" s="53"/>
      <c r="AS174" s="53" t="s">
        <v>715</v>
      </c>
      <c r="AT174" s="53">
        <v>1</v>
      </c>
      <c r="AU174" s="83">
        <v>46215</v>
      </c>
      <c r="AV174" s="53"/>
      <c r="AW174" s="53"/>
    </row>
    <row r="175" spans="3:49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9"/>
        <v>1</v>
      </c>
      <c r="M175" s="26">
        <f t="shared" si="30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>
        <v>1</v>
      </c>
      <c r="AJ175" s="26"/>
      <c r="AK175" s="26"/>
      <c r="AL175" s="67" t="e">
        <f>SUMIFS([1]Up!$J:$J,[1]Up!$D:$D,D175)</f>
        <v>#VALUE!</v>
      </c>
      <c r="AM175" s="82"/>
      <c r="AN175" s="82" t="str">
        <f t="shared" si="31"/>
        <v>PL12</v>
      </c>
      <c r="AO175" s="53" t="str">
        <f t="shared" si="32"/>
        <v/>
      </c>
      <c r="AP175" s="53" t="s">
        <v>786</v>
      </c>
      <c r="AQ175" s="84"/>
      <c r="AR175" s="53"/>
      <c r="AS175" s="53" t="s">
        <v>792</v>
      </c>
      <c r="AT175" s="53">
        <v>1</v>
      </c>
      <c r="AU175" s="83">
        <v>46215</v>
      </c>
      <c r="AV175" s="53"/>
      <c r="AW175" s="53"/>
    </row>
    <row r="176" spans="3:49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9"/>
        <v>0</v>
      </c>
      <c r="M176" s="26">
        <f t="shared" si="30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67" t="e">
        <f>SUMIFS([1]Up!$J:$J,[1]Up!$D:$D,D176)</f>
        <v>#VALUE!</v>
      </c>
      <c r="AM176" s="82"/>
      <c r="AN176" s="82" t="str">
        <f t="shared" si="31"/>
        <v>PL25</v>
      </c>
      <c r="AO176" s="53" t="str">
        <f t="shared" si="32"/>
        <v/>
      </c>
      <c r="AP176" s="53" t="s">
        <v>703</v>
      </c>
      <c r="AQ176" s="84"/>
      <c r="AR176" s="53"/>
      <c r="AS176" s="53" t="s">
        <v>715</v>
      </c>
      <c r="AT176" s="53">
        <v>2</v>
      </c>
      <c r="AU176" s="83">
        <v>46215</v>
      </c>
      <c r="AV176" s="53"/>
      <c r="AW176" s="53"/>
    </row>
    <row r="177" spans="3:49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9"/>
        <v>4</v>
      </c>
      <c r="M177" s="26">
        <f t="shared" si="30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>
        <v>4</v>
      </c>
      <c r="AJ177" s="26"/>
      <c r="AK177" s="26"/>
      <c r="AL177" s="67" t="e">
        <f>SUMIFS([1]Up!$J:$J,[1]Up!$D:$D,D177)</f>
        <v>#VALUE!</v>
      </c>
      <c r="AM177" s="82"/>
      <c r="AN177" s="82" t="str">
        <f t="shared" si="31"/>
        <v>PL12</v>
      </c>
      <c r="AO177" s="53" t="str">
        <f t="shared" si="32"/>
        <v/>
      </c>
      <c r="AP177" s="53" t="s">
        <v>786</v>
      </c>
      <c r="AQ177" s="84"/>
      <c r="AR177" s="53"/>
      <c r="AS177" s="53" t="s">
        <v>792</v>
      </c>
      <c r="AT177" s="53">
        <v>4</v>
      </c>
      <c r="AU177" s="83">
        <v>46215</v>
      </c>
      <c r="AV177" s="53"/>
      <c r="AW177" s="53"/>
    </row>
    <row r="178" spans="3:49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9"/>
        <v>0.60940191976372138</v>
      </c>
      <c r="M178" s="26">
        <f t="shared" si="30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67" t="e">
        <f>SUMIFS([1]Up!$J:$J,[1]Up!$D:$D,D178)</f>
        <v>#VALUE!</v>
      </c>
      <c r="AM178" s="82"/>
      <c r="AN178" s="82" t="str">
        <f t="shared" si="31"/>
        <v/>
      </c>
      <c r="AO178" s="53" t="str">
        <f t="shared" si="32"/>
        <v/>
      </c>
      <c r="AP178" s="53" t="s">
        <v>703</v>
      </c>
      <c r="AQ178" s="84"/>
      <c r="AR178" s="53"/>
      <c r="AS178" s="53" t="s">
        <v>576</v>
      </c>
      <c r="AT178" s="53">
        <v>1</v>
      </c>
      <c r="AU178" s="83"/>
      <c r="AV178" s="53"/>
      <c r="AW178" s="53"/>
    </row>
    <row r="179" spans="3:49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9"/>
        <v>2</v>
      </c>
      <c r="M179" s="26">
        <f t="shared" si="30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>
        <v>2</v>
      </c>
      <c r="AJ179" s="26"/>
      <c r="AK179" s="26"/>
      <c r="AL179" s="67" t="e">
        <f>SUMIFS([1]Up!$J:$J,[1]Up!$D:$D,D179)</f>
        <v>#VALUE!</v>
      </c>
      <c r="AM179" s="82"/>
      <c r="AN179" s="82" t="str">
        <f t="shared" si="31"/>
        <v/>
      </c>
      <c r="AO179" s="53" t="str">
        <f t="shared" si="32"/>
        <v/>
      </c>
      <c r="AP179" s="53" t="s">
        <v>786</v>
      </c>
      <c r="AQ179" s="84"/>
      <c r="AR179" s="53"/>
      <c r="AS179" s="53" t="s">
        <v>806</v>
      </c>
      <c r="AT179" s="53">
        <v>2</v>
      </c>
      <c r="AU179" s="83">
        <v>46215</v>
      </c>
      <c r="AV179" s="53"/>
      <c r="AW179" s="53"/>
    </row>
    <row r="180" spans="3:49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9"/>
        <v>0</v>
      </c>
      <c r="M180" s="26">
        <f t="shared" si="30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67" t="e">
        <f>SUMIFS([1]Up!$J:$J,[1]Up!$D:$D,D180)</f>
        <v>#VALUE!</v>
      </c>
      <c r="AM180" s="82"/>
      <c r="AN180" s="82" t="str">
        <f t="shared" si="31"/>
        <v/>
      </c>
      <c r="AO180" s="53" t="str">
        <f t="shared" si="32"/>
        <v/>
      </c>
      <c r="AP180" s="53" t="s">
        <v>786</v>
      </c>
      <c r="AQ180" s="84"/>
      <c r="AR180" s="53"/>
      <c r="AS180" s="53"/>
      <c r="AT180" s="53"/>
      <c r="AU180" s="83"/>
      <c r="AV180" s="53"/>
      <c r="AW180" s="53"/>
    </row>
    <row r="181" spans="3:49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9"/>
        <v>0</v>
      </c>
      <c r="M181" s="26">
        <f t="shared" si="30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67" t="e">
        <f>SUMIFS([1]Up!$J:$J,[1]Up!$D:$D,D181)</f>
        <v>#VALUE!</v>
      </c>
      <c r="AM181" s="82"/>
      <c r="AN181" s="82" t="str">
        <f t="shared" si="31"/>
        <v/>
      </c>
      <c r="AO181" s="53" t="str">
        <f t="shared" si="32"/>
        <v/>
      </c>
      <c r="AP181" s="53" t="s">
        <v>682</v>
      </c>
      <c r="AQ181" s="84"/>
      <c r="AR181" s="53"/>
      <c r="AS181" s="53"/>
      <c r="AT181" s="53"/>
      <c r="AU181" s="83"/>
      <c r="AV181" s="53"/>
      <c r="AW181" s="53"/>
    </row>
    <row r="182" spans="3:49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9"/>
        <v>0</v>
      </c>
      <c r="M182" s="26">
        <f t="shared" si="30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67" t="e">
        <f>SUMIFS([1]Up!$J:$J,[1]Up!$D:$D,D182)</f>
        <v>#VALUE!</v>
      </c>
      <c r="AM182" s="82"/>
      <c r="AN182" s="82" t="str">
        <f t="shared" si="31"/>
        <v/>
      </c>
      <c r="AO182" s="53" t="str">
        <f t="shared" si="32"/>
        <v/>
      </c>
      <c r="AP182" s="53" t="s">
        <v>786</v>
      </c>
      <c r="AQ182" s="84"/>
      <c r="AR182" s="53"/>
      <c r="AS182" s="53"/>
      <c r="AT182" s="53"/>
      <c r="AU182" s="83"/>
      <c r="AV182" s="53"/>
      <c r="AW182" s="53"/>
    </row>
    <row r="183" spans="3:49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9"/>
        <v>0</v>
      </c>
      <c r="M183" s="26">
        <f t="shared" si="30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67" t="e">
        <f>SUMIFS([1]Up!$J:$J,[1]Up!$D:$D,D183)</f>
        <v>#VALUE!</v>
      </c>
      <c r="AM183" s="82"/>
      <c r="AN183" s="82" t="str">
        <f t="shared" si="31"/>
        <v/>
      </c>
      <c r="AO183" s="53" t="str">
        <f t="shared" si="32"/>
        <v/>
      </c>
      <c r="AP183" s="53" t="s">
        <v>682</v>
      </c>
      <c r="AQ183" s="84"/>
      <c r="AR183" s="53"/>
      <c r="AS183" s="53"/>
      <c r="AT183" s="53"/>
      <c r="AU183" s="83"/>
      <c r="AV183" s="53"/>
      <c r="AW183" s="53"/>
    </row>
    <row r="184" spans="3:49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9"/>
        <v>0</v>
      </c>
      <c r="M184" s="26">
        <f t="shared" si="30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67" t="e">
        <f>SUMIFS([1]Up!$J:$J,[1]Up!$D:$D,D184)</f>
        <v>#VALUE!</v>
      </c>
      <c r="AM184" s="82"/>
      <c r="AN184" s="82" t="str">
        <f t="shared" si="31"/>
        <v/>
      </c>
      <c r="AO184" s="53" t="str">
        <f t="shared" si="32"/>
        <v/>
      </c>
      <c r="AP184" s="53" t="s">
        <v>682</v>
      </c>
      <c r="AQ184" s="84"/>
      <c r="AR184" s="53"/>
      <c r="AS184" s="53"/>
      <c r="AT184" s="53"/>
      <c r="AU184" s="83"/>
      <c r="AV184" s="53"/>
      <c r="AW184" s="53"/>
    </row>
    <row r="185" spans="3:49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9"/>
        <v>0</v>
      </c>
      <c r="M185" s="26">
        <f t="shared" si="30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67" t="e">
        <f>SUMIFS([1]Up!$J:$J,[1]Up!$D:$D,D185)</f>
        <v>#VALUE!</v>
      </c>
      <c r="AM185" s="82"/>
      <c r="AN185" s="82" t="str">
        <f t="shared" si="31"/>
        <v/>
      </c>
      <c r="AO185" s="53" t="str">
        <f t="shared" si="32"/>
        <v/>
      </c>
      <c r="AP185" s="53" t="s">
        <v>682</v>
      </c>
      <c r="AQ185" s="84"/>
      <c r="AR185" s="53"/>
      <c r="AS185" s="53"/>
      <c r="AT185" s="53"/>
      <c r="AU185" s="83"/>
      <c r="AV185" s="53"/>
      <c r="AW185" s="53"/>
    </row>
    <row r="186" spans="3:49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9"/>
        <v>0</v>
      </c>
      <c r="M186" s="26">
        <f t="shared" si="30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67" t="e">
        <f>SUMIFS([1]Up!$J:$J,[1]Up!$D:$D,D186)</f>
        <v>#VALUE!</v>
      </c>
      <c r="AM186" s="82"/>
      <c r="AN186" s="82" t="str">
        <f t="shared" si="31"/>
        <v/>
      </c>
      <c r="AO186" s="53" t="str">
        <f t="shared" si="32"/>
        <v/>
      </c>
      <c r="AP186" s="53" t="s">
        <v>682</v>
      </c>
      <c r="AQ186" s="84"/>
      <c r="AR186" s="53"/>
      <c r="AS186" s="53"/>
      <c r="AT186" s="53"/>
      <c r="AU186" s="83"/>
      <c r="AV186" s="53"/>
      <c r="AW186" s="53"/>
    </row>
    <row r="187" spans="3:49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9"/>
        <v>0</v>
      </c>
      <c r="M187" s="26">
        <f t="shared" si="30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67" t="e">
        <f>SUMIFS([1]Up!$J:$J,[1]Up!$D:$D,D187)</f>
        <v>#VALUE!</v>
      </c>
      <c r="AM187" s="82"/>
      <c r="AN187" s="82" t="str">
        <f t="shared" si="31"/>
        <v/>
      </c>
      <c r="AO187" s="53" t="str">
        <f t="shared" si="32"/>
        <v/>
      </c>
      <c r="AP187" s="53" t="s">
        <v>786</v>
      </c>
      <c r="AQ187" s="84"/>
      <c r="AR187" s="53"/>
      <c r="AS187" s="53"/>
      <c r="AT187" s="53"/>
      <c r="AU187" s="83"/>
      <c r="AV187" s="53"/>
      <c r="AW187" s="53"/>
    </row>
    <row r="188" spans="3:49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9"/>
        <v>0</v>
      </c>
      <c r="M188" s="26">
        <f t="shared" si="30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67" t="e">
        <f>SUMIFS([1]Up!$J:$J,[1]Up!$D:$D,D188)</f>
        <v>#VALUE!</v>
      </c>
      <c r="AM188" s="82"/>
      <c r="AN188" s="82" t="str">
        <f t="shared" si="31"/>
        <v/>
      </c>
      <c r="AO188" s="53" t="str">
        <f t="shared" si="32"/>
        <v/>
      </c>
      <c r="AP188" s="53" t="s">
        <v>682</v>
      </c>
      <c r="AQ188" s="84"/>
      <c r="AR188" s="53"/>
      <c r="AS188" s="53"/>
      <c r="AT188" s="53"/>
      <c r="AU188" s="83"/>
      <c r="AV188" s="53"/>
      <c r="AW188" s="53"/>
    </row>
    <row r="189" spans="3:49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9"/>
        <v>0</v>
      </c>
      <c r="M189" s="26">
        <f t="shared" si="30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67" t="e">
        <f>SUMIFS([1]Up!$J:$J,[1]Up!$D:$D,D189)</f>
        <v>#VALUE!</v>
      </c>
      <c r="AM189" s="82"/>
      <c r="AN189" s="82" t="str">
        <f t="shared" si="31"/>
        <v/>
      </c>
      <c r="AO189" s="53" t="str">
        <f t="shared" si="32"/>
        <v/>
      </c>
      <c r="AP189" s="53" t="s">
        <v>682</v>
      </c>
      <c r="AQ189" s="84"/>
      <c r="AR189" s="53"/>
      <c r="AS189" s="53"/>
      <c r="AT189" s="53"/>
      <c r="AU189" s="83"/>
      <c r="AV189" s="53"/>
      <c r="AW189" s="53"/>
    </row>
    <row r="190" spans="3:49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9"/>
        <v>1</v>
      </c>
      <c r="M190" s="26">
        <f t="shared" si="30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26"/>
      <c r="AI190" s="26"/>
      <c r="AJ190" s="26"/>
      <c r="AK190" s="26"/>
      <c r="AL190" s="67" t="e">
        <f>SUMIFS([1]Up!$J:$J,[1]Up!$D:$D,D190)</f>
        <v>#VALUE!</v>
      </c>
      <c r="AM190" s="82"/>
      <c r="AN190" s="82" t="str">
        <f t="shared" si="31"/>
        <v>PL10</v>
      </c>
      <c r="AO190" s="53" t="str">
        <f t="shared" si="32"/>
        <v/>
      </c>
      <c r="AP190" s="53" t="s">
        <v>703</v>
      </c>
      <c r="AQ190" s="84"/>
      <c r="AR190" s="53"/>
      <c r="AS190" s="53" t="s">
        <v>779</v>
      </c>
      <c r="AT190" s="53">
        <v>1</v>
      </c>
      <c r="AU190" s="83">
        <v>46215</v>
      </c>
      <c r="AV190" s="53"/>
      <c r="AW190" s="53"/>
    </row>
    <row r="191" spans="3:49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9"/>
        <v>1</v>
      </c>
      <c r="M191" s="26">
        <f t="shared" si="30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67" t="e">
        <f>SUMIFS([1]Up!$J:$J,[1]Up!$D:$D,D191)</f>
        <v>#VALUE!</v>
      </c>
      <c r="AM191" s="82"/>
      <c r="AN191" s="82" t="str">
        <f t="shared" si="31"/>
        <v>PL55</v>
      </c>
      <c r="AO191" s="53" t="str">
        <f t="shared" si="32"/>
        <v/>
      </c>
      <c r="AP191" s="53" t="s">
        <v>703</v>
      </c>
      <c r="AQ191" s="84"/>
      <c r="AR191" s="53"/>
      <c r="AS191" s="53" t="s">
        <v>760</v>
      </c>
      <c r="AT191" s="53">
        <v>1</v>
      </c>
      <c r="AU191" s="83">
        <v>46215</v>
      </c>
      <c r="AV191" s="53"/>
      <c r="AW191" s="53"/>
    </row>
    <row r="192" spans="3:49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9"/>
        <v>1</v>
      </c>
      <c r="M192" s="26">
        <f t="shared" si="30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26"/>
      <c r="AI192" s="26"/>
      <c r="AJ192" s="26"/>
      <c r="AK192" s="26"/>
      <c r="AL192" s="67" t="e">
        <f>SUMIFS([1]Up!$J:$J,[1]Up!$D:$D,D192)</f>
        <v>#VALUE!</v>
      </c>
      <c r="AM192" s="82"/>
      <c r="AN192" s="82" t="str">
        <f t="shared" si="31"/>
        <v>PL10</v>
      </c>
      <c r="AO192" s="53" t="str">
        <f t="shared" si="32"/>
        <v/>
      </c>
      <c r="AP192" s="53" t="s">
        <v>703</v>
      </c>
      <c r="AQ192" s="84"/>
      <c r="AR192" s="53"/>
      <c r="AS192" s="53" t="s">
        <v>779</v>
      </c>
      <c r="AT192" s="53">
        <v>1</v>
      </c>
      <c r="AU192" s="83">
        <v>46215</v>
      </c>
      <c r="AV192" s="53"/>
      <c r="AW192" s="53"/>
    </row>
    <row r="193" spans="3:49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9"/>
        <v>16</v>
      </c>
      <c r="M193" s="26">
        <f t="shared" si="30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67" t="e">
        <f>SUMIFS([1]Up!$J:$J,[1]Up!$D:$D,D193)</f>
        <v>#VALUE!</v>
      </c>
      <c r="AM193" s="82"/>
      <c r="AN193" s="82" t="str">
        <f t="shared" si="31"/>
        <v>PL10</v>
      </c>
      <c r="AO193" s="53" t="str">
        <f t="shared" si="32"/>
        <v/>
      </c>
      <c r="AP193" s="53" t="s">
        <v>703</v>
      </c>
      <c r="AQ193" s="84"/>
      <c r="AR193" s="53"/>
      <c r="AS193" s="53" t="s">
        <v>836</v>
      </c>
      <c r="AT193" s="53">
        <v>16</v>
      </c>
      <c r="AU193" s="83">
        <v>46215</v>
      </c>
      <c r="AV193" s="53"/>
      <c r="AW193" s="53"/>
    </row>
    <row r="194" spans="3:49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9"/>
        <v>10</v>
      </c>
      <c r="M194" s="26">
        <f t="shared" si="30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26"/>
      <c r="AI194" s="26"/>
      <c r="AJ194" s="26"/>
      <c r="AK194" s="26"/>
      <c r="AL194" s="67" t="e">
        <f>SUMIFS([1]Up!$J:$J,[1]Up!$D:$D,D194)</f>
        <v>#VALUE!</v>
      </c>
      <c r="AM194" s="82"/>
      <c r="AN194" s="82" t="str">
        <f t="shared" si="31"/>
        <v>PL10</v>
      </c>
      <c r="AO194" s="53" t="str">
        <f t="shared" si="32"/>
        <v/>
      </c>
      <c r="AP194" s="53" t="s">
        <v>703</v>
      </c>
      <c r="AQ194" s="84"/>
      <c r="AR194" s="53"/>
      <c r="AS194" s="53" t="s">
        <v>779</v>
      </c>
      <c r="AT194" s="53">
        <v>10</v>
      </c>
      <c r="AU194" s="83">
        <v>46215</v>
      </c>
      <c r="AV194" s="53"/>
      <c r="AW194" s="53"/>
    </row>
    <row r="195" spans="3:49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9"/>
        <v>5</v>
      </c>
      <c r="M195" s="26">
        <f t="shared" si="30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26"/>
      <c r="AI195" s="26"/>
      <c r="AJ195" s="26"/>
      <c r="AK195" s="26"/>
      <c r="AL195" s="67" t="e">
        <f>SUMIFS([1]Up!$J:$J,[1]Up!$D:$D,D195)</f>
        <v>#VALUE!</v>
      </c>
      <c r="AM195" s="82"/>
      <c r="AN195" s="82" t="str">
        <f t="shared" si="31"/>
        <v>PL12</v>
      </c>
      <c r="AO195" s="53" t="str">
        <f t="shared" si="32"/>
        <v/>
      </c>
      <c r="AP195" s="53" t="s">
        <v>703</v>
      </c>
      <c r="AQ195" s="84"/>
      <c r="AR195" s="53"/>
      <c r="AS195" s="53" t="s">
        <v>792</v>
      </c>
      <c r="AT195" s="53">
        <v>5</v>
      </c>
      <c r="AU195" s="83">
        <v>46215</v>
      </c>
      <c r="AV195" s="53"/>
      <c r="AW195" s="53"/>
    </row>
    <row r="196" spans="3:49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9"/>
        <v>2</v>
      </c>
      <c r="M196" s="26">
        <f t="shared" si="30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26"/>
      <c r="AI196" s="26"/>
      <c r="AJ196" s="26"/>
      <c r="AK196" s="26"/>
      <c r="AL196" s="67" t="e">
        <f>SUMIFS([1]Up!$J:$J,[1]Up!$D:$D,D196)</f>
        <v>#VALUE!</v>
      </c>
      <c r="AM196" s="82"/>
      <c r="AN196" s="82" t="str">
        <f t="shared" si="31"/>
        <v>PL10</v>
      </c>
      <c r="AO196" s="53" t="str">
        <f t="shared" si="32"/>
        <v/>
      </c>
      <c r="AP196" s="53" t="s">
        <v>703</v>
      </c>
      <c r="AQ196" s="84"/>
      <c r="AR196" s="53"/>
      <c r="AS196" s="53" t="s">
        <v>779</v>
      </c>
      <c r="AT196" s="53">
        <v>2</v>
      </c>
      <c r="AU196" s="83">
        <v>46215</v>
      </c>
      <c r="AV196" s="53"/>
      <c r="AW196" s="53"/>
    </row>
    <row r="197" spans="3:49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9"/>
        <v>2</v>
      </c>
      <c r="M197" s="26">
        <f t="shared" si="30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26"/>
      <c r="AI197" s="26"/>
      <c r="AJ197" s="26"/>
      <c r="AK197" s="26"/>
      <c r="AL197" s="67" t="e">
        <f>SUMIFS([1]Up!$J:$J,[1]Up!$D:$D,D197)</f>
        <v>#VALUE!</v>
      </c>
      <c r="AM197" s="82"/>
      <c r="AN197" s="82" t="str">
        <f t="shared" si="31"/>
        <v>PL19</v>
      </c>
      <c r="AO197" s="53" t="str">
        <f t="shared" si="32"/>
        <v/>
      </c>
      <c r="AP197" s="53" t="s">
        <v>703</v>
      </c>
      <c r="AQ197" s="84"/>
      <c r="AR197" s="53"/>
      <c r="AS197" s="53" t="s">
        <v>850</v>
      </c>
      <c r="AT197" s="53">
        <v>2</v>
      </c>
      <c r="AU197" s="83">
        <v>46215</v>
      </c>
      <c r="AV197" s="53"/>
      <c r="AW197" s="53"/>
    </row>
    <row r="198" spans="3:49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9"/>
        <v>2</v>
      </c>
      <c r="M198" s="26">
        <f t="shared" si="30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26"/>
      <c r="AI198" s="26"/>
      <c r="AJ198" s="26"/>
      <c r="AK198" s="26"/>
      <c r="AL198" s="67" t="e">
        <f>SUMIFS([1]Up!$J:$J,[1]Up!$D:$D,D198)</f>
        <v>#VALUE!</v>
      </c>
      <c r="AM198" s="82"/>
      <c r="AN198" s="82" t="str">
        <f t="shared" si="31"/>
        <v>PL12</v>
      </c>
      <c r="AO198" s="53" t="str">
        <f t="shared" si="32"/>
        <v/>
      </c>
      <c r="AP198" s="53" t="s">
        <v>703</v>
      </c>
      <c r="AQ198" s="84"/>
      <c r="AR198" s="53"/>
      <c r="AS198" s="53" t="s">
        <v>854</v>
      </c>
      <c r="AT198" s="53">
        <v>2</v>
      </c>
      <c r="AU198" s="83">
        <v>46215</v>
      </c>
      <c r="AV198" s="53"/>
      <c r="AW198" s="53"/>
    </row>
    <row r="199" spans="3:49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9"/>
        <v>2</v>
      </c>
      <c r="M199" s="26">
        <f t="shared" si="30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>
        <v>2</v>
      </c>
      <c r="AI199" s="26"/>
      <c r="AJ199" s="26"/>
      <c r="AK199" s="26"/>
      <c r="AL199" s="67" t="e">
        <f>SUMIFS([1]Up!$J:$J,[1]Up!$D:$D,D199)</f>
        <v>#VALUE!</v>
      </c>
      <c r="AM199" s="82"/>
      <c r="AN199" s="82" t="str">
        <f t="shared" si="31"/>
        <v>PL6</v>
      </c>
      <c r="AO199" s="53" t="str">
        <f t="shared" si="32"/>
        <v/>
      </c>
      <c r="AP199" s="53" t="s">
        <v>703</v>
      </c>
      <c r="AQ199" s="84"/>
      <c r="AR199" s="53"/>
      <c r="AS199" s="53" t="s">
        <v>765</v>
      </c>
      <c r="AT199" s="53">
        <v>2</v>
      </c>
      <c r="AU199" s="83">
        <v>46215</v>
      </c>
      <c r="AV199" s="53"/>
      <c r="AW199" s="53"/>
    </row>
    <row r="200" spans="3:49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9"/>
        <v>0</v>
      </c>
      <c r="M200" s="26">
        <f t="shared" si="30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67" t="e">
        <f>SUMIFS([1]Up!$J:$J,[1]Up!$D:$D,D200)</f>
        <v>#VALUE!</v>
      </c>
      <c r="AM200" s="82"/>
      <c r="AN200" s="82" t="str">
        <f t="shared" si="31"/>
        <v/>
      </c>
      <c r="AO200" s="53" t="str">
        <f t="shared" si="32"/>
        <v/>
      </c>
      <c r="AP200" s="53" t="s">
        <v>682</v>
      </c>
      <c r="AQ200" s="84"/>
      <c r="AR200" s="53"/>
      <c r="AS200" s="53"/>
      <c r="AT200" s="53"/>
      <c r="AU200" s="83"/>
      <c r="AV200" s="53"/>
      <c r="AW200" s="53"/>
    </row>
    <row r="201" spans="3:49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9"/>
        <v>2</v>
      </c>
      <c r="M201" s="26">
        <f t="shared" si="30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67" t="e">
        <f>SUMIFS([1]Up!$J:$J,[1]Up!$D:$D,D201)</f>
        <v>#VALUE!</v>
      </c>
      <c r="AM201" s="82"/>
      <c r="AN201" s="82" t="str">
        <f t="shared" si="31"/>
        <v>PL55</v>
      </c>
      <c r="AO201" s="53" t="str">
        <f t="shared" si="32"/>
        <v/>
      </c>
      <c r="AP201" s="53" t="s">
        <v>703</v>
      </c>
      <c r="AQ201" s="84"/>
      <c r="AR201" s="53"/>
      <c r="AS201" s="53" t="s">
        <v>760</v>
      </c>
      <c r="AT201" s="53">
        <v>2</v>
      </c>
      <c r="AU201" s="83">
        <v>46215</v>
      </c>
      <c r="AV201" s="53"/>
      <c r="AW201" s="53"/>
    </row>
    <row r="202" spans="3:49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9"/>
        <v>0</v>
      </c>
      <c r="M202" s="26">
        <f t="shared" si="30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67" t="e">
        <f>SUMIFS([1]Up!$J:$J,[1]Up!$D:$D,D202)</f>
        <v>#VALUE!</v>
      </c>
      <c r="AM202" s="82"/>
      <c r="AN202" s="82" t="str">
        <f t="shared" si="31"/>
        <v>PL12</v>
      </c>
      <c r="AO202" s="53" t="str">
        <f t="shared" si="32"/>
        <v/>
      </c>
      <c r="AP202" s="53" t="s">
        <v>703</v>
      </c>
      <c r="AQ202" s="84"/>
      <c r="AR202" s="53"/>
      <c r="AS202" s="53" t="s">
        <v>869</v>
      </c>
      <c r="AT202" s="53">
        <v>8</v>
      </c>
      <c r="AU202" s="83">
        <v>46215</v>
      </c>
      <c r="AV202" s="53"/>
      <c r="AW202" s="53"/>
    </row>
    <row r="203" spans="3:49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9"/>
        <v>0</v>
      </c>
      <c r="M203" s="26">
        <f t="shared" si="30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67" t="e">
        <f>SUMIFS([1]Up!$J:$J,[1]Up!$D:$D,D203)</f>
        <v>#VALUE!</v>
      </c>
      <c r="AM203" s="82"/>
      <c r="AN203" s="82" t="str">
        <f t="shared" si="31"/>
        <v>PL25</v>
      </c>
      <c r="AO203" s="53" t="str">
        <f t="shared" si="32"/>
        <v/>
      </c>
      <c r="AP203" s="53" t="s">
        <v>703</v>
      </c>
      <c r="AQ203" s="84"/>
      <c r="AR203" s="53"/>
      <c r="AS203" s="53" t="s">
        <v>715</v>
      </c>
      <c r="AT203" s="53">
        <v>1</v>
      </c>
      <c r="AU203" s="83">
        <v>46215</v>
      </c>
      <c r="AV203" s="53"/>
      <c r="AW203" s="53"/>
    </row>
    <row r="204" spans="3:49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9"/>
        <v>0</v>
      </c>
      <c r="M204" s="26">
        <f t="shared" si="30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67" t="e">
        <f>SUMIFS([1]Up!$J:$J,[1]Up!$D:$D,D204)</f>
        <v>#VALUE!</v>
      </c>
      <c r="AM204" s="82"/>
      <c r="AN204" s="82" t="str">
        <f t="shared" si="31"/>
        <v/>
      </c>
      <c r="AO204" s="53" t="str">
        <f t="shared" si="32"/>
        <v/>
      </c>
      <c r="AP204" s="53" t="s">
        <v>703</v>
      </c>
      <c r="AQ204" s="84"/>
      <c r="AR204" s="53"/>
      <c r="AS204" s="53" t="s">
        <v>877</v>
      </c>
      <c r="AT204" s="53">
        <v>1</v>
      </c>
      <c r="AU204" s="83">
        <v>46215</v>
      </c>
      <c r="AV204" s="53"/>
      <c r="AW204" s="53"/>
    </row>
    <row r="205" spans="3:49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9"/>
        <v>1</v>
      </c>
      <c r="M205" s="26">
        <f t="shared" si="30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67" t="e">
        <f>SUMIFS([1]Up!$J:$J,[1]Up!$D:$D,D205)</f>
        <v>#VALUE!</v>
      </c>
      <c r="AM205" s="82"/>
      <c r="AN205" s="82" t="str">
        <f t="shared" si="31"/>
        <v/>
      </c>
      <c r="AO205" s="53" t="str">
        <f t="shared" si="32"/>
        <v/>
      </c>
      <c r="AP205" s="53" t="s">
        <v>703</v>
      </c>
      <c r="AQ205" s="84"/>
      <c r="AR205" s="53"/>
      <c r="AS205" s="53" t="s">
        <v>576</v>
      </c>
      <c r="AT205" s="53">
        <v>1</v>
      </c>
      <c r="AU205" s="83"/>
      <c r="AV205" s="53"/>
      <c r="AW205" s="53"/>
    </row>
    <row r="206" spans="3:49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9"/>
        <v>1</v>
      </c>
      <c r="M206" s="26">
        <f t="shared" si="30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67" t="e">
        <f>SUMIFS([1]Up!$J:$J,[1]Up!$D:$D,D206)</f>
        <v>#VALUE!</v>
      </c>
      <c r="AM206" s="82"/>
      <c r="AN206" s="82" t="str">
        <f t="shared" si="31"/>
        <v/>
      </c>
      <c r="AO206" s="53" t="str">
        <f t="shared" si="32"/>
        <v/>
      </c>
      <c r="AP206" s="53" t="s">
        <v>703</v>
      </c>
      <c r="AQ206" s="84"/>
      <c r="AR206" s="53"/>
      <c r="AS206" s="53" t="s">
        <v>704</v>
      </c>
      <c r="AT206" s="53">
        <v>1</v>
      </c>
      <c r="AU206" s="83">
        <v>46215</v>
      </c>
      <c r="AV206" s="53"/>
      <c r="AW206" s="53"/>
    </row>
    <row r="207" spans="3:49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9"/>
        <v>1</v>
      </c>
      <c r="M207" s="26">
        <f t="shared" si="30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67" t="e">
        <f>SUMIFS([1]Up!$J:$J,[1]Up!$D:$D,D207)</f>
        <v>#VALUE!</v>
      </c>
      <c r="AM207" s="82"/>
      <c r="AN207" s="82" t="str">
        <f t="shared" si="31"/>
        <v/>
      </c>
      <c r="AO207" s="53" t="str">
        <f t="shared" si="32"/>
        <v/>
      </c>
      <c r="AP207" s="53" t="s">
        <v>703</v>
      </c>
      <c r="AQ207" s="84"/>
      <c r="AR207" s="53"/>
      <c r="AS207" s="53" t="s">
        <v>726</v>
      </c>
      <c r="AT207" s="53">
        <v>1</v>
      </c>
      <c r="AU207" s="83">
        <v>46215</v>
      </c>
      <c r="AV207" s="53"/>
      <c r="AW207" s="53"/>
    </row>
    <row r="208" spans="3:49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9"/>
        <v>1</v>
      </c>
      <c r="M208" s="26">
        <f t="shared" si="30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67" t="e">
        <f>SUMIFS([1]Up!$J:$J,[1]Up!$D:$D,D208)</f>
        <v>#VALUE!</v>
      </c>
      <c r="AM208" s="82"/>
      <c r="AN208" s="82" t="str">
        <f t="shared" si="31"/>
        <v/>
      </c>
      <c r="AO208" s="53" t="str">
        <f t="shared" si="32"/>
        <v/>
      </c>
      <c r="AP208" s="53" t="s">
        <v>703</v>
      </c>
      <c r="AQ208" s="84"/>
      <c r="AR208" s="53"/>
      <c r="AS208" s="53" t="s">
        <v>726</v>
      </c>
      <c r="AT208" s="53">
        <v>1</v>
      </c>
      <c r="AU208" s="83">
        <v>46215</v>
      </c>
      <c r="AV208" s="53"/>
      <c r="AW208" s="53"/>
    </row>
    <row r="209" spans="3:49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9"/>
        <v>1</v>
      </c>
      <c r="M209" s="26">
        <f t="shared" si="30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67" t="e">
        <f>SUMIFS([1]Up!$J:$J,[1]Up!$D:$D,D209)</f>
        <v>#VALUE!</v>
      </c>
      <c r="AM209" s="82"/>
      <c r="AN209" s="82" t="str">
        <f t="shared" si="31"/>
        <v/>
      </c>
      <c r="AO209" s="53" t="str">
        <f t="shared" si="32"/>
        <v/>
      </c>
      <c r="AP209" s="53" t="s">
        <v>703</v>
      </c>
      <c r="AQ209" s="84"/>
      <c r="AR209" s="53"/>
      <c r="AS209" s="53" t="s">
        <v>733</v>
      </c>
      <c r="AT209" s="53">
        <v>1</v>
      </c>
      <c r="AU209" s="83">
        <v>46215</v>
      </c>
      <c r="AV209" s="53"/>
      <c r="AW209" s="53"/>
    </row>
    <row r="210" spans="3:49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9"/>
        <v>1</v>
      </c>
      <c r="M210" s="26">
        <f t="shared" si="30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67" t="e">
        <f>SUMIFS([1]Up!$J:$J,[1]Up!$D:$D,D210)</f>
        <v>#VALUE!</v>
      </c>
      <c r="AM210" s="82"/>
      <c r="AN210" s="82" t="str">
        <f t="shared" si="31"/>
        <v/>
      </c>
      <c r="AO210" s="53" t="str">
        <f t="shared" si="32"/>
        <v/>
      </c>
      <c r="AP210" s="53" t="s">
        <v>703</v>
      </c>
      <c r="AQ210" s="84"/>
      <c r="AR210" s="53"/>
      <c r="AS210" s="53" t="s">
        <v>733</v>
      </c>
      <c r="AT210" s="53">
        <v>1</v>
      </c>
      <c r="AU210" s="83">
        <v>46215</v>
      </c>
      <c r="AV210" s="53"/>
      <c r="AW210" s="53"/>
    </row>
    <row r="211" spans="3:49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9"/>
        <v>5</v>
      </c>
      <c r="M211" s="26">
        <f t="shared" si="30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67" t="e">
        <f>SUMIFS([1]Up!$J:$J,[1]Up!$D:$D,D211)</f>
        <v>#VALUE!</v>
      </c>
      <c r="AM211" s="82"/>
      <c r="AN211" s="82" t="str">
        <f t="shared" si="31"/>
        <v/>
      </c>
      <c r="AO211" s="53" t="str">
        <f t="shared" si="32"/>
        <v/>
      </c>
      <c r="AP211" s="53" t="s">
        <v>703</v>
      </c>
      <c r="AQ211" s="84"/>
      <c r="AR211" s="53"/>
      <c r="AS211" s="53" t="s">
        <v>726</v>
      </c>
      <c r="AT211" s="53">
        <v>5</v>
      </c>
      <c r="AU211" s="83">
        <v>46215</v>
      </c>
      <c r="AV211" s="53"/>
      <c r="AW211" s="53"/>
    </row>
    <row r="212" spans="3:49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9"/>
        <v>6</v>
      </c>
      <c r="M212" s="26">
        <f t="shared" si="30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67" t="e">
        <f>SUMIFS([1]Up!$J:$J,[1]Up!$D:$D,D212)</f>
        <v>#VALUE!</v>
      </c>
      <c r="AM212" s="82"/>
      <c r="AN212" s="82" t="str">
        <f t="shared" si="31"/>
        <v/>
      </c>
      <c r="AO212" s="53" t="str">
        <f t="shared" si="32"/>
        <v/>
      </c>
      <c r="AP212" s="53" t="s">
        <v>703</v>
      </c>
      <c r="AQ212" s="84"/>
      <c r="AR212" s="53"/>
      <c r="AS212" s="53" t="s">
        <v>726</v>
      </c>
      <c r="AT212" s="53">
        <v>6</v>
      </c>
      <c r="AU212" s="83">
        <v>46215</v>
      </c>
      <c r="AV212" s="53"/>
      <c r="AW212" s="53"/>
    </row>
    <row r="213" spans="3:49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9"/>
        <v>1</v>
      </c>
      <c r="M213" s="26">
        <f t="shared" si="30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67" t="e">
        <f>SUMIFS([1]Up!$J:$J,[1]Up!$D:$D,D213)</f>
        <v>#VALUE!</v>
      </c>
      <c r="AM213" s="82"/>
      <c r="AN213" s="82" t="str">
        <f t="shared" si="31"/>
        <v/>
      </c>
      <c r="AO213" s="53" t="str">
        <f t="shared" si="32"/>
        <v/>
      </c>
      <c r="AP213" s="53" t="s">
        <v>703</v>
      </c>
      <c r="AQ213" s="84"/>
      <c r="AR213" s="53"/>
      <c r="AS213" s="53" t="s">
        <v>733</v>
      </c>
      <c r="AT213" s="53">
        <v>1</v>
      </c>
      <c r="AU213" s="83">
        <v>46215</v>
      </c>
      <c r="AV213" s="53"/>
      <c r="AW213" s="53"/>
    </row>
    <row r="214" spans="3:49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9"/>
        <v>5</v>
      </c>
      <c r="M214" s="26">
        <f t="shared" si="30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67" t="e">
        <f>SUMIFS([1]Up!$J:$J,[1]Up!$D:$D,D214)</f>
        <v>#VALUE!</v>
      </c>
      <c r="AM214" s="82"/>
      <c r="AN214" s="82" t="str">
        <f t="shared" si="31"/>
        <v/>
      </c>
      <c r="AO214" s="53" t="str">
        <f t="shared" si="32"/>
        <v/>
      </c>
      <c r="AP214" s="53" t="s">
        <v>703</v>
      </c>
      <c r="AQ214" s="84"/>
      <c r="AR214" s="53"/>
      <c r="AS214" s="53" t="s">
        <v>726</v>
      </c>
      <c r="AT214" s="53">
        <v>5</v>
      </c>
      <c r="AU214" s="83">
        <v>46215</v>
      </c>
      <c r="AV214" s="53"/>
      <c r="AW214" s="53"/>
    </row>
    <row r="215" spans="3:49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9"/>
        <v>1</v>
      </c>
      <c r="M215" s="26">
        <f t="shared" si="30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67" t="e">
        <f>SUMIFS([1]Up!$J:$J,[1]Up!$D:$D,D215)</f>
        <v>#VALUE!</v>
      </c>
      <c r="AM215" s="82"/>
      <c r="AN215" s="82" t="str">
        <f t="shared" si="31"/>
        <v/>
      </c>
      <c r="AO215" s="53" t="str">
        <f t="shared" si="32"/>
        <v/>
      </c>
      <c r="AP215" s="53" t="s">
        <v>703</v>
      </c>
      <c r="AQ215" s="84"/>
      <c r="AR215" s="53"/>
      <c r="AS215" s="53" t="s">
        <v>576</v>
      </c>
      <c r="AT215" s="53">
        <v>1</v>
      </c>
      <c r="AU215" s="83"/>
      <c r="AV215" s="53"/>
      <c r="AW215" s="53"/>
    </row>
    <row r="216" spans="3:49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9"/>
        <v>1</v>
      </c>
      <c r="M216" s="26">
        <f t="shared" si="30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67" t="e">
        <f>SUMIFS([1]Up!$J:$J,[1]Up!$D:$D,D216)</f>
        <v>#VALUE!</v>
      </c>
      <c r="AM216" s="82"/>
      <c r="AN216" s="82" t="str">
        <f t="shared" si="31"/>
        <v/>
      </c>
      <c r="AO216" s="53" t="str">
        <f t="shared" si="32"/>
        <v/>
      </c>
      <c r="AP216" s="53" t="s">
        <v>703</v>
      </c>
      <c r="AQ216" s="84"/>
      <c r="AR216" s="53"/>
      <c r="AS216" s="53" t="s">
        <v>722</v>
      </c>
      <c r="AT216" s="53">
        <v>1</v>
      </c>
      <c r="AU216" s="83">
        <v>46215</v>
      </c>
      <c r="AV216" s="53"/>
      <c r="AW216" s="53"/>
    </row>
    <row r="217" spans="3:49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9"/>
        <v>1</v>
      </c>
      <c r="M217" s="26">
        <f t="shared" si="30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67" t="e">
        <f>SUMIFS([1]Up!$J:$J,[1]Up!$D:$D,D217)</f>
        <v>#VALUE!</v>
      </c>
      <c r="AM217" s="82"/>
      <c r="AN217" s="82" t="str">
        <f t="shared" si="31"/>
        <v/>
      </c>
      <c r="AO217" s="53" t="str">
        <f t="shared" si="32"/>
        <v/>
      </c>
      <c r="AP217" s="53" t="s">
        <v>703</v>
      </c>
      <c r="AQ217" s="84"/>
      <c r="AR217" s="53"/>
      <c r="AS217" s="53" t="s">
        <v>733</v>
      </c>
      <c r="AT217" s="53">
        <v>1</v>
      </c>
      <c r="AU217" s="83">
        <v>46215</v>
      </c>
      <c r="AV217" s="53"/>
      <c r="AW217" s="53"/>
    </row>
    <row r="218" spans="3:49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9"/>
        <v>4</v>
      </c>
      <c r="M218" s="26">
        <f t="shared" si="30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26"/>
      <c r="AI218" s="26"/>
      <c r="AJ218" s="26"/>
      <c r="AK218" s="26"/>
      <c r="AL218" s="67" t="e">
        <f>SUMIFS([1]Up!$J:$J,[1]Up!$D:$D,D218)</f>
        <v>#VALUE!</v>
      </c>
      <c r="AM218" s="82"/>
      <c r="AN218" s="82" t="str">
        <f t="shared" si="31"/>
        <v/>
      </c>
      <c r="AO218" s="53" t="str">
        <f t="shared" si="32"/>
        <v/>
      </c>
      <c r="AP218" s="53" t="s">
        <v>703</v>
      </c>
      <c r="AQ218" s="84"/>
      <c r="AR218" s="53"/>
      <c r="AS218" s="53" t="s">
        <v>744</v>
      </c>
      <c r="AT218" s="53">
        <v>4</v>
      </c>
      <c r="AU218" s="83">
        <v>46215</v>
      </c>
      <c r="AV218" s="53"/>
      <c r="AW218" s="53"/>
    </row>
    <row r="219" spans="3:49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9"/>
        <v>2</v>
      </c>
      <c r="M219" s="26">
        <f t="shared" si="30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>
        <v>2</v>
      </c>
      <c r="AH219" s="26"/>
      <c r="AI219" s="26"/>
      <c r="AJ219" s="26"/>
      <c r="AK219" s="26"/>
      <c r="AL219" s="67" t="e">
        <f>SUMIFS([1]Up!$J:$J,[1]Up!$D:$D,D219)</f>
        <v>#VALUE!</v>
      </c>
      <c r="AM219" s="82"/>
      <c r="AN219" s="82" t="str">
        <f t="shared" si="31"/>
        <v/>
      </c>
      <c r="AO219" s="53" t="str">
        <f t="shared" si="32"/>
        <v/>
      </c>
      <c r="AP219" s="53" t="s">
        <v>703</v>
      </c>
      <c r="AQ219" s="84"/>
      <c r="AR219" s="53"/>
      <c r="AS219" s="53" t="s">
        <v>903</v>
      </c>
      <c r="AT219" s="53">
        <v>2</v>
      </c>
      <c r="AU219" s="83">
        <v>46236</v>
      </c>
      <c r="AV219" s="53"/>
      <c r="AW219" s="53"/>
    </row>
    <row r="220" spans="3:49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9"/>
        <v>0</v>
      </c>
      <c r="M220" s="26">
        <f t="shared" si="30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67" t="e">
        <f>SUMIFS([1]Up!$J:$J,[1]Up!$D:$D,D220)</f>
        <v>#VALUE!</v>
      </c>
      <c r="AM220" s="82"/>
      <c r="AN220" s="82" t="str">
        <f t="shared" si="31"/>
        <v/>
      </c>
      <c r="AO220" s="53" t="str">
        <f t="shared" si="32"/>
        <v/>
      </c>
      <c r="AP220" s="53" t="s">
        <v>682</v>
      </c>
      <c r="AQ220" s="84"/>
      <c r="AR220" s="53"/>
      <c r="AS220" s="53"/>
      <c r="AT220" s="53"/>
      <c r="AU220" s="83"/>
      <c r="AV220" s="53"/>
      <c r="AW220" s="53"/>
    </row>
    <row r="221" spans="3:49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9"/>
        <v>0</v>
      </c>
      <c r="M221" s="26">
        <f t="shared" si="30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67" t="e">
        <f>SUMIFS([1]Up!$J:$J,[1]Up!$D:$D,D221)</f>
        <v>#VALUE!</v>
      </c>
      <c r="AM221" s="82"/>
      <c r="AN221" s="82" t="str">
        <f t="shared" si="31"/>
        <v>PL152</v>
      </c>
      <c r="AO221" s="53" t="str">
        <f t="shared" si="32"/>
        <v/>
      </c>
      <c r="AP221" s="53" t="s">
        <v>703</v>
      </c>
      <c r="AQ221" s="84"/>
      <c r="AR221" s="53"/>
      <c r="AS221" s="53"/>
      <c r="AT221" s="53"/>
      <c r="AU221" s="83"/>
      <c r="AV221" s="53"/>
      <c r="AW221" s="53"/>
    </row>
    <row r="222" spans="3:49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9"/>
        <v>0</v>
      </c>
      <c r="M222" s="26">
        <f t="shared" si="30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67" t="e">
        <f>SUMIFS([1]Up!$J:$J,[1]Up!$D:$D,D222)</f>
        <v>#VALUE!</v>
      </c>
      <c r="AM222" s="82"/>
      <c r="AN222" s="82" t="str">
        <f t="shared" si="31"/>
        <v/>
      </c>
      <c r="AO222" s="53" t="str">
        <f t="shared" si="32"/>
        <v/>
      </c>
      <c r="AP222" s="53" t="s">
        <v>786</v>
      </c>
      <c r="AQ222" s="84"/>
      <c r="AR222" s="53"/>
      <c r="AS222" s="53" t="s">
        <v>907</v>
      </c>
      <c r="AT222" s="53">
        <v>2</v>
      </c>
      <c r="AU222" s="83">
        <v>46215</v>
      </c>
      <c r="AV222" s="53"/>
      <c r="AW222" s="53"/>
    </row>
    <row r="223" spans="3:49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9"/>
        <v>20</v>
      </c>
      <c r="M223" s="26">
        <f t="shared" si="30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26"/>
      <c r="AI223" s="26"/>
      <c r="AJ223" s="26"/>
      <c r="AK223" s="26"/>
      <c r="AL223" s="67" t="e">
        <f>SUMIFS([1]Up!$J:$J,[1]Up!$D:$D,D223)</f>
        <v>#VALUE!</v>
      </c>
      <c r="AM223" s="82"/>
      <c r="AN223" s="82" t="str">
        <f t="shared" si="31"/>
        <v>PL10</v>
      </c>
      <c r="AO223" s="53" t="str">
        <f t="shared" si="32"/>
        <v/>
      </c>
      <c r="AP223" s="53" t="s">
        <v>703</v>
      </c>
      <c r="AQ223" s="84"/>
      <c r="AR223" s="53"/>
      <c r="AS223" s="53" t="s">
        <v>779</v>
      </c>
      <c r="AT223" s="53">
        <v>20</v>
      </c>
      <c r="AU223" s="83">
        <v>46215</v>
      </c>
      <c r="AV223" s="53"/>
      <c r="AW223" s="53"/>
    </row>
    <row r="224" spans="3:49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9"/>
        <v>1</v>
      </c>
      <c r="M224" s="26">
        <f t="shared" si="30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>
        <v>3</v>
      </c>
      <c r="AI224" s="26"/>
      <c r="AJ224" s="26"/>
      <c r="AK224" s="26"/>
      <c r="AL224" s="67" t="e">
        <f>SUMIFS([1]Up!$J:$J,[1]Up!$D:$D,D224)</f>
        <v>#VALUE!</v>
      </c>
      <c r="AM224" s="82" t="s">
        <v>4559</v>
      </c>
      <c r="AN224" s="82" t="str">
        <f t="shared" si="31"/>
        <v>PL6</v>
      </c>
      <c r="AO224" s="53" t="str">
        <f t="shared" si="32"/>
        <v>Thừa 2</v>
      </c>
      <c r="AP224" s="53" t="s">
        <v>703</v>
      </c>
      <c r="AQ224" s="84"/>
      <c r="AR224" s="53"/>
      <c r="AS224" s="53" t="s">
        <v>576</v>
      </c>
      <c r="AT224" s="53">
        <v>1</v>
      </c>
      <c r="AU224" s="83"/>
      <c r="AV224" s="53"/>
      <c r="AW224" s="53"/>
    </row>
    <row r="225" spans="3:49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9"/>
        <v>2</v>
      </c>
      <c r="M225" s="26">
        <f t="shared" si="30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26">
        <v>1</v>
      </c>
      <c r="AI225" s="26"/>
      <c r="AJ225" s="26"/>
      <c r="AK225" s="26"/>
      <c r="AL225" s="67" t="e">
        <f>SUMIFS([1]Up!$J:$J,[1]Up!$D:$D,D225)</f>
        <v>#VALUE!</v>
      </c>
      <c r="AM225" s="82"/>
      <c r="AN225" s="82" t="str">
        <f t="shared" si="31"/>
        <v>PL6</v>
      </c>
      <c r="AO225" s="53" t="str">
        <f t="shared" si="32"/>
        <v>Thừa 1</v>
      </c>
      <c r="AP225" s="53" t="s">
        <v>703</v>
      </c>
      <c r="AQ225" s="84"/>
      <c r="AR225" s="53"/>
      <c r="AS225" s="53" t="s">
        <v>913</v>
      </c>
      <c r="AT225" s="53">
        <v>2</v>
      </c>
      <c r="AU225" s="83">
        <v>46236</v>
      </c>
      <c r="AV225" s="53"/>
      <c r="AW225" s="53"/>
    </row>
    <row r="226" spans="3:49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9"/>
        <v>2</v>
      </c>
      <c r="M226" s="26">
        <f t="shared" si="30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67" t="e">
        <f>SUMIFS([1]Up!$J:$J,[1]Up!$D:$D,D226)</f>
        <v>#VALUE!</v>
      </c>
      <c r="AM226" s="82"/>
      <c r="AN226" s="82" t="str">
        <f t="shared" si="31"/>
        <v>PL6</v>
      </c>
      <c r="AO226" s="53" t="str">
        <f t="shared" si="32"/>
        <v/>
      </c>
      <c r="AP226" s="53" t="s">
        <v>703</v>
      </c>
      <c r="AQ226" s="84"/>
      <c r="AR226" s="53"/>
      <c r="AS226" s="53" t="s">
        <v>919</v>
      </c>
      <c r="AT226" s="53">
        <v>2</v>
      </c>
      <c r="AU226" s="83">
        <v>46215</v>
      </c>
      <c r="AV226" s="53"/>
      <c r="AW226" s="53"/>
    </row>
    <row r="227" spans="3:49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9"/>
        <v>2</v>
      </c>
      <c r="M227" s="26">
        <f t="shared" si="30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>
        <v>2</v>
      </c>
      <c r="AI227" s="26"/>
      <c r="AJ227" s="26"/>
      <c r="AK227" s="26"/>
      <c r="AL227" s="67" t="e">
        <f>SUMIFS([1]Up!$J:$J,[1]Up!$D:$D,D227)</f>
        <v>#VALUE!</v>
      </c>
      <c r="AM227" s="82"/>
      <c r="AN227" s="82" t="str">
        <f t="shared" si="31"/>
        <v>PL6</v>
      </c>
      <c r="AO227" s="53" t="str">
        <f t="shared" si="32"/>
        <v/>
      </c>
      <c r="AP227" s="53" t="s">
        <v>703</v>
      </c>
      <c r="AQ227" s="84"/>
      <c r="AR227" s="53"/>
      <c r="AS227" s="53" t="s">
        <v>765</v>
      </c>
      <c r="AT227" s="53">
        <v>2</v>
      </c>
      <c r="AU227" s="83">
        <v>46215</v>
      </c>
      <c r="AV227" s="53"/>
      <c r="AW227" s="53"/>
    </row>
    <row r="228" spans="3:49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9"/>
        <v>0</v>
      </c>
      <c r="M228" s="26">
        <f t="shared" si="30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67" t="e">
        <f>SUMIFS([1]Up!$J:$J,[1]Up!$D:$D,D228)</f>
        <v>#VALUE!</v>
      </c>
      <c r="AM228" s="82"/>
      <c r="AN228" s="82" t="str">
        <f t="shared" si="31"/>
        <v>PL10</v>
      </c>
      <c r="AO228" s="53" t="str">
        <f t="shared" si="32"/>
        <v/>
      </c>
      <c r="AP228" s="53" t="s">
        <v>786</v>
      </c>
      <c r="AQ228" s="84"/>
      <c r="AR228" s="53"/>
      <c r="AS228" s="53" t="s">
        <v>779</v>
      </c>
      <c r="AT228" s="53">
        <v>1</v>
      </c>
      <c r="AU228" s="83">
        <v>46215</v>
      </c>
      <c r="AV228" s="53"/>
      <c r="AW228" s="53"/>
    </row>
    <row r="229" spans="3:49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9"/>
        <v>4</v>
      </c>
      <c r="M229" s="26">
        <f t="shared" si="30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>
        <v>4</v>
      </c>
      <c r="AJ229" s="26"/>
      <c r="AK229" s="26"/>
      <c r="AL229" s="67" t="e">
        <f>SUMIFS([1]Up!$J:$J,[1]Up!$D:$D,D229)</f>
        <v>#VALUE!</v>
      </c>
      <c r="AM229" s="82"/>
      <c r="AN229" s="82" t="str">
        <f t="shared" si="31"/>
        <v>PL12</v>
      </c>
      <c r="AO229" s="53" t="str">
        <f t="shared" si="32"/>
        <v/>
      </c>
      <c r="AP229" s="53" t="s">
        <v>786</v>
      </c>
      <c r="AQ229" s="84"/>
      <c r="AR229" s="53"/>
      <c r="AS229" s="53" t="s">
        <v>792</v>
      </c>
      <c r="AT229" s="53">
        <v>4</v>
      </c>
      <c r="AU229" s="83">
        <v>46215</v>
      </c>
      <c r="AV229" s="53"/>
      <c r="AW229" s="53"/>
    </row>
    <row r="230" spans="3:49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9"/>
        <v>2</v>
      </c>
      <c r="M230" s="26">
        <f t="shared" si="30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>
        <v>2</v>
      </c>
      <c r="AJ230" s="26"/>
      <c r="AK230" s="26"/>
      <c r="AL230" s="67" t="e">
        <f>SUMIFS([1]Up!$J:$J,[1]Up!$D:$D,D230)</f>
        <v>#VALUE!</v>
      </c>
      <c r="AM230" s="82"/>
      <c r="AN230" s="82" t="str">
        <f t="shared" si="31"/>
        <v/>
      </c>
      <c r="AO230" s="53" t="str">
        <f t="shared" si="32"/>
        <v/>
      </c>
      <c r="AP230" s="53" t="s">
        <v>786</v>
      </c>
      <c r="AQ230" s="84"/>
      <c r="AR230" s="53"/>
      <c r="AS230" s="53" t="s">
        <v>806</v>
      </c>
      <c r="AT230" s="53">
        <v>2</v>
      </c>
      <c r="AU230" s="83">
        <v>46215</v>
      </c>
      <c r="AV230" s="53"/>
      <c r="AW230" s="53"/>
    </row>
    <row r="231" spans="3:49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9"/>
        <v>0</v>
      </c>
      <c r="M231" s="26">
        <f t="shared" si="30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67" t="e">
        <f>SUMIFS([1]Up!$J:$J,[1]Up!$D:$D,D231)</f>
        <v>#VALUE!</v>
      </c>
      <c r="AM231" s="82"/>
      <c r="AN231" s="82" t="str">
        <f t="shared" si="31"/>
        <v/>
      </c>
      <c r="AO231" s="53" t="str">
        <f t="shared" si="32"/>
        <v/>
      </c>
      <c r="AP231" s="53" t="s">
        <v>682</v>
      </c>
      <c r="AQ231" s="84"/>
      <c r="AR231" s="53"/>
      <c r="AS231" s="53"/>
      <c r="AT231" s="53"/>
      <c r="AU231" s="83"/>
      <c r="AV231" s="53"/>
      <c r="AW231" s="53"/>
    </row>
    <row r="232" spans="3:49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9"/>
        <v>0</v>
      </c>
      <c r="M232" s="26">
        <f t="shared" si="30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67" t="e">
        <f>SUMIFS([1]Up!$J:$J,[1]Up!$D:$D,D232)</f>
        <v>#VALUE!</v>
      </c>
      <c r="AM232" s="82"/>
      <c r="AN232" s="82" t="str">
        <f t="shared" si="31"/>
        <v/>
      </c>
      <c r="AO232" s="53" t="str">
        <f t="shared" si="32"/>
        <v/>
      </c>
      <c r="AP232" s="53" t="s">
        <v>682</v>
      </c>
      <c r="AQ232" s="84"/>
      <c r="AR232" s="53"/>
      <c r="AS232" s="53"/>
      <c r="AT232" s="53"/>
      <c r="AU232" s="83"/>
      <c r="AV232" s="53"/>
      <c r="AW232" s="53"/>
    </row>
    <row r="233" spans="3:49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9"/>
        <v>0</v>
      </c>
      <c r="M233" s="26">
        <f t="shared" si="30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67" t="e">
        <f>SUMIFS([1]Up!$J:$J,[1]Up!$D:$D,D233)</f>
        <v>#VALUE!</v>
      </c>
      <c r="AM233" s="82"/>
      <c r="AN233" s="82" t="str">
        <f t="shared" si="31"/>
        <v/>
      </c>
      <c r="AO233" s="53" t="str">
        <f t="shared" si="32"/>
        <v/>
      </c>
      <c r="AP233" s="53" t="s">
        <v>682</v>
      </c>
      <c r="AQ233" s="84"/>
      <c r="AR233" s="53"/>
      <c r="AS233" s="53"/>
      <c r="AT233" s="53"/>
      <c r="AU233" s="83"/>
      <c r="AV233" s="53"/>
      <c r="AW233" s="53"/>
    </row>
    <row r="234" spans="3:49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9"/>
        <v>0</v>
      </c>
      <c r="M234" s="26">
        <f t="shared" si="30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67" t="e">
        <f>SUMIFS([1]Up!$J:$J,[1]Up!$D:$D,D234)</f>
        <v>#VALUE!</v>
      </c>
      <c r="AM234" s="82"/>
      <c r="AN234" s="82" t="str">
        <f t="shared" si="31"/>
        <v/>
      </c>
      <c r="AO234" s="53" t="str">
        <f t="shared" si="32"/>
        <v/>
      </c>
      <c r="AP234" s="53" t="s">
        <v>682</v>
      </c>
      <c r="AQ234" s="84"/>
      <c r="AR234" s="53"/>
      <c r="AS234" s="53"/>
      <c r="AT234" s="53"/>
      <c r="AU234" s="83"/>
      <c r="AV234" s="53"/>
      <c r="AW234" s="53"/>
    </row>
    <row r="235" spans="3:49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9"/>
        <v>0</v>
      </c>
      <c r="M235" s="26">
        <f t="shared" si="30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67" t="e">
        <f>SUMIFS([1]Up!$J:$J,[1]Up!$D:$D,D235)</f>
        <v>#VALUE!</v>
      </c>
      <c r="AM235" s="82"/>
      <c r="AN235" s="82" t="str">
        <f t="shared" si="31"/>
        <v/>
      </c>
      <c r="AO235" s="53" t="str">
        <f t="shared" si="32"/>
        <v/>
      </c>
      <c r="AP235" s="53" t="s">
        <v>786</v>
      </c>
      <c r="AQ235" s="84"/>
      <c r="AR235" s="53"/>
      <c r="AS235" s="53"/>
      <c r="AT235" s="53"/>
      <c r="AU235" s="83"/>
      <c r="AV235" s="53"/>
      <c r="AW235" s="53"/>
    </row>
    <row r="236" spans="3:49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9"/>
        <v>0</v>
      </c>
      <c r="M236" s="26">
        <f t="shared" si="30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67" t="e">
        <f>SUMIFS([1]Up!$J:$J,[1]Up!$D:$D,D236)</f>
        <v>#VALUE!</v>
      </c>
      <c r="AM236" s="82"/>
      <c r="AN236" s="82" t="str">
        <f t="shared" si="31"/>
        <v/>
      </c>
      <c r="AO236" s="53" t="str">
        <f t="shared" si="32"/>
        <v/>
      </c>
      <c r="AP236" s="53" t="s">
        <v>682</v>
      </c>
      <c r="AQ236" s="84"/>
      <c r="AR236" s="53"/>
      <c r="AS236" s="53"/>
      <c r="AT236" s="53"/>
      <c r="AU236" s="83"/>
      <c r="AV236" s="53"/>
      <c r="AW236" s="53"/>
    </row>
    <row r="237" spans="3:49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9"/>
        <v>0</v>
      </c>
      <c r="M237" s="26">
        <f t="shared" si="30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67" t="e">
        <f>SUMIFS([1]Up!$J:$J,[1]Up!$D:$D,D237)</f>
        <v>#VALUE!</v>
      </c>
      <c r="AM237" s="82"/>
      <c r="AN237" s="82" t="str">
        <f t="shared" si="31"/>
        <v/>
      </c>
      <c r="AO237" s="53" t="str">
        <f t="shared" si="32"/>
        <v/>
      </c>
      <c r="AP237" s="53" t="s">
        <v>786</v>
      </c>
      <c r="AQ237" s="84"/>
      <c r="AR237" s="53"/>
      <c r="AS237" s="53"/>
      <c r="AT237" s="53"/>
      <c r="AU237" s="83"/>
      <c r="AV237" s="53"/>
      <c r="AW237" s="53"/>
    </row>
    <row r="238" spans="3:49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3">MIN(SUM(N238:AK238),I238)</f>
        <v>0</v>
      </c>
      <c r="M238" s="26">
        <f t="shared" ref="M238:M301" si="34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67" t="e">
        <f>SUMIFS([1]Up!$J:$J,[1]Up!$D:$D,D238)</f>
        <v>#VALUE!</v>
      </c>
      <c r="AM238" s="82"/>
      <c r="AN238" s="82" t="str">
        <f t="shared" ref="AN238:AN301" si="35">IFERROR(IF(C238="Plate",LEFT(E238,FIND("*",E238,1)-1),""),IF(C238="Plate",LEFT(E238,FIND("x",E238,1)-1),""))</f>
        <v/>
      </c>
      <c r="AO238" s="53" t="str">
        <f t="shared" ref="AO238:AO301" si="36">IF(ROUND(SUM(N238:AK238)-I238,0)&gt;0,"Thừa "&amp;SUM(N238:AK238)-I238,"")</f>
        <v/>
      </c>
      <c r="AP238" s="53" t="s">
        <v>682</v>
      </c>
      <c r="AQ238" s="84"/>
      <c r="AR238" s="53"/>
      <c r="AS238" s="53"/>
      <c r="AT238" s="53"/>
      <c r="AU238" s="83"/>
      <c r="AV238" s="53"/>
      <c r="AW238" s="53"/>
    </row>
    <row r="239" spans="3:49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3"/>
        <v>0</v>
      </c>
      <c r="M239" s="26">
        <f t="shared" si="34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67" t="e">
        <f>SUMIFS([1]Up!$J:$J,[1]Up!$D:$D,D239)</f>
        <v>#VALUE!</v>
      </c>
      <c r="AM239" s="82"/>
      <c r="AN239" s="82" t="str">
        <f t="shared" si="35"/>
        <v/>
      </c>
      <c r="AO239" s="53" t="str">
        <f t="shared" si="36"/>
        <v/>
      </c>
      <c r="AP239" s="53" t="s">
        <v>682</v>
      </c>
      <c r="AQ239" s="84"/>
      <c r="AR239" s="53"/>
      <c r="AS239" s="53"/>
      <c r="AT239" s="53"/>
      <c r="AU239" s="83"/>
      <c r="AV239" s="53"/>
      <c r="AW239" s="53"/>
    </row>
    <row r="240" spans="3:49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3"/>
        <v>0</v>
      </c>
      <c r="M240" s="26">
        <f t="shared" si="34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67" t="e">
        <f>SUMIFS([1]Up!$J:$J,[1]Up!$D:$D,D240)</f>
        <v>#VALUE!</v>
      </c>
      <c r="AM240" s="82"/>
      <c r="AN240" s="82" t="str">
        <f t="shared" si="35"/>
        <v/>
      </c>
      <c r="AO240" s="53" t="str">
        <f t="shared" si="36"/>
        <v/>
      </c>
      <c r="AP240" s="53" t="s">
        <v>682</v>
      </c>
      <c r="AQ240" s="84"/>
      <c r="AR240" s="53"/>
      <c r="AS240" s="53"/>
      <c r="AT240" s="53"/>
      <c r="AU240" s="83"/>
      <c r="AV240" s="53"/>
      <c r="AW240" s="53"/>
    </row>
    <row r="241" spans="3:49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3"/>
        <v>0</v>
      </c>
      <c r="M241" s="26">
        <f t="shared" si="34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67" t="e">
        <f>SUMIFS([1]Up!$J:$J,[1]Up!$D:$D,D241)</f>
        <v>#VALUE!</v>
      </c>
      <c r="AM241" s="82"/>
      <c r="AN241" s="82" t="str">
        <f t="shared" si="35"/>
        <v/>
      </c>
      <c r="AO241" s="53" t="str">
        <f t="shared" si="36"/>
        <v/>
      </c>
      <c r="AP241" s="53" t="s">
        <v>682</v>
      </c>
      <c r="AQ241" s="84"/>
      <c r="AR241" s="53"/>
      <c r="AS241" s="53"/>
      <c r="AT241" s="53"/>
      <c r="AU241" s="83"/>
      <c r="AV241" s="53"/>
      <c r="AW241" s="53"/>
    </row>
    <row r="242" spans="3:49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3"/>
        <v>0</v>
      </c>
      <c r="M242" s="26">
        <f t="shared" si="34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67" t="e">
        <f>SUMIFS([1]Up!$J:$J,[1]Up!$D:$D,D242)</f>
        <v>#VALUE!</v>
      </c>
      <c r="AM242" s="82"/>
      <c r="AN242" s="82" t="str">
        <f t="shared" si="35"/>
        <v/>
      </c>
      <c r="AO242" s="53" t="str">
        <f t="shared" si="36"/>
        <v/>
      </c>
      <c r="AP242" s="53" t="s">
        <v>682</v>
      </c>
      <c r="AQ242" s="84"/>
      <c r="AR242" s="53"/>
      <c r="AS242" s="53"/>
      <c r="AT242" s="53"/>
      <c r="AU242" s="83"/>
      <c r="AV242" s="53"/>
      <c r="AW242" s="53"/>
    </row>
    <row r="243" spans="3:49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3"/>
        <v>1</v>
      </c>
      <c r="M243" s="26">
        <f t="shared" si="34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26"/>
      <c r="AI243" s="26"/>
      <c r="AJ243" s="26"/>
      <c r="AK243" s="26"/>
      <c r="AL243" s="67" t="e">
        <f>SUMIFS([1]Up!$J:$J,[1]Up!$D:$D,D243)</f>
        <v>#VALUE!</v>
      </c>
      <c r="AM243" s="82"/>
      <c r="AN243" s="82" t="str">
        <f t="shared" si="35"/>
        <v>PL10</v>
      </c>
      <c r="AO243" s="53" t="str">
        <f t="shared" si="36"/>
        <v/>
      </c>
      <c r="AP243" s="53" t="s">
        <v>703</v>
      </c>
      <c r="AQ243" s="84"/>
      <c r="AR243" s="53"/>
      <c r="AS243" s="53" t="s">
        <v>779</v>
      </c>
      <c r="AT243" s="53">
        <v>1</v>
      </c>
      <c r="AU243" s="83">
        <v>46215</v>
      </c>
      <c r="AV243" s="53"/>
      <c r="AW243" s="53"/>
    </row>
    <row r="244" spans="3:49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3"/>
        <v>1</v>
      </c>
      <c r="M244" s="26">
        <f t="shared" si="34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26"/>
      <c r="AI244" s="26"/>
      <c r="AJ244" s="26"/>
      <c r="AK244" s="26"/>
      <c r="AL244" s="67" t="e">
        <f>SUMIFS([1]Up!$J:$J,[1]Up!$D:$D,D244)</f>
        <v>#VALUE!</v>
      </c>
      <c r="AM244" s="82"/>
      <c r="AN244" s="82" t="str">
        <f t="shared" si="35"/>
        <v>PL10</v>
      </c>
      <c r="AO244" s="53" t="str">
        <f t="shared" si="36"/>
        <v/>
      </c>
      <c r="AP244" s="53" t="s">
        <v>703</v>
      </c>
      <c r="AQ244" s="84"/>
      <c r="AR244" s="53"/>
      <c r="AS244" s="53" t="s">
        <v>779</v>
      </c>
      <c r="AT244" s="53">
        <v>1</v>
      </c>
      <c r="AU244" s="83">
        <v>46215</v>
      </c>
      <c r="AV244" s="53"/>
      <c r="AW244" s="53"/>
    </row>
    <row r="245" spans="3:49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3"/>
        <v>10</v>
      </c>
      <c r="M245" s="26">
        <f t="shared" si="34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26"/>
      <c r="AI245" s="26"/>
      <c r="AJ245" s="26"/>
      <c r="AK245" s="26"/>
      <c r="AL245" s="67" t="e">
        <f>SUMIFS([1]Up!$J:$J,[1]Up!$D:$D,D245)</f>
        <v>#VALUE!</v>
      </c>
      <c r="AM245" s="82"/>
      <c r="AN245" s="82" t="str">
        <f t="shared" si="35"/>
        <v>PL10</v>
      </c>
      <c r="AO245" s="53" t="str">
        <f t="shared" si="36"/>
        <v/>
      </c>
      <c r="AP245" s="53" t="s">
        <v>703</v>
      </c>
      <c r="AQ245" s="84"/>
      <c r="AR245" s="53"/>
      <c r="AS245" s="53" t="s">
        <v>779</v>
      </c>
      <c r="AT245" s="53">
        <v>10</v>
      </c>
      <c r="AU245" s="83">
        <v>46215</v>
      </c>
      <c r="AV245" s="53"/>
      <c r="AW245" s="53"/>
    </row>
    <row r="246" spans="3:49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3"/>
        <v>3</v>
      </c>
      <c r="M246" s="26">
        <f t="shared" si="34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26"/>
      <c r="AI246" s="26"/>
      <c r="AJ246" s="26"/>
      <c r="AK246" s="26"/>
      <c r="AL246" s="67" t="e">
        <f>SUMIFS([1]Up!$J:$J,[1]Up!$D:$D,D246)</f>
        <v>#VALUE!</v>
      </c>
      <c r="AM246" s="82"/>
      <c r="AN246" s="82" t="str">
        <f t="shared" si="35"/>
        <v>PL19</v>
      </c>
      <c r="AO246" s="53" t="str">
        <f t="shared" si="36"/>
        <v/>
      </c>
      <c r="AP246" s="53" t="s">
        <v>703</v>
      </c>
      <c r="AQ246" s="84"/>
      <c r="AR246" s="53"/>
      <c r="AS246" s="53" t="s">
        <v>850</v>
      </c>
      <c r="AT246" s="53">
        <v>3</v>
      </c>
      <c r="AU246" s="83">
        <v>46215</v>
      </c>
      <c r="AV246" s="53"/>
      <c r="AW246" s="53"/>
    </row>
    <row r="247" spans="3:49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3"/>
        <v>3</v>
      </c>
      <c r="M247" s="26">
        <f t="shared" si="34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26"/>
      <c r="AI247" s="26"/>
      <c r="AJ247" s="26"/>
      <c r="AK247" s="26"/>
      <c r="AL247" s="67" t="e">
        <f>SUMIFS([1]Up!$J:$J,[1]Up!$D:$D,D247)</f>
        <v>#VALUE!</v>
      </c>
      <c r="AM247" s="82"/>
      <c r="AN247" s="82" t="str">
        <f t="shared" si="35"/>
        <v>PL19</v>
      </c>
      <c r="AO247" s="53" t="str">
        <f t="shared" si="36"/>
        <v/>
      </c>
      <c r="AP247" s="53" t="s">
        <v>703</v>
      </c>
      <c r="AQ247" s="84"/>
      <c r="AR247" s="53"/>
      <c r="AS247" s="53" t="s">
        <v>850</v>
      </c>
      <c r="AT247" s="53">
        <v>3</v>
      </c>
      <c r="AU247" s="83">
        <v>46215</v>
      </c>
      <c r="AV247" s="53"/>
      <c r="AW247" s="53"/>
    </row>
    <row r="248" spans="3:49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3"/>
        <v>2</v>
      </c>
      <c r="M248" s="26">
        <f t="shared" si="34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26"/>
      <c r="AI248" s="26"/>
      <c r="AJ248" s="26"/>
      <c r="AK248" s="26"/>
      <c r="AL248" s="67" t="e">
        <f>SUMIFS([1]Up!$J:$J,[1]Up!$D:$D,D248)</f>
        <v>#VALUE!</v>
      </c>
      <c r="AM248" s="82"/>
      <c r="AN248" s="82" t="str">
        <f t="shared" si="35"/>
        <v>PL10</v>
      </c>
      <c r="AO248" s="53" t="str">
        <f t="shared" si="36"/>
        <v/>
      </c>
      <c r="AP248" s="53" t="s">
        <v>703</v>
      </c>
      <c r="AQ248" s="84"/>
      <c r="AR248" s="53"/>
      <c r="AS248" s="53" t="s">
        <v>779</v>
      </c>
      <c r="AT248" s="53">
        <v>2</v>
      </c>
      <c r="AU248" s="83">
        <v>46215</v>
      </c>
      <c r="AV248" s="53"/>
      <c r="AW248" s="53"/>
    </row>
    <row r="249" spans="3:49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3"/>
        <v>0</v>
      </c>
      <c r="M249" s="26">
        <f t="shared" si="34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67" t="e">
        <f>SUMIFS([1]Up!$J:$J,[1]Up!$D:$D,D249)</f>
        <v>#VALUE!</v>
      </c>
      <c r="AM249" s="82"/>
      <c r="AN249" s="82" t="str">
        <f t="shared" si="35"/>
        <v/>
      </c>
      <c r="AO249" s="53" t="str">
        <f t="shared" si="36"/>
        <v/>
      </c>
      <c r="AP249" s="53" t="s">
        <v>682</v>
      </c>
      <c r="AQ249" s="84"/>
      <c r="AR249" s="53"/>
      <c r="AS249" s="53"/>
      <c r="AT249" s="53"/>
      <c r="AU249" s="83"/>
      <c r="AV249" s="53"/>
      <c r="AW249" s="53"/>
    </row>
    <row r="250" spans="3:49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3"/>
        <v>0</v>
      </c>
      <c r="M250" s="26">
        <f t="shared" si="34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67" t="e">
        <f>SUMIFS([1]Up!$J:$J,[1]Up!$D:$D,D250)</f>
        <v>#VALUE!</v>
      </c>
      <c r="AM250" s="82"/>
      <c r="AN250" s="82" t="str">
        <f t="shared" si="35"/>
        <v/>
      </c>
      <c r="AO250" s="53" t="str">
        <f t="shared" si="36"/>
        <v/>
      </c>
      <c r="AP250" s="53" t="s">
        <v>703</v>
      </c>
      <c r="AQ250" s="84"/>
      <c r="AR250" s="53"/>
      <c r="AS250" s="53" t="s">
        <v>877</v>
      </c>
      <c r="AT250" s="53">
        <v>1</v>
      </c>
      <c r="AU250" s="83">
        <v>46215</v>
      </c>
      <c r="AV250" s="53"/>
      <c r="AW250" s="53"/>
    </row>
    <row r="251" spans="3:49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3"/>
        <v>1</v>
      </c>
      <c r="M251" s="26">
        <f t="shared" si="34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67" t="e">
        <f>SUMIFS([1]Up!$J:$J,[1]Up!$D:$D,D251)</f>
        <v>#VALUE!</v>
      </c>
      <c r="AM251" s="82"/>
      <c r="AN251" s="82" t="str">
        <f t="shared" si="35"/>
        <v/>
      </c>
      <c r="AO251" s="53" t="str">
        <f t="shared" si="36"/>
        <v/>
      </c>
      <c r="AP251" s="53" t="s">
        <v>703</v>
      </c>
      <c r="AQ251" s="84"/>
      <c r="AR251" s="53"/>
      <c r="AS251" s="53" t="s">
        <v>576</v>
      </c>
      <c r="AT251" s="53">
        <v>1</v>
      </c>
      <c r="AU251" s="83"/>
      <c r="AV251" s="53"/>
      <c r="AW251" s="53"/>
    </row>
    <row r="252" spans="3:49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3"/>
        <v>1</v>
      </c>
      <c r="M252" s="26">
        <f t="shared" si="34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67" t="e">
        <f>SUMIFS([1]Up!$J:$J,[1]Up!$D:$D,D252)</f>
        <v>#VALUE!</v>
      </c>
      <c r="AM252" s="82"/>
      <c r="AN252" s="82" t="str">
        <f t="shared" si="35"/>
        <v/>
      </c>
      <c r="AO252" s="53" t="str">
        <f t="shared" si="36"/>
        <v/>
      </c>
      <c r="AP252" s="53" t="s">
        <v>703</v>
      </c>
      <c r="AQ252" s="84"/>
      <c r="AR252" s="53"/>
      <c r="AS252" s="53" t="s">
        <v>704</v>
      </c>
      <c r="AT252" s="53">
        <v>1</v>
      </c>
      <c r="AU252" s="83">
        <v>46215</v>
      </c>
      <c r="AV252" s="53"/>
      <c r="AW252" s="53"/>
    </row>
    <row r="253" spans="3:49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3"/>
        <v>1</v>
      </c>
      <c r="M253" s="26">
        <f t="shared" si="34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67" t="e">
        <f>SUMIFS([1]Up!$J:$J,[1]Up!$D:$D,D253)</f>
        <v>#VALUE!</v>
      </c>
      <c r="AM253" s="82"/>
      <c r="AN253" s="82" t="str">
        <f t="shared" si="35"/>
        <v/>
      </c>
      <c r="AO253" s="53" t="str">
        <f t="shared" si="36"/>
        <v/>
      </c>
      <c r="AP253" s="53" t="s">
        <v>703</v>
      </c>
      <c r="AQ253" s="84"/>
      <c r="AR253" s="53"/>
      <c r="AS253" s="53" t="s">
        <v>888</v>
      </c>
      <c r="AT253" s="53">
        <v>1</v>
      </c>
      <c r="AU253" s="83">
        <v>46215</v>
      </c>
      <c r="AV253" s="53"/>
      <c r="AW253" s="53"/>
    </row>
    <row r="254" spans="3:49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3"/>
        <v>1</v>
      </c>
      <c r="M254" s="26">
        <f t="shared" si="34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67" t="e">
        <f>SUMIFS([1]Up!$J:$J,[1]Up!$D:$D,D254)</f>
        <v>#VALUE!</v>
      </c>
      <c r="AM254" s="82"/>
      <c r="AN254" s="82" t="str">
        <f t="shared" si="35"/>
        <v/>
      </c>
      <c r="AO254" s="53" t="str">
        <f t="shared" si="36"/>
        <v/>
      </c>
      <c r="AP254" s="53" t="s">
        <v>703</v>
      </c>
      <c r="AQ254" s="84"/>
      <c r="AR254" s="53"/>
      <c r="AS254" s="53" t="s">
        <v>722</v>
      </c>
      <c r="AT254" s="53">
        <v>1</v>
      </c>
      <c r="AU254" s="83">
        <v>46215</v>
      </c>
      <c r="AV254" s="53"/>
      <c r="AW254" s="53"/>
    </row>
    <row r="255" spans="3:49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3"/>
        <v>1</v>
      </c>
      <c r="M255" s="26">
        <f t="shared" si="34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67" t="e">
        <f>SUMIFS([1]Up!$J:$J,[1]Up!$D:$D,D255)</f>
        <v>#VALUE!</v>
      </c>
      <c r="AM255" s="82"/>
      <c r="AN255" s="82" t="str">
        <f t="shared" si="35"/>
        <v/>
      </c>
      <c r="AO255" s="53" t="str">
        <f t="shared" si="36"/>
        <v/>
      </c>
      <c r="AP255" s="53" t="s">
        <v>703</v>
      </c>
      <c r="AQ255" s="84"/>
      <c r="AR255" s="53"/>
      <c r="AS255" s="53" t="s">
        <v>722</v>
      </c>
      <c r="AT255" s="53">
        <v>1</v>
      </c>
      <c r="AU255" s="83">
        <v>46215</v>
      </c>
      <c r="AV255" s="53"/>
      <c r="AW255" s="53"/>
    </row>
    <row r="256" spans="3:49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3"/>
        <v>7</v>
      </c>
      <c r="M256" s="26">
        <f t="shared" si="34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67" t="e">
        <f>SUMIFS([1]Up!$J:$J,[1]Up!$D:$D,D256)</f>
        <v>#VALUE!</v>
      </c>
      <c r="AM256" s="82"/>
      <c r="AN256" s="82" t="str">
        <f t="shared" si="35"/>
        <v/>
      </c>
      <c r="AO256" s="53" t="str">
        <f t="shared" si="36"/>
        <v/>
      </c>
      <c r="AP256" s="53" t="s">
        <v>703</v>
      </c>
      <c r="AQ256" s="84"/>
      <c r="AR256" s="53"/>
      <c r="AS256" s="53" t="s">
        <v>726</v>
      </c>
      <c r="AT256" s="53">
        <v>7</v>
      </c>
      <c r="AU256" s="83">
        <v>46215</v>
      </c>
      <c r="AV256" s="53"/>
      <c r="AW256" s="53"/>
    </row>
    <row r="257" spans="3:49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3"/>
        <v>7</v>
      </c>
      <c r="M257" s="26">
        <f t="shared" si="34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67" t="e">
        <f>SUMIFS([1]Up!$J:$J,[1]Up!$D:$D,D257)</f>
        <v>#VALUE!</v>
      </c>
      <c r="AM257" s="82"/>
      <c r="AN257" s="82" t="str">
        <f t="shared" si="35"/>
        <v/>
      </c>
      <c r="AO257" s="53" t="str">
        <f t="shared" si="36"/>
        <v/>
      </c>
      <c r="AP257" s="53" t="s">
        <v>703</v>
      </c>
      <c r="AQ257" s="84"/>
      <c r="AR257" s="53"/>
      <c r="AS257" s="53" t="s">
        <v>726</v>
      </c>
      <c r="AT257" s="53">
        <v>7</v>
      </c>
      <c r="AU257" s="83">
        <v>46215</v>
      </c>
      <c r="AV257" s="53"/>
      <c r="AW257" s="53"/>
    </row>
    <row r="258" spans="3:49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3"/>
        <v>7</v>
      </c>
      <c r="M258" s="26">
        <f t="shared" si="34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67" t="e">
        <f>SUMIFS([1]Up!$J:$J,[1]Up!$D:$D,D258)</f>
        <v>#VALUE!</v>
      </c>
      <c r="AM258" s="82"/>
      <c r="AN258" s="82" t="str">
        <f t="shared" si="35"/>
        <v/>
      </c>
      <c r="AO258" s="53" t="str">
        <f t="shared" si="36"/>
        <v/>
      </c>
      <c r="AP258" s="53" t="s">
        <v>703</v>
      </c>
      <c r="AQ258" s="84"/>
      <c r="AR258" s="53"/>
      <c r="AS258" s="53" t="s">
        <v>726</v>
      </c>
      <c r="AT258" s="53">
        <v>7</v>
      </c>
      <c r="AU258" s="83">
        <v>46215</v>
      </c>
      <c r="AV258" s="53"/>
      <c r="AW258" s="53"/>
    </row>
    <row r="259" spans="3:49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3"/>
        <v>4</v>
      </c>
      <c r="M259" s="26">
        <f t="shared" si="34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26"/>
      <c r="AI259" s="26"/>
      <c r="AJ259" s="26"/>
      <c r="AK259" s="26"/>
      <c r="AL259" s="67" t="e">
        <f>SUMIFS([1]Up!$J:$J,[1]Up!$D:$D,D259)</f>
        <v>#VALUE!</v>
      </c>
      <c r="AM259" s="82"/>
      <c r="AN259" s="82" t="str">
        <f t="shared" si="35"/>
        <v/>
      </c>
      <c r="AO259" s="53" t="str">
        <f t="shared" si="36"/>
        <v/>
      </c>
      <c r="AP259" s="53" t="s">
        <v>703</v>
      </c>
      <c r="AQ259" s="84"/>
      <c r="AR259" s="53"/>
      <c r="AS259" s="53" t="s">
        <v>744</v>
      </c>
      <c r="AT259" s="53">
        <v>4</v>
      </c>
      <c r="AU259" s="83">
        <v>46215</v>
      </c>
      <c r="AV259" s="53"/>
      <c r="AW259" s="53"/>
    </row>
    <row r="260" spans="3:49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3"/>
        <v>0</v>
      </c>
      <c r="M260" s="26">
        <f t="shared" si="34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67" t="e">
        <f>SUMIFS([1]Up!$J:$J,[1]Up!$D:$D,D260)</f>
        <v>#VALUE!</v>
      </c>
      <c r="AM260" s="82"/>
      <c r="AN260" s="82" t="str">
        <f t="shared" si="35"/>
        <v/>
      </c>
      <c r="AO260" s="53" t="str">
        <f t="shared" si="36"/>
        <v/>
      </c>
      <c r="AP260" s="53" t="s">
        <v>786</v>
      </c>
      <c r="AQ260" s="84"/>
      <c r="AR260" s="53"/>
      <c r="AS260" s="53" t="s">
        <v>907</v>
      </c>
      <c r="AT260" s="53">
        <v>1</v>
      </c>
      <c r="AU260" s="83">
        <v>46215</v>
      </c>
      <c r="AV260" s="53"/>
      <c r="AW260" s="53"/>
    </row>
    <row r="261" spans="3:49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3"/>
        <v>1</v>
      </c>
      <c r="M261" s="26">
        <f t="shared" si="34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>
        <v>2</v>
      </c>
      <c r="AI261" s="26"/>
      <c r="AJ261" s="26"/>
      <c r="AK261" s="26"/>
      <c r="AL261" s="67" t="e">
        <f>SUMIFS([1]Up!$J:$J,[1]Up!$D:$D,D261)</f>
        <v>#VALUE!</v>
      </c>
      <c r="AM261" s="82" t="s">
        <v>3952</v>
      </c>
      <c r="AN261" s="82" t="str">
        <f t="shared" si="35"/>
        <v>PL6</v>
      </c>
      <c r="AO261" s="53" t="str">
        <f t="shared" si="36"/>
        <v>Thừa 1</v>
      </c>
      <c r="AP261" s="53" t="s">
        <v>703</v>
      </c>
      <c r="AQ261" s="84"/>
      <c r="AR261" s="53"/>
      <c r="AS261" s="53" t="s">
        <v>576</v>
      </c>
      <c r="AT261" s="53">
        <v>1</v>
      </c>
      <c r="AU261" s="83"/>
      <c r="AV261" s="53"/>
      <c r="AW261" s="53"/>
    </row>
    <row r="262" spans="3:49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3"/>
        <v>1</v>
      </c>
      <c r="M262" s="26">
        <f t="shared" si="34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67" t="e">
        <f>SUMIFS([1]Up!$J:$J,[1]Up!$D:$D,D262)</f>
        <v>#VALUE!</v>
      </c>
      <c r="AM262" s="82"/>
      <c r="AN262" s="82" t="str">
        <f t="shared" si="35"/>
        <v>PL6</v>
      </c>
      <c r="AO262" s="53" t="str">
        <f t="shared" si="36"/>
        <v/>
      </c>
      <c r="AP262" s="53" t="s">
        <v>703</v>
      </c>
      <c r="AQ262" s="84"/>
      <c r="AR262" s="53"/>
      <c r="AS262" s="53" t="s">
        <v>919</v>
      </c>
      <c r="AT262" s="53">
        <v>1</v>
      </c>
      <c r="AU262" s="83">
        <v>46215</v>
      </c>
      <c r="AV262" s="53"/>
      <c r="AW262" s="53"/>
    </row>
    <row r="263" spans="3:49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3"/>
        <v>4</v>
      </c>
      <c r="M263" s="26">
        <f t="shared" si="34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>
        <v>4</v>
      </c>
      <c r="AJ263" s="26"/>
      <c r="AK263" s="26"/>
      <c r="AL263" s="67" t="e">
        <f>SUMIFS([1]Up!$J:$J,[1]Up!$D:$D,D263)</f>
        <v>#VALUE!</v>
      </c>
      <c r="AM263" s="82"/>
      <c r="AN263" s="82" t="str">
        <f t="shared" si="35"/>
        <v>PL12</v>
      </c>
      <c r="AO263" s="53" t="str">
        <f t="shared" si="36"/>
        <v/>
      </c>
      <c r="AP263" s="53" t="s">
        <v>786</v>
      </c>
      <c r="AQ263" s="84"/>
      <c r="AR263" s="53"/>
      <c r="AS263" s="53" t="s">
        <v>792</v>
      </c>
      <c r="AT263" s="53">
        <v>4</v>
      </c>
      <c r="AU263" s="83">
        <v>46215</v>
      </c>
      <c r="AV263" s="53"/>
      <c r="AW263" s="53"/>
    </row>
    <row r="264" spans="3:49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3"/>
        <v>2</v>
      </c>
      <c r="M264" s="26">
        <f t="shared" si="34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>
        <v>2</v>
      </c>
      <c r="AJ264" s="26"/>
      <c r="AK264" s="26"/>
      <c r="AL264" s="67" t="e">
        <f>SUMIFS([1]Up!$J:$J,[1]Up!$D:$D,D264)</f>
        <v>#VALUE!</v>
      </c>
      <c r="AM264" s="82"/>
      <c r="AN264" s="82" t="str">
        <f t="shared" si="35"/>
        <v>PL19</v>
      </c>
      <c r="AO264" s="53" t="str">
        <f t="shared" si="36"/>
        <v/>
      </c>
      <c r="AP264" s="53" t="s">
        <v>786</v>
      </c>
      <c r="AQ264" s="84"/>
      <c r="AR264" s="53"/>
      <c r="AS264" s="53" t="s">
        <v>850</v>
      </c>
      <c r="AT264" s="53">
        <v>2</v>
      </c>
      <c r="AU264" s="83">
        <v>46215</v>
      </c>
      <c r="AV264" s="53"/>
      <c r="AW264" s="53"/>
    </row>
    <row r="265" spans="3:49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3"/>
        <v>2</v>
      </c>
      <c r="M265" s="26">
        <f t="shared" si="34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>
        <v>2</v>
      </c>
      <c r="AJ265" s="26"/>
      <c r="AK265" s="26"/>
      <c r="AL265" s="67" t="e">
        <f>SUMIFS([1]Up!$J:$J,[1]Up!$D:$D,D265)</f>
        <v>#VALUE!</v>
      </c>
      <c r="AM265" s="82"/>
      <c r="AN265" s="82" t="str">
        <f t="shared" si="35"/>
        <v/>
      </c>
      <c r="AO265" s="53" t="str">
        <f t="shared" si="36"/>
        <v/>
      </c>
      <c r="AP265" s="53" t="s">
        <v>786</v>
      </c>
      <c r="AQ265" s="84"/>
      <c r="AR265" s="53"/>
      <c r="AS265" s="53" t="s">
        <v>806</v>
      </c>
      <c r="AT265" s="53">
        <v>2</v>
      </c>
      <c r="AU265" s="83">
        <v>46215</v>
      </c>
      <c r="AV265" s="53"/>
      <c r="AW265" s="53"/>
    </row>
    <row r="266" spans="3:49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3"/>
        <v>0</v>
      </c>
      <c r="M266" s="26">
        <f t="shared" si="34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67" t="e">
        <f>SUMIFS([1]Up!$J:$J,[1]Up!$D:$D,D266)</f>
        <v>#VALUE!</v>
      </c>
      <c r="AM266" s="82"/>
      <c r="AN266" s="82" t="str">
        <f t="shared" si="35"/>
        <v/>
      </c>
      <c r="AO266" s="53" t="str">
        <f t="shared" si="36"/>
        <v/>
      </c>
      <c r="AP266" s="53" t="s">
        <v>682</v>
      </c>
      <c r="AQ266" s="84"/>
      <c r="AR266" s="53"/>
      <c r="AS266" s="53"/>
      <c r="AT266" s="53"/>
      <c r="AU266" s="83"/>
      <c r="AV266" s="53"/>
      <c r="AW266" s="53"/>
    </row>
    <row r="267" spans="3:49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3"/>
        <v>0</v>
      </c>
      <c r="M267" s="26">
        <f t="shared" si="34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67" t="e">
        <f>SUMIFS([1]Up!$J:$J,[1]Up!$D:$D,D267)</f>
        <v>#VALUE!</v>
      </c>
      <c r="AM267" s="82"/>
      <c r="AN267" s="82" t="str">
        <f t="shared" si="35"/>
        <v/>
      </c>
      <c r="AO267" s="53" t="str">
        <f t="shared" si="36"/>
        <v/>
      </c>
      <c r="AP267" s="53" t="s">
        <v>682</v>
      </c>
      <c r="AQ267" s="84"/>
      <c r="AR267" s="53"/>
      <c r="AS267" s="53"/>
      <c r="AT267" s="53"/>
      <c r="AU267" s="83"/>
      <c r="AV267" s="53"/>
      <c r="AW267" s="53"/>
    </row>
    <row r="268" spans="3:49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3"/>
        <v>0</v>
      </c>
      <c r="M268" s="26">
        <f t="shared" si="34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67" t="e">
        <f>SUMIFS([1]Up!$J:$J,[1]Up!$D:$D,D268)</f>
        <v>#VALUE!</v>
      </c>
      <c r="AM268" s="82"/>
      <c r="AN268" s="82" t="str">
        <f t="shared" si="35"/>
        <v/>
      </c>
      <c r="AO268" s="53" t="str">
        <f t="shared" si="36"/>
        <v/>
      </c>
      <c r="AP268" s="53" t="s">
        <v>786</v>
      </c>
      <c r="AQ268" s="84"/>
      <c r="AR268" s="53"/>
      <c r="AS268" s="53"/>
      <c r="AT268" s="53"/>
      <c r="AU268" s="83"/>
      <c r="AV268" s="53"/>
      <c r="AW268" s="53"/>
    </row>
    <row r="269" spans="3:49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3"/>
        <v>0</v>
      </c>
      <c r="M269" s="26">
        <f t="shared" si="34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67" t="e">
        <f>SUMIFS([1]Up!$J:$J,[1]Up!$D:$D,D269)</f>
        <v>#VALUE!</v>
      </c>
      <c r="AM269" s="82"/>
      <c r="AN269" s="82" t="str">
        <f t="shared" si="35"/>
        <v/>
      </c>
      <c r="AO269" s="53" t="str">
        <f t="shared" si="36"/>
        <v/>
      </c>
      <c r="AP269" s="53" t="s">
        <v>682</v>
      </c>
      <c r="AQ269" s="84"/>
      <c r="AR269" s="53"/>
      <c r="AS269" s="53"/>
      <c r="AT269" s="53"/>
      <c r="AU269" s="83"/>
      <c r="AV269" s="53"/>
      <c r="AW269" s="53"/>
    </row>
    <row r="270" spans="3:49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3"/>
        <v>0</v>
      </c>
      <c r="M270" s="26">
        <f t="shared" si="34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67" t="e">
        <f>SUMIFS([1]Up!$J:$J,[1]Up!$D:$D,D270)</f>
        <v>#VALUE!</v>
      </c>
      <c r="AM270" s="82"/>
      <c r="AN270" s="82" t="str">
        <f t="shared" si="35"/>
        <v/>
      </c>
      <c r="AO270" s="53" t="str">
        <f t="shared" si="36"/>
        <v/>
      </c>
      <c r="AP270" s="53" t="s">
        <v>786</v>
      </c>
      <c r="AQ270" s="84"/>
      <c r="AR270" s="53"/>
      <c r="AS270" s="53"/>
      <c r="AT270" s="53"/>
      <c r="AU270" s="83"/>
      <c r="AV270" s="53"/>
      <c r="AW270" s="53"/>
    </row>
    <row r="271" spans="3:49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3"/>
        <v>0</v>
      </c>
      <c r="M271" s="26">
        <f t="shared" si="34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67" t="e">
        <f>SUMIFS([1]Up!$J:$J,[1]Up!$D:$D,D271)</f>
        <v>#VALUE!</v>
      </c>
      <c r="AM271" s="82"/>
      <c r="AN271" s="82" t="str">
        <f t="shared" si="35"/>
        <v/>
      </c>
      <c r="AO271" s="53" t="str">
        <f t="shared" si="36"/>
        <v/>
      </c>
      <c r="AP271" s="53" t="s">
        <v>682</v>
      </c>
      <c r="AQ271" s="84"/>
      <c r="AR271" s="53"/>
      <c r="AS271" s="53"/>
      <c r="AT271" s="53"/>
      <c r="AU271" s="83"/>
      <c r="AV271" s="53"/>
      <c r="AW271" s="53"/>
    </row>
    <row r="272" spans="3:49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3"/>
        <v>0</v>
      </c>
      <c r="M272" s="26">
        <f t="shared" si="34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67" t="e">
        <f>SUMIFS([1]Up!$J:$J,[1]Up!$D:$D,D272)</f>
        <v>#VALUE!</v>
      </c>
      <c r="AM272" s="82"/>
      <c r="AN272" s="82" t="str">
        <f t="shared" si="35"/>
        <v/>
      </c>
      <c r="AO272" s="53" t="str">
        <f t="shared" si="36"/>
        <v/>
      </c>
      <c r="AP272" s="53" t="s">
        <v>786</v>
      </c>
      <c r="AQ272" s="84"/>
      <c r="AR272" s="53"/>
      <c r="AS272" s="53"/>
      <c r="AT272" s="53"/>
      <c r="AU272" s="83"/>
      <c r="AV272" s="53"/>
      <c r="AW272" s="53"/>
    </row>
    <row r="273" spans="3:49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3"/>
        <v>0</v>
      </c>
      <c r="M273" s="26">
        <f t="shared" si="34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67" t="e">
        <f>SUMIFS([1]Up!$J:$J,[1]Up!$D:$D,D273)</f>
        <v>#VALUE!</v>
      </c>
      <c r="AM273" s="82"/>
      <c r="AN273" s="82" t="str">
        <f t="shared" si="35"/>
        <v/>
      </c>
      <c r="AO273" s="53" t="str">
        <f t="shared" si="36"/>
        <v/>
      </c>
      <c r="AP273" s="53" t="s">
        <v>682</v>
      </c>
      <c r="AQ273" s="84"/>
      <c r="AR273" s="53"/>
      <c r="AS273" s="53"/>
      <c r="AT273" s="53"/>
      <c r="AU273" s="83"/>
      <c r="AV273" s="53"/>
      <c r="AW273" s="53"/>
    </row>
    <row r="274" spans="3:49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3"/>
        <v>0</v>
      </c>
      <c r="M274" s="26">
        <f t="shared" si="34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67" t="e">
        <f>SUMIFS([1]Up!$J:$J,[1]Up!$D:$D,D274)</f>
        <v>#VALUE!</v>
      </c>
      <c r="AM274" s="82"/>
      <c r="AN274" s="82" t="str">
        <f t="shared" si="35"/>
        <v/>
      </c>
      <c r="AO274" s="53" t="str">
        <f t="shared" si="36"/>
        <v/>
      </c>
      <c r="AP274" s="53" t="s">
        <v>682</v>
      </c>
      <c r="AQ274" s="84"/>
      <c r="AR274" s="53"/>
      <c r="AS274" s="53"/>
      <c r="AT274" s="53"/>
      <c r="AU274" s="83"/>
      <c r="AV274" s="53"/>
      <c r="AW274" s="53"/>
    </row>
    <row r="275" spans="3:49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3"/>
        <v>0</v>
      </c>
      <c r="M275" s="26">
        <f t="shared" si="34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67" t="e">
        <f>SUMIFS([1]Up!$J:$J,[1]Up!$D:$D,D275)</f>
        <v>#VALUE!</v>
      </c>
      <c r="AM275" s="82"/>
      <c r="AN275" s="82" t="str">
        <f t="shared" si="35"/>
        <v/>
      </c>
      <c r="AO275" s="53" t="str">
        <f t="shared" si="36"/>
        <v/>
      </c>
      <c r="AP275" s="53" t="s">
        <v>682</v>
      </c>
      <c r="AQ275" s="84"/>
      <c r="AR275" s="53"/>
      <c r="AS275" s="53"/>
      <c r="AT275" s="53"/>
      <c r="AU275" s="83"/>
      <c r="AV275" s="53"/>
      <c r="AW275" s="53"/>
    </row>
    <row r="276" spans="3:49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3"/>
        <v>0</v>
      </c>
      <c r="M276" s="26">
        <f t="shared" si="34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67" t="e">
        <f>SUMIFS([1]Up!$J:$J,[1]Up!$D:$D,D276)</f>
        <v>#VALUE!</v>
      </c>
      <c r="AM276" s="82"/>
      <c r="AN276" s="82" t="str">
        <f t="shared" si="35"/>
        <v/>
      </c>
      <c r="AO276" s="53" t="str">
        <f t="shared" si="36"/>
        <v/>
      </c>
      <c r="AP276" s="53" t="s">
        <v>682</v>
      </c>
      <c r="AQ276" s="84"/>
      <c r="AR276" s="53"/>
      <c r="AS276" s="53"/>
      <c r="AT276" s="53"/>
      <c r="AU276" s="83"/>
      <c r="AV276" s="53"/>
      <c r="AW276" s="53"/>
    </row>
    <row r="277" spans="3:49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3"/>
        <v>4</v>
      </c>
      <c r="M277" s="26">
        <f t="shared" si="34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26"/>
      <c r="AI277" s="26"/>
      <c r="AJ277" s="26"/>
      <c r="AK277" s="26"/>
      <c r="AL277" s="67" t="e">
        <f>SUMIFS([1]Up!$J:$J,[1]Up!$D:$D,D277)</f>
        <v>#VALUE!</v>
      </c>
      <c r="AM277" s="82"/>
      <c r="AN277" s="82" t="str">
        <f t="shared" si="35"/>
        <v>PL19</v>
      </c>
      <c r="AO277" s="53" t="str">
        <f t="shared" si="36"/>
        <v/>
      </c>
      <c r="AP277" s="53" t="s">
        <v>703</v>
      </c>
      <c r="AQ277" s="84"/>
      <c r="AR277" s="53"/>
      <c r="AS277" s="53" t="s">
        <v>850</v>
      </c>
      <c r="AT277" s="53">
        <v>4</v>
      </c>
      <c r="AU277" s="83">
        <v>46215</v>
      </c>
      <c r="AV277" s="53"/>
      <c r="AW277" s="53"/>
    </row>
    <row r="278" spans="3:49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3"/>
        <v>4</v>
      </c>
      <c r="M278" s="26">
        <f t="shared" si="34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26"/>
      <c r="AI278" s="26"/>
      <c r="AJ278" s="26"/>
      <c r="AK278" s="26"/>
      <c r="AL278" s="67" t="e">
        <f>SUMIFS([1]Up!$J:$J,[1]Up!$D:$D,D278)</f>
        <v>#VALUE!</v>
      </c>
      <c r="AM278" s="82"/>
      <c r="AN278" s="82" t="str">
        <f t="shared" si="35"/>
        <v>PL19</v>
      </c>
      <c r="AO278" s="53" t="str">
        <f t="shared" si="36"/>
        <v/>
      </c>
      <c r="AP278" s="53" t="s">
        <v>703</v>
      </c>
      <c r="AQ278" s="84"/>
      <c r="AR278" s="53"/>
      <c r="AS278" s="53" t="s">
        <v>850</v>
      </c>
      <c r="AT278" s="53">
        <v>4</v>
      </c>
      <c r="AU278" s="83">
        <v>46215</v>
      </c>
      <c r="AV278" s="53"/>
      <c r="AW278" s="53"/>
    </row>
    <row r="279" spans="3:49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3"/>
        <v>0</v>
      </c>
      <c r="M279" s="26">
        <f t="shared" si="34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67" t="e">
        <f>SUMIFS([1]Up!$J:$J,[1]Up!$D:$D,D279)</f>
        <v>#VALUE!</v>
      </c>
      <c r="AM279" s="82"/>
      <c r="AN279" s="82" t="str">
        <f t="shared" si="35"/>
        <v/>
      </c>
      <c r="AO279" s="53" t="str">
        <f t="shared" si="36"/>
        <v/>
      </c>
      <c r="AP279" s="53" t="s">
        <v>682</v>
      </c>
      <c r="AQ279" s="84"/>
      <c r="AR279" s="53"/>
      <c r="AS279" s="53"/>
      <c r="AT279" s="53"/>
      <c r="AU279" s="83"/>
      <c r="AV279" s="53"/>
      <c r="AW279" s="53"/>
    </row>
    <row r="280" spans="3:49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3"/>
        <v>2</v>
      </c>
      <c r="M280" s="26">
        <f t="shared" si="34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>
        <v>2</v>
      </c>
      <c r="AK280" s="26"/>
      <c r="AL280" s="67" t="e">
        <f>SUMIFS([1]Up!$J:$J,[1]Up!$D:$D,D280)</f>
        <v>#VALUE!</v>
      </c>
      <c r="AM280" s="82"/>
      <c r="AN280" s="82" t="str">
        <f t="shared" si="35"/>
        <v>PL2.6</v>
      </c>
      <c r="AO280" s="53" t="str">
        <f t="shared" si="36"/>
        <v/>
      </c>
      <c r="AP280" s="53" t="s">
        <v>786</v>
      </c>
      <c r="AQ280" s="84"/>
      <c r="AR280" s="53"/>
      <c r="AS280" s="53" t="s">
        <v>755</v>
      </c>
      <c r="AT280" s="53">
        <v>2</v>
      </c>
      <c r="AU280" s="83">
        <v>46215</v>
      </c>
      <c r="AV280" s="53"/>
      <c r="AW280" s="53"/>
    </row>
    <row r="281" spans="3:49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3"/>
        <v>1</v>
      </c>
      <c r="M281" s="26">
        <f t="shared" si="34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>
        <v>1</v>
      </c>
      <c r="AK281" s="26"/>
      <c r="AL281" s="67" t="e">
        <f>SUMIFS([1]Up!$J:$J,[1]Up!$D:$D,D281)</f>
        <v>#VALUE!</v>
      </c>
      <c r="AM281" s="82"/>
      <c r="AN281" s="82" t="str">
        <f t="shared" si="35"/>
        <v>PL2.6</v>
      </c>
      <c r="AO281" s="53" t="str">
        <f t="shared" si="36"/>
        <v/>
      </c>
      <c r="AP281" s="53" t="s">
        <v>786</v>
      </c>
      <c r="AQ281" s="84"/>
      <c r="AR281" s="53"/>
      <c r="AS281" s="53" t="s">
        <v>755</v>
      </c>
      <c r="AT281" s="53">
        <v>1</v>
      </c>
      <c r="AU281" s="83">
        <v>46215</v>
      </c>
      <c r="AV281" s="53"/>
      <c r="AW281" s="53"/>
    </row>
    <row r="282" spans="3:49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3"/>
        <v>2</v>
      </c>
      <c r="M282" s="26">
        <f t="shared" si="34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>
        <v>2</v>
      </c>
      <c r="AK282" s="26"/>
      <c r="AL282" s="67" t="e">
        <f>SUMIFS([1]Up!$J:$J,[1]Up!$D:$D,D282)</f>
        <v>#VALUE!</v>
      </c>
      <c r="AM282" s="82"/>
      <c r="AN282" s="82" t="str">
        <f t="shared" si="35"/>
        <v>PL2.6</v>
      </c>
      <c r="AO282" s="53" t="str">
        <f t="shared" si="36"/>
        <v/>
      </c>
      <c r="AP282" s="53" t="s">
        <v>786</v>
      </c>
      <c r="AQ282" s="84"/>
      <c r="AR282" s="53"/>
      <c r="AS282" s="53" t="s">
        <v>755</v>
      </c>
      <c r="AT282" s="53">
        <v>2</v>
      </c>
      <c r="AU282" s="83">
        <v>46215</v>
      </c>
      <c r="AV282" s="53"/>
      <c r="AW282" s="53"/>
    </row>
    <row r="283" spans="3:49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3"/>
        <v>0</v>
      </c>
      <c r="M283" s="26">
        <f t="shared" si="34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67" t="e">
        <f>SUMIFS([1]Up!$J:$J,[1]Up!$D:$D,D283)</f>
        <v>#VALUE!</v>
      </c>
      <c r="AM283" s="82"/>
      <c r="AN283" s="82" t="str">
        <f t="shared" si="35"/>
        <v>PL2.6</v>
      </c>
      <c r="AO283" s="53" t="str">
        <f t="shared" si="36"/>
        <v/>
      </c>
      <c r="AP283" s="53" t="s">
        <v>786</v>
      </c>
      <c r="AQ283" s="84"/>
      <c r="AR283" s="53"/>
      <c r="AS283" s="53" t="s">
        <v>755</v>
      </c>
      <c r="AT283" s="53">
        <v>1</v>
      </c>
      <c r="AU283" s="83">
        <v>46215</v>
      </c>
      <c r="AV283" s="53"/>
      <c r="AW283" s="53"/>
    </row>
    <row r="284" spans="3:49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3"/>
        <v>0</v>
      </c>
      <c r="M284" s="26">
        <f t="shared" si="34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67" t="e">
        <f>SUMIFS([1]Up!$J:$J,[1]Up!$D:$D,D284)</f>
        <v>#VALUE!</v>
      </c>
      <c r="AM284" s="82"/>
      <c r="AN284" s="82" t="str">
        <f t="shared" si="35"/>
        <v>PL2.6</v>
      </c>
      <c r="AO284" s="53" t="str">
        <f t="shared" si="36"/>
        <v/>
      </c>
      <c r="AP284" s="53" t="s">
        <v>786</v>
      </c>
      <c r="AQ284" s="84"/>
      <c r="AR284" s="53"/>
      <c r="AS284" s="53" t="s">
        <v>755</v>
      </c>
      <c r="AT284" s="53">
        <v>1</v>
      </c>
      <c r="AU284" s="83">
        <v>46215</v>
      </c>
      <c r="AV284" s="53"/>
      <c r="AW284" s="53"/>
    </row>
    <row r="285" spans="3:49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3"/>
        <v>0</v>
      </c>
      <c r="M285" s="26">
        <f t="shared" si="34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67" t="e">
        <f>SUMIFS([1]Up!$J:$J,[1]Up!$D:$D,D285)</f>
        <v>#VALUE!</v>
      </c>
      <c r="AM285" s="82"/>
      <c r="AN285" s="82" t="str">
        <f t="shared" si="35"/>
        <v>PL2.6</v>
      </c>
      <c r="AO285" s="53" t="str">
        <f t="shared" si="36"/>
        <v/>
      </c>
      <c r="AP285" s="53" t="s">
        <v>786</v>
      </c>
      <c r="AQ285" s="84"/>
      <c r="AR285" s="53"/>
      <c r="AS285" s="53" t="s">
        <v>755</v>
      </c>
      <c r="AT285" s="53">
        <v>1</v>
      </c>
      <c r="AU285" s="83">
        <v>46215</v>
      </c>
      <c r="AV285" s="53"/>
      <c r="AW285" s="53"/>
    </row>
    <row r="286" spans="3:49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3"/>
        <v>0</v>
      </c>
      <c r="M286" s="26">
        <f t="shared" si="34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67" t="e">
        <f>SUMIFS([1]Up!$J:$J,[1]Up!$D:$D,D286)</f>
        <v>#VALUE!</v>
      </c>
      <c r="AM286" s="82"/>
      <c r="AN286" s="82" t="str">
        <f t="shared" si="35"/>
        <v>PL2.6</v>
      </c>
      <c r="AO286" s="53" t="str">
        <f t="shared" si="36"/>
        <v/>
      </c>
      <c r="AP286" s="53" t="s">
        <v>786</v>
      </c>
      <c r="AQ286" s="84"/>
      <c r="AR286" s="53"/>
      <c r="AS286" s="53" t="s">
        <v>755</v>
      </c>
      <c r="AT286" s="53">
        <v>1</v>
      </c>
      <c r="AU286" s="83">
        <v>46215</v>
      </c>
      <c r="AV286" s="53"/>
      <c r="AW286" s="53"/>
    </row>
    <row r="287" spans="3:49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3"/>
        <v>2</v>
      </c>
      <c r="M287" s="26">
        <f t="shared" si="34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>
        <v>2</v>
      </c>
      <c r="AK287" s="26"/>
      <c r="AL287" s="67" t="e">
        <f>SUMIFS([1]Up!$J:$J,[1]Up!$D:$D,D287)</f>
        <v>#VALUE!</v>
      </c>
      <c r="AM287" s="82"/>
      <c r="AN287" s="82" t="str">
        <f t="shared" si="35"/>
        <v>PL2.6</v>
      </c>
      <c r="AO287" s="53" t="str">
        <f t="shared" si="36"/>
        <v/>
      </c>
      <c r="AP287" s="53" t="s">
        <v>786</v>
      </c>
      <c r="AQ287" s="84"/>
      <c r="AR287" s="53"/>
      <c r="AS287" s="53" t="s">
        <v>755</v>
      </c>
      <c r="AT287" s="53">
        <v>2</v>
      </c>
      <c r="AU287" s="83">
        <v>46215</v>
      </c>
      <c r="AV287" s="53"/>
      <c r="AW287" s="53"/>
    </row>
    <row r="288" spans="3:49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3"/>
        <v>0</v>
      </c>
      <c r="M288" s="26">
        <f t="shared" si="34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67" t="e">
        <f>SUMIFS([1]Up!$J:$J,[1]Up!$D:$D,D288)</f>
        <v>#VALUE!</v>
      </c>
      <c r="AM288" s="82"/>
      <c r="AN288" s="82" t="str">
        <f t="shared" si="35"/>
        <v>PL2.6</v>
      </c>
      <c r="AO288" s="53" t="str">
        <f t="shared" si="36"/>
        <v/>
      </c>
      <c r="AP288" s="53" t="s">
        <v>703</v>
      </c>
      <c r="AQ288" s="84"/>
      <c r="AR288" s="53"/>
      <c r="AS288" s="53" t="s">
        <v>755</v>
      </c>
      <c r="AT288" s="53">
        <v>2</v>
      </c>
      <c r="AU288" s="83">
        <v>46215</v>
      </c>
      <c r="AV288" s="53"/>
      <c r="AW288" s="53"/>
    </row>
    <row r="289" spans="3:49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3"/>
        <v>0</v>
      </c>
      <c r="M289" s="26">
        <f t="shared" si="34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67" t="e">
        <f>SUMIFS([1]Up!$J:$J,[1]Up!$D:$D,D289)</f>
        <v>#VALUE!</v>
      </c>
      <c r="AM289" s="82"/>
      <c r="AN289" s="82" t="str">
        <f t="shared" si="35"/>
        <v>PL2.6</v>
      </c>
      <c r="AO289" s="53" t="str">
        <f t="shared" si="36"/>
        <v/>
      </c>
      <c r="AP289" s="53" t="s">
        <v>703</v>
      </c>
      <c r="AQ289" s="84"/>
      <c r="AR289" s="53"/>
      <c r="AS289" s="53" t="s">
        <v>755</v>
      </c>
      <c r="AT289" s="53">
        <v>2</v>
      </c>
      <c r="AU289" s="83">
        <v>46215</v>
      </c>
      <c r="AV289" s="53"/>
      <c r="AW289" s="53"/>
    </row>
    <row r="290" spans="3:49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3"/>
        <v>0</v>
      </c>
      <c r="M290" s="26">
        <f t="shared" si="34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67" t="e">
        <f>SUMIFS([1]Up!$J:$J,[1]Up!$D:$D,D290)</f>
        <v>#VALUE!</v>
      </c>
      <c r="AM290" s="82"/>
      <c r="AN290" s="82" t="str">
        <f t="shared" si="35"/>
        <v>PL2.6</v>
      </c>
      <c r="AO290" s="53" t="str">
        <f t="shared" si="36"/>
        <v/>
      </c>
      <c r="AP290" s="53" t="s">
        <v>703</v>
      </c>
      <c r="AQ290" s="84"/>
      <c r="AR290" s="53"/>
      <c r="AS290" s="53" t="s">
        <v>755</v>
      </c>
      <c r="AT290" s="53">
        <v>2</v>
      </c>
      <c r="AU290" s="83">
        <v>46215</v>
      </c>
      <c r="AV290" s="53"/>
      <c r="AW290" s="53"/>
    </row>
    <row r="291" spans="3:49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3"/>
        <v>0</v>
      </c>
      <c r="M291" s="26">
        <f t="shared" si="34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67" t="e">
        <f>SUMIFS([1]Up!$J:$J,[1]Up!$D:$D,D291)</f>
        <v>#VALUE!</v>
      </c>
      <c r="AM291" s="82"/>
      <c r="AN291" s="82" t="str">
        <f t="shared" si="35"/>
        <v>PL2.6</v>
      </c>
      <c r="AO291" s="53" t="str">
        <f t="shared" si="36"/>
        <v/>
      </c>
      <c r="AP291" s="53" t="s">
        <v>703</v>
      </c>
      <c r="AQ291" s="84"/>
      <c r="AR291" s="53"/>
      <c r="AS291" s="53" t="s">
        <v>755</v>
      </c>
      <c r="AT291" s="53">
        <v>2</v>
      </c>
      <c r="AU291" s="83">
        <v>46215</v>
      </c>
      <c r="AV291" s="53"/>
      <c r="AW291" s="53"/>
    </row>
    <row r="292" spans="3:49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3"/>
        <v>0</v>
      </c>
      <c r="M292" s="26">
        <f t="shared" si="34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67" t="e">
        <f>SUMIFS([1]Up!$J:$J,[1]Up!$D:$D,D292)</f>
        <v>#VALUE!</v>
      </c>
      <c r="AM292" s="82"/>
      <c r="AN292" s="82" t="str">
        <f t="shared" si="35"/>
        <v>PL2.6</v>
      </c>
      <c r="AO292" s="53" t="str">
        <f t="shared" si="36"/>
        <v/>
      </c>
      <c r="AP292" s="53" t="s">
        <v>703</v>
      </c>
      <c r="AQ292" s="84"/>
      <c r="AR292" s="53"/>
      <c r="AS292" s="53" t="s">
        <v>755</v>
      </c>
      <c r="AT292" s="53">
        <v>12</v>
      </c>
      <c r="AU292" s="83">
        <v>46215</v>
      </c>
      <c r="AV292" s="53"/>
      <c r="AW292" s="53"/>
    </row>
    <row r="293" spans="3:49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3"/>
        <v>0</v>
      </c>
      <c r="M293" s="26">
        <f t="shared" si="34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67" t="e">
        <f>SUMIFS([1]Up!$J:$J,[1]Up!$D:$D,D293)</f>
        <v>#VALUE!</v>
      </c>
      <c r="AM293" s="82"/>
      <c r="AN293" s="82" t="str">
        <f t="shared" si="35"/>
        <v>PL2.6</v>
      </c>
      <c r="AO293" s="53" t="str">
        <f t="shared" si="36"/>
        <v/>
      </c>
      <c r="AP293" s="53" t="s">
        <v>703</v>
      </c>
      <c r="AQ293" s="84"/>
      <c r="AR293" s="53"/>
      <c r="AS293" s="53" t="s">
        <v>755</v>
      </c>
      <c r="AT293" s="53">
        <v>2</v>
      </c>
      <c r="AU293" s="83">
        <v>46215</v>
      </c>
      <c r="AV293" s="53"/>
      <c r="AW293" s="53"/>
    </row>
    <row r="294" spans="3:49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3"/>
        <v>0</v>
      </c>
      <c r="M294" s="26">
        <f t="shared" si="34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67" t="e">
        <f>SUMIFS([1]Up!$J:$J,[1]Up!$D:$D,D294)</f>
        <v>#VALUE!</v>
      </c>
      <c r="AM294" s="82"/>
      <c r="AN294" s="82" t="str">
        <f t="shared" si="35"/>
        <v>PL2.6</v>
      </c>
      <c r="AO294" s="53" t="str">
        <f t="shared" si="36"/>
        <v/>
      </c>
      <c r="AP294" s="53" t="s">
        <v>786</v>
      </c>
      <c r="AQ294" s="84"/>
      <c r="AR294" s="53"/>
      <c r="AS294" s="53" t="s">
        <v>755</v>
      </c>
      <c r="AT294" s="53">
        <v>1</v>
      </c>
      <c r="AU294" s="83">
        <v>46215</v>
      </c>
      <c r="AV294" s="53"/>
      <c r="AW294" s="53"/>
    </row>
    <row r="295" spans="3:49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3"/>
        <v>1</v>
      </c>
      <c r="M295" s="26">
        <f t="shared" si="34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>
        <v>1</v>
      </c>
      <c r="AK295" s="26"/>
      <c r="AL295" s="67" t="e">
        <f>SUMIFS([1]Up!$J:$J,[1]Up!$D:$D,D295)</f>
        <v>#VALUE!</v>
      </c>
      <c r="AM295" s="82"/>
      <c r="AN295" s="82" t="str">
        <f t="shared" si="35"/>
        <v>PL2.6</v>
      </c>
      <c r="AO295" s="53" t="str">
        <f t="shared" si="36"/>
        <v/>
      </c>
      <c r="AP295" s="53" t="s">
        <v>786</v>
      </c>
      <c r="AQ295" s="84"/>
      <c r="AR295" s="53"/>
      <c r="AS295" s="53" t="s">
        <v>755</v>
      </c>
      <c r="AT295" s="53">
        <v>1</v>
      </c>
      <c r="AU295" s="83">
        <v>46215</v>
      </c>
      <c r="AV295" s="53"/>
      <c r="AW295" s="53"/>
    </row>
    <row r="296" spans="3:49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3"/>
        <v>1</v>
      </c>
      <c r="M296" s="26">
        <f t="shared" si="34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>
        <v>1</v>
      </c>
      <c r="AK296" s="26"/>
      <c r="AL296" s="67" t="e">
        <f>SUMIFS([1]Up!$J:$J,[1]Up!$D:$D,D296)</f>
        <v>#VALUE!</v>
      </c>
      <c r="AM296" s="82"/>
      <c r="AN296" s="82" t="str">
        <f t="shared" si="35"/>
        <v>PL2.6</v>
      </c>
      <c r="AO296" s="53" t="str">
        <f t="shared" si="36"/>
        <v/>
      </c>
      <c r="AP296" s="53" t="s">
        <v>786</v>
      </c>
      <c r="AQ296" s="84"/>
      <c r="AR296" s="53"/>
      <c r="AS296" s="53" t="s">
        <v>755</v>
      </c>
      <c r="AT296" s="53">
        <v>1</v>
      </c>
      <c r="AU296" s="83">
        <v>46215</v>
      </c>
      <c r="AV296" s="53"/>
      <c r="AW296" s="53"/>
    </row>
    <row r="297" spans="3:49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3"/>
        <v>0</v>
      </c>
      <c r="M297" s="26">
        <f t="shared" si="34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67" t="e">
        <f>SUMIFS([1]Up!$J:$J,[1]Up!$D:$D,D297)</f>
        <v>#VALUE!</v>
      </c>
      <c r="AM297" s="82"/>
      <c r="AN297" s="82" t="str">
        <f t="shared" si="35"/>
        <v>PL2.6</v>
      </c>
      <c r="AO297" s="53" t="str">
        <f t="shared" si="36"/>
        <v/>
      </c>
      <c r="AP297" s="53" t="s">
        <v>786</v>
      </c>
      <c r="AQ297" s="84"/>
      <c r="AR297" s="53"/>
      <c r="AS297" s="53" t="s">
        <v>755</v>
      </c>
      <c r="AT297" s="53">
        <v>1</v>
      </c>
      <c r="AU297" s="83">
        <v>46215</v>
      </c>
      <c r="AV297" s="53"/>
      <c r="AW297" s="53"/>
    </row>
    <row r="298" spans="3:49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3"/>
        <v>0</v>
      </c>
      <c r="M298" s="26">
        <f t="shared" si="34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67" t="e">
        <f>SUMIFS([1]Up!$J:$J,[1]Up!$D:$D,D298)</f>
        <v>#VALUE!</v>
      </c>
      <c r="AM298" s="82"/>
      <c r="AN298" s="82" t="str">
        <f t="shared" si="35"/>
        <v>PL2.6</v>
      </c>
      <c r="AO298" s="53" t="str">
        <f t="shared" si="36"/>
        <v/>
      </c>
      <c r="AP298" s="53" t="s">
        <v>703</v>
      </c>
      <c r="AQ298" s="84"/>
      <c r="AR298" s="53"/>
      <c r="AS298" s="53" t="s">
        <v>755</v>
      </c>
      <c r="AT298" s="53">
        <v>1</v>
      </c>
      <c r="AU298" s="83">
        <v>46215</v>
      </c>
      <c r="AV298" s="53"/>
      <c r="AW298" s="53"/>
    </row>
    <row r="299" spans="3:49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3"/>
        <v>0</v>
      </c>
      <c r="M299" s="26">
        <f t="shared" si="34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67" t="e">
        <f>SUMIFS([1]Up!$J:$J,[1]Up!$D:$D,D299)</f>
        <v>#VALUE!</v>
      </c>
      <c r="AM299" s="82"/>
      <c r="AN299" s="82" t="str">
        <f t="shared" si="35"/>
        <v>PL2.6</v>
      </c>
      <c r="AO299" s="53" t="str">
        <f t="shared" si="36"/>
        <v/>
      </c>
      <c r="AP299" s="53" t="s">
        <v>786</v>
      </c>
      <c r="AQ299" s="84"/>
      <c r="AR299" s="53"/>
      <c r="AS299" s="53" t="s">
        <v>755</v>
      </c>
      <c r="AT299" s="53">
        <v>1</v>
      </c>
      <c r="AU299" s="83">
        <v>46215</v>
      </c>
      <c r="AV299" s="53"/>
      <c r="AW299" s="53"/>
    </row>
    <row r="300" spans="3:49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3"/>
        <v>0</v>
      </c>
      <c r="M300" s="26">
        <f t="shared" si="34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67" t="e">
        <f>SUMIFS([1]Up!$J:$J,[1]Up!$D:$D,D300)</f>
        <v>#VALUE!</v>
      </c>
      <c r="AM300" s="82"/>
      <c r="AN300" s="82" t="str">
        <f t="shared" si="35"/>
        <v>PL2.6</v>
      </c>
      <c r="AO300" s="53" t="str">
        <f t="shared" si="36"/>
        <v/>
      </c>
      <c r="AP300" s="53" t="s">
        <v>786</v>
      </c>
      <c r="AQ300" s="84"/>
      <c r="AR300" s="53"/>
      <c r="AS300" s="53" t="s">
        <v>755</v>
      </c>
      <c r="AT300" s="53">
        <v>1</v>
      </c>
      <c r="AU300" s="83">
        <v>46215</v>
      </c>
      <c r="AV300" s="53"/>
      <c r="AW300" s="53"/>
    </row>
    <row r="301" spans="3:49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3"/>
        <v>0</v>
      </c>
      <c r="M301" s="26">
        <f t="shared" si="34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67" t="e">
        <f>SUMIFS([1]Up!$J:$J,[1]Up!$D:$D,D301)</f>
        <v>#VALUE!</v>
      </c>
      <c r="AM301" s="82"/>
      <c r="AN301" s="82" t="str">
        <f t="shared" si="35"/>
        <v>PL2.6</v>
      </c>
      <c r="AO301" s="53" t="str">
        <f t="shared" si="36"/>
        <v/>
      </c>
      <c r="AP301" s="53" t="s">
        <v>703</v>
      </c>
      <c r="AQ301" s="84"/>
      <c r="AR301" s="53"/>
      <c r="AS301" s="53" t="s">
        <v>755</v>
      </c>
      <c r="AT301" s="53">
        <v>1</v>
      </c>
      <c r="AU301" s="83">
        <v>46215</v>
      </c>
      <c r="AV301" s="53"/>
      <c r="AW301" s="53"/>
    </row>
    <row r="302" spans="3:49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7">MIN(SUM(N302:AK302),I302)</f>
        <v>0</v>
      </c>
      <c r="M302" s="26">
        <f t="shared" ref="M302:M365" si="38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67" t="e">
        <f>SUMIFS([1]Up!$J:$J,[1]Up!$D:$D,D302)</f>
        <v>#VALUE!</v>
      </c>
      <c r="AM302" s="82"/>
      <c r="AN302" s="82" t="str">
        <f t="shared" ref="AN302:AN365" si="39">IFERROR(IF(C302="Plate",LEFT(E302,FIND("*",E302,1)-1),""),IF(C302="Plate",LEFT(E302,FIND("x",E302,1)-1),""))</f>
        <v>PL2.6</v>
      </c>
      <c r="AO302" s="53" t="str">
        <f t="shared" ref="AO302:AO365" si="40">IF(ROUND(SUM(N302:AK302)-I302,0)&gt;0,"Thừa "&amp;SUM(N302:AK302)-I302,"")</f>
        <v/>
      </c>
      <c r="AP302" s="53" t="s">
        <v>703</v>
      </c>
      <c r="AQ302" s="84"/>
      <c r="AR302" s="53"/>
      <c r="AS302" s="53" t="s">
        <v>755</v>
      </c>
      <c r="AT302" s="53">
        <v>36</v>
      </c>
      <c r="AU302" s="83">
        <v>46215</v>
      </c>
      <c r="AV302" s="53"/>
      <c r="AW302" s="53"/>
    </row>
    <row r="303" spans="3:49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7"/>
        <v>0</v>
      </c>
      <c r="M303" s="26">
        <f t="shared" si="38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67" t="e">
        <f>SUMIFS([1]Up!$J:$J,[1]Up!$D:$D,D303)</f>
        <v>#VALUE!</v>
      </c>
      <c r="AM303" s="82"/>
      <c r="AN303" s="82" t="str">
        <f t="shared" si="39"/>
        <v>PL2.6</v>
      </c>
      <c r="AO303" s="53" t="str">
        <f t="shared" si="40"/>
        <v/>
      </c>
      <c r="AP303" s="53" t="s">
        <v>703</v>
      </c>
      <c r="AQ303" s="84"/>
      <c r="AR303" s="53"/>
      <c r="AS303" s="53" t="s">
        <v>755</v>
      </c>
      <c r="AT303" s="53">
        <v>2</v>
      </c>
      <c r="AU303" s="83">
        <v>46215</v>
      </c>
      <c r="AV303" s="53"/>
      <c r="AW303" s="53"/>
    </row>
    <row r="304" spans="3:49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7"/>
        <v>0</v>
      </c>
      <c r="M304" s="26">
        <f t="shared" si="3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67" t="e">
        <f>SUMIFS([1]Up!$J:$J,[1]Up!$D:$D,D304)</f>
        <v>#VALUE!</v>
      </c>
      <c r="AM304" s="82"/>
      <c r="AN304" s="82" t="str">
        <f t="shared" si="39"/>
        <v>PL2.6</v>
      </c>
      <c r="AO304" s="53" t="str">
        <f t="shared" si="40"/>
        <v/>
      </c>
      <c r="AP304" s="53" t="s">
        <v>703</v>
      </c>
      <c r="AQ304" s="84"/>
      <c r="AR304" s="53"/>
      <c r="AS304" s="53" t="s">
        <v>755</v>
      </c>
      <c r="AT304" s="53">
        <v>2</v>
      </c>
      <c r="AU304" s="83">
        <v>46215</v>
      </c>
      <c r="AV304" s="53"/>
      <c r="AW304" s="53"/>
    </row>
    <row r="305" spans="3:49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7"/>
        <v>0</v>
      </c>
      <c r="M305" s="26">
        <f t="shared" si="38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67" t="e">
        <f>SUMIFS([1]Up!$J:$J,[1]Up!$D:$D,D305)</f>
        <v>#VALUE!</v>
      </c>
      <c r="AM305" s="82"/>
      <c r="AN305" s="82" t="str">
        <f t="shared" si="39"/>
        <v>PL2.6</v>
      </c>
      <c r="AO305" s="53" t="str">
        <f t="shared" si="40"/>
        <v/>
      </c>
      <c r="AP305" s="53" t="s">
        <v>703</v>
      </c>
      <c r="AQ305" s="84"/>
      <c r="AR305" s="53"/>
      <c r="AS305" s="53" t="s">
        <v>755</v>
      </c>
      <c r="AT305" s="53">
        <v>2</v>
      </c>
      <c r="AU305" s="83">
        <v>46215</v>
      </c>
      <c r="AV305" s="53"/>
      <c r="AW305" s="53"/>
    </row>
    <row r="306" spans="3:49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7"/>
        <v>0</v>
      </c>
      <c r="M306" s="26">
        <f t="shared" si="38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67" t="e">
        <f>SUMIFS([1]Up!$J:$J,[1]Up!$D:$D,D306)</f>
        <v>#VALUE!</v>
      </c>
      <c r="AM306" s="82"/>
      <c r="AN306" s="82" t="str">
        <f t="shared" si="39"/>
        <v>PL2.6</v>
      </c>
      <c r="AO306" s="53" t="str">
        <f t="shared" si="40"/>
        <v/>
      </c>
      <c r="AP306" s="53" t="s">
        <v>703</v>
      </c>
      <c r="AQ306" s="84"/>
      <c r="AR306" s="53"/>
      <c r="AS306" s="53" t="s">
        <v>755</v>
      </c>
      <c r="AT306" s="53">
        <v>1</v>
      </c>
      <c r="AU306" s="83">
        <v>46215</v>
      </c>
      <c r="AV306" s="53"/>
      <c r="AW306" s="53"/>
    </row>
    <row r="307" spans="3:49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7"/>
        <v>0</v>
      </c>
      <c r="M307" s="26">
        <f t="shared" si="38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67" t="e">
        <f>SUMIFS([1]Up!$J:$J,[1]Up!$D:$D,D307)</f>
        <v>#VALUE!</v>
      </c>
      <c r="AM307" s="82"/>
      <c r="AN307" s="82" t="str">
        <f t="shared" si="39"/>
        <v>PL2.6</v>
      </c>
      <c r="AO307" s="53" t="str">
        <f t="shared" si="40"/>
        <v/>
      </c>
      <c r="AP307" s="53" t="s">
        <v>703</v>
      </c>
      <c r="AQ307" s="84"/>
      <c r="AR307" s="53"/>
      <c r="AS307" s="53" t="s">
        <v>755</v>
      </c>
      <c r="AT307" s="53">
        <v>2</v>
      </c>
      <c r="AU307" s="83">
        <v>46215</v>
      </c>
      <c r="AV307" s="53"/>
      <c r="AW307" s="53"/>
    </row>
    <row r="308" spans="3:49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7"/>
        <v>0</v>
      </c>
      <c r="M308" s="26">
        <f t="shared" si="38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67" t="e">
        <f>SUMIFS([1]Up!$J:$J,[1]Up!$D:$D,D308)</f>
        <v>#VALUE!</v>
      </c>
      <c r="AM308" s="82"/>
      <c r="AN308" s="82" t="str">
        <f t="shared" si="39"/>
        <v>PL2.6</v>
      </c>
      <c r="AO308" s="53" t="str">
        <f t="shared" si="40"/>
        <v/>
      </c>
      <c r="AP308" s="53" t="s">
        <v>786</v>
      </c>
      <c r="AQ308" s="84"/>
      <c r="AR308" s="53"/>
      <c r="AS308" s="53" t="s">
        <v>755</v>
      </c>
      <c r="AT308" s="53">
        <v>1</v>
      </c>
      <c r="AU308" s="83">
        <v>46215</v>
      </c>
      <c r="AV308" s="53"/>
      <c r="AW308" s="53"/>
    </row>
    <row r="309" spans="3:49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7"/>
        <v>1</v>
      </c>
      <c r="M309" s="26">
        <f t="shared" si="38"/>
        <v>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>
        <v>1</v>
      </c>
      <c r="AK309" s="26"/>
      <c r="AL309" s="67" t="e">
        <f>SUMIFS([1]Up!$J:$J,[1]Up!$D:$D,D309)</f>
        <v>#VALUE!</v>
      </c>
      <c r="AM309" s="82"/>
      <c r="AN309" s="82" t="str">
        <f t="shared" si="39"/>
        <v>PL2.6</v>
      </c>
      <c r="AO309" s="53" t="str">
        <f t="shared" si="40"/>
        <v/>
      </c>
      <c r="AP309" s="53" t="s">
        <v>786</v>
      </c>
      <c r="AQ309" s="84"/>
      <c r="AR309" s="53"/>
      <c r="AS309" s="53" t="s">
        <v>755</v>
      </c>
      <c r="AT309" s="53">
        <v>1</v>
      </c>
      <c r="AU309" s="83">
        <v>46215</v>
      </c>
      <c r="AV309" s="53"/>
      <c r="AW309" s="53"/>
    </row>
    <row r="310" spans="3:49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7"/>
        <v>0</v>
      </c>
      <c r="M310" s="26">
        <f t="shared" si="38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67" t="e">
        <f>SUMIFS([1]Up!$J:$J,[1]Up!$D:$D,D310)</f>
        <v>#VALUE!</v>
      </c>
      <c r="AM310" s="82"/>
      <c r="AN310" s="82" t="str">
        <f t="shared" si="39"/>
        <v>PL2</v>
      </c>
      <c r="AO310" s="53" t="str">
        <f t="shared" si="40"/>
        <v/>
      </c>
      <c r="AP310" s="53" t="s">
        <v>703</v>
      </c>
      <c r="AQ310" s="84"/>
      <c r="AR310" s="53"/>
      <c r="AS310" s="53" t="s">
        <v>1410</v>
      </c>
      <c r="AT310" s="53">
        <v>2</v>
      </c>
      <c r="AU310" s="83">
        <v>46215</v>
      </c>
      <c r="AV310" s="53"/>
      <c r="AW310" s="53"/>
    </row>
    <row r="311" spans="3:49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7"/>
        <v>0</v>
      </c>
      <c r="M311" s="26">
        <f t="shared" si="38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67" t="e">
        <f>SUMIFS([1]Up!$J:$J,[1]Up!$D:$D,D311)</f>
        <v>#VALUE!</v>
      </c>
      <c r="AM311" s="82"/>
      <c r="AN311" s="82" t="str">
        <f t="shared" si="39"/>
        <v>PL2</v>
      </c>
      <c r="AO311" s="53" t="str">
        <f t="shared" si="40"/>
        <v/>
      </c>
      <c r="AP311" s="53" t="s">
        <v>786</v>
      </c>
      <c r="AQ311" s="84"/>
      <c r="AR311" s="53"/>
      <c r="AS311" s="53" t="s">
        <v>1410</v>
      </c>
      <c r="AT311" s="53">
        <v>1</v>
      </c>
      <c r="AU311" s="83">
        <v>46215</v>
      </c>
      <c r="AV311" s="53"/>
      <c r="AW311" s="53"/>
    </row>
    <row r="312" spans="3:49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7"/>
        <v>0</v>
      </c>
      <c r="M312" s="26">
        <f t="shared" si="38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67" t="e">
        <f>SUMIFS([1]Up!$J:$J,[1]Up!$D:$D,D312)</f>
        <v>#VALUE!</v>
      </c>
      <c r="AM312" s="82"/>
      <c r="AN312" s="82" t="str">
        <f t="shared" si="39"/>
        <v>PL2.6</v>
      </c>
      <c r="AO312" s="53" t="str">
        <f t="shared" si="40"/>
        <v/>
      </c>
      <c r="AP312" s="53" t="s">
        <v>703</v>
      </c>
      <c r="AQ312" s="84"/>
      <c r="AR312" s="53"/>
      <c r="AS312" s="53" t="s">
        <v>755</v>
      </c>
      <c r="AT312" s="53">
        <v>1</v>
      </c>
      <c r="AU312" s="83">
        <v>46215</v>
      </c>
      <c r="AV312" s="53"/>
      <c r="AW312" s="53"/>
    </row>
    <row r="313" spans="3:49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7"/>
        <v>0</v>
      </c>
      <c r="M313" s="26">
        <f t="shared" si="38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67" t="e">
        <f>SUMIFS([1]Up!$J:$J,[1]Up!$D:$D,D313)</f>
        <v>#VALUE!</v>
      </c>
      <c r="AM313" s="82"/>
      <c r="AN313" s="82" t="str">
        <f t="shared" si="39"/>
        <v>PL2.6</v>
      </c>
      <c r="AO313" s="53" t="str">
        <f t="shared" si="40"/>
        <v/>
      </c>
      <c r="AP313" s="53" t="s">
        <v>703</v>
      </c>
      <c r="AQ313" s="84"/>
      <c r="AR313" s="53"/>
      <c r="AS313" s="53" t="s">
        <v>755</v>
      </c>
      <c r="AT313" s="53">
        <v>1</v>
      </c>
      <c r="AU313" s="83">
        <v>46215</v>
      </c>
      <c r="AV313" s="53"/>
      <c r="AW313" s="53"/>
    </row>
    <row r="314" spans="3:49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7"/>
        <v>0</v>
      </c>
      <c r="M314" s="26">
        <f t="shared" si="38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67" t="e">
        <f>SUMIFS([1]Up!$J:$J,[1]Up!$D:$D,D314)</f>
        <v>#VALUE!</v>
      </c>
      <c r="AM314" s="82"/>
      <c r="AN314" s="82" t="str">
        <f t="shared" si="39"/>
        <v>PL2.6</v>
      </c>
      <c r="AO314" s="53" t="str">
        <f t="shared" si="40"/>
        <v/>
      </c>
      <c r="AP314" s="53" t="s">
        <v>703</v>
      </c>
      <c r="AQ314" s="84"/>
      <c r="AR314" s="53"/>
      <c r="AS314" s="53" t="s">
        <v>755</v>
      </c>
      <c r="AT314" s="53">
        <v>2</v>
      </c>
      <c r="AU314" s="83">
        <v>46215</v>
      </c>
      <c r="AV314" s="53"/>
      <c r="AW314" s="53"/>
    </row>
    <row r="315" spans="3:49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7"/>
        <v>0</v>
      </c>
      <c r="M315" s="26">
        <f t="shared" si="38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67" t="e">
        <f>SUMIFS([1]Up!$J:$J,[1]Up!$D:$D,D315)</f>
        <v>#VALUE!</v>
      </c>
      <c r="AM315" s="82"/>
      <c r="AN315" s="82" t="str">
        <f t="shared" si="39"/>
        <v>PL2.6</v>
      </c>
      <c r="AO315" s="53" t="str">
        <f t="shared" si="40"/>
        <v/>
      </c>
      <c r="AP315" s="53" t="s">
        <v>703</v>
      </c>
      <c r="AQ315" s="84"/>
      <c r="AR315" s="53"/>
      <c r="AS315" s="53" t="s">
        <v>755</v>
      </c>
      <c r="AT315" s="53">
        <v>2</v>
      </c>
      <c r="AU315" s="83">
        <v>46215</v>
      </c>
      <c r="AV315" s="53"/>
      <c r="AW315" s="53"/>
    </row>
    <row r="316" spans="3:49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7"/>
        <v>0</v>
      </c>
      <c r="M316" s="26">
        <f t="shared" si="38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67" t="e">
        <f>SUMIFS([1]Up!$J:$J,[1]Up!$D:$D,D316)</f>
        <v>#VALUE!</v>
      </c>
      <c r="AM316" s="82"/>
      <c r="AN316" s="82" t="str">
        <f t="shared" si="39"/>
        <v>PL2.6</v>
      </c>
      <c r="AO316" s="53" t="str">
        <f t="shared" si="40"/>
        <v/>
      </c>
      <c r="AP316" s="53" t="s">
        <v>703</v>
      </c>
      <c r="AQ316" s="84"/>
      <c r="AR316" s="53"/>
      <c r="AS316" s="53" t="s">
        <v>755</v>
      </c>
      <c r="AT316" s="53">
        <v>1</v>
      </c>
      <c r="AU316" s="83">
        <v>46215</v>
      </c>
      <c r="AV316" s="53"/>
      <c r="AW316" s="53"/>
    </row>
    <row r="317" spans="3:49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7"/>
        <v>0</v>
      </c>
      <c r="M317" s="26">
        <f t="shared" si="38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67" t="e">
        <f>SUMIFS([1]Up!$J:$J,[1]Up!$D:$D,D317)</f>
        <v>#VALUE!</v>
      </c>
      <c r="AM317" s="82"/>
      <c r="AN317" s="82" t="str">
        <f t="shared" si="39"/>
        <v>PL2.6</v>
      </c>
      <c r="AO317" s="53" t="str">
        <f t="shared" si="40"/>
        <v/>
      </c>
      <c r="AP317" s="53" t="s">
        <v>703</v>
      </c>
      <c r="AQ317" s="84"/>
      <c r="AR317" s="53"/>
      <c r="AS317" s="53" t="s">
        <v>755</v>
      </c>
      <c r="AT317" s="53">
        <v>1</v>
      </c>
      <c r="AU317" s="83">
        <v>46215</v>
      </c>
      <c r="AV317" s="53"/>
      <c r="AW317" s="53"/>
    </row>
    <row r="318" spans="3:49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7"/>
        <v>0</v>
      </c>
      <c r="M318" s="26">
        <f t="shared" si="38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67" t="e">
        <f>SUMIFS([1]Up!$J:$J,[1]Up!$D:$D,D318)</f>
        <v>#VALUE!</v>
      </c>
      <c r="AM318" s="82"/>
      <c r="AN318" s="82" t="str">
        <f t="shared" si="39"/>
        <v>PL2.6</v>
      </c>
      <c r="AO318" s="53" t="str">
        <f t="shared" si="40"/>
        <v/>
      </c>
      <c r="AP318" s="53" t="s">
        <v>703</v>
      </c>
      <c r="AQ318" s="84"/>
      <c r="AR318" s="53"/>
      <c r="AS318" s="53" t="s">
        <v>755</v>
      </c>
      <c r="AT318" s="53">
        <v>1</v>
      </c>
      <c r="AU318" s="83">
        <v>46215</v>
      </c>
      <c r="AV318" s="53"/>
      <c r="AW318" s="53"/>
    </row>
    <row r="319" spans="3:49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7"/>
        <v>0</v>
      </c>
      <c r="M319" s="26">
        <f t="shared" si="38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67" t="e">
        <f>SUMIFS([1]Up!$J:$J,[1]Up!$D:$D,D319)</f>
        <v>#VALUE!</v>
      </c>
      <c r="AM319" s="82"/>
      <c r="AN319" s="82" t="str">
        <f t="shared" si="39"/>
        <v>PL2.6</v>
      </c>
      <c r="AO319" s="53" t="str">
        <f t="shared" si="40"/>
        <v/>
      </c>
      <c r="AP319" s="53" t="s">
        <v>703</v>
      </c>
      <c r="AQ319" s="84"/>
      <c r="AR319" s="53"/>
      <c r="AS319" s="53" t="s">
        <v>755</v>
      </c>
      <c r="AT319" s="53">
        <v>3</v>
      </c>
      <c r="AU319" s="83">
        <v>46215</v>
      </c>
      <c r="AV319" s="53"/>
      <c r="AW319" s="53"/>
    </row>
    <row r="320" spans="3:49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7"/>
        <v>0</v>
      </c>
      <c r="M320" s="26">
        <f t="shared" si="38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67" t="e">
        <f>SUMIFS([1]Up!$J:$J,[1]Up!$D:$D,D320)</f>
        <v>#VALUE!</v>
      </c>
      <c r="AM320" s="82"/>
      <c r="AN320" s="82" t="str">
        <f t="shared" si="39"/>
        <v>PL6</v>
      </c>
      <c r="AO320" s="53" t="str">
        <f t="shared" si="40"/>
        <v/>
      </c>
      <c r="AP320" s="53" t="s">
        <v>786</v>
      </c>
      <c r="AQ320" s="84"/>
      <c r="AR320" s="53"/>
      <c r="AS320" s="53" t="s">
        <v>1338</v>
      </c>
      <c r="AT320" s="53">
        <v>1</v>
      </c>
      <c r="AU320" s="83">
        <v>46215</v>
      </c>
      <c r="AV320" s="53"/>
      <c r="AW320" s="53"/>
    </row>
    <row r="321" spans="3:49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7"/>
        <v>0</v>
      </c>
      <c r="M321" s="26">
        <f t="shared" si="38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67" t="e">
        <f>SUMIFS([1]Up!$J:$J,[1]Up!$D:$D,D321)</f>
        <v>#VALUE!</v>
      </c>
      <c r="AM321" s="82"/>
      <c r="AN321" s="82" t="str">
        <f t="shared" si="39"/>
        <v>PL2</v>
      </c>
      <c r="AO321" s="53" t="str">
        <f t="shared" si="40"/>
        <v/>
      </c>
      <c r="AP321" s="53" t="s">
        <v>703</v>
      </c>
      <c r="AQ321" s="84"/>
      <c r="AR321" s="53"/>
      <c r="AS321" s="53" t="s">
        <v>1410</v>
      </c>
      <c r="AT321" s="53">
        <v>2</v>
      </c>
      <c r="AU321" s="83">
        <v>46215</v>
      </c>
      <c r="AV321" s="53"/>
      <c r="AW321" s="53"/>
    </row>
    <row r="322" spans="3:49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7"/>
        <v>0</v>
      </c>
      <c r="M322" s="26">
        <f t="shared" si="38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67" t="e">
        <f>SUMIFS([1]Up!$J:$J,[1]Up!$D:$D,D322)</f>
        <v>#VALUE!</v>
      </c>
      <c r="AM322" s="82"/>
      <c r="AN322" s="82" t="str">
        <f t="shared" si="39"/>
        <v>PL2</v>
      </c>
      <c r="AO322" s="53" t="str">
        <f t="shared" si="40"/>
        <v/>
      </c>
      <c r="AP322" s="53" t="s">
        <v>786</v>
      </c>
      <c r="AQ322" s="84"/>
      <c r="AR322" s="53"/>
      <c r="AS322" s="53" t="s">
        <v>1410</v>
      </c>
      <c r="AT322" s="53">
        <v>1</v>
      </c>
      <c r="AU322" s="83">
        <v>46215</v>
      </c>
      <c r="AV322" s="53"/>
      <c r="AW322" s="53"/>
    </row>
    <row r="323" spans="3:49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7"/>
        <v>0</v>
      </c>
      <c r="M323" s="26">
        <f t="shared" si="38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67" t="e">
        <f>SUMIFS([1]Up!$J:$J,[1]Up!$D:$D,D323)</f>
        <v>#VALUE!</v>
      </c>
      <c r="AM323" s="82"/>
      <c r="AN323" s="82" t="str">
        <f t="shared" si="39"/>
        <v>PL2</v>
      </c>
      <c r="AO323" s="53" t="str">
        <f t="shared" si="40"/>
        <v/>
      </c>
      <c r="AP323" s="53" t="s">
        <v>703</v>
      </c>
      <c r="AQ323" s="84"/>
      <c r="AR323" s="53"/>
      <c r="AS323" s="53" t="s">
        <v>1410</v>
      </c>
      <c r="AT323" s="53">
        <v>16</v>
      </c>
      <c r="AU323" s="83">
        <v>46215</v>
      </c>
      <c r="AV323" s="53"/>
      <c r="AW323" s="53"/>
    </row>
    <row r="324" spans="3:49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7"/>
        <v>0</v>
      </c>
      <c r="M324" s="26">
        <f t="shared" si="38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67" t="e">
        <f>SUMIFS([1]Up!$J:$J,[1]Up!$D:$D,D324)</f>
        <v>#VALUE!</v>
      </c>
      <c r="AM324" s="82"/>
      <c r="AN324" s="82" t="str">
        <f t="shared" si="39"/>
        <v>PL2</v>
      </c>
      <c r="AO324" s="53" t="str">
        <f t="shared" si="40"/>
        <v/>
      </c>
      <c r="AP324" s="53" t="s">
        <v>786</v>
      </c>
      <c r="AQ324" s="84"/>
      <c r="AR324" s="53"/>
      <c r="AS324" s="53" t="s">
        <v>1410</v>
      </c>
      <c r="AT324" s="53">
        <v>8</v>
      </c>
      <c r="AU324" s="83">
        <v>46215</v>
      </c>
      <c r="AV324" s="53"/>
      <c r="AW324" s="53"/>
    </row>
    <row r="325" spans="3:49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7"/>
        <v>0</v>
      </c>
      <c r="M325" s="26">
        <f t="shared" si="38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67" t="e">
        <f>SUMIFS([1]Up!$J:$J,[1]Up!$D:$D,D325)</f>
        <v>#VALUE!</v>
      </c>
      <c r="AM325" s="82"/>
      <c r="AN325" s="82" t="str">
        <f t="shared" si="39"/>
        <v>PL3</v>
      </c>
      <c r="AO325" s="53" t="str">
        <f t="shared" si="40"/>
        <v/>
      </c>
      <c r="AP325" s="53" t="s">
        <v>703</v>
      </c>
      <c r="AQ325" s="84"/>
      <c r="AR325" s="53"/>
      <c r="AS325" s="53" t="s">
        <v>576</v>
      </c>
      <c r="AT325" s="53">
        <v>3</v>
      </c>
      <c r="AU325" s="83"/>
      <c r="AV325" s="53"/>
      <c r="AW325" s="53"/>
    </row>
    <row r="326" spans="3:49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7"/>
        <v>0</v>
      </c>
      <c r="M326" s="26">
        <f t="shared" si="38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67" t="e">
        <f>SUMIFS([1]Up!$J:$J,[1]Up!$D:$D,D326)</f>
        <v>#VALUE!</v>
      </c>
      <c r="AM326" s="82"/>
      <c r="AN326" s="82" t="str">
        <f t="shared" si="39"/>
        <v>PL6</v>
      </c>
      <c r="AO326" s="53" t="str">
        <f t="shared" si="40"/>
        <v/>
      </c>
      <c r="AP326" s="53" t="s">
        <v>786</v>
      </c>
      <c r="AQ326" s="84"/>
      <c r="AR326" s="53"/>
      <c r="AS326" s="53" t="s">
        <v>1338</v>
      </c>
      <c r="AT326" s="53">
        <v>1</v>
      </c>
      <c r="AU326" s="83">
        <v>46215</v>
      </c>
      <c r="AV326" s="53"/>
      <c r="AW326" s="53"/>
    </row>
    <row r="327" spans="3:49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7"/>
        <v>0</v>
      </c>
      <c r="M327" s="26">
        <f t="shared" si="38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67" t="e">
        <f>SUMIFS([1]Up!$J:$J,[1]Up!$D:$D,D327)</f>
        <v>#VALUE!</v>
      </c>
      <c r="AM327" s="82"/>
      <c r="AN327" s="82" t="str">
        <f t="shared" si="39"/>
        <v>PL6</v>
      </c>
      <c r="AO327" s="53" t="str">
        <f t="shared" si="40"/>
        <v/>
      </c>
      <c r="AP327" s="53" t="s">
        <v>786</v>
      </c>
      <c r="AQ327" s="84"/>
      <c r="AR327" s="53"/>
      <c r="AS327" s="53" t="s">
        <v>1338</v>
      </c>
      <c r="AT327" s="53">
        <v>1</v>
      </c>
      <c r="AU327" s="83">
        <v>46215</v>
      </c>
      <c r="AV327" s="53"/>
      <c r="AW327" s="53"/>
    </row>
    <row r="328" spans="3:49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7"/>
        <v>1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67" t="e">
        <f>SUMIFS([1]Up!$J:$J,[1]Up!$D:$D,D328)</f>
        <v>#VALUE!</v>
      </c>
      <c r="AM328" s="82"/>
      <c r="AN328" s="82" t="str">
        <f t="shared" si="39"/>
        <v/>
      </c>
      <c r="AO328" s="53" t="str">
        <f t="shared" si="40"/>
        <v/>
      </c>
      <c r="AP328" s="53" t="s">
        <v>703</v>
      </c>
      <c r="AQ328" s="84"/>
      <c r="AR328" s="53"/>
      <c r="AS328" s="53" t="s">
        <v>576</v>
      </c>
      <c r="AT328" s="53">
        <v>1</v>
      </c>
      <c r="AU328" s="83"/>
      <c r="AV328" s="53"/>
      <c r="AW328" s="53"/>
    </row>
    <row r="329" spans="3:49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7"/>
        <v>1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67" t="e">
        <f>SUMIFS([1]Up!$J:$J,[1]Up!$D:$D,D329)</f>
        <v>#VALUE!</v>
      </c>
      <c r="AM329" s="82"/>
      <c r="AN329" s="82" t="str">
        <f t="shared" si="39"/>
        <v/>
      </c>
      <c r="AO329" s="53" t="str">
        <f t="shared" si="40"/>
        <v/>
      </c>
      <c r="AP329" s="53" t="s">
        <v>703</v>
      </c>
      <c r="AQ329" s="84"/>
      <c r="AR329" s="53"/>
      <c r="AS329" s="53" t="s">
        <v>704</v>
      </c>
      <c r="AT329" s="53">
        <v>1</v>
      </c>
      <c r="AU329" s="83">
        <v>46215</v>
      </c>
      <c r="AV329" s="53"/>
      <c r="AW329" s="53"/>
    </row>
    <row r="330" spans="3:49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7"/>
        <v>1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67" t="e">
        <f>SUMIFS([1]Up!$J:$J,[1]Up!$D:$D,D330)</f>
        <v>#VALUE!</v>
      </c>
      <c r="AM330" s="82"/>
      <c r="AN330" s="82" t="str">
        <f t="shared" si="39"/>
        <v/>
      </c>
      <c r="AO330" s="53" t="str">
        <f t="shared" si="40"/>
        <v/>
      </c>
      <c r="AP330" s="53" t="s">
        <v>703</v>
      </c>
      <c r="AQ330" s="84"/>
      <c r="AR330" s="53"/>
      <c r="AS330" s="53" t="s">
        <v>704</v>
      </c>
      <c r="AT330" s="53">
        <v>1</v>
      </c>
      <c r="AU330" s="83">
        <v>46215</v>
      </c>
      <c r="AV330" s="53"/>
      <c r="AW330" s="53"/>
    </row>
    <row r="331" spans="3:49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7"/>
        <v>1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>
        <v>2</v>
      </c>
      <c r="AJ331" s="26"/>
      <c r="AK331" s="26"/>
      <c r="AL331" s="67" t="e">
        <f>SUMIFS([1]Up!$J:$J,[1]Up!$D:$D,D331)</f>
        <v>#VALUE!</v>
      </c>
      <c r="AM331" s="82" t="s">
        <v>4569</v>
      </c>
      <c r="AN331" s="82" t="str">
        <f t="shared" si="39"/>
        <v/>
      </c>
      <c r="AO331" s="53" t="str">
        <f t="shared" si="40"/>
        <v>Thừa 1</v>
      </c>
      <c r="AP331" s="53" t="s">
        <v>712</v>
      </c>
      <c r="AQ331" s="84"/>
      <c r="AR331" s="53"/>
      <c r="AS331" s="53" t="s">
        <v>576</v>
      </c>
      <c r="AT331" s="53">
        <v>1</v>
      </c>
      <c r="AU331" s="83"/>
      <c r="AV331" s="53"/>
      <c r="AW331" s="53"/>
    </row>
    <row r="332" spans="3:49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7"/>
        <v>1</v>
      </c>
      <c r="M332" s="26">
        <f t="shared" si="38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67" t="e">
        <f>SUMIFS([1]Up!$J:$J,[1]Up!$D:$D,D332)</f>
        <v>#VALUE!</v>
      </c>
      <c r="AM332" s="82" t="s">
        <v>1971</v>
      </c>
      <c r="AN332" s="82" t="str">
        <f t="shared" si="39"/>
        <v/>
      </c>
      <c r="AO332" s="53" t="str">
        <f t="shared" si="40"/>
        <v/>
      </c>
      <c r="AP332" s="53" t="s">
        <v>703</v>
      </c>
      <c r="AQ332" s="84"/>
      <c r="AR332" s="53"/>
      <c r="AS332" s="53" t="s">
        <v>576</v>
      </c>
      <c r="AT332" s="53">
        <v>1</v>
      </c>
      <c r="AU332" s="83"/>
      <c r="AV332" s="53"/>
      <c r="AW332" s="53"/>
    </row>
    <row r="333" spans="3:49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7"/>
        <v>11</v>
      </c>
      <c r="M333" s="26">
        <f t="shared" si="38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67" t="e">
        <f>SUMIFS([1]Up!$J:$J,[1]Up!$D:$D,D333)</f>
        <v>#VALUE!</v>
      </c>
      <c r="AM333" s="82"/>
      <c r="AN333" s="82" t="str">
        <f t="shared" si="39"/>
        <v/>
      </c>
      <c r="AO333" s="53" t="str">
        <f t="shared" si="40"/>
        <v/>
      </c>
      <c r="AP333" s="53" t="s">
        <v>703</v>
      </c>
      <c r="AQ333" s="84"/>
      <c r="AR333" s="53"/>
      <c r="AS333" s="53" t="s">
        <v>726</v>
      </c>
      <c r="AT333" s="53">
        <v>11</v>
      </c>
      <c r="AU333" s="83">
        <v>46215</v>
      </c>
      <c r="AV333" s="53"/>
      <c r="AW333" s="53"/>
    </row>
    <row r="334" spans="3:49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7"/>
        <v>1</v>
      </c>
      <c r="M334" s="26">
        <f t="shared" si="38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67" t="e">
        <f>SUMIFS([1]Up!$J:$J,[1]Up!$D:$D,D334)</f>
        <v>#VALUE!</v>
      </c>
      <c r="AM334" s="82"/>
      <c r="AN334" s="82" t="str">
        <f t="shared" si="39"/>
        <v/>
      </c>
      <c r="AO334" s="53" t="str">
        <f t="shared" si="40"/>
        <v/>
      </c>
      <c r="AP334" s="53" t="s">
        <v>703</v>
      </c>
      <c r="AQ334" s="84"/>
      <c r="AR334" s="53"/>
      <c r="AS334" s="53" t="s">
        <v>726</v>
      </c>
      <c r="AT334" s="53">
        <v>1</v>
      </c>
      <c r="AU334" s="83">
        <v>46215</v>
      </c>
      <c r="AV334" s="53"/>
      <c r="AW334" s="53"/>
    </row>
    <row r="335" spans="3:49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7"/>
        <v>1</v>
      </c>
      <c r="M335" s="26">
        <f t="shared" si="38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67" t="e">
        <f>SUMIFS([1]Up!$J:$J,[1]Up!$D:$D,D335)</f>
        <v>#VALUE!</v>
      </c>
      <c r="AM335" s="82"/>
      <c r="AN335" s="82" t="str">
        <f t="shared" si="39"/>
        <v/>
      </c>
      <c r="AO335" s="53" t="str">
        <f t="shared" si="40"/>
        <v/>
      </c>
      <c r="AP335" s="53" t="s">
        <v>703</v>
      </c>
      <c r="AQ335" s="84"/>
      <c r="AR335" s="53"/>
      <c r="AS335" s="53" t="s">
        <v>733</v>
      </c>
      <c r="AT335" s="53">
        <v>1</v>
      </c>
      <c r="AU335" s="83">
        <v>46215</v>
      </c>
      <c r="AV335" s="53"/>
      <c r="AW335" s="53"/>
    </row>
    <row r="336" spans="3:49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7"/>
        <v>5</v>
      </c>
      <c r="M336" s="26">
        <f t="shared" si="38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67" t="e">
        <f>SUMIFS([1]Up!$J:$J,[1]Up!$D:$D,D336)</f>
        <v>#VALUE!</v>
      </c>
      <c r="AM336" s="82"/>
      <c r="AN336" s="82" t="str">
        <f t="shared" si="39"/>
        <v/>
      </c>
      <c r="AO336" s="53" t="str">
        <f t="shared" si="40"/>
        <v/>
      </c>
      <c r="AP336" s="53" t="s">
        <v>703</v>
      </c>
      <c r="AQ336" s="84"/>
      <c r="AR336" s="53"/>
      <c r="AS336" s="53" t="s">
        <v>722</v>
      </c>
      <c r="AT336" s="53">
        <v>5</v>
      </c>
      <c r="AU336" s="83">
        <v>46215</v>
      </c>
      <c r="AV336" s="53"/>
      <c r="AW336" s="53"/>
    </row>
    <row r="337" spans="3:49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7"/>
        <v>10</v>
      </c>
      <c r="M337" s="26">
        <f t="shared" si="38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67" t="e">
        <f>SUMIFS([1]Up!$J:$J,[1]Up!$D:$D,D337)</f>
        <v>#VALUE!</v>
      </c>
      <c r="AM337" s="82"/>
      <c r="AN337" s="82" t="str">
        <f t="shared" si="39"/>
        <v/>
      </c>
      <c r="AO337" s="53" t="str">
        <f t="shared" si="40"/>
        <v/>
      </c>
      <c r="AP337" s="53" t="s">
        <v>703</v>
      </c>
      <c r="AQ337" s="84"/>
      <c r="AR337" s="53"/>
      <c r="AS337" s="53" t="s">
        <v>726</v>
      </c>
      <c r="AT337" s="53">
        <v>10</v>
      </c>
      <c r="AU337" s="83">
        <v>46215</v>
      </c>
      <c r="AV337" s="53"/>
      <c r="AW337" s="53"/>
    </row>
    <row r="338" spans="3:49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7"/>
        <v>5</v>
      </c>
      <c r="M338" s="26">
        <f t="shared" si="38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67" t="e">
        <f>SUMIFS([1]Up!$J:$J,[1]Up!$D:$D,D338)</f>
        <v>#VALUE!</v>
      </c>
      <c r="AM338" s="82"/>
      <c r="AN338" s="82" t="str">
        <f t="shared" si="39"/>
        <v/>
      </c>
      <c r="AO338" s="53" t="str">
        <f t="shared" si="40"/>
        <v/>
      </c>
      <c r="AP338" s="53" t="s">
        <v>703</v>
      </c>
      <c r="AQ338" s="84"/>
      <c r="AR338" s="53"/>
      <c r="AS338" s="53" t="s">
        <v>722</v>
      </c>
      <c r="AT338" s="53">
        <v>5</v>
      </c>
      <c r="AU338" s="83">
        <v>46215</v>
      </c>
      <c r="AV338" s="53"/>
      <c r="AW338" s="53"/>
    </row>
    <row r="339" spans="3:49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7"/>
        <v>96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26"/>
      <c r="AI339" s="26"/>
      <c r="AJ339" s="26"/>
      <c r="AK339" s="26"/>
      <c r="AL339" s="67" t="e">
        <f>SUMIFS([1]Up!$J:$J,[1]Up!$D:$D,D339)</f>
        <v>#VALUE!</v>
      </c>
      <c r="AM339" s="82"/>
      <c r="AN339" s="82" t="str">
        <f t="shared" si="39"/>
        <v/>
      </c>
      <c r="AO339" s="53" t="str">
        <f t="shared" si="40"/>
        <v/>
      </c>
      <c r="AP339" s="53" t="s">
        <v>703</v>
      </c>
      <c r="AQ339" s="84"/>
      <c r="AR339" s="53"/>
      <c r="AS339" s="53" t="s">
        <v>739</v>
      </c>
      <c r="AT339" s="53">
        <v>96</v>
      </c>
      <c r="AU339" s="83">
        <v>46215</v>
      </c>
      <c r="AV339" s="53"/>
      <c r="AW339" s="53"/>
    </row>
    <row r="340" spans="3:49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7"/>
        <v>8</v>
      </c>
      <c r="M340" s="26">
        <f t="shared" si="38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26"/>
      <c r="AI340" s="26"/>
      <c r="AJ340" s="26"/>
      <c r="AK340" s="26"/>
      <c r="AL340" s="67" t="e">
        <f>SUMIFS([1]Up!$J:$J,[1]Up!$D:$D,D340)</f>
        <v>#VALUE!</v>
      </c>
      <c r="AM340" s="82"/>
      <c r="AN340" s="82" t="str">
        <f t="shared" si="39"/>
        <v/>
      </c>
      <c r="AO340" s="53" t="str">
        <f t="shared" si="40"/>
        <v/>
      </c>
      <c r="AP340" s="53" t="s">
        <v>703</v>
      </c>
      <c r="AQ340" s="84"/>
      <c r="AR340" s="53"/>
      <c r="AS340" s="53" t="s">
        <v>744</v>
      </c>
      <c r="AT340" s="53">
        <v>8</v>
      </c>
      <c r="AU340" s="83">
        <v>46215</v>
      </c>
      <c r="AV340" s="53"/>
      <c r="AW340" s="53"/>
    </row>
    <row r="341" spans="3:49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7"/>
        <v>0</v>
      </c>
      <c r="M341" s="26">
        <f t="shared" si="38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67" t="e">
        <f>SUMIFS([1]Up!$J:$J,[1]Up!$D:$D,D341)</f>
        <v>#VALUE!</v>
      </c>
      <c r="AM341" s="82"/>
      <c r="AN341" s="82" t="str">
        <f t="shared" si="39"/>
        <v/>
      </c>
      <c r="AO341" s="53" t="str">
        <f t="shared" si="40"/>
        <v/>
      </c>
      <c r="AP341" s="53" t="s">
        <v>682</v>
      </c>
      <c r="AQ341" s="84"/>
      <c r="AR341" s="53"/>
      <c r="AS341" s="53"/>
      <c r="AT341" s="53"/>
      <c r="AU341" s="83"/>
      <c r="AV341" s="53"/>
      <c r="AW341" s="53"/>
    </row>
    <row r="342" spans="3:49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7"/>
        <v>0</v>
      </c>
      <c r="M342" s="26">
        <f t="shared" si="38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67" t="e">
        <f>SUMIFS([1]Up!$J:$J,[1]Up!$D:$D,D342)</f>
        <v>#VALUE!</v>
      </c>
      <c r="AM342" s="82"/>
      <c r="AN342" s="82" t="str">
        <f t="shared" si="39"/>
        <v>PL152</v>
      </c>
      <c r="AO342" s="53" t="str">
        <f t="shared" si="40"/>
        <v/>
      </c>
      <c r="AP342" s="53" t="s">
        <v>703</v>
      </c>
      <c r="AQ342" s="84"/>
      <c r="AR342" s="53"/>
      <c r="AS342" s="53"/>
      <c r="AT342" s="53"/>
      <c r="AU342" s="83"/>
      <c r="AV342" s="53"/>
      <c r="AW342" s="53"/>
    </row>
    <row r="343" spans="3:49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7"/>
        <v>1</v>
      </c>
      <c r="M343" s="26">
        <f t="shared" si="38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67" t="e">
        <f>SUMIFS([1]Up!$J:$J,[1]Up!$D:$D,D343)</f>
        <v>#VALUE!</v>
      </c>
      <c r="AM343" s="82"/>
      <c r="AN343" s="82" t="str">
        <f t="shared" si="39"/>
        <v>PL55</v>
      </c>
      <c r="AO343" s="53" t="str">
        <f t="shared" si="40"/>
        <v/>
      </c>
      <c r="AP343" s="53" t="s">
        <v>703</v>
      </c>
      <c r="AQ343" s="84"/>
      <c r="AR343" s="53"/>
      <c r="AS343" s="53" t="s">
        <v>760</v>
      </c>
      <c r="AT343" s="53">
        <v>1</v>
      </c>
      <c r="AU343" s="83">
        <v>46215</v>
      </c>
      <c r="AV343" s="53"/>
      <c r="AW343" s="53"/>
    </row>
    <row r="344" spans="3:49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7"/>
        <v>20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26"/>
      <c r="AI344" s="26"/>
      <c r="AJ344" s="26"/>
      <c r="AK344" s="26"/>
      <c r="AL344" s="67" t="e">
        <f>SUMIFS([1]Up!$J:$J,[1]Up!$D:$D,D344)</f>
        <v>#VALUE!</v>
      </c>
      <c r="AM344" s="82"/>
      <c r="AN344" s="82" t="str">
        <f t="shared" si="39"/>
        <v>PL10</v>
      </c>
      <c r="AO344" s="53" t="str">
        <f t="shared" si="40"/>
        <v/>
      </c>
      <c r="AP344" s="53" t="s">
        <v>703</v>
      </c>
      <c r="AQ344" s="84"/>
      <c r="AR344" s="53"/>
      <c r="AS344" s="53" t="s">
        <v>779</v>
      </c>
      <c r="AT344" s="53">
        <v>20</v>
      </c>
      <c r="AU344" s="83">
        <v>46215</v>
      </c>
      <c r="AV344" s="53"/>
      <c r="AW344" s="53"/>
    </row>
    <row r="345" spans="3:49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7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>
        <v>5</v>
      </c>
      <c r="AI345" s="26"/>
      <c r="AJ345" s="26"/>
      <c r="AK345" s="26"/>
      <c r="AL345" s="67" t="e">
        <f>SUMIFS([1]Up!$J:$J,[1]Up!$D:$D,D345)</f>
        <v>#VALUE!</v>
      </c>
      <c r="AM345" s="82" t="s">
        <v>4558</v>
      </c>
      <c r="AN345" s="82" t="str">
        <f t="shared" si="39"/>
        <v>PL6</v>
      </c>
      <c r="AO345" s="53" t="str">
        <f t="shared" si="40"/>
        <v>Thừa 4</v>
      </c>
      <c r="AP345" s="53" t="s">
        <v>703</v>
      </c>
      <c r="AQ345" s="84"/>
      <c r="AR345" s="53"/>
      <c r="AS345" s="53" t="s">
        <v>576</v>
      </c>
      <c r="AT345" s="53">
        <v>1</v>
      </c>
      <c r="AU345" s="83"/>
      <c r="AV345" s="53"/>
      <c r="AW345" s="53"/>
    </row>
    <row r="346" spans="3:49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7"/>
        <v>66</v>
      </c>
      <c r="M346" s="26">
        <f t="shared" si="38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>
        <v>66</v>
      </c>
      <c r="AI346" s="26"/>
      <c r="AJ346" s="26"/>
      <c r="AK346" s="26"/>
      <c r="AL346" s="67" t="e">
        <f>SUMIFS([1]Up!$J:$J,[1]Up!$D:$D,D346)</f>
        <v>#VALUE!</v>
      </c>
      <c r="AM346" s="82"/>
      <c r="AN346" s="82" t="str">
        <f t="shared" si="39"/>
        <v>PL6</v>
      </c>
      <c r="AO346" s="53" t="str">
        <f t="shared" si="40"/>
        <v/>
      </c>
      <c r="AP346" s="53" t="s">
        <v>703</v>
      </c>
      <c r="AQ346" s="84"/>
      <c r="AR346" s="53"/>
      <c r="AS346" s="53" t="s">
        <v>765</v>
      </c>
      <c r="AT346" s="53">
        <v>66</v>
      </c>
      <c r="AU346" s="83">
        <v>46215</v>
      </c>
      <c r="AV346" s="53"/>
      <c r="AW346" s="53"/>
    </row>
    <row r="347" spans="3:49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7"/>
        <v>25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26">
        <v>10</v>
      </c>
      <c r="AI347" s="26"/>
      <c r="AJ347" s="26"/>
      <c r="AK347" s="26"/>
      <c r="AL347" s="67" t="e">
        <f>SUMIFS([1]Up!$J:$J,[1]Up!$D:$D,D347)</f>
        <v>#VALUE!</v>
      </c>
      <c r="AM347" s="82"/>
      <c r="AN347" s="82" t="str">
        <f t="shared" si="39"/>
        <v>PL6</v>
      </c>
      <c r="AO347" s="53" t="str">
        <f t="shared" si="40"/>
        <v/>
      </c>
      <c r="AP347" s="53" t="s">
        <v>703</v>
      </c>
      <c r="AQ347" s="84"/>
      <c r="AR347" s="53"/>
      <c r="AS347" s="53" t="s">
        <v>765</v>
      </c>
      <c r="AT347" s="53">
        <v>25</v>
      </c>
      <c r="AU347" s="83">
        <v>46215</v>
      </c>
      <c r="AV347" s="53"/>
      <c r="AW347" s="53"/>
    </row>
    <row r="348" spans="3:49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7"/>
        <v>5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26">
        <v>3</v>
      </c>
      <c r="AI348" s="26"/>
      <c r="AJ348" s="26"/>
      <c r="AK348" s="26"/>
      <c r="AL348" s="67" t="e">
        <f>SUMIFS([1]Up!$J:$J,[1]Up!$D:$D,D348)</f>
        <v>#VALUE!</v>
      </c>
      <c r="AM348" s="82"/>
      <c r="AN348" s="82" t="str">
        <f t="shared" si="39"/>
        <v>PL6</v>
      </c>
      <c r="AO348" s="53" t="str">
        <f t="shared" si="40"/>
        <v/>
      </c>
      <c r="AP348" s="53" t="s">
        <v>703</v>
      </c>
      <c r="AQ348" s="84"/>
      <c r="AR348" s="53"/>
      <c r="AS348" s="53" t="s">
        <v>765</v>
      </c>
      <c r="AT348" s="53">
        <v>5</v>
      </c>
      <c r="AU348" s="83">
        <v>46215</v>
      </c>
      <c r="AV348" s="53"/>
      <c r="AW348" s="53"/>
    </row>
    <row r="349" spans="3:49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7"/>
        <v>2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26"/>
      <c r="AI349" s="26"/>
      <c r="AJ349" s="26"/>
      <c r="AK349" s="26"/>
      <c r="AL349" s="67" t="e">
        <f>SUMIFS([1]Up!$J:$J,[1]Up!$D:$D,D349)</f>
        <v>#VALUE!</v>
      </c>
      <c r="AM349" s="82"/>
      <c r="AN349" s="82" t="str">
        <f t="shared" si="39"/>
        <v>PL10</v>
      </c>
      <c r="AO349" s="53" t="str">
        <f t="shared" si="40"/>
        <v/>
      </c>
      <c r="AP349" s="53" t="s">
        <v>703</v>
      </c>
      <c r="AQ349" s="84"/>
      <c r="AR349" s="53"/>
      <c r="AS349" s="53" t="s">
        <v>779</v>
      </c>
      <c r="AT349" s="53">
        <v>2</v>
      </c>
      <c r="AU349" s="83">
        <v>46215</v>
      </c>
      <c r="AV349" s="53"/>
      <c r="AW349" s="53"/>
    </row>
    <row r="350" spans="3:49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7"/>
        <v>0</v>
      </c>
      <c r="M350" s="26">
        <f t="shared" si="38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67" t="e">
        <f>SUMIFS([1]Up!$J:$J,[1]Up!$D:$D,D350)</f>
        <v>#VALUE!</v>
      </c>
      <c r="AM350" s="82"/>
      <c r="AN350" s="82" t="str">
        <f t="shared" si="39"/>
        <v>PL10</v>
      </c>
      <c r="AO350" s="53" t="str">
        <f t="shared" si="40"/>
        <v/>
      </c>
      <c r="AP350" s="53" t="s">
        <v>786</v>
      </c>
      <c r="AQ350" s="84"/>
      <c r="AR350" s="53"/>
      <c r="AS350" s="53" t="s">
        <v>779</v>
      </c>
      <c r="AT350" s="53">
        <v>1</v>
      </c>
      <c r="AU350" s="83">
        <v>46215</v>
      </c>
      <c r="AV350" s="53"/>
      <c r="AW350" s="53"/>
    </row>
    <row r="351" spans="3:49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7"/>
        <v>0</v>
      </c>
      <c r="M351" s="26">
        <f t="shared" si="38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67" t="e">
        <f>SUMIFS([1]Up!$J:$J,[1]Up!$D:$D,D351)</f>
        <v>#VALUE!</v>
      </c>
      <c r="AM351" s="82"/>
      <c r="AN351" s="82" t="str">
        <f t="shared" si="39"/>
        <v>PL25</v>
      </c>
      <c r="AO351" s="53" t="str">
        <f t="shared" si="40"/>
        <v/>
      </c>
      <c r="AP351" s="53" t="s">
        <v>703</v>
      </c>
      <c r="AQ351" s="84"/>
      <c r="AR351" s="53"/>
      <c r="AS351" s="53" t="s">
        <v>715</v>
      </c>
      <c r="AT351" s="53">
        <v>1</v>
      </c>
      <c r="AU351" s="83">
        <v>46215</v>
      </c>
      <c r="AV351" s="53"/>
      <c r="AW351" s="53"/>
    </row>
    <row r="352" spans="3:49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7"/>
        <v>1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>
        <v>1</v>
      </c>
      <c r="AJ352" s="26"/>
      <c r="AK352" s="26"/>
      <c r="AL352" s="67" t="e">
        <f>SUMIFS([1]Up!$J:$J,[1]Up!$D:$D,D352)</f>
        <v>#VALUE!</v>
      </c>
      <c r="AM352" s="82"/>
      <c r="AN352" s="82" t="str">
        <f t="shared" si="39"/>
        <v>PL12</v>
      </c>
      <c r="AO352" s="53" t="str">
        <f t="shared" si="40"/>
        <v/>
      </c>
      <c r="AP352" s="53" t="s">
        <v>786</v>
      </c>
      <c r="AQ352" s="84"/>
      <c r="AR352" s="53"/>
      <c r="AS352" s="53" t="s">
        <v>792</v>
      </c>
      <c r="AT352" s="53">
        <v>1</v>
      </c>
      <c r="AU352" s="83">
        <v>46215</v>
      </c>
      <c r="AV352" s="53"/>
      <c r="AW352" s="53"/>
    </row>
    <row r="353" spans="3:49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7"/>
        <v>0</v>
      </c>
      <c r="M353" s="26">
        <f t="shared" si="38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67" t="e">
        <f>SUMIFS([1]Up!$J:$J,[1]Up!$D:$D,D353)</f>
        <v>#VALUE!</v>
      </c>
      <c r="AM353" s="82"/>
      <c r="AN353" s="82" t="str">
        <f t="shared" si="39"/>
        <v>PL25</v>
      </c>
      <c r="AO353" s="53" t="str">
        <f t="shared" si="40"/>
        <v/>
      </c>
      <c r="AP353" s="53" t="s">
        <v>703</v>
      </c>
      <c r="AQ353" s="84"/>
      <c r="AR353" s="53"/>
      <c r="AS353" s="53" t="s">
        <v>715</v>
      </c>
      <c r="AT353" s="53">
        <v>2</v>
      </c>
      <c r="AU353" s="83">
        <v>46215</v>
      </c>
      <c r="AV353" s="53"/>
      <c r="AW353" s="53"/>
    </row>
    <row r="354" spans="3:49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7"/>
        <v>4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>
        <v>4</v>
      </c>
      <c r="AJ354" s="26"/>
      <c r="AK354" s="26"/>
      <c r="AL354" s="67" t="e">
        <f>SUMIFS([1]Up!$J:$J,[1]Up!$D:$D,D354)</f>
        <v>#VALUE!</v>
      </c>
      <c r="AM354" s="82"/>
      <c r="AN354" s="82" t="str">
        <f t="shared" si="39"/>
        <v>PL12</v>
      </c>
      <c r="AO354" s="53" t="str">
        <f t="shared" si="40"/>
        <v/>
      </c>
      <c r="AP354" s="53" t="s">
        <v>786</v>
      </c>
      <c r="AQ354" s="84"/>
      <c r="AR354" s="53"/>
      <c r="AS354" s="53" t="s">
        <v>792</v>
      </c>
      <c r="AT354" s="53">
        <v>4</v>
      </c>
      <c r="AU354" s="83">
        <v>46215</v>
      </c>
      <c r="AV354" s="53"/>
      <c r="AW354" s="53"/>
    </row>
    <row r="355" spans="3:49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7"/>
        <v>1</v>
      </c>
      <c r="M355" s="26">
        <f t="shared" si="38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67" t="e">
        <f>SUMIFS([1]Up!$J:$J,[1]Up!$D:$D,D355)</f>
        <v>#VALUE!</v>
      </c>
      <c r="AM355" s="82"/>
      <c r="AN355" s="82" t="str">
        <f t="shared" si="39"/>
        <v/>
      </c>
      <c r="AO355" s="53" t="str">
        <f t="shared" si="40"/>
        <v/>
      </c>
      <c r="AP355" s="53" t="s">
        <v>703</v>
      </c>
      <c r="AQ355" s="84"/>
      <c r="AR355" s="53"/>
      <c r="AS355" s="53" t="s">
        <v>576</v>
      </c>
      <c r="AT355" s="53">
        <v>1</v>
      </c>
      <c r="AU355" s="83"/>
      <c r="AV355" s="53"/>
      <c r="AW355" s="53"/>
    </row>
    <row r="356" spans="3:49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7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>
        <v>2</v>
      </c>
      <c r="AJ356" s="26"/>
      <c r="AK356" s="26"/>
      <c r="AL356" s="67" t="e">
        <f>SUMIFS([1]Up!$J:$J,[1]Up!$D:$D,D356)</f>
        <v>#VALUE!</v>
      </c>
      <c r="AM356" s="82"/>
      <c r="AN356" s="82" t="str">
        <f t="shared" si="39"/>
        <v/>
      </c>
      <c r="AO356" s="53" t="str">
        <f t="shared" si="40"/>
        <v/>
      </c>
      <c r="AP356" s="53" t="s">
        <v>786</v>
      </c>
      <c r="AQ356" s="84"/>
      <c r="AR356" s="53"/>
      <c r="AS356" s="53" t="s">
        <v>806</v>
      </c>
      <c r="AT356" s="53">
        <v>2</v>
      </c>
      <c r="AU356" s="83">
        <v>46215</v>
      </c>
      <c r="AV356" s="53"/>
      <c r="AW356" s="53"/>
    </row>
    <row r="357" spans="3:49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7"/>
        <v>0</v>
      </c>
      <c r="M357" s="26">
        <f t="shared" si="38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67" t="e">
        <f>SUMIFS([1]Up!$J:$J,[1]Up!$D:$D,D357)</f>
        <v>#VALUE!</v>
      </c>
      <c r="AM357" s="82"/>
      <c r="AN357" s="82" t="str">
        <f t="shared" si="39"/>
        <v/>
      </c>
      <c r="AO357" s="53" t="str">
        <f t="shared" si="40"/>
        <v/>
      </c>
      <c r="AP357" s="53" t="s">
        <v>786</v>
      </c>
      <c r="AQ357" s="84"/>
      <c r="AR357" s="53"/>
      <c r="AS357" s="53"/>
      <c r="AT357" s="53"/>
      <c r="AU357" s="83"/>
      <c r="AV357" s="53"/>
      <c r="AW357" s="53"/>
    </row>
    <row r="358" spans="3:49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7"/>
        <v>0</v>
      </c>
      <c r="M358" s="26">
        <f t="shared" si="38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67" t="e">
        <f>SUMIFS([1]Up!$J:$J,[1]Up!$D:$D,D358)</f>
        <v>#VALUE!</v>
      </c>
      <c r="AM358" s="82"/>
      <c r="AN358" s="82" t="str">
        <f t="shared" si="39"/>
        <v/>
      </c>
      <c r="AO358" s="53" t="str">
        <f t="shared" si="40"/>
        <v/>
      </c>
      <c r="AP358" s="53" t="s">
        <v>682</v>
      </c>
      <c r="AQ358" s="84"/>
      <c r="AR358" s="53"/>
      <c r="AS358" s="53"/>
      <c r="AT358" s="53"/>
      <c r="AU358" s="83"/>
      <c r="AV358" s="53"/>
      <c r="AW358" s="53"/>
    </row>
    <row r="359" spans="3:49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7"/>
        <v>0</v>
      </c>
      <c r="M359" s="26">
        <f t="shared" si="38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67" t="e">
        <f>SUMIFS([1]Up!$J:$J,[1]Up!$D:$D,D359)</f>
        <v>#VALUE!</v>
      </c>
      <c r="AM359" s="82"/>
      <c r="AN359" s="82" t="str">
        <f t="shared" si="39"/>
        <v/>
      </c>
      <c r="AO359" s="53" t="str">
        <f t="shared" si="40"/>
        <v/>
      </c>
      <c r="AP359" s="53" t="s">
        <v>786</v>
      </c>
      <c r="AQ359" s="84"/>
      <c r="AR359" s="53"/>
      <c r="AS359" s="53"/>
      <c r="AT359" s="53"/>
      <c r="AU359" s="83"/>
      <c r="AV359" s="53"/>
      <c r="AW359" s="53"/>
    </row>
    <row r="360" spans="3:49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7"/>
        <v>0</v>
      </c>
      <c r="M360" s="26">
        <f t="shared" si="38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67" t="e">
        <f>SUMIFS([1]Up!$J:$J,[1]Up!$D:$D,D360)</f>
        <v>#VALUE!</v>
      </c>
      <c r="AM360" s="82"/>
      <c r="AN360" s="82" t="str">
        <f t="shared" si="39"/>
        <v/>
      </c>
      <c r="AO360" s="53" t="str">
        <f t="shared" si="40"/>
        <v/>
      </c>
      <c r="AP360" s="53" t="s">
        <v>682</v>
      </c>
      <c r="AQ360" s="84"/>
      <c r="AR360" s="53"/>
      <c r="AS360" s="53"/>
      <c r="AT360" s="53"/>
      <c r="AU360" s="83"/>
      <c r="AV360" s="53"/>
      <c r="AW360" s="53"/>
    </row>
    <row r="361" spans="3:49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7"/>
        <v>0</v>
      </c>
      <c r="M361" s="26">
        <f t="shared" si="38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67" t="e">
        <f>SUMIFS([1]Up!$J:$J,[1]Up!$D:$D,D361)</f>
        <v>#VALUE!</v>
      </c>
      <c r="AM361" s="82"/>
      <c r="AN361" s="82" t="str">
        <f t="shared" si="39"/>
        <v/>
      </c>
      <c r="AO361" s="53" t="str">
        <f t="shared" si="40"/>
        <v/>
      </c>
      <c r="AP361" s="53" t="s">
        <v>682</v>
      </c>
      <c r="AQ361" s="84"/>
      <c r="AR361" s="53"/>
      <c r="AS361" s="53"/>
      <c r="AT361" s="53"/>
      <c r="AU361" s="83"/>
      <c r="AV361" s="53"/>
      <c r="AW361" s="53"/>
    </row>
    <row r="362" spans="3:49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7"/>
        <v>0</v>
      </c>
      <c r="M362" s="26">
        <f t="shared" si="38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67" t="e">
        <f>SUMIFS([1]Up!$J:$J,[1]Up!$D:$D,D362)</f>
        <v>#VALUE!</v>
      </c>
      <c r="AM362" s="82"/>
      <c r="AN362" s="82" t="str">
        <f t="shared" si="39"/>
        <v/>
      </c>
      <c r="AO362" s="53" t="str">
        <f t="shared" si="40"/>
        <v/>
      </c>
      <c r="AP362" s="53" t="s">
        <v>682</v>
      </c>
      <c r="AQ362" s="84"/>
      <c r="AR362" s="53"/>
      <c r="AS362" s="53"/>
      <c r="AT362" s="53"/>
      <c r="AU362" s="83"/>
      <c r="AV362" s="53"/>
      <c r="AW362" s="53"/>
    </row>
    <row r="363" spans="3:49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7"/>
        <v>0</v>
      </c>
      <c r="M363" s="26">
        <f t="shared" si="38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67" t="e">
        <f>SUMIFS([1]Up!$J:$J,[1]Up!$D:$D,D363)</f>
        <v>#VALUE!</v>
      </c>
      <c r="AM363" s="82"/>
      <c r="AN363" s="82" t="str">
        <f t="shared" si="39"/>
        <v/>
      </c>
      <c r="AO363" s="53" t="str">
        <f t="shared" si="40"/>
        <v/>
      </c>
      <c r="AP363" s="53" t="s">
        <v>682</v>
      </c>
      <c r="AQ363" s="84"/>
      <c r="AR363" s="53"/>
      <c r="AS363" s="53"/>
      <c r="AT363" s="53"/>
      <c r="AU363" s="83"/>
      <c r="AV363" s="53"/>
      <c r="AW363" s="53"/>
    </row>
    <row r="364" spans="3:49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7"/>
        <v>0</v>
      </c>
      <c r="M364" s="26">
        <f t="shared" si="38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67" t="e">
        <f>SUMIFS([1]Up!$J:$J,[1]Up!$D:$D,D364)</f>
        <v>#VALUE!</v>
      </c>
      <c r="AM364" s="82"/>
      <c r="AN364" s="82" t="str">
        <f t="shared" si="39"/>
        <v/>
      </c>
      <c r="AO364" s="53" t="str">
        <f t="shared" si="40"/>
        <v/>
      </c>
      <c r="AP364" s="53" t="s">
        <v>786</v>
      </c>
      <c r="AQ364" s="84"/>
      <c r="AR364" s="53"/>
      <c r="AS364" s="53"/>
      <c r="AT364" s="53"/>
      <c r="AU364" s="83"/>
      <c r="AV364" s="53"/>
      <c r="AW364" s="53"/>
    </row>
    <row r="365" spans="3:49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7"/>
        <v>0</v>
      </c>
      <c r="M365" s="26">
        <f t="shared" si="38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67" t="e">
        <f>SUMIFS([1]Up!$J:$J,[1]Up!$D:$D,D365)</f>
        <v>#VALUE!</v>
      </c>
      <c r="AM365" s="82"/>
      <c r="AN365" s="82" t="str">
        <f t="shared" si="39"/>
        <v/>
      </c>
      <c r="AO365" s="53" t="str">
        <f t="shared" si="40"/>
        <v/>
      </c>
      <c r="AP365" s="53" t="s">
        <v>682</v>
      </c>
      <c r="AQ365" s="84"/>
      <c r="AR365" s="53"/>
      <c r="AS365" s="53"/>
      <c r="AT365" s="53"/>
      <c r="AU365" s="83"/>
      <c r="AV365" s="53"/>
      <c r="AW365" s="53"/>
    </row>
    <row r="366" spans="3:49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41">MIN(SUM(N366:AK366),I366)</f>
        <v>0</v>
      </c>
      <c r="M366" s="26">
        <f t="shared" ref="M366:M429" si="42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67" t="e">
        <f>SUMIFS([1]Up!$J:$J,[1]Up!$D:$D,D366)</f>
        <v>#VALUE!</v>
      </c>
      <c r="AM366" s="82"/>
      <c r="AN366" s="82" t="str">
        <f t="shared" ref="AN366:AN429" si="43">IFERROR(IF(C366="Plate",LEFT(E366,FIND("*",E366,1)-1),""),IF(C366="Plate",LEFT(E366,FIND("x",E366,1)-1),""))</f>
        <v/>
      </c>
      <c r="AO366" s="53" t="str">
        <f t="shared" ref="AO366:AO429" si="44">IF(ROUND(SUM(N366:AK366)-I366,0)&gt;0,"Thừa "&amp;SUM(N366:AK366)-I366,"")</f>
        <v/>
      </c>
      <c r="AP366" s="53" t="s">
        <v>682</v>
      </c>
      <c r="AQ366" s="84"/>
      <c r="AR366" s="53"/>
      <c r="AS366" s="53"/>
      <c r="AT366" s="53"/>
      <c r="AU366" s="83"/>
      <c r="AV366" s="53"/>
      <c r="AW366" s="53"/>
    </row>
    <row r="367" spans="3:49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41"/>
        <v>1</v>
      </c>
      <c r="M367" s="26">
        <f t="shared" si="42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26"/>
      <c r="AI367" s="26"/>
      <c r="AJ367" s="26"/>
      <c r="AK367" s="26"/>
      <c r="AL367" s="67" t="e">
        <f>SUMIFS([1]Up!$J:$J,[1]Up!$D:$D,D367)</f>
        <v>#VALUE!</v>
      </c>
      <c r="AM367" s="82"/>
      <c r="AN367" s="82" t="str">
        <f t="shared" si="43"/>
        <v>PL10</v>
      </c>
      <c r="AO367" s="53" t="str">
        <f t="shared" si="44"/>
        <v/>
      </c>
      <c r="AP367" s="53" t="s">
        <v>703</v>
      </c>
      <c r="AQ367" s="84"/>
      <c r="AR367" s="53"/>
      <c r="AS367" s="53" t="s">
        <v>779</v>
      </c>
      <c r="AT367" s="53">
        <v>1</v>
      </c>
      <c r="AU367" s="83">
        <v>46215</v>
      </c>
      <c r="AV367" s="53"/>
      <c r="AW367" s="53"/>
    </row>
    <row r="368" spans="3:49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41"/>
        <v>1</v>
      </c>
      <c r="M368" s="26">
        <f t="shared" si="42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67" t="e">
        <f>SUMIFS([1]Up!$J:$J,[1]Up!$D:$D,D368)</f>
        <v>#VALUE!</v>
      </c>
      <c r="AM368" s="82"/>
      <c r="AN368" s="82" t="str">
        <f t="shared" si="43"/>
        <v>PL55</v>
      </c>
      <c r="AO368" s="53" t="str">
        <f t="shared" si="44"/>
        <v/>
      </c>
      <c r="AP368" s="53" t="s">
        <v>703</v>
      </c>
      <c r="AQ368" s="84"/>
      <c r="AR368" s="53"/>
      <c r="AS368" s="53" t="s">
        <v>760</v>
      </c>
      <c r="AT368" s="53">
        <v>1</v>
      </c>
      <c r="AU368" s="83">
        <v>46215</v>
      </c>
      <c r="AV368" s="53"/>
      <c r="AW368" s="53"/>
    </row>
    <row r="369" spans="3:49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41"/>
        <v>1</v>
      </c>
      <c r="M369" s="26">
        <f t="shared" si="42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26"/>
      <c r="AI369" s="26"/>
      <c r="AJ369" s="26"/>
      <c r="AK369" s="26"/>
      <c r="AL369" s="67" t="e">
        <f>SUMIFS([1]Up!$J:$J,[1]Up!$D:$D,D369)</f>
        <v>#VALUE!</v>
      </c>
      <c r="AM369" s="82"/>
      <c r="AN369" s="82" t="str">
        <f t="shared" si="43"/>
        <v>PL10</v>
      </c>
      <c r="AO369" s="53" t="str">
        <f t="shared" si="44"/>
        <v/>
      </c>
      <c r="AP369" s="53" t="s">
        <v>703</v>
      </c>
      <c r="AQ369" s="84"/>
      <c r="AR369" s="53"/>
      <c r="AS369" s="53" t="s">
        <v>779</v>
      </c>
      <c r="AT369" s="53">
        <v>1</v>
      </c>
      <c r="AU369" s="83">
        <v>46215</v>
      </c>
      <c r="AV369" s="53"/>
      <c r="AW369" s="53"/>
    </row>
    <row r="370" spans="3:49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41"/>
        <v>16</v>
      </c>
      <c r="M370" s="26">
        <f t="shared" si="42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67" t="e">
        <f>SUMIFS([1]Up!$J:$J,[1]Up!$D:$D,D370)</f>
        <v>#VALUE!</v>
      </c>
      <c r="AM370" s="82"/>
      <c r="AN370" s="82" t="str">
        <f t="shared" si="43"/>
        <v>PL10</v>
      </c>
      <c r="AO370" s="53" t="str">
        <f t="shared" si="44"/>
        <v/>
      </c>
      <c r="AP370" s="53" t="s">
        <v>703</v>
      </c>
      <c r="AQ370" s="84"/>
      <c r="AR370" s="53"/>
      <c r="AS370" s="53" t="s">
        <v>836</v>
      </c>
      <c r="AT370" s="53">
        <v>16</v>
      </c>
      <c r="AU370" s="83">
        <v>46215</v>
      </c>
      <c r="AV370" s="53"/>
      <c r="AW370" s="53"/>
    </row>
    <row r="371" spans="3:49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41"/>
        <v>10</v>
      </c>
      <c r="M371" s="26">
        <f t="shared" si="42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26"/>
      <c r="AI371" s="26"/>
      <c r="AJ371" s="26"/>
      <c r="AK371" s="26"/>
      <c r="AL371" s="67" t="e">
        <f>SUMIFS([1]Up!$J:$J,[1]Up!$D:$D,D371)</f>
        <v>#VALUE!</v>
      </c>
      <c r="AM371" s="82"/>
      <c r="AN371" s="82" t="str">
        <f t="shared" si="43"/>
        <v>PL10</v>
      </c>
      <c r="AO371" s="53" t="str">
        <f t="shared" si="44"/>
        <v/>
      </c>
      <c r="AP371" s="53" t="s">
        <v>703</v>
      </c>
      <c r="AQ371" s="84"/>
      <c r="AR371" s="53"/>
      <c r="AS371" s="53" t="s">
        <v>779</v>
      </c>
      <c r="AT371" s="53">
        <v>10</v>
      </c>
      <c r="AU371" s="83">
        <v>46215</v>
      </c>
      <c r="AV371" s="53"/>
      <c r="AW371" s="53"/>
    </row>
    <row r="372" spans="3:49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41"/>
        <v>5</v>
      </c>
      <c r="M372" s="26">
        <f t="shared" si="42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26"/>
      <c r="AI372" s="26"/>
      <c r="AJ372" s="26"/>
      <c r="AK372" s="26"/>
      <c r="AL372" s="67" t="e">
        <f>SUMIFS([1]Up!$J:$J,[1]Up!$D:$D,D372)</f>
        <v>#VALUE!</v>
      </c>
      <c r="AM372" s="82"/>
      <c r="AN372" s="82" t="str">
        <f t="shared" si="43"/>
        <v>PL12</v>
      </c>
      <c r="AO372" s="53" t="str">
        <f t="shared" si="44"/>
        <v/>
      </c>
      <c r="AP372" s="53" t="s">
        <v>703</v>
      </c>
      <c r="AQ372" s="84"/>
      <c r="AR372" s="53"/>
      <c r="AS372" s="53" t="s">
        <v>792</v>
      </c>
      <c r="AT372" s="53">
        <v>5</v>
      </c>
      <c r="AU372" s="83">
        <v>46215</v>
      </c>
      <c r="AV372" s="53"/>
      <c r="AW372" s="53"/>
    </row>
    <row r="373" spans="3:49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41"/>
        <v>2</v>
      </c>
      <c r="M373" s="26">
        <f t="shared" si="42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26"/>
      <c r="AI373" s="26"/>
      <c r="AJ373" s="26"/>
      <c r="AK373" s="26"/>
      <c r="AL373" s="67" t="e">
        <f>SUMIFS([1]Up!$J:$J,[1]Up!$D:$D,D373)</f>
        <v>#VALUE!</v>
      </c>
      <c r="AM373" s="82"/>
      <c r="AN373" s="82" t="str">
        <f t="shared" si="43"/>
        <v>PL10</v>
      </c>
      <c r="AO373" s="53" t="str">
        <f t="shared" si="44"/>
        <v/>
      </c>
      <c r="AP373" s="53" t="s">
        <v>703</v>
      </c>
      <c r="AQ373" s="84"/>
      <c r="AR373" s="53"/>
      <c r="AS373" s="53" t="s">
        <v>779</v>
      </c>
      <c r="AT373" s="53">
        <v>2</v>
      </c>
      <c r="AU373" s="83">
        <v>46215</v>
      </c>
      <c r="AV373" s="53"/>
      <c r="AW373" s="53"/>
    </row>
    <row r="374" spans="3:49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41"/>
        <v>2</v>
      </c>
      <c r="M374" s="26">
        <f t="shared" si="42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26"/>
      <c r="AI374" s="26"/>
      <c r="AJ374" s="26"/>
      <c r="AK374" s="26"/>
      <c r="AL374" s="67" t="e">
        <f>SUMIFS([1]Up!$J:$J,[1]Up!$D:$D,D374)</f>
        <v>#VALUE!</v>
      </c>
      <c r="AM374" s="82"/>
      <c r="AN374" s="82" t="str">
        <f t="shared" si="43"/>
        <v>PL19</v>
      </c>
      <c r="AO374" s="53" t="str">
        <f t="shared" si="44"/>
        <v/>
      </c>
      <c r="AP374" s="53" t="s">
        <v>703</v>
      </c>
      <c r="AQ374" s="84"/>
      <c r="AR374" s="53"/>
      <c r="AS374" s="53" t="s">
        <v>850</v>
      </c>
      <c r="AT374" s="53">
        <v>2</v>
      </c>
      <c r="AU374" s="83">
        <v>46215</v>
      </c>
      <c r="AV374" s="53"/>
      <c r="AW374" s="53"/>
    </row>
    <row r="375" spans="3:49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41"/>
        <v>2</v>
      </c>
      <c r="M375" s="26">
        <f t="shared" si="42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26"/>
      <c r="AI375" s="26"/>
      <c r="AJ375" s="26"/>
      <c r="AK375" s="26"/>
      <c r="AL375" s="67" t="e">
        <f>SUMIFS([1]Up!$J:$J,[1]Up!$D:$D,D375)</f>
        <v>#VALUE!</v>
      </c>
      <c r="AM375" s="82"/>
      <c r="AN375" s="82" t="str">
        <f t="shared" si="43"/>
        <v>PL12</v>
      </c>
      <c r="AO375" s="53" t="str">
        <f t="shared" si="44"/>
        <v/>
      </c>
      <c r="AP375" s="53" t="s">
        <v>703</v>
      </c>
      <c r="AQ375" s="84"/>
      <c r="AR375" s="53"/>
      <c r="AS375" s="53" t="s">
        <v>854</v>
      </c>
      <c r="AT375" s="53">
        <v>2</v>
      </c>
      <c r="AU375" s="83">
        <v>46215</v>
      </c>
      <c r="AV375" s="53"/>
      <c r="AW375" s="53"/>
    </row>
    <row r="376" spans="3:49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41"/>
        <v>2</v>
      </c>
      <c r="M376" s="26">
        <f t="shared" si="42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26"/>
      <c r="AI376" s="26"/>
      <c r="AJ376" s="26"/>
      <c r="AK376" s="26"/>
      <c r="AL376" s="67" t="e">
        <f>SUMIFS([1]Up!$J:$J,[1]Up!$D:$D,D376)</f>
        <v>#VALUE!</v>
      </c>
      <c r="AM376" s="82"/>
      <c r="AN376" s="82" t="str">
        <f t="shared" si="43"/>
        <v>PL6</v>
      </c>
      <c r="AO376" s="53" t="str">
        <f t="shared" si="44"/>
        <v/>
      </c>
      <c r="AP376" s="53" t="s">
        <v>703</v>
      </c>
      <c r="AQ376" s="84"/>
      <c r="AR376" s="53"/>
      <c r="AS376" s="53" t="s">
        <v>765</v>
      </c>
      <c r="AT376" s="53">
        <v>2</v>
      </c>
      <c r="AU376" s="83">
        <v>46215</v>
      </c>
      <c r="AV376" s="53"/>
      <c r="AW376" s="53"/>
    </row>
    <row r="377" spans="3:49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41"/>
        <v>0</v>
      </c>
      <c r="M377" s="26">
        <f t="shared" si="42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67" t="e">
        <f>SUMIFS([1]Up!$J:$J,[1]Up!$D:$D,D377)</f>
        <v>#VALUE!</v>
      </c>
      <c r="AM377" s="82"/>
      <c r="AN377" s="82" t="str">
        <f t="shared" si="43"/>
        <v/>
      </c>
      <c r="AO377" s="53" t="str">
        <f t="shared" si="44"/>
        <v/>
      </c>
      <c r="AP377" s="53" t="s">
        <v>682</v>
      </c>
      <c r="AQ377" s="84"/>
      <c r="AR377" s="53"/>
      <c r="AS377" s="53"/>
      <c r="AT377" s="53"/>
      <c r="AU377" s="83"/>
      <c r="AV377" s="53"/>
      <c r="AW377" s="53"/>
    </row>
    <row r="378" spans="3:49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41"/>
        <v>2</v>
      </c>
      <c r="M378" s="26">
        <f t="shared" si="42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67" t="e">
        <f>SUMIFS([1]Up!$J:$J,[1]Up!$D:$D,D378)</f>
        <v>#VALUE!</v>
      </c>
      <c r="AM378" s="82"/>
      <c r="AN378" s="82" t="str">
        <f t="shared" si="43"/>
        <v>PL55</v>
      </c>
      <c r="AO378" s="53" t="str">
        <f t="shared" si="44"/>
        <v/>
      </c>
      <c r="AP378" s="53" t="s">
        <v>703</v>
      </c>
      <c r="AQ378" s="84"/>
      <c r="AR378" s="53"/>
      <c r="AS378" s="53" t="s">
        <v>760</v>
      </c>
      <c r="AT378" s="53">
        <v>2</v>
      </c>
      <c r="AU378" s="83">
        <v>46215</v>
      </c>
      <c r="AV378" s="53"/>
      <c r="AW378" s="53"/>
    </row>
    <row r="379" spans="3:49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41"/>
        <v>0</v>
      </c>
      <c r="M379" s="26">
        <f t="shared" si="42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67" t="e">
        <f>SUMIFS([1]Up!$J:$J,[1]Up!$D:$D,D379)</f>
        <v>#VALUE!</v>
      </c>
      <c r="AM379" s="82"/>
      <c r="AN379" s="82" t="str">
        <f t="shared" si="43"/>
        <v>PL12</v>
      </c>
      <c r="AO379" s="53" t="str">
        <f t="shared" si="44"/>
        <v/>
      </c>
      <c r="AP379" s="53" t="s">
        <v>703</v>
      </c>
      <c r="AQ379" s="84"/>
      <c r="AR379" s="53"/>
      <c r="AS379" s="53" t="s">
        <v>869</v>
      </c>
      <c r="AT379" s="53">
        <v>8</v>
      </c>
      <c r="AU379" s="83">
        <v>46215</v>
      </c>
      <c r="AV379" s="53"/>
      <c r="AW379" s="53"/>
    </row>
    <row r="380" spans="3:49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41"/>
        <v>0</v>
      </c>
      <c r="M380" s="26">
        <f t="shared" si="42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67" t="e">
        <f>SUMIFS([1]Up!$J:$J,[1]Up!$D:$D,D380)</f>
        <v>#VALUE!</v>
      </c>
      <c r="AM380" s="82"/>
      <c r="AN380" s="82" t="str">
        <f t="shared" si="43"/>
        <v>PL25</v>
      </c>
      <c r="AO380" s="53" t="str">
        <f t="shared" si="44"/>
        <v/>
      </c>
      <c r="AP380" s="53" t="s">
        <v>703</v>
      </c>
      <c r="AQ380" s="84"/>
      <c r="AR380" s="53"/>
      <c r="AS380" s="53" t="s">
        <v>715</v>
      </c>
      <c r="AT380" s="53">
        <v>1</v>
      </c>
      <c r="AU380" s="83">
        <v>46215</v>
      </c>
      <c r="AV380" s="53"/>
      <c r="AW380" s="53"/>
    </row>
    <row r="381" spans="3:49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41"/>
        <v>0</v>
      </c>
      <c r="M381" s="26">
        <f t="shared" si="42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67" t="e">
        <f>SUMIFS([1]Up!$J:$J,[1]Up!$D:$D,D381)</f>
        <v>#VALUE!</v>
      </c>
      <c r="AM381" s="82"/>
      <c r="AN381" s="82" t="str">
        <f t="shared" si="43"/>
        <v/>
      </c>
      <c r="AO381" s="53" t="str">
        <f t="shared" si="44"/>
        <v/>
      </c>
      <c r="AP381" s="53" t="s">
        <v>703</v>
      </c>
      <c r="AQ381" s="84"/>
      <c r="AR381" s="53"/>
      <c r="AS381" s="53" t="s">
        <v>877</v>
      </c>
      <c r="AT381" s="53">
        <v>1</v>
      </c>
      <c r="AU381" s="83">
        <v>46215</v>
      </c>
      <c r="AV381" s="53"/>
      <c r="AW381" s="53"/>
    </row>
    <row r="382" spans="3:49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41"/>
        <v>1</v>
      </c>
      <c r="M382" s="26">
        <f t="shared" si="42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67" t="e">
        <f>SUMIFS([1]Up!$J:$J,[1]Up!$D:$D,D382)</f>
        <v>#VALUE!</v>
      </c>
      <c r="AM382" s="82"/>
      <c r="AN382" s="82" t="str">
        <f t="shared" si="43"/>
        <v/>
      </c>
      <c r="AO382" s="53" t="str">
        <f t="shared" si="44"/>
        <v/>
      </c>
      <c r="AP382" s="53" t="s">
        <v>703</v>
      </c>
      <c r="AQ382" s="84"/>
      <c r="AR382" s="53"/>
      <c r="AS382" s="53" t="s">
        <v>576</v>
      </c>
      <c r="AT382" s="53">
        <v>1</v>
      </c>
      <c r="AU382" s="83"/>
      <c r="AV382" s="53"/>
      <c r="AW382" s="53"/>
    </row>
    <row r="383" spans="3:49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41"/>
        <v>1</v>
      </c>
      <c r="M383" s="26">
        <f t="shared" si="42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67" t="e">
        <f>SUMIFS([1]Up!$J:$J,[1]Up!$D:$D,D383)</f>
        <v>#VALUE!</v>
      </c>
      <c r="AM383" s="82"/>
      <c r="AN383" s="82" t="str">
        <f t="shared" si="43"/>
        <v/>
      </c>
      <c r="AO383" s="53" t="str">
        <f t="shared" si="44"/>
        <v/>
      </c>
      <c r="AP383" s="53" t="s">
        <v>703</v>
      </c>
      <c r="AQ383" s="84"/>
      <c r="AR383" s="53"/>
      <c r="AS383" s="53" t="s">
        <v>704</v>
      </c>
      <c r="AT383" s="53">
        <v>1</v>
      </c>
      <c r="AU383" s="83">
        <v>46215</v>
      </c>
      <c r="AV383" s="53"/>
      <c r="AW383" s="53"/>
    </row>
    <row r="384" spans="3:49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41"/>
        <v>1</v>
      </c>
      <c r="M384" s="26">
        <f t="shared" si="42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67" t="e">
        <f>SUMIFS([1]Up!$J:$J,[1]Up!$D:$D,D384)</f>
        <v>#VALUE!</v>
      </c>
      <c r="AM384" s="82"/>
      <c r="AN384" s="82" t="str">
        <f t="shared" si="43"/>
        <v/>
      </c>
      <c r="AO384" s="53" t="str">
        <f t="shared" si="44"/>
        <v/>
      </c>
      <c r="AP384" s="53" t="s">
        <v>703</v>
      </c>
      <c r="AQ384" s="84"/>
      <c r="AR384" s="53"/>
      <c r="AS384" s="53" t="s">
        <v>733</v>
      </c>
      <c r="AT384" s="53">
        <v>1</v>
      </c>
      <c r="AU384" s="83">
        <v>46215</v>
      </c>
      <c r="AV384" s="53"/>
      <c r="AW384" s="53"/>
    </row>
    <row r="385" spans="3:49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41"/>
        <v>5</v>
      </c>
      <c r="M385" s="26">
        <f t="shared" si="42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67" t="e">
        <f>SUMIFS([1]Up!$J:$J,[1]Up!$D:$D,D385)</f>
        <v>#VALUE!</v>
      </c>
      <c r="AM385" s="82"/>
      <c r="AN385" s="82" t="str">
        <f t="shared" si="43"/>
        <v/>
      </c>
      <c r="AO385" s="53" t="str">
        <f t="shared" si="44"/>
        <v/>
      </c>
      <c r="AP385" s="53" t="s">
        <v>703</v>
      </c>
      <c r="AQ385" s="84"/>
      <c r="AR385" s="53"/>
      <c r="AS385" s="53" t="s">
        <v>726</v>
      </c>
      <c r="AT385" s="53">
        <v>5</v>
      </c>
      <c r="AU385" s="83">
        <v>46215</v>
      </c>
      <c r="AV385" s="53"/>
      <c r="AW385" s="53"/>
    </row>
    <row r="386" spans="3:49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41"/>
        <v>1</v>
      </c>
      <c r="M386" s="26">
        <f t="shared" si="42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67" t="e">
        <f>SUMIFS([1]Up!$J:$J,[1]Up!$D:$D,D386)</f>
        <v>#VALUE!</v>
      </c>
      <c r="AM386" s="82"/>
      <c r="AN386" s="82" t="str">
        <f t="shared" si="43"/>
        <v/>
      </c>
      <c r="AO386" s="53" t="str">
        <f t="shared" si="44"/>
        <v/>
      </c>
      <c r="AP386" s="53" t="s">
        <v>703</v>
      </c>
      <c r="AQ386" s="84"/>
      <c r="AR386" s="53"/>
      <c r="AS386" s="53" t="s">
        <v>726</v>
      </c>
      <c r="AT386" s="53">
        <v>1</v>
      </c>
      <c r="AU386" s="83">
        <v>46215</v>
      </c>
      <c r="AV386" s="53"/>
      <c r="AW386" s="53"/>
    </row>
    <row r="387" spans="3:49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41"/>
        <v>1</v>
      </c>
      <c r="M387" s="26">
        <f t="shared" si="42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67" t="e">
        <f>SUMIFS([1]Up!$J:$J,[1]Up!$D:$D,D387)</f>
        <v>#VALUE!</v>
      </c>
      <c r="AM387" s="82"/>
      <c r="AN387" s="82" t="str">
        <f t="shared" si="43"/>
        <v/>
      </c>
      <c r="AO387" s="53" t="str">
        <f t="shared" si="44"/>
        <v/>
      </c>
      <c r="AP387" s="53" t="s">
        <v>703</v>
      </c>
      <c r="AQ387" s="84"/>
      <c r="AR387" s="53"/>
      <c r="AS387" s="53" t="s">
        <v>576</v>
      </c>
      <c r="AT387" s="53">
        <v>1</v>
      </c>
      <c r="AU387" s="83"/>
      <c r="AV387" s="53"/>
      <c r="AW387" s="53"/>
    </row>
    <row r="388" spans="3:49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41"/>
        <v>1</v>
      </c>
      <c r="M388" s="26">
        <f t="shared" si="42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67" t="e">
        <f>SUMIFS([1]Up!$J:$J,[1]Up!$D:$D,D388)</f>
        <v>#VALUE!</v>
      </c>
      <c r="AM388" s="82"/>
      <c r="AN388" s="82" t="str">
        <f t="shared" si="43"/>
        <v/>
      </c>
      <c r="AO388" s="53" t="str">
        <f t="shared" si="44"/>
        <v/>
      </c>
      <c r="AP388" s="53" t="s">
        <v>703</v>
      </c>
      <c r="AQ388" s="84"/>
      <c r="AR388" s="53"/>
      <c r="AS388" s="53" t="s">
        <v>722</v>
      </c>
      <c r="AT388" s="53">
        <v>1</v>
      </c>
      <c r="AU388" s="83">
        <v>46215</v>
      </c>
      <c r="AV388" s="53"/>
      <c r="AW388" s="53"/>
    </row>
    <row r="389" spans="3:49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41"/>
        <v>1</v>
      </c>
      <c r="M389" s="26">
        <f t="shared" si="42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67" t="e">
        <f>SUMIFS([1]Up!$J:$J,[1]Up!$D:$D,D389)</f>
        <v>#VALUE!</v>
      </c>
      <c r="AM389" s="82"/>
      <c r="AN389" s="82" t="str">
        <f t="shared" si="43"/>
        <v/>
      </c>
      <c r="AO389" s="53" t="str">
        <f t="shared" si="44"/>
        <v/>
      </c>
      <c r="AP389" s="53" t="s">
        <v>703</v>
      </c>
      <c r="AQ389" s="84"/>
      <c r="AR389" s="53"/>
      <c r="AS389" s="53" t="s">
        <v>733</v>
      </c>
      <c r="AT389" s="53">
        <v>1</v>
      </c>
      <c r="AU389" s="83">
        <v>46215</v>
      </c>
      <c r="AV389" s="53"/>
      <c r="AW389" s="53"/>
    </row>
    <row r="390" spans="3:49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41"/>
        <v>5</v>
      </c>
      <c r="M390" s="26">
        <f t="shared" si="42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67" t="e">
        <f>SUMIFS([1]Up!$J:$J,[1]Up!$D:$D,D390)</f>
        <v>#VALUE!</v>
      </c>
      <c r="AM390" s="82"/>
      <c r="AN390" s="82" t="str">
        <f t="shared" si="43"/>
        <v/>
      </c>
      <c r="AO390" s="53" t="str">
        <f t="shared" si="44"/>
        <v/>
      </c>
      <c r="AP390" s="53" t="s">
        <v>703</v>
      </c>
      <c r="AQ390" s="84"/>
      <c r="AR390" s="53"/>
      <c r="AS390" s="53" t="s">
        <v>726</v>
      </c>
      <c r="AT390" s="53">
        <v>5</v>
      </c>
      <c r="AU390" s="83">
        <v>46215</v>
      </c>
      <c r="AV390" s="53"/>
      <c r="AW390" s="53"/>
    </row>
    <row r="391" spans="3:49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41"/>
        <v>1</v>
      </c>
      <c r="M391" s="26">
        <f t="shared" si="42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67" t="e">
        <f>SUMIFS([1]Up!$J:$J,[1]Up!$D:$D,D391)</f>
        <v>#VALUE!</v>
      </c>
      <c r="AM391" s="82"/>
      <c r="AN391" s="82" t="str">
        <f t="shared" si="43"/>
        <v/>
      </c>
      <c r="AO391" s="53" t="str">
        <f t="shared" si="44"/>
        <v/>
      </c>
      <c r="AP391" s="53" t="s">
        <v>703</v>
      </c>
      <c r="AQ391" s="84"/>
      <c r="AR391" s="53"/>
      <c r="AS391" s="53" t="s">
        <v>726</v>
      </c>
      <c r="AT391" s="53">
        <v>1</v>
      </c>
      <c r="AU391" s="83">
        <v>46215</v>
      </c>
      <c r="AV391" s="53"/>
      <c r="AW391" s="53"/>
    </row>
    <row r="392" spans="3:49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41"/>
        <v>1</v>
      </c>
      <c r="M392" s="26">
        <f t="shared" si="42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67" t="e">
        <f>SUMIFS([1]Up!$J:$J,[1]Up!$D:$D,D392)</f>
        <v>#VALUE!</v>
      </c>
      <c r="AM392" s="82"/>
      <c r="AN392" s="82" t="str">
        <f t="shared" si="43"/>
        <v/>
      </c>
      <c r="AO392" s="53" t="str">
        <f t="shared" si="44"/>
        <v/>
      </c>
      <c r="AP392" s="53" t="s">
        <v>703</v>
      </c>
      <c r="AQ392" s="84"/>
      <c r="AR392" s="53"/>
      <c r="AS392" s="53" t="s">
        <v>733</v>
      </c>
      <c r="AT392" s="53">
        <v>1</v>
      </c>
      <c r="AU392" s="83">
        <v>46215</v>
      </c>
      <c r="AV392" s="53"/>
      <c r="AW392" s="53"/>
    </row>
    <row r="393" spans="3:49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41"/>
        <v>6</v>
      </c>
      <c r="M393" s="26">
        <f t="shared" si="42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67" t="e">
        <f>SUMIFS([1]Up!$J:$J,[1]Up!$D:$D,D393)</f>
        <v>#VALUE!</v>
      </c>
      <c r="AM393" s="82"/>
      <c r="AN393" s="82" t="str">
        <f t="shared" si="43"/>
        <v/>
      </c>
      <c r="AO393" s="53" t="str">
        <f t="shared" si="44"/>
        <v/>
      </c>
      <c r="AP393" s="53" t="s">
        <v>703</v>
      </c>
      <c r="AQ393" s="84"/>
      <c r="AR393" s="53"/>
      <c r="AS393" s="53" t="s">
        <v>726</v>
      </c>
      <c r="AT393" s="53">
        <v>6</v>
      </c>
      <c r="AU393" s="83">
        <v>46215</v>
      </c>
      <c r="AV393" s="53"/>
      <c r="AW393" s="53"/>
    </row>
    <row r="394" spans="3:49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41"/>
        <v>1</v>
      </c>
      <c r="M394" s="26">
        <f t="shared" si="42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67" t="e">
        <f>SUMIFS([1]Up!$J:$J,[1]Up!$D:$D,D394)</f>
        <v>#VALUE!</v>
      </c>
      <c r="AM394" s="82"/>
      <c r="AN394" s="82" t="str">
        <f t="shared" si="43"/>
        <v/>
      </c>
      <c r="AO394" s="53" t="str">
        <f t="shared" si="44"/>
        <v/>
      </c>
      <c r="AP394" s="53" t="s">
        <v>703</v>
      </c>
      <c r="AQ394" s="84"/>
      <c r="AR394" s="53"/>
      <c r="AS394" s="53" t="s">
        <v>733</v>
      </c>
      <c r="AT394" s="53">
        <v>1</v>
      </c>
      <c r="AU394" s="83">
        <v>46215</v>
      </c>
      <c r="AV394" s="53"/>
      <c r="AW394" s="53"/>
    </row>
    <row r="395" spans="3:49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41"/>
        <v>4</v>
      </c>
      <c r="M395" s="26">
        <f t="shared" si="42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26"/>
      <c r="AI395" s="26"/>
      <c r="AJ395" s="26"/>
      <c r="AK395" s="26"/>
      <c r="AL395" s="67" t="e">
        <f>SUMIFS([1]Up!$J:$J,[1]Up!$D:$D,D395)</f>
        <v>#VALUE!</v>
      </c>
      <c r="AM395" s="82"/>
      <c r="AN395" s="82" t="str">
        <f t="shared" si="43"/>
        <v/>
      </c>
      <c r="AO395" s="53" t="str">
        <f t="shared" si="44"/>
        <v/>
      </c>
      <c r="AP395" s="53" t="s">
        <v>703</v>
      </c>
      <c r="AQ395" s="84"/>
      <c r="AR395" s="53"/>
      <c r="AS395" s="53" t="s">
        <v>744</v>
      </c>
      <c r="AT395" s="53">
        <v>4</v>
      </c>
      <c r="AU395" s="83">
        <v>46215</v>
      </c>
      <c r="AV395" s="53"/>
      <c r="AW395" s="53"/>
    </row>
    <row r="396" spans="3:49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41"/>
        <v>2</v>
      </c>
      <c r="M396" s="26">
        <f t="shared" si="42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>
        <v>2</v>
      </c>
      <c r="AH396" s="26"/>
      <c r="AI396" s="26"/>
      <c r="AJ396" s="26"/>
      <c r="AK396" s="26"/>
      <c r="AL396" s="67" t="e">
        <f>SUMIFS([1]Up!$J:$J,[1]Up!$D:$D,D396)</f>
        <v>#VALUE!</v>
      </c>
      <c r="AM396" s="82"/>
      <c r="AN396" s="82" t="str">
        <f t="shared" si="43"/>
        <v/>
      </c>
      <c r="AO396" s="53" t="str">
        <f t="shared" si="44"/>
        <v/>
      </c>
      <c r="AP396" s="53" t="s">
        <v>703</v>
      </c>
      <c r="AQ396" s="84"/>
      <c r="AR396" s="53"/>
      <c r="AS396" s="53" t="s">
        <v>903</v>
      </c>
      <c r="AT396" s="53">
        <v>2</v>
      </c>
      <c r="AU396" s="83">
        <v>46236</v>
      </c>
      <c r="AV396" s="53"/>
      <c r="AW396" s="53"/>
    </row>
    <row r="397" spans="3:49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41"/>
        <v>0</v>
      </c>
      <c r="M397" s="26">
        <f t="shared" si="42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67" t="e">
        <f>SUMIFS([1]Up!$J:$J,[1]Up!$D:$D,D397)</f>
        <v>#VALUE!</v>
      </c>
      <c r="AM397" s="82"/>
      <c r="AN397" s="82" t="str">
        <f t="shared" si="43"/>
        <v/>
      </c>
      <c r="AO397" s="53" t="str">
        <f t="shared" si="44"/>
        <v/>
      </c>
      <c r="AP397" s="53" t="s">
        <v>682</v>
      </c>
      <c r="AQ397" s="84"/>
      <c r="AR397" s="53"/>
      <c r="AS397" s="53"/>
      <c r="AT397" s="53"/>
      <c r="AU397" s="83"/>
      <c r="AV397" s="53"/>
      <c r="AW397" s="53"/>
    </row>
    <row r="398" spans="3:49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41"/>
        <v>0</v>
      </c>
      <c r="M398" s="26">
        <f t="shared" si="42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67" t="e">
        <f>SUMIFS([1]Up!$J:$J,[1]Up!$D:$D,D398)</f>
        <v>#VALUE!</v>
      </c>
      <c r="AM398" s="82"/>
      <c r="AN398" s="82" t="str">
        <f t="shared" si="43"/>
        <v>PL152</v>
      </c>
      <c r="AO398" s="53" t="str">
        <f t="shared" si="44"/>
        <v/>
      </c>
      <c r="AP398" s="53" t="s">
        <v>703</v>
      </c>
      <c r="AQ398" s="84"/>
      <c r="AR398" s="53"/>
      <c r="AS398" s="53"/>
      <c r="AT398" s="53"/>
      <c r="AU398" s="83"/>
      <c r="AV398" s="53"/>
      <c r="AW398" s="53"/>
    </row>
    <row r="399" spans="3:49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41"/>
        <v>0</v>
      </c>
      <c r="M399" s="26">
        <f t="shared" si="42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67" t="e">
        <f>SUMIFS([1]Up!$J:$J,[1]Up!$D:$D,D399)</f>
        <v>#VALUE!</v>
      </c>
      <c r="AM399" s="82"/>
      <c r="AN399" s="82" t="str">
        <f t="shared" si="43"/>
        <v/>
      </c>
      <c r="AO399" s="53" t="str">
        <f t="shared" si="44"/>
        <v/>
      </c>
      <c r="AP399" s="53" t="s">
        <v>786</v>
      </c>
      <c r="AQ399" s="84"/>
      <c r="AR399" s="53"/>
      <c r="AS399" s="53" t="s">
        <v>907</v>
      </c>
      <c r="AT399" s="53">
        <v>2</v>
      </c>
      <c r="AU399" s="83">
        <v>46215</v>
      </c>
      <c r="AV399" s="53"/>
      <c r="AW399" s="53"/>
    </row>
    <row r="400" spans="3:49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41"/>
        <v>20</v>
      </c>
      <c r="M400" s="26">
        <f t="shared" si="42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26"/>
      <c r="AI400" s="26"/>
      <c r="AJ400" s="26"/>
      <c r="AK400" s="26"/>
      <c r="AL400" s="67" t="e">
        <f>SUMIFS([1]Up!$J:$J,[1]Up!$D:$D,D400)</f>
        <v>#VALUE!</v>
      </c>
      <c r="AM400" s="82"/>
      <c r="AN400" s="82" t="str">
        <f t="shared" si="43"/>
        <v>PL10</v>
      </c>
      <c r="AO400" s="53" t="str">
        <f t="shared" si="44"/>
        <v/>
      </c>
      <c r="AP400" s="53" t="s">
        <v>703</v>
      </c>
      <c r="AQ400" s="84"/>
      <c r="AR400" s="53"/>
      <c r="AS400" s="53" t="s">
        <v>779</v>
      </c>
      <c r="AT400" s="53">
        <v>20</v>
      </c>
      <c r="AU400" s="83">
        <v>46215</v>
      </c>
      <c r="AV400" s="53"/>
      <c r="AW400" s="53"/>
    </row>
    <row r="401" spans="3:49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41"/>
        <v>1</v>
      </c>
      <c r="M401" s="26">
        <f t="shared" si="42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>
        <v>3</v>
      </c>
      <c r="AI401" s="26"/>
      <c r="AJ401" s="26"/>
      <c r="AK401" s="26"/>
      <c r="AL401" s="67" t="e">
        <f>SUMIFS([1]Up!$J:$J,[1]Up!$D:$D,D401)</f>
        <v>#VALUE!</v>
      </c>
      <c r="AM401" s="82" t="s">
        <v>4559</v>
      </c>
      <c r="AN401" s="82" t="str">
        <f t="shared" si="43"/>
        <v>PL6</v>
      </c>
      <c r="AO401" s="53" t="str">
        <f t="shared" si="44"/>
        <v>Thừa 2</v>
      </c>
      <c r="AP401" s="53" t="s">
        <v>703</v>
      </c>
      <c r="AQ401" s="84"/>
      <c r="AR401" s="53"/>
      <c r="AS401" s="53" t="s">
        <v>576</v>
      </c>
      <c r="AT401" s="53">
        <v>1</v>
      </c>
      <c r="AU401" s="83"/>
      <c r="AV401" s="53"/>
      <c r="AW401" s="53"/>
    </row>
    <row r="402" spans="3:49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41"/>
        <v>2</v>
      </c>
      <c r="M402" s="26">
        <f t="shared" si="42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26">
        <v>1</v>
      </c>
      <c r="AI402" s="26"/>
      <c r="AJ402" s="26"/>
      <c r="AK402" s="26"/>
      <c r="AL402" s="67" t="e">
        <f>SUMIFS([1]Up!$J:$J,[1]Up!$D:$D,D402)</f>
        <v>#VALUE!</v>
      </c>
      <c r="AM402" s="82"/>
      <c r="AN402" s="82" t="str">
        <f t="shared" si="43"/>
        <v>PL6</v>
      </c>
      <c r="AO402" s="53" t="str">
        <f t="shared" si="44"/>
        <v>Thừa 1</v>
      </c>
      <c r="AP402" s="53" t="s">
        <v>703</v>
      </c>
      <c r="AQ402" s="84"/>
      <c r="AR402" s="53"/>
      <c r="AS402" s="53" t="s">
        <v>913</v>
      </c>
      <c r="AT402" s="53">
        <v>2</v>
      </c>
      <c r="AU402" s="83">
        <v>46236</v>
      </c>
      <c r="AV402" s="53"/>
      <c r="AW402" s="53"/>
    </row>
    <row r="403" spans="3:49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41"/>
        <v>2</v>
      </c>
      <c r="M403" s="26">
        <f t="shared" si="42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67" t="e">
        <f>SUMIFS([1]Up!$J:$J,[1]Up!$D:$D,D403)</f>
        <v>#VALUE!</v>
      </c>
      <c r="AM403" s="82"/>
      <c r="AN403" s="82" t="str">
        <f t="shared" si="43"/>
        <v>PL6</v>
      </c>
      <c r="AO403" s="53" t="str">
        <f t="shared" si="44"/>
        <v/>
      </c>
      <c r="AP403" s="53" t="s">
        <v>703</v>
      </c>
      <c r="AQ403" s="84"/>
      <c r="AR403" s="53"/>
      <c r="AS403" s="53" t="s">
        <v>919</v>
      </c>
      <c r="AT403" s="53">
        <v>2</v>
      </c>
      <c r="AU403" s="83">
        <v>46215</v>
      </c>
      <c r="AV403" s="53"/>
      <c r="AW403" s="53"/>
    </row>
    <row r="404" spans="3:49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41"/>
        <v>2</v>
      </c>
      <c r="M404" s="26">
        <f t="shared" si="42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>
        <v>2</v>
      </c>
      <c r="AI404" s="26"/>
      <c r="AJ404" s="26"/>
      <c r="AK404" s="26"/>
      <c r="AL404" s="67" t="e">
        <f>SUMIFS([1]Up!$J:$J,[1]Up!$D:$D,D404)</f>
        <v>#VALUE!</v>
      </c>
      <c r="AM404" s="82"/>
      <c r="AN404" s="82" t="str">
        <f t="shared" si="43"/>
        <v>PL6</v>
      </c>
      <c r="AO404" s="53" t="str">
        <f t="shared" si="44"/>
        <v/>
      </c>
      <c r="AP404" s="53" t="s">
        <v>703</v>
      </c>
      <c r="AQ404" s="84"/>
      <c r="AR404" s="53"/>
      <c r="AS404" s="53" t="s">
        <v>765</v>
      </c>
      <c r="AT404" s="53">
        <v>2</v>
      </c>
      <c r="AU404" s="83">
        <v>46215</v>
      </c>
      <c r="AV404" s="53"/>
      <c r="AW404" s="53"/>
    </row>
    <row r="405" spans="3:49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41"/>
        <v>0</v>
      </c>
      <c r="M405" s="26">
        <f t="shared" si="42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67" t="e">
        <f>SUMIFS([1]Up!$J:$J,[1]Up!$D:$D,D405)</f>
        <v>#VALUE!</v>
      </c>
      <c r="AM405" s="82"/>
      <c r="AN405" s="82" t="str">
        <f t="shared" si="43"/>
        <v>PL10</v>
      </c>
      <c r="AO405" s="53" t="str">
        <f t="shared" si="44"/>
        <v/>
      </c>
      <c r="AP405" s="53" t="s">
        <v>786</v>
      </c>
      <c r="AQ405" s="84"/>
      <c r="AR405" s="53"/>
      <c r="AS405" s="53" t="s">
        <v>779</v>
      </c>
      <c r="AT405" s="53">
        <v>1</v>
      </c>
      <c r="AU405" s="83">
        <v>46215</v>
      </c>
      <c r="AV405" s="53"/>
      <c r="AW405" s="53"/>
    </row>
    <row r="406" spans="3:49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41"/>
        <v>4</v>
      </c>
      <c r="M406" s="26">
        <f t="shared" si="42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>
        <v>4</v>
      </c>
      <c r="AJ406" s="26"/>
      <c r="AK406" s="26"/>
      <c r="AL406" s="67" t="e">
        <f>SUMIFS([1]Up!$J:$J,[1]Up!$D:$D,D406)</f>
        <v>#VALUE!</v>
      </c>
      <c r="AM406" s="82"/>
      <c r="AN406" s="82" t="str">
        <f t="shared" si="43"/>
        <v>PL12</v>
      </c>
      <c r="AO406" s="53" t="str">
        <f t="shared" si="44"/>
        <v/>
      </c>
      <c r="AP406" s="53" t="s">
        <v>786</v>
      </c>
      <c r="AQ406" s="84"/>
      <c r="AR406" s="53"/>
      <c r="AS406" s="53" t="s">
        <v>792</v>
      </c>
      <c r="AT406" s="53">
        <v>4</v>
      </c>
      <c r="AU406" s="83">
        <v>46215</v>
      </c>
      <c r="AV406" s="53"/>
      <c r="AW406" s="53"/>
    </row>
    <row r="407" spans="3:49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41"/>
        <v>2</v>
      </c>
      <c r="M407" s="26">
        <f t="shared" si="42"/>
        <v>0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>
        <v>2</v>
      </c>
      <c r="AJ407" s="26"/>
      <c r="AK407" s="26"/>
      <c r="AL407" s="67" t="e">
        <f>SUMIFS([1]Up!$J:$J,[1]Up!$D:$D,D407)</f>
        <v>#VALUE!</v>
      </c>
      <c r="AM407" s="82"/>
      <c r="AN407" s="82" t="str">
        <f t="shared" si="43"/>
        <v/>
      </c>
      <c r="AO407" s="53" t="str">
        <f t="shared" si="44"/>
        <v/>
      </c>
      <c r="AP407" s="53" t="s">
        <v>786</v>
      </c>
      <c r="AQ407" s="84"/>
      <c r="AR407" s="53"/>
      <c r="AS407" s="53" t="s">
        <v>806</v>
      </c>
      <c r="AT407" s="53">
        <v>2</v>
      </c>
      <c r="AU407" s="83">
        <v>46215</v>
      </c>
      <c r="AV407" s="53"/>
      <c r="AW407" s="53"/>
    </row>
    <row r="408" spans="3:49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41"/>
        <v>0</v>
      </c>
      <c r="M408" s="26">
        <f t="shared" si="42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67" t="e">
        <f>SUMIFS([1]Up!$J:$J,[1]Up!$D:$D,D408)</f>
        <v>#VALUE!</v>
      </c>
      <c r="AM408" s="82"/>
      <c r="AN408" s="82" t="str">
        <f t="shared" si="43"/>
        <v/>
      </c>
      <c r="AO408" s="53" t="str">
        <f t="shared" si="44"/>
        <v/>
      </c>
      <c r="AP408" s="53" t="s">
        <v>682</v>
      </c>
      <c r="AQ408" s="84"/>
      <c r="AR408" s="53"/>
      <c r="AS408" s="53"/>
      <c r="AT408" s="53"/>
      <c r="AU408" s="83"/>
      <c r="AV408" s="53"/>
      <c r="AW408" s="53"/>
    </row>
    <row r="409" spans="3:49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41"/>
        <v>0</v>
      </c>
      <c r="M409" s="26">
        <f t="shared" si="42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67" t="e">
        <f>SUMIFS([1]Up!$J:$J,[1]Up!$D:$D,D409)</f>
        <v>#VALUE!</v>
      </c>
      <c r="AM409" s="82"/>
      <c r="AN409" s="82" t="str">
        <f t="shared" si="43"/>
        <v/>
      </c>
      <c r="AO409" s="53" t="str">
        <f t="shared" si="44"/>
        <v/>
      </c>
      <c r="AP409" s="53" t="s">
        <v>682</v>
      </c>
      <c r="AQ409" s="84"/>
      <c r="AR409" s="53"/>
      <c r="AS409" s="53"/>
      <c r="AT409" s="53"/>
      <c r="AU409" s="83"/>
      <c r="AV409" s="53"/>
      <c r="AW409" s="53"/>
    </row>
    <row r="410" spans="3:49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41"/>
        <v>0</v>
      </c>
      <c r="M410" s="26">
        <f t="shared" si="42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67" t="e">
        <f>SUMIFS([1]Up!$J:$J,[1]Up!$D:$D,D410)</f>
        <v>#VALUE!</v>
      </c>
      <c r="AM410" s="82"/>
      <c r="AN410" s="82" t="str">
        <f t="shared" si="43"/>
        <v/>
      </c>
      <c r="AO410" s="53" t="str">
        <f t="shared" si="44"/>
        <v/>
      </c>
      <c r="AP410" s="53" t="s">
        <v>682</v>
      </c>
      <c r="AQ410" s="84"/>
      <c r="AR410" s="53"/>
      <c r="AS410" s="53"/>
      <c r="AT410" s="53"/>
      <c r="AU410" s="83"/>
      <c r="AV410" s="53"/>
      <c r="AW410" s="53"/>
    </row>
    <row r="411" spans="3:49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41"/>
        <v>0</v>
      </c>
      <c r="M411" s="26">
        <f t="shared" si="42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67" t="e">
        <f>SUMIFS([1]Up!$J:$J,[1]Up!$D:$D,D411)</f>
        <v>#VALUE!</v>
      </c>
      <c r="AM411" s="82"/>
      <c r="AN411" s="82" t="str">
        <f t="shared" si="43"/>
        <v/>
      </c>
      <c r="AO411" s="53" t="str">
        <f t="shared" si="44"/>
        <v/>
      </c>
      <c r="AP411" s="53" t="s">
        <v>682</v>
      </c>
      <c r="AQ411" s="84"/>
      <c r="AR411" s="53"/>
      <c r="AS411" s="53"/>
      <c r="AT411" s="53"/>
      <c r="AU411" s="83"/>
      <c r="AV411" s="53"/>
      <c r="AW411" s="53"/>
    </row>
    <row r="412" spans="3:49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41"/>
        <v>0</v>
      </c>
      <c r="M412" s="26">
        <f t="shared" si="42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67" t="e">
        <f>SUMIFS([1]Up!$J:$J,[1]Up!$D:$D,D412)</f>
        <v>#VALUE!</v>
      </c>
      <c r="AM412" s="82"/>
      <c r="AN412" s="82" t="str">
        <f t="shared" si="43"/>
        <v/>
      </c>
      <c r="AO412" s="53" t="str">
        <f t="shared" si="44"/>
        <v/>
      </c>
      <c r="AP412" s="53" t="s">
        <v>786</v>
      </c>
      <c r="AQ412" s="84"/>
      <c r="AR412" s="53"/>
      <c r="AS412" s="53"/>
      <c r="AT412" s="53"/>
      <c r="AU412" s="83"/>
      <c r="AV412" s="53"/>
      <c r="AW412" s="53"/>
    </row>
    <row r="413" spans="3:49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41"/>
        <v>0</v>
      </c>
      <c r="M413" s="26">
        <f t="shared" si="42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67" t="e">
        <f>SUMIFS([1]Up!$J:$J,[1]Up!$D:$D,D413)</f>
        <v>#VALUE!</v>
      </c>
      <c r="AM413" s="82"/>
      <c r="AN413" s="82" t="str">
        <f t="shared" si="43"/>
        <v/>
      </c>
      <c r="AO413" s="53" t="str">
        <f t="shared" si="44"/>
        <v/>
      </c>
      <c r="AP413" s="53" t="s">
        <v>682</v>
      </c>
      <c r="AQ413" s="84"/>
      <c r="AR413" s="53"/>
      <c r="AS413" s="53"/>
      <c r="AT413" s="53"/>
      <c r="AU413" s="83"/>
      <c r="AV413" s="53"/>
      <c r="AW413" s="53"/>
    </row>
    <row r="414" spans="3:49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41"/>
        <v>0</v>
      </c>
      <c r="M414" s="26">
        <f t="shared" si="42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67" t="e">
        <f>SUMIFS([1]Up!$J:$J,[1]Up!$D:$D,D414)</f>
        <v>#VALUE!</v>
      </c>
      <c r="AM414" s="82"/>
      <c r="AN414" s="82" t="str">
        <f t="shared" si="43"/>
        <v/>
      </c>
      <c r="AO414" s="53" t="str">
        <f t="shared" si="44"/>
        <v/>
      </c>
      <c r="AP414" s="53" t="s">
        <v>786</v>
      </c>
      <c r="AQ414" s="84"/>
      <c r="AR414" s="53"/>
      <c r="AS414" s="53"/>
      <c r="AT414" s="53"/>
      <c r="AU414" s="83"/>
      <c r="AV414" s="53"/>
      <c r="AW414" s="53"/>
    </row>
    <row r="415" spans="3:49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41"/>
        <v>0</v>
      </c>
      <c r="M415" s="26">
        <f t="shared" si="42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67" t="e">
        <f>SUMIFS([1]Up!$J:$J,[1]Up!$D:$D,D415)</f>
        <v>#VALUE!</v>
      </c>
      <c r="AM415" s="82"/>
      <c r="AN415" s="82" t="str">
        <f t="shared" si="43"/>
        <v/>
      </c>
      <c r="AO415" s="53" t="str">
        <f t="shared" si="44"/>
        <v/>
      </c>
      <c r="AP415" s="53" t="s">
        <v>682</v>
      </c>
      <c r="AQ415" s="84"/>
      <c r="AR415" s="53"/>
      <c r="AS415" s="53"/>
      <c r="AT415" s="53"/>
      <c r="AU415" s="83"/>
      <c r="AV415" s="53"/>
      <c r="AW415" s="53"/>
    </row>
    <row r="416" spans="3:49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41"/>
        <v>0</v>
      </c>
      <c r="M416" s="26">
        <f t="shared" si="42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67" t="e">
        <f>SUMIFS([1]Up!$J:$J,[1]Up!$D:$D,D416)</f>
        <v>#VALUE!</v>
      </c>
      <c r="AM416" s="82"/>
      <c r="AN416" s="82" t="str">
        <f t="shared" si="43"/>
        <v/>
      </c>
      <c r="AO416" s="53" t="str">
        <f t="shared" si="44"/>
        <v/>
      </c>
      <c r="AP416" s="53" t="s">
        <v>682</v>
      </c>
      <c r="AQ416" s="84"/>
      <c r="AR416" s="53"/>
      <c r="AS416" s="53"/>
      <c r="AT416" s="53"/>
      <c r="AU416" s="83"/>
      <c r="AV416" s="53"/>
      <c r="AW416" s="53"/>
    </row>
    <row r="417" spans="3:49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41"/>
        <v>0</v>
      </c>
      <c r="M417" s="26">
        <f t="shared" si="42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67" t="e">
        <f>SUMIFS([1]Up!$J:$J,[1]Up!$D:$D,D417)</f>
        <v>#VALUE!</v>
      </c>
      <c r="AM417" s="82"/>
      <c r="AN417" s="82" t="str">
        <f t="shared" si="43"/>
        <v/>
      </c>
      <c r="AO417" s="53" t="str">
        <f t="shared" si="44"/>
        <v/>
      </c>
      <c r="AP417" s="53" t="s">
        <v>682</v>
      </c>
      <c r="AQ417" s="84"/>
      <c r="AR417" s="53"/>
      <c r="AS417" s="53"/>
      <c r="AT417" s="53"/>
      <c r="AU417" s="83"/>
      <c r="AV417" s="53"/>
      <c r="AW417" s="53"/>
    </row>
    <row r="418" spans="3:49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41"/>
        <v>0</v>
      </c>
      <c r="M418" s="26">
        <f t="shared" si="42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67" t="e">
        <f>SUMIFS([1]Up!$J:$J,[1]Up!$D:$D,D418)</f>
        <v>#VALUE!</v>
      </c>
      <c r="AM418" s="82"/>
      <c r="AN418" s="82" t="str">
        <f t="shared" si="43"/>
        <v/>
      </c>
      <c r="AO418" s="53" t="str">
        <f t="shared" si="44"/>
        <v/>
      </c>
      <c r="AP418" s="53" t="s">
        <v>682</v>
      </c>
      <c r="AQ418" s="84"/>
      <c r="AR418" s="53"/>
      <c r="AS418" s="53"/>
      <c r="AT418" s="53"/>
      <c r="AU418" s="83"/>
      <c r="AV418" s="53"/>
      <c r="AW418" s="53"/>
    </row>
    <row r="419" spans="3:49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41"/>
        <v>0</v>
      </c>
      <c r="M419" s="26">
        <f t="shared" si="42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67" t="e">
        <f>SUMIFS([1]Up!$J:$J,[1]Up!$D:$D,D419)</f>
        <v>#VALUE!</v>
      </c>
      <c r="AM419" s="82"/>
      <c r="AN419" s="82" t="str">
        <f t="shared" si="43"/>
        <v/>
      </c>
      <c r="AO419" s="53" t="str">
        <f t="shared" si="44"/>
        <v/>
      </c>
      <c r="AP419" s="53" t="s">
        <v>682</v>
      </c>
      <c r="AQ419" s="84"/>
      <c r="AR419" s="53"/>
      <c r="AS419" s="53"/>
      <c r="AT419" s="53"/>
      <c r="AU419" s="83"/>
      <c r="AV419" s="53"/>
      <c r="AW419" s="53"/>
    </row>
    <row r="420" spans="3:49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41"/>
        <v>1</v>
      </c>
      <c r="M420" s="26">
        <f t="shared" si="42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26"/>
      <c r="AI420" s="26"/>
      <c r="AJ420" s="26"/>
      <c r="AK420" s="26"/>
      <c r="AL420" s="67" t="e">
        <f>SUMIFS([1]Up!$J:$J,[1]Up!$D:$D,D420)</f>
        <v>#VALUE!</v>
      </c>
      <c r="AM420" s="82"/>
      <c r="AN420" s="82" t="str">
        <f t="shared" si="43"/>
        <v>PL10</v>
      </c>
      <c r="AO420" s="53" t="str">
        <f t="shared" si="44"/>
        <v/>
      </c>
      <c r="AP420" s="53" t="s">
        <v>703</v>
      </c>
      <c r="AQ420" s="84"/>
      <c r="AR420" s="53"/>
      <c r="AS420" s="53" t="s">
        <v>779</v>
      </c>
      <c r="AT420" s="53">
        <v>1</v>
      </c>
      <c r="AU420" s="83">
        <v>46215</v>
      </c>
      <c r="AV420" s="53"/>
      <c r="AW420" s="53"/>
    </row>
    <row r="421" spans="3:49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41"/>
        <v>1</v>
      </c>
      <c r="M421" s="26">
        <f t="shared" si="42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26"/>
      <c r="AI421" s="26"/>
      <c r="AJ421" s="26"/>
      <c r="AK421" s="26"/>
      <c r="AL421" s="67" t="e">
        <f>SUMIFS([1]Up!$J:$J,[1]Up!$D:$D,D421)</f>
        <v>#VALUE!</v>
      </c>
      <c r="AM421" s="82"/>
      <c r="AN421" s="82" t="str">
        <f t="shared" si="43"/>
        <v>PL10</v>
      </c>
      <c r="AO421" s="53" t="str">
        <f t="shared" si="44"/>
        <v/>
      </c>
      <c r="AP421" s="53" t="s">
        <v>703</v>
      </c>
      <c r="AQ421" s="84"/>
      <c r="AR421" s="53"/>
      <c r="AS421" s="53" t="s">
        <v>779</v>
      </c>
      <c r="AT421" s="53">
        <v>1</v>
      </c>
      <c r="AU421" s="83">
        <v>46215</v>
      </c>
      <c r="AV421" s="53"/>
      <c r="AW421" s="53"/>
    </row>
    <row r="422" spans="3:49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41"/>
        <v>10</v>
      </c>
      <c r="M422" s="26">
        <f t="shared" si="42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26"/>
      <c r="AI422" s="26"/>
      <c r="AJ422" s="26"/>
      <c r="AK422" s="26"/>
      <c r="AL422" s="67" t="e">
        <f>SUMIFS([1]Up!$J:$J,[1]Up!$D:$D,D422)</f>
        <v>#VALUE!</v>
      </c>
      <c r="AM422" s="82"/>
      <c r="AN422" s="82" t="str">
        <f t="shared" si="43"/>
        <v>PL10</v>
      </c>
      <c r="AO422" s="53" t="str">
        <f t="shared" si="44"/>
        <v/>
      </c>
      <c r="AP422" s="53" t="s">
        <v>703</v>
      </c>
      <c r="AQ422" s="84"/>
      <c r="AR422" s="53"/>
      <c r="AS422" s="53" t="s">
        <v>779</v>
      </c>
      <c r="AT422" s="53">
        <v>10</v>
      </c>
      <c r="AU422" s="83">
        <v>46215</v>
      </c>
      <c r="AV422" s="53"/>
      <c r="AW422" s="53"/>
    </row>
    <row r="423" spans="3:49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41"/>
        <v>3</v>
      </c>
      <c r="M423" s="26">
        <f t="shared" si="42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26"/>
      <c r="AI423" s="26"/>
      <c r="AJ423" s="26"/>
      <c r="AK423" s="26"/>
      <c r="AL423" s="67" t="e">
        <f>SUMIFS([1]Up!$J:$J,[1]Up!$D:$D,D423)</f>
        <v>#VALUE!</v>
      </c>
      <c r="AM423" s="82"/>
      <c r="AN423" s="82" t="str">
        <f t="shared" si="43"/>
        <v>PL19</v>
      </c>
      <c r="AO423" s="53" t="str">
        <f t="shared" si="44"/>
        <v/>
      </c>
      <c r="AP423" s="53" t="s">
        <v>703</v>
      </c>
      <c r="AQ423" s="84"/>
      <c r="AR423" s="53"/>
      <c r="AS423" s="53" t="s">
        <v>850</v>
      </c>
      <c r="AT423" s="53">
        <v>3</v>
      </c>
      <c r="AU423" s="83">
        <v>46215</v>
      </c>
      <c r="AV423" s="53"/>
      <c r="AW423" s="53"/>
    </row>
    <row r="424" spans="3:49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41"/>
        <v>3</v>
      </c>
      <c r="M424" s="26">
        <f t="shared" si="42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26"/>
      <c r="AI424" s="26"/>
      <c r="AJ424" s="26"/>
      <c r="AK424" s="26"/>
      <c r="AL424" s="67" t="e">
        <f>SUMIFS([1]Up!$J:$J,[1]Up!$D:$D,D424)</f>
        <v>#VALUE!</v>
      </c>
      <c r="AM424" s="82"/>
      <c r="AN424" s="82" t="str">
        <f t="shared" si="43"/>
        <v>PL19</v>
      </c>
      <c r="AO424" s="53" t="str">
        <f t="shared" si="44"/>
        <v/>
      </c>
      <c r="AP424" s="53" t="s">
        <v>703</v>
      </c>
      <c r="AQ424" s="84"/>
      <c r="AR424" s="53"/>
      <c r="AS424" s="53" t="s">
        <v>850</v>
      </c>
      <c r="AT424" s="53">
        <v>3</v>
      </c>
      <c r="AU424" s="83">
        <v>46215</v>
      </c>
      <c r="AV424" s="53"/>
      <c r="AW424" s="53"/>
    </row>
    <row r="425" spans="3:49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41"/>
        <v>2</v>
      </c>
      <c r="M425" s="26">
        <f t="shared" si="42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26"/>
      <c r="AI425" s="26"/>
      <c r="AJ425" s="26"/>
      <c r="AK425" s="26"/>
      <c r="AL425" s="67" t="e">
        <f>SUMIFS([1]Up!$J:$J,[1]Up!$D:$D,D425)</f>
        <v>#VALUE!</v>
      </c>
      <c r="AM425" s="82"/>
      <c r="AN425" s="82" t="str">
        <f t="shared" si="43"/>
        <v>PL10</v>
      </c>
      <c r="AO425" s="53" t="str">
        <f t="shared" si="44"/>
        <v/>
      </c>
      <c r="AP425" s="53" t="s">
        <v>703</v>
      </c>
      <c r="AQ425" s="84"/>
      <c r="AR425" s="53"/>
      <c r="AS425" s="53" t="s">
        <v>779</v>
      </c>
      <c r="AT425" s="53">
        <v>2</v>
      </c>
      <c r="AU425" s="83">
        <v>46215</v>
      </c>
      <c r="AV425" s="53"/>
      <c r="AW425" s="53"/>
    </row>
    <row r="426" spans="3:49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41"/>
        <v>0</v>
      </c>
      <c r="M426" s="26">
        <f t="shared" si="42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67" t="e">
        <f>SUMIFS([1]Up!$J:$J,[1]Up!$D:$D,D426)</f>
        <v>#VALUE!</v>
      </c>
      <c r="AM426" s="82"/>
      <c r="AN426" s="82" t="str">
        <f t="shared" si="43"/>
        <v/>
      </c>
      <c r="AO426" s="53" t="str">
        <f t="shared" si="44"/>
        <v/>
      </c>
      <c r="AP426" s="53" t="s">
        <v>682</v>
      </c>
      <c r="AQ426" s="84"/>
      <c r="AR426" s="53"/>
      <c r="AS426" s="53"/>
      <c r="AT426" s="53"/>
      <c r="AU426" s="83"/>
      <c r="AV426" s="53"/>
      <c r="AW426" s="53"/>
    </row>
    <row r="427" spans="3:49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41"/>
        <v>0</v>
      </c>
      <c r="M427" s="26">
        <f t="shared" si="42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67" t="e">
        <f>SUMIFS([1]Up!$J:$J,[1]Up!$D:$D,D427)</f>
        <v>#VALUE!</v>
      </c>
      <c r="AM427" s="82"/>
      <c r="AN427" s="82" t="str">
        <f t="shared" si="43"/>
        <v/>
      </c>
      <c r="AO427" s="53" t="str">
        <f t="shared" si="44"/>
        <v/>
      </c>
      <c r="AP427" s="53" t="s">
        <v>703</v>
      </c>
      <c r="AQ427" s="84"/>
      <c r="AR427" s="53"/>
      <c r="AS427" s="53" t="s">
        <v>877</v>
      </c>
      <c r="AT427" s="53">
        <v>1</v>
      </c>
      <c r="AU427" s="83">
        <v>46215</v>
      </c>
      <c r="AV427" s="53"/>
      <c r="AW427" s="53"/>
    </row>
    <row r="428" spans="3:49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41"/>
        <v>1</v>
      </c>
      <c r="M428" s="26">
        <f t="shared" si="42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67" t="e">
        <f>SUMIFS([1]Up!$J:$J,[1]Up!$D:$D,D428)</f>
        <v>#VALUE!</v>
      </c>
      <c r="AM428" s="82"/>
      <c r="AN428" s="82" t="str">
        <f t="shared" si="43"/>
        <v/>
      </c>
      <c r="AO428" s="53" t="str">
        <f t="shared" si="44"/>
        <v/>
      </c>
      <c r="AP428" s="53" t="s">
        <v>703</v>
      </c>
      <c r="AQ428" s="84"/>
      <c r="AR428" s="53"/>
      <c r="AS428" s="53" t="s">
        <v>576</v>
      </c>
      <c r="AT428" s="53">
        <v>1</v>
      </c>
      <c r="AU428" s="83"/>
      <c r="AV428" s="53"/>
      <c r="AW428" s="53"/>
    </row>
    <row r="429" spans="3:49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41"/>
        <v>1</v>
      </c>
      <c r="M429" s="26">
        <f t="shared" si="42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67" t="e">
        <f>SUMIFS([1]Up!$J:$J,[1]Up!$D:$D,D429)</f>
        <v>#VALUE!</v>
      </c>
      <c r="AM429" s="82"/>
      <c r="AN429" s="82" t="str">
        <f t="shared" si="43"/>
        <v/>
      </c>
      <c r="AO429" s="53" t="str">
        <f t="shared" si="44"/>
        <v/>
      </c>
      <c r="AP429" s="53" t="s">
        <v>703</v>
      </c>
      <c r="AQ429" s="84"/>
      <c r="AR429" s="53"/>
      <c r="AS429" s="53" t="s">
        <v>704</v>
      </c>
      <c r="AT429" s="53">
        <v>1</v>
      </c>
      <c r="AU429" s="83">
        <v>46215</v>
      </c>
      <c r="AV429" s="53"/>
      <c r="AW429" s="53"/>
    </row>
    <row r="430" spans="3:49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5">MIN(SUM(N430:AK430),I430)</f>
        <v>1</v>
      </c>
      <c r="M430" s="26">
        <f t="shared" ref="M430:M493" si="46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67" t="e">
        <f>SUMIFS([1]Up!$J:$J,[1]Up!$D:$D,D430)</f>
        <v>#VALUE!</v>
      </c>
      <c r="AM430" s="82"/>
      <c r="AN430" s="82" t="str">
        <f t="shared" ref="AN430:AN493" si="47">IFERROR(IF(C430="Plate",LEFT(E430,FIND("*",E430,1)-1),""),IF(C430="Plate",LEFT(E430,FIND("x",E430,1)-1),""))</f>
        <v/>
      </c>
      <c r="AO430" s="53" t="str">
        <f t="shared" ref="AO430:AO493" si="48">IF(ROUND(SUM(N430:AK430)-I430,0)&gt;0,"Thừa "&amp;SUM(N430:AK430)-I430,"")</f>
        <v/>
      </c>
      <c r="AP430" s="53" t="s">
        <v>703</v>
      </c>
      <c r="AQ430" s="84"/>
      <c r="AR430" s="53"/>
      <c r="AS430" s="53" t="s">
        <v>888</v>
      </c>
      <c r="AT430" s="53">
        <v>1</v>
      </c>
      <c r="AU430" s="83">
        <v>46215</v>
      </c>
      <c r="AV430" s="53"/>
      <c r="AW430" s="53"/>
    </row>
    <row r="431" spans="3:49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5"/>
        <v>7</v>
      </c>
      <c r="M431" s="26">
        <f t="shared" si="46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67" t="e">
        <f>SUMIFS([1]Up!$J:$J,[1]Up!$D:$D,D431)</f>
        <v>#VALUE!</v>
      </c>
      <c r="AM431" s="82"/>
      <c r="AN431" s="82" t="str">
        <f t="shared" si="47"/>
        <v/>
      </c>
      <c r="AO431" s="53" t="str">
        <f t="shared" si="48"/>
        <v/>
      </c>
      <c r="AP431" s="53" t="s">
        <v>703</v>
      </c>
      <c r="AQ431" s="84"/>
      <c r="AR431" s="53"/>
      <c r="AS431" s="53" t="s">
        <v>726</v>
      </c>
      <c r="AT431" s="53">
        <v>7</v>
      </c>
      <c r="AU431" s="83">
        <v>46215</v>
      </c>
      <c r="AV431" s="53"/>
      <c r="AW431" s="53"/>
    </row>
    <row r="432" spans="3:49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5"/>
        <v>1</v>
      </c>
      <c r="M432" s="26">
        <f t="shared" si="46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67" t="e">
        <f>SUMIFS([1]Up!$J:$J,[1]Up!$D:$D,D432)</f>
        <v>#VALUE!</v>
      </c>
      <c r="AM432" s="82"/>
      <c r="AN432" s="82" t="str">
        <f t="shared" si="47"/>
        <v/>
      </c>
      <c r="AO432" s="53" t="str">
        <f t="shared" si="48"/>
        <v/>
      </c>
      <c r="AP432" s="53" t="s">
        <v>703</v>
      </c>
      <c r="AQ432" s="84"/>
      <c r="AR432" s="53"/>
      <c r="AS432" s="53" t="s">
        <v>722</v>
      </c>
      <c r="AT432" s="53">
        <v>1</v>
      </c>
      <c r="AU432" s="83">
        <v>46215</v>
      </c>
      <c r="AV432" s="53"/>
      <c r="AW432" s="53"/>
    </row>
    <row r="433" spans="3:49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5"/>
        <v>1</v>
      </c>
      <c r="M433" s="26">
        <f t="shared" si="46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67" t="e">
        <f>SUMIFS([1]Up!$J:$J,[1]Up!$D:$D,D433)</f>
        <v>#VALUE!</v>
      </c>
      <c r="AM433" s="82"/>
      <c r="AN433" s="82" t="str">
        <f t="shared" si="47"/>
        <v/>
      </c>
      <c r="AO433" s="53" t="str">
        <f t="shared" si="48"/>
        <v/>
      </c>
      <c r="AP433" s="53" t="s">
        <v>703</v>
      </c>
      <c r="AQ433" s="84"/>
      <c r="AR433" s="53"/>
      <c r="AS433" s="53" t="s">
        <v>722</v>
      </c>
      <c r="AT433" s="53">
        <v>1</v>
      </c>
      <c r="AU433" s="83">
        <v>46215</v>
      </c>
      <c r="AV433" s="53"/>
      <c r="AW433" s="53"/>
    </row>
    <row r="434" spans="3:49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5"/>
        <v>7</v>
      </c>
      <c r="M434" s="26">
        <f t="shared" si="46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67" t="e">
        <f>SUMIFS([1]Up!$J:$J,[1]Up!$D:$D,D434)</f>
        <v>#VALUE!</v>
      </c>
      <c r="AM434" s="82"/>
      <c r="AN434" s="82" t="str">
        <f t="shared" si="47"/>
        <v/>
      </c>
      <c r="AO434" s="53" t="str">
        <f t="shared" si="48"/>
        <v/>
      </c>
      <c r="AP434" s="53" t="s">
        <v>703</v>
      </c>
      <c r="AQ434" s="84"/>
      <c r="AR434" s="53"/>
      <c r="AS434" s="53" t="s">
        <v>726</v>
      </c>
      <c r="AT434" s="53">
        <v>7</v>
      </c>
      <c r="AU434" s="83">
        <v>46215</v>
      </c>
      <c r="AV434" s="53"/>
      <c r="AW434" s="53"/>
    </row>
    <row r="435" spans="3:49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5"/>
        <v>7</v>
      </c>
      <c r="M435" s="26">
        <f t="shared" si="46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67" t="e">
        <f>SUMIFS([1]Up!$J:$J,[1]Up!$D:$D,D435)</f>
        <v>#VALUE!</v>
      </c>
      <c r="AM435" s="82"/>
      <c r="AN435" s="82" t="str">
        <f t="shared" si="47"/>
        <v/>
      </c>
      <c r="AO435" s="53" t="str">
        <f t="shared" si="48"/>
        <v/>
      </c>
      <c r="AP435" s="53" t="s">
        <v>703</v>
      </c>
      <c r="AQ435" s="84"/>
      <c r="AR435" s="53"/>
      <c r="AS435" s="53" t="s">
        <v>726</v>
      </c>
      <c r="AT435" s="53">
        <v>7</v>
      </c>
      <c r="AU435" s="83">
        <v>46215</v>
      </c>
      <c r="AV435" s="53"/>
      <c r="AW435" s="53"/>
    </row>
    <row r="436" spans="3:49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5"/>
        <v>4</v>
      </c>
      <c r="M436" s="26">
        <f t="shared" si="46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26"/>
      <c r="AI436" s="26"/>
      <c r="AJ436" s="26"/>
      <c r="AK436" s="26"/>
      <c r="AL436" s="67" t="e">
        <f>SUMIFS([1]Up!$J:$J,[1]Up!$D:$D,D436)</f>
        <v>#VALUE!</v>
      </c>
      <c r="AM436" s="82"/>
      <c r="AN436" s="82" t="str">
        <f t="shared" si="47"/>
        <v/>
      </c>
      <c r="AO436" s="53" t="str">
        <f t="shared" si="48"/>
        <v/>
      </c>
      <c r="AP436" s="53" t="s">
        <v>703</v>
      </c>
      <c r="AQ436" s="84"/>
      <c r="AR436" s="53"/>
      <c r="AS436" s="53" t="s">
        <v>744</v>
      </c>
      <c r="AT436" s="53">
        <v>4</v>
      </c>
      <c r="AU436" s="83">
        <v>46215</v>
      </c>
      <c r="AV436" s="53"/>
      <c r="AW436" s="53"/>
    </row>
    <row r="437" spans="3:49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5"/>
        <v>0</v>
      </c>
      <c r="M437" s="26">
        <f t="shared" si="46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67" t="e">
        <f>SUMIFS([1]Up!$J:$J,[1]Up!$D:$D,D437)</f>
        <v>#VALUE!</v>
      </c>
      <c r="AM437" s="82"/>
      <c r="AN437" s="82" t="str">
        <f t="shared" si="47"/>
        <v/>
      </c>
      <c r="AO437" s="53" t="str">
        <f t="shared" si="48"/>
        <v/>
      </c>
      <c r="AP437" s="53" t="s">
        <v>786</v>
      </c>
      <c r="AQ437" s="84"/>
      <c r="AR437" s="53"/>
      <c r="AS437" s="53" t="s">
        <v>991</v>
      </c>
      <c r="AT437" s="53">
        <v>2</v>
      </c>
      <c r="AU437" s="83">
        <v>46215</v>
      </c>
      <c r="AV437" s="53"/>
      <c r="AW437" s="53"/>
    </row>
    <row r="438" spans="3:49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5"/>
        <v>0</v>
      </c>
      <c r="M438" s="26">
        <f t="shared" si="46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67" t="e">
        <f>SUMIFS([1]Up!$J:$J,[1]Up!$D:$D,D438)</f>
        <v>#VALUE!</v>
      </c>
      <c r="AM438" s="82"/>
      <c r="AN438" s="82" t="str">
        <f t="shared" si="47"/>
        <v/>
      </c>
      <c r="AO438" s="53" t="str">
        <f t="shared" si="48"/>
        <v/>
      </c>
      <c r="AP438" s="53" t="s">
        <v>786</v>
      </c>
      <c r="AQ438" s="84"/>
      <c r="AR438" s="53"/>
      <c r="AS438" s="53" t="s">
        <v>907</v>
      </c>
      <c r="AT438" s="53">
        <v>1</v>
      </c>
      <c r="AU438" s="83">
        <v>46215</v>
      </c>
      <c r="AV438" s="53"/>
      <c r="AW438" s="53"/>
    </row>
    <row r="439" spans="3:49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5"/>
        <v>1</v>
      </c>
      <c r="M439" s="26">
        <f t="shared" si="46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>
        <v>2</v>
      </c>
      <c r="AI439" s="26"/>
      <c r="AJ439" s="26"/>
      <c r="AK439" s="26"/>
      <c r="AL439" s="67" t="e">
        <f>SUMIFS([1]Up!$J:$J,[1]Up!$D:$D,D439)</f>
        <v>#VALUE!</v>
      </c>
      <c r="AM439" s="82" t="s">
        <v>3952</v>
      </c>
      <c r="AN439" s="82" t="str">
        <f t="shared" si="47"/>
        <v>PL6</v>
      </c>
      <c r="AO439" s="53" t="str">
        <f t="shared" si="48"/>
        <v>Thừa 1</v>
      </c>
      <c r="AP439" s="53" t="s">
        <v>703</v>
      </c>
      <c r="AQ439" s="84"/>
      <c r="AR439" s="53"/>
      <c r="AS439" s="53" t="s">
        <v>576</v>
      </c>
      <c r="AT439" s="53">
        <v>1</v>
      </c>
      <c r="AU439" s="83"/>
      <c r="AV439" s="53"/>
      <c r="AW439" s="53"/>
    </row>
    <row r="440" spans="3:49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5"/>
        <v>1</v>
      </c>
      <c r="M440" s="26">
        <f t="shared" si="46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67" t="e">
        <f>SUMIFS([1]Up!$J:$J,[1]Up!$D:$D,D440)</f>
        <v>#VALUE!</v>
      </c>
      <c r="AM440" s="82"/>
      <c r="AN440" s="82" t="str">
        <f t="shared" si="47"/>
        <v>PL6</v>
      </c>
      <c r="AO440" s="53" t="str">
        <f t="shared" si="48"/>
        <v/>
      </c>
      <c r="AP440" s="53" t="s">
        <v>703</v>
      </c>
      <c r="AQ440" s="84"/>
      <c r="AR440" s="53"/>
      <c r="AS440" s="53" t="s">
        <v>919</v>
      </c>
      <c r="AT440" s="53">
        <v>1</v>
      </c>
      <c r="AU440" s="83">
        <v>46215</v>
      </c>
      <c r="AV440" s="53"/>
      <c r="AW440" s="53"/>
    </row>
    <row r="441" spans="3:49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5"/>
        <v>4</v>
      </c>
      <c r="M441" s="26">
        <f t="shared" si="46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>
        <v>4</v>
      </c>
      <c r="AJ441" s="26"/>
      <c r="AK441" s="26"/>
      <c r="AL441" s="67" t="e">
        <f>SUMIFS([1]Up!$J:$J,[1]Up!$D:$D,D441)</f>
        <v>#VALUE!</v>
      </c>
      <c r="AM441" s="82"/>
      <c r="AN441" s="82" t="str">
        <f t="shared" si="47"/>
        <v>PL12</v>
      </c>
      <c r="AO441" s="53" t="str">
        <f t="shared" si="48"/>
        <v/>
      </c>
      <c r="AP441" s="53" t="s">
        <v>786</v>
      </c>
      <c r="AQ441" s="84"/>
      <c r="AR441" s="53"/>
      <c r="AS441" s="53" t="s">
        <v>792</v>
      </c>
      <c r="AT441" s="53">
        <v>4</v>
      </c>
      <c r="AU441" s="83">
        <v>46215</v>
      </c>
      <c r="AV441" s="53"/>
      <c r="AW441" s="53"/>
    </row>
    <row r="442" spans="3:49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5"/>
        <v>2</v>
      </c>
      <c r="M442" s="26">
        <f t="shared" si="46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>
        <v>2</v>
      </c>
      <c r="AJ442" s="26"/>
      <c r="AK442" s="26"/>
      <c r="AL442" s="67" t="e">
        <f>SUMIFS([1]Up!$J:$J,[1]Up!$D:$D,D442)</f>
        <v>#VALUE!</v>
      </c>
      <c r="AM442" s="82"/>
      <c r="AN442" s="82" t="str">
        <f t="shared" si="47"/>
        <v>PL19</v>
      </c>
      <c r="AO442" s="53" t="str">
        <f t="shared" si="48"/>
        <v/>
      </c>
      <c r="AP442" s="53" t="s">
        <v>786</v>
      </c>
      <c r="AQ442" s="84"/>
      <c r="AR442" s="53"/>
      <c r="AS442" s="53" t="s">
        <v>850</v>
      </c>
      <c r="AT442" s="53">
        <v>2</v>
      </c>
      <c r="AU442" s="83">
        <v>46215</v>
      </c>
      <c r="AV442" s="53"/>
      <c r="AW442" s="53"/>
    </row>
    <row r="443" spans="3:49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5"/>
        <v>2</v>
      </c>
      <c r="M443" s="26">
        <f t="shared" si="46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>
        <v>2</v>
      </c>
      <c r="AJ443" s="26"/>
      <c r="AK443" s="26"/>
      <c r="AL443" s="67" t="e">
        <f>SUMIFS([1]Up!$J:$J,[1]Up!$D:$D,D443)</f>
        <v>#VALUE!</v>
      </c>
      <c r="AM443" s="82"/>
      <c r="AN443" s="82" t="str">
        <f t="shared" si="47"/>
        <v/>
      </c>
      <c r="AO443" s="53" t="str">
        <f t="shared" si="48"/>
        <v/>
      </c>
      <c r="AP443" s="53" t="s">
        <v>786</v>
      </c>
      <c r="AQ443" s="84"/>
      <c r="AR443" s="53"/>
      <c r="AS443" s="53" t="s">
        <v>806</v>
      </c>
      <c r="AT443" s="53">
        <v>2</v>
      </c>
      <c r="AU443" s="83">
        <v>46215</v>
      </c>
      <c r="AV443" s="53"/>
      <c r="AW443" s="53"/>
    </row>
    <row r="444" spans="3:49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5"/>
        <v>0</v>
      </c>
      <c r="M444" s="26">
        <f t="shared" si="46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67" t="e">
        <f>SUMIFS([1]Up!$J:$J,[1]Up!$D:$D,D444)</f>
        <v>#VALUE!</v>
      </c>
      <c r="AM444" s="82"/>
      <c r="AN444" s="82" t="str">
        <f t="shared" si="47"/>
        <v/>
      </c>
      <c r="AO444" s="53" t="str">
        <f t="shared" si="48"/>
        <v/>
      </c>
      <c r="AP444" s="53" t="s">
        <v>682</v>
      </c>
      <c r="AQ444" s="84"/>
      <c r="AR444" s="53"/>
      <c r="AS444" s="53"/>
      <c r="AT444" s="53"/>
      <c r="AU444" s="83"/>
      <c r="AV444" s="53"/>
      <c r="AW444" s="53"/>
    </row>
    <row r="445" spans="3:49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5"/>
        <v>0</v>
      </c>
      <c r="M445" s="26">
        <f t="shared" si="46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67" t="e">
        <f>SUMIFS([1]Up!$J:$J,[1]Up!$D:$D,D445)</f>
        <v>#VALUE!</v>
      </c>
      <c r="AM445" s="82"/>
      <c r="AN445" s="82" t="str">
        <f t="shared" si="47"/>
        <v/>
      </c>
      <c r="AO445" s="53" t="str">
        <f t="shared" si="48"/>
        <v/>
      </c>
      <c r="AP445" s="53" t="s">
        <v>682</v>
      </c>
      <c r="AQ445" s="84"/>
      <c r="AR445" s="53"/>
      <c r="AS445" s="53"/>
      <c r="AT445" s="53"/>
      <c r="AU445" s="83"/>
      <c r="AV445" s="53"/>
      <c r="AW445" s="53"/>
    </row>
    <row r="446" spans="3:49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5"/>
        <v>0</v>
      </c>
      <c r="M446" s="26">
        <f t="shared" si="46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67" t="e">
        <f>SUMIFS([1]Up!$J:$J,[1]Up!$D:$D,D446)</f>
        <v>#VALUE!</v>
      </c>
      <c r="AM446" s="82"/>
      <c r="AN446" s="82" t="str">
        <f t="shared" si="47"/>
        <v/>
      </c>
      <c r="AO446" s="53" t="str">
        <f t="shared" si="48"/>
        <v/>
      </c>
      <c r="AP446" s="53" t="s">
        <v>682</v>
      </c>
      <c r="AQ446" s="84"/>
      <c r="AR446" s="53"/>
      <c r="AS446" s="53"/>
      <c r="AT446" s="53"/>
      <c r="AU446" s="83"/>
      <c r="AV446" s="53"/>
      <c r="AW446" s="53"/>
    </row>
    <row r="447" spans="3:49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5"/>
        <v>0</v>
      </c>
      <c r="M447" s="26">
        <f t="shared" si="46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67" t="e">
        <f>SUMIFS([1]Up!$J:$J,[1]Up!$D:$D,D447)</f>
        <v>#VALUE!</v>
      </c>
      <c r="AM447" s="82"/>
      <c r="AN447" s="82" t="str">
        <f t="shared" si="47"/>
        <v/>
      </c>
      <c r="AO447" s="53" t="str">
        <f t="shared" si="48"/>
        <v/>
      </c>
      <c r="AP447" s="53" t="s">
        <v>682</v>
      </c>
      <c r="AQ447" s="84"/>
      <c r="AR447" s="53"/>
      <c r="AS447" s="53"/>
      <c r="AT447" s="53"/>
      <c r="AU447" s="83"/>
      <c r="AV447" s="53"/>
      <c r="AW447" s="53"/>
    </row>
    <row r="448" spans="3:49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5"/>
        <v>0</v>
      </c>
      <c r="M448" s="26">
        <f t="shared" si="46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67" t="e">
        <f>SUMIFS([1]Up!$J:$J,[1]Up!$D:$D,D448)</f>
        <v>#VALUE!</v>
      </c>
      <c r="AM448" s="82"/>
      <c r="AN448" s="82" t="str">
        <f t="shared" si="47"/>
        <v/>
      </c>
      <c r="AO448" s="53" t="str">
        <f t="shared" si="48"/>
        <v/>
      </c>
      <c r="AP448" s="53" t="s">
        <v>786</v>
      </c>
      <c r="AQ448" s="84"/>
      <c r="AR448" s="53"/>
      <c r="AS448" s="53"/>
      <c r="AT448" s="53"/>
      <c r="AU448" s="83"/>
      <c r="AV448" s="53"/>
      <c r="AW448" s="53"/>
    </row>
    <row r="449" spans="3:49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5"/>
        <v>0</v>
      </c>
      <c r="M449" s="26">
        <f t="shared" si="46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67" t="e">
        <f>SUMIFS([1]Up!$J:$J,[1]Up!$D:$D,D449)</f>
        <v>#VALUE!</v>
      </c>
      <c r="AM449" s="82"/>
      <c r="AN449" s="82" t="str">
        <f t="shared" si="47"/>
        <v/>
      </c>
      <c r="AO449" s="53" t="str">
        <f t="shared" si="48"/>
        <v/>
      </c>
      <c r="AP449" s="53" t="s">
        <v>682</v>
      </c>
      <c r="AQ449" s="84"/>
      <c r="AR449" s="53"/>
      <c r="AS449" s="53"/>
      <c r="AT449" s="53"/>
      <c r="AU449" s="83"/>
      <c r="AV449" s="53"/>
      <c r="AW449" s="53"/>
    </row>
    <row r="450" spans="3:49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5"/>
        <v>0</v>
      </c>
      <c r="M450" s="26">
        <f t="shared" si="46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67" t="e">
        <f>SUMIFS([1]Up!$J:$J,[1]Up!$D:$D,D450)</f>
        <v>#VALUE!</v>
      </c>
      <c r="AM450" s="82"/>
      <c r="AN450" s="82" t="str">
        <f t="shared" si="47"/>
        <v/>
      </c>
      <c r="AO450" s="53" t="str">
        <f t="shared" si="48"/>
        <v/>
      </c>
      <c r="AP450" s="53" t="s">
        <v>786</v>
      </c>
      <c r="AQ450" s="84"/>
      <c r="AR450" s="53"/>
      <c r="AS450" s="53"/>
      <c r="AT450" s="53"/>
      <c r="AU450" s="83"/>
      <c r="AV450" s="53"/>
      <c r="AW450" s="53"/>
    </row>
    <row r="451" spans="3:49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5"/>
        <v>0</v>
      </c>
      <c r="M451" s="26">
        <f t="shared" si="46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67" t="e">
        <f>SUMIFS([1]Up!$J:$J,[1]Up!$D:$D,D451)</f>
        <v>#VALUE!</v>
      </c>
      <c r="AM451" s="82"/>
      <c r="AN451" s="82" t="str">
        <f t="shared" si="47"/>
        <v/>
      </c>
      <c r="AO451" s="53" t="str">
        <f t="shared" si="48"/>
        <v/>
      </c>
      <c r="AP451" s="53" t="s">
        <v>682</v>
      </c>
      <c r="AQ451" s="84"/>
      <c r="AR451" s="53"/>
      <c r="AS451" s="53"/>
      <c r="AT451" s="53"/>
      <c r="AU451" s="83"/>
      <c r="AV451" s="53"/>
      <c r="AW451" s="53"/>
    </row>
    <row r="452" spans="3:49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5"/>
        <v>0</v>
      </c>
      <c r="M452" s="26">
        <f t="shared" si="46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67" t="e">
        <f>SUMIFS([1]Up!$J:$J,[1]Up!$D:$D,D452)</f>
        <v>#VALUE!</v>
      </c>
      <c r="AM452" s="82"/>
      <c r="AN452" s="82" t="str">
        <f t="shared" si="47"/>
        <v/>
      </c>
      <c r="AO452" s="53" t="str">
        <f t="shared" si="48"/>
        <v/>
      </c>
      <c r="AP452" s="53" t="s">
        <v>786</v>
      </c>
      <c r="AQ452" s="84"/>
      <c r="AR452" s="53"/>
      <c r="AS452" s="53"/>
      <c r="AT452" s="53"/>
      <c r="AU452" s="83"/>
      <c r="AV452" s="53"/>
      <c r="AW452" s="53"/>
    </row>
    <row r="453" spans="3:49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5"/>
        <v>0</v>
      </c>
      <c r="M453" s="26">
        <f t="shared" si="46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67" t="e">
        <f>SUMIFS([1]Up!$J:$J,[1]Up!$D:$D,D453)</f>
        <v>#VALUE!</v>
      </c>
      <c r="AM453" s="82"/>
      <c r="AN453" s="82" t="str">
        <f t="shared" si="47"/>
        <v/>
      </c>
      <c r="AO453" s="53" t="str">
        <f t="shared" si="48"/>
        <v/>
      </c>
      <c r="AP453" s="53" t="s">
        <v>682</v>
      </c>
      <c r="AQ453" s="84"/>
      <c r="AR453" s="53"/>
      <c r="AS453" s="53"/>
      <c r="AT453" s="53"/>
      <c r="AU453" s="83"/>
      <c r="AV453" s="53"/>
      <c r="AW453" s="53"/>
    </row>
    <row r="454" spans="3:49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5"/>
        <v>0</v>
      </c>
      <c r="M454" s="26">
        <f t="shared" si="46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67" t="e">
        <f>SUMIFS([1]Up!$J:$J,[1]Up!$D:$D,D454)</f>
        <v>#VALUE!</v>
      </c>
      <c r="AM454" s="82"/>
      <c r="AN454" s="82" t="str">
        <f t="shared" si="47"/>
        <v/>
      </c>
      <c r="AO454" s="53" t="str">
        <f t="shared" si="48"/>
        <v/>
      </c>
      <c r="AP454" s="53" t="s">
        <v>682</v>
      </c>
      <c r="AQ454" s="84"/>
      <c r="AR454" s="53"/>
      <c r="AS454" s="53"/>
      <c r="AT454" s="53"/>
      <c r="AU454" s="83"/>
      <c r="AV454" s="53"/>
      <c r="AW454" s="53"/>
    </row>
    <row r="455" spans="3:49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5"/>
        <v>0</v>
      </c>
      <c r="M455" s="26">
        <f t="shared" si="46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67" t="e">
        <f>SUMIFS([1]Up!$J:$J,[1]Up!$D:$D,D455)</f>
        <v>#VALUE!</v>
      </c>
      <c r="AM455" s="82"/>
      <c r="AN455" s="82" t="str">
        <f t="shared" si="47"/>
        <v/>
      </c>
      <c r="AO455" s="53" t="str">
        <f t="shared" si="48"/>
        <v/>
      </c>
      <c r="AP455" s="53" t="s">
        <v>682</v>
      </c>
      <c r="AQ455" s="84"/>
      <c r="AR455" s="53"/>
      <c r="AS455" s="53"/>
      <c r="AT455" s="53"/>
      <c r="AU455" s="83"/>
      <c r="AV455" s="53"/>
      <c r="AW455" s="53"/>
    </row>
    <row r="456" spans="3:49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5"/>
        <v>0</v>
      </c>
      <c r="M456" s="26">
        <f t="shared" si="46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67" t="e">
        <f>SUMIFS([1]Up!$J:$J,[1]Up!$D:$D,D456)</f>
        <v>#VALUE!</v>
      </c>
      <c r="AM456" s="82"/>
      <c r="AN456" s="82" t="str">
        <f t="shared" si="47"/>
        <v/>
      </c>
      <c r="AO456" s="53" t="str">
        <f t="shared" si="48"/>
        <v/>
      </c>
      <c r="AP456" s="53" t="s">
        <v>682</v>
      </c>
      <c r="AQ456" s="84"/>
      <c r="AR456" s="53"/>
      <c r="AS456" s="53"/>
      <c r="AT456" s="53"/>
      <c r="AU456" s="83"/>
      <c r="AV456" s="53"/>
      <c r="AW456" s="53"/>
    </row>
    <row r="457" spans="3:49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5"/>
        <v>4</v>
      </c>
      <c r="M457" s="26">
        <f t="shared" si="46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26"/>
      <c r="AI457" s="26"/>
      <c r="AJ457" s="26"/>
      <c r="AK457" s="26"/>
      <c r="AL457" s="67" t="e">
        <f>SUMIFS([1]Up!$J:$J,[1]Up!$D:$D,D457)</f>
        <v>#VALUE!</v>
      </c>
      <c r="AM457" s="82"/>
      <c r="AN457" s="82" t="str">
        <f t="shared" si="47"/>
        <v>PL19</v>
      </c>
      <c r="AO457" s="53" t="str">
        <f t="shared" si="48"/>
        <v/>
      </c>
      <c r="AP457" s="53" t="s">
        <v>703</v>
      </c>
      <c r="AQ457" s="84"/>
      <c r="AR457" s="53"/>
      <c r="AS457" s="53" t="s">
        <v>850</v>
      </c>
      <c r="AT457" s="53">
        <v>4</v>
      </c>
      <c r="AU457" s="83">
        <v>46215</v>
      </c>
      <c r="AV457" s="53"/>
      <c r="AW457" s="53"/>
    </row>
    <row r="458" spans="3:49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5"/>
        <v>4</v>
      </c>
      <c r="M458" s="26">
        <f t="shared" si="46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26"/>
      <c r="AI458" s="26"/>
      <c r="AJ458" s="26"/>
      <c r="AK458" s="26"/>
      <c r="AL458" s="67" t="e">
        <f>SUMIFS([1]Up!$J:$J,[1]Up!$D:$D,D458)</f>
        <v>#VALUE!</v>
      </c>
      <c r="AM458" s="82"/>
      <c r="AN458" s="82" t="str">
        <f t="shared" si="47"/>
        <v>PL19</v>
      </c>
      <c r="AO458" s="53" t="str">
        <f t="shared" si="48"/>
        <v/>
      </c>
      <c r="AP458" s="53" t="s">
        <v>703</v>
      </c>
      <c r="AQ458" s="84"/>
      <c r="AR458" s="53"/>
      <c r="AS458" s="53" t="s">
        <v>850</v>
      </c>
      <c r="AT458" s="53">
        <v>4</v>
      </c>
      <c r="AU458" s="83">
        <v>46215</v>
      </c>
      <c r="AV458" s="53"/>
      <c r="AW458" s="53"/>
    </row>
    <row r="459" spans="3:49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5"/>
        <v>0</v>
      </c>
      <c r="M459" s="26">
        <f t="shared" si="46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67" t="e">
        <f>SUMIFS([1]Up!$J:$J,[1]Up!$D:$D,D459)</f>
        <v>#VALUE!</v>
      </c>
      <c r="AM459" s="82"/>
      <c r="AN459" s="82" t="str">
        <f t="shared" si="47"/>
        <v/>
      </c>
      <c r="AO459" s="53" t="str">
        <f t="shared" si="48"/>
        <v/>
      </c>
      <c r="AP459" s="53" t="s">
        <v>682</v>
      </c>
      <c r="AQ459" s="84"/>
      <c r="AR459" s="53"/>
      <c r="AS459" s="53"/>
      <c r="AT459" s="53"/>
      <c r="AU459" s="83"/>
      <c r="AV459" s="53"/>
      <c r="AW459" s="53"/>
    </row>
    <row r="460" spans="3:49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5"/>
        <v>0</v>
      </c>
      <c r="M460" s="26">
        <f t="shared" si="46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67" t="e">
        <f>SUMIFS([1]Up!$J:$J,[1]Up!$D:$D,D460)</f>
        <v>#VALUE!</v>
      </c>
      <c r="AM460" s="82"/>
      <c r="AN460" s="82" t="str">
        <f t="shared" si="47"/>
        <v>PL3.5</v>
      </c>
      <c r="AO460" s="53" t="str">
        <f t="shared" si="48"/>
        <v/>
      </c>
      <c r="AP460" s="53" t="s">
        <v>786</v>
      </c>
      <c r="AQ460" s="84"/>
      <c r="AR460" s="53"/>
      <c r="AS460" s="53" t="s">
        <v>865</v>
      </c>
      <c r="AT460" s="53">
        <v>8</v>
      </c>
      <c r="AU460" s="83">
        <v>46215</v>
      </c>
      <c r="AV460" s="53"/>
      <c r="AW460" s="53"/>
    </row>
    <row r="461" spans="3:49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5"/>
        <v>4</v>
      </c>
      <c r="M461" s="26">
        <f t="shared" si="46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26"/>
      <c r="AI461" s="26"/>
      <c r="AJ461" s="26"/>
      <c r="AK461" s="26"/>
      <c r="AL461" s="67" t="e">
        <f>SUMIFS([1]Up!$J:$J,[1]Up!$D:$D,D461)</f>
        <v>#VALUE!</v>
      </c>
      <c r="AM461" s="82"/>
      <c r="AN461" s="82" t="str">
        <f t="shared" si="47"/>
        <v>PL12</v>
      </c>
      <c r="AO461" s="53" t="str">
        <f t="shared" si="48"/>
        <v/>
      </c>
      <c r="AP461" s="53" t="s">
        <v>703</v>
      </c>
      <c r="AQ461" s="84"/>
      <c r="AR461" s="53"/>
      <c r="AS461" s="53" t="s">
        <v>854</v>
      </c>
      <c r="AT461" s="53">
        <v>4</v>
      </c>
      <c r="AU461" s="83">
        <v>46215</v>
      </c>
      <c r="AV461" s="53"/>
      <c r="AW461" s="53"/>
    </row>
    <row r="462" spans="3:49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5"/>
        <v>8</v>
      </c>
      <c r="M462" s="26">
        <f t="shared" si="46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67" t="e">
        <f>SUMIFS([1]Up!$J:$J,[1]Up!$D:$D,D462)</f>
        <v>#VALUE!</v>
      </c>
      <c r="AM462" s="82"/>
      <c r="AN462" s="82" t="str">
        <f t="shared" si="47"/>
        <v>PL10</v>
      </c>
      <c r="AO462" s="53" t="str">
        <f t="shared" si="48"/>
        <v/>
      </c>
      <c r="AP462" s="53" t="s">
        <v>703</v>
      </c>
      <c r="AQ462" s="84"/>
      <c r="AR462" s="53"/>
      <c r="AS462" s="53" t="s">
        <v>1033</v>
      </c>
      <c r="AT462" s="53">
        <v>8</v>
      </c>
      <c r="AU462" s="83">
        <v>46215</v>
      </c>
      <c r="AV462" s="53"/>
      <c r="AW462" s="53"/>
    </row>
    <row r="463" spans="3:49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5"/>
        <v>2</v>
      </c>
      <c r="M463" s="26">
        <f t="shared" si="46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67" t="e">
        <f>SUMIFS([1]Up!$J:$J,[1]Up!$D:$D,D463)</f>
        <v>#VALUE!</v>
      </c>
      <c r="AM463" s="82"/>
      <c r="AN463" s="82" t="str">
        <f t="shared" si="47"/>
        <v/>
      </c>
      <c r="AO463" s="53" t="str">
        <f t="shared" si="48"/>
        <v/>
      </c>
      <c r="AP463" s="53" t="s">
        <v>703</v>
      </c>
      <c r="AQ463" s="84"/>
      <c r="AR463" s="53"/>
      <c r="AS463" s="53" t="s">
        <v>704</v>
      </c>
      <c r="AT463" s="53">
        <v>2</v>
      </c>
      <c r="AU463" s="83">
        <v>46215</v>
      </c>
      <c r="AV463" s="53"/>
      <c r="AW463" s="53"/>
    </row>
    <row r="464" spans="3:49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5"/>
        <v>2</v>
      </c>
      <c r="M464" s="26">
        <f t="shared" si="46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67" t="e">
        <f>SUMIFS([1]Up!$J:$J,[1]Up!$D:$D,D464)</f>
        <v>#VALUE!</v>
      </c>
      <c r="AM464" s="82"/>
      <c r="AN464" s="82" t="str">
        <f t="shared" si="47"/>
        <v/>
      </c>
      <c r="AO464" s="53" t="str">
        <f t="shared" si="48"/>
        <v/>
      </c>
      <c r="AP464" s="53" t="s">
        <v>703</v>
      </c>
      <c r="AQ464" s="84"/>
      <c r="AR464" s="53"/>
      <c r="AS464" s="53" t="s">
        <v>704</v>
      </c>
      <c r="AT464" s="53">
        <v>2</v>
      </c>
      <c r="AU464" s="83">
        <v>46215</v>
      </c>
      <c r="AV464" s="53"/>
      <c r="AW464" s="53"/>
    </row>
    <row r="465" spans="3:49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5"/>
        <v>1</v>
      </c>
      <c r="M465" s="26">
        <f t="shared" si="46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67" t="e">
        <f>SUMIFS([1]Up!$J:$J,[1]Up!$D:$D,D465)</f>
        <v>#VALUE!</v>
      </c>
      <c r="AM465" s="82"/>
      <c r="AN465" s="82" t="str">
        <f t="shared" si="47"/>
        <v/>
      </c>
      <c r="AO465" s="53" t="str">
        <f t="shared" si="48"/>
        <v/>
      </c>
      <c r="AP465" s="53" t="s">
        <v>703</v>
      </c>
      <c r="AQ465" s="84"/>
      <c r="AR465" s="53"/>
      <c r="AS465" s="53" t="s">
        <v>704</v>
      </c>
      <c r="AT465" s="53">
        <v>1</v>
      </c>
      <c r="AU465" s="83">
        <v>46215</v>
      </c>
      <c r="AV465" s="53"/>
      <c r="AW465" s="53"/>
    </row>
    <row r="466" spans="3:49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5"/>
        <v>1</v>
      </c>
      <c r="M466" s="26">
        <f t="shared" si="46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67" t="e">
        <f>SUMIFS([1]Up!$J:$J,[1]Up!$D:$D,D466)</f>
        <v>#VALUE!</v>
      </c>
      <c r="AM466" s="82"/>
      <c r="AN466" s="82" t="str">
        <f t="shared" si="47"/>
        <v/>
      </c>
      <c r="AO466" s="53" t="str">
        <f t="shared" si="48"/>
        <v/>
      </c>
      <c r="AP466" s="53" t="s">
        <v>703</v>
      </c>
      <c r="AQ466" s="84"/>
      <c r="AR466" s="53"/>
      <c r="AS466" s="53" t="s">
        <v>722</v>
      </c>
      <c r="AT466" s="53">
        <v>1</v>
      </c>
      <c r="AU466" s="83">
        <v>46215</v>
      </c>
      <c r="AV466" s="53"/>
      <c r="AW466" s="53"/>
    </row>
    <row r="467" spans="3:49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5"/>
        <v>1</v>
      </c>
      <c r="M467" s="26">
        <f t="shared" si="46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67" t="e">
        <f>SUMIFS([1]Up!$J:$J,[1]Up!$D:$D,D467)</f>
        <v>#VALUE!</v>
      </c>
      <c r="AM467" s="82"/>
      <c r="AN467" s="82" t="str">
        <f t="shared" si="47"/>
        <v/>
      </c>
      <c r="AO467" s="53" t="str">
        <f t="shared" si="48"/>
        <v/>
      </c>
      <c r="AP467" s="53" t="s">
        <v>703</v>
      </c>
      <c r="AQ467" s="84"/>
      <c r="AR467" s="53"/>
      <c r="AS467" s="53" t="s">
        <v>722</v>
      </c>
      <c r="AT467" s="53">
        <v>1</v>
      </c>
      <c r="AU467" s="83">
        <v>46215</v>
      </c>
      <c r="AV467" s="53"/>
      <c r="AW467" s="53"/>
    </row>
    <row r="468" spans="3:49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5"/>
        <v>0</v>
      </c>
      <c r="M468" s="26">
        <f t="shared" si="46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67" t="e">
        <f>SUMIFS([1]Up!$J:$J,[1]Up!$D:$D,D468)</f>
        <v>#VALUE!</v>
      </c>
      <c r="AM468" s="82"/>
      <c r="AN468" s="82" t="str">
        <f t="shared" si="47"/>
        <v/>
      </c>
      <c r="AO468" s="53" t="str">
        <f t="shared" si="48"/>
        <v/>
      </c>
      <c r="AP468" s="53" t="s">
        <v>786</v>
      </c>
      <c r="AQ468" s="84"/>
      <c r="AR468" s="53"/>
      <c r="AS468" s="53" t="s">
        <v>1087</v>
      </c>
      <c r="AT468" s="53">
        <v>6</v>
      </c>
      <c r="AU468" s="83">
        <v>46215</v>
      </c>
      <c r="AV468" s="53"/>
      <c r="AW468" s="53"/>
    </row>
    <row r="469" spans="3:49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5"/>
        <v>1</v>
      </c>
      <c r="M469" s="26">
        <f t="shared" si="46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>
        <v>4</v>
      </c>
      <c r="AI469" s="26"/>
      <c r="AJ469" s="26"/>
      <c r="AK469" s="26"/>
      <c r="AL469" s="67" t="e">
        <f>SUMIFS([1]Up!$J:$J,[1]Up!$D:$D,D469)</f>
        <v>#VALUE!</v>
      </c>
      <c r="AM469" s="82" t="s">
        <v>4560</v>
      </c>
      <c r="AN469" s="82" t="str">
        <f t="shared" si="47"/>
        <v>PL6</v>
      </c>
      <c r="AO469" s="53" t="str">
        <f t="shared" si="48"/>
        <v>Thừa 3</v>
      </c>
      <c r="AP469" s="53" t="s">
        <v>703</v>
      </c>
      <c r="AQ469" s="84"/>
      <c r="AR469" s="53"/>
      <c r="AS469" s="53" t="s">
        <v>576</v>
      </c>
      <c r="AT469" s="53">
        <v>1</v>
      </c>
      <c r="AU469" s="83"/>
      <c r="AV469" s="53"/>
      <c r="AW469" s="53"/>
    </row>
    <row r="470" spans="3:49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5"/>
        <v>7</v>
      </c>
      <c r="M470" s="26">
        <f t="shared" si="46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67" t="e">
        <f>SUMIFS([1]Up!$J:$J,[1]Up!$D:$D,D470)</f>
        <v>#VALUE!</v>
      </c>
      <c r="AM470" s="82"/>
      <c r="AN470" s="82" t="str">
        <f t="shared" si="47"/>
        <v/>
      </c>
      <c r="AO470" s="53" t="str">
        <f t="shared" si="48"/>
        <v/>
      </c>
      <c r="AP470" s="53" t="s">
        <v>703</v>
      </c>
      <c r="AQ470" s="84"/>
      <c r="AR470" s="53"/>
      <c r="AS470" s="53" t="s">
        <v>1015</v>
      </c>
      <c r="AT470" s="53">
        <v>7</v>
      </c>
      <c r="AU470" s="83">
        <v>46215</v>
      </c>
      <c r="AV470" s="53"/>
      <c r="AW470" s="53"/>
    </row>
    <row r="471" spans="3:49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5"/>
        <v>7</v>
      </c>
      <c r="M471" s="26">
        <f t="shared" si="46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67" t="e">
        <f>SUMIFS([1]Up!$J:$J,[1]Up!$D:$D,D471)</f>
        <v>#VALUE!</v>
      </c>
      <c r="AM471" s="82"/>
      <c r="AN471" s="82" t="str">
        <f t="shared" si="47"/>
        <v/>
      </c>
      <c r="AO471" s="53" t="str">
        <f t="shared" si="48"/>
        <v/>
      </c>
      <c r="AP471" s="53" t="s">
        <v>703</v>
      </c>
      <c r="AQ471" s="84"/>
      <c r="AR471" s="53"/>
      <c r="AS471" s="53" t="s">
        <v>1015</v>
      </c>
      <c r="AT471" s="53">
        <v>7</v>
      </c>
      <c r="AU471" s="83">
        <v>46215</v>
      </c>
      <c r="AV471" s="53"/>
      <c r="AW471" s="53"/>
    </row>
    <row r="472" spans="3:49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5"/>
        <v>7</v>
      </c>
      <c r="M472" s="26">
        <f t="shared" si="46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67" t="e">
        <f>SUMIFS([1]Up!$J:$J,[1]Up!$D:$D,D472)</f>
        <v>#VALUE!</v>
      </c>
      <c r="AM472" s="82"/>
      <c r="AN472" s="82" t="str">
        <f t="shared" si="47"/>
        <v/>
      </c>
      <c r="AO472" s="53" t="str">
        <f t="shared" si="48"/>
        <v/>
      </c>
      <c r="AP472" s="53" t="s">
        <v>703</v>
      </c>
      <c r="AQ472" s="84"/>
      <c r="AR472" s="53"/>
      <c r="AS472" s="53" t="s">
        <v>1015</v>
      </c>
      <c r="AT472" s="53">
        <v>7</v>
      </c>
      <c r="AU472" s="83">
        <v>46215</v>
      </c>
      <c r="AV472" s="53"/>
      <c r="AW472" s="53"/>
    </row>
    <row r="473" spans="3:49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5"/>
        <v>7</v>
      </c>
      <c r="M473" s="26">
        <f t="shared" si="46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67" t="e">
        <f>SUMIFS([1]Up!$J:$J,[1]Up!$D:$D,D473)</f>
        <v>#VALUE!</v>
      </c>
      <c r="AM473" s="82"/>
      <c r="AN473" s="82" t="str">
        <f t="shared" si="47"/>
        <v/>
      </c>
      <c r="AO473" s="53" t="str">
        <f t="shared" si="48"/>
        <v/>
      </c>
      <c r="AP473" s="53" t="s">
        <v>703</v>
      </c>
      <c r="AQ473" s="84"/>
      <c r="AR473" s="53"/>
      <c r="AS473" s="53" t="s">
        <v>1015</v>
      </c>
      <c r="AT473" s="53">
        <v>7</v>
      </c>
      <c r="AU473" s="83">
        <v>46215</v>
      </c>
      <c r="AV473" s="53"/>
      <c r="AW473" s="53"/>
    </row>
    <row r="474" spans="3:49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5"/>
        <v>0</v>
      </c>
      <c r="M474" s="26">
        <f t="shared" si="46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67" t="e">
        <f>SUMIFS([1]Up!$J:$J,[1]Up!$D:$D,D474)</f>
        <v>#VALUE!</v>
      </c>
      <c r="AM474" s="82"/>
      <c r="AN474" s="82" t="str">
        <f t="shared" si="47"/>
        <v/>
      </c>
      <c r="AO474" s="53" t="str">
        <f t="shared" si="48"/>
        <v/>
      </c>
      <c r="AP474" s="53" t="s">
        <v>682</v>
      </c>
      <c r="AQ474" s="84"/>
      <c r="AR474" s="53"/>
      <c r="AS474" s="53"/>
      <c r="AT474" s="53"/>
      <c r="AU474" s="83"/>
      <c r="AV474" s="53"/>
      <c r="AW474" s="53"/>
    </row>
    <row r="475" spans="3:49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5"/>
        <v>0</v>
      </c>
      <c r="M475" s="26">
        <f t="shared" si="46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67" t="e">
        <f>SUMIFS([1]Up!$J:$J,[1]Up!$D:$D,D475)</f>
        <v>#VALUE!</v>
      </c>
      <c r="AM475" s="82"/>
      <c r="AN475" s="82" t="str">
        <f t="shared" si="47"/>
        <v/>
      </c>
      <c r="AO475" s="53" t="str">
        <f t="shared" si="48"/>
        <v/>
      </c>
      <c r="AP475" s="53" t="s">
        <v>682</v>
      </c>
      <c r="AQ475" s="84"/>
      <c r="AR475" s="53"/>
      <c r="AS475" s="53"/>
      <c r="AT475" s="53"/>
      <c r="AU475" s="83"/>
      <c r="AV475" s="53"/>
      <c r="AW475" s="53"/>
    </row>
    <row r="476" spans="3:49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5"/>
        <v>0</v>
      </c>
      <c r="M476" s="26">
        <f t="shared" si="46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67" t="e">
        <f>SUMIFS([1]Up!$J:$J,[1]Up!$D:$D,D476)</f>
        <v>#VALUE!</v>
      </c>
      <c r="AM476" s="82"/>
      <c r="AN476" s="82" t="str">
        <f t="shared" si="47"/>
        <v/>
      </c>
      <c r="AO476" s="53" t="str">
        <f t="shared" si="48"/>
        <v/>
      </c>
      <c r="AP476" s="53" t="s">
        <v>786</v>
      </c>
      <c r="AQ476" s="84"/>
      <c r="AR476" s="53"/>
      <c r="AS476" s="53"/>
      <c r="AT476" s="53"/>
      <c r="AU476" s="83"/>
      <c r="AV476" s="53"/>
      <c r="AW476" s="53"/>
    </row>
    <row r="477" spans="3:49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5"/>
        <v>0</v>
      </c>
      <c r="M477" s="26">
        <f t="shared" si="46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67" t="e">
        <f>SUMIFS([1]Up!$J:$J,[1]Up!$D:$D,D477)</f>
        <v>#VALUE!</v>
      </c>
      <c r="AM477" s="82"/>
      <c r="AN477" s="82" t="str">
        <f t="shared" si="47"/>
        <v/>
      </c>
      <c r="AO477" s="53" t="str">
        <f t="shared" si="48"/>
        <v/>
      </c>
      <c r="AP477" s="53" t="s">
        <v>786</v>
      </c>
      <c r="AQ477" s="84"/>
      <c r="AR477" s="53"/>
      <c r="AS477" s="53"/>
      <c r="AT477" s="53"/>
      <c r="AU477" s="83"/>
      <c r="AV477" s="53"/>
      <c r="AW477" s="53"/>
    </row>
    <row r="478" spans="3:49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5"/>
        <v>0</v>
      </c>
      <c r="M478" s="26">
        <f t="shared" si="46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67" t="e">
        <f>SUMIFS([1]Up!$J:$J,[1]Up!$D:$D,D478)</f>
        <v>#VALUE!</v>
      </c>
      <c r="AM478" s="82"/>
      <c r="AN478" s="82" t="str">
        <f t="shared" si="47"/>
        <v/>
      </c>
      <c r="AO478" s="53" t="str">
        <f t="shared" si="48"/>
        <v/>
      </c>
      <c r="AP478" s="53" t="s">
        <v>682</v>
      </c>
      <c r="AQ478" s="84"/>
      <c r="AR478" s="53"/>
      <c r="AS478" s="53"/>
      <c r="AT478" s="53"/>
      <c r="AU478" s="83"/>
      <c r="AV478" s="53"/>
      <c r="AW478" s="53"/>
    </row>
    <row r="479" spans="3:49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5"/>
        <v>14</v>
      </c>
      <c r="M479" s="26">
        <f t="shared" si="46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26"/>
      <c r="AI479" s="26"/>
      <c r="AJ479" s="26"/>
      <c r="AK479" s="26"/>
      <c r="AL479" s="67" t="e">
        <f>SUMIFS([1]Up!$J:$J,[1]Up!$D:$D,D479)</f>
        <v>#VALUE!</v>
      </c>
      <c r="AM479" s="82"/>
      <c r="AN479" s="82" t="str">
        <f t="shared" si="47"/>
        <v>PL10</v>
      </c>
      <c r="AO479" s="53" t="str">
        <f t="shared" si="48"/>
        <v/>
      </c>
      <c r="AP479" s="53" t="s">
        <v>703</v>
      </c>
      <c r="AQ479" s="84"/>
      <c r="AR479" s="53"/>
      <c r="AS479" s="53" t="s">
        <v>779</v>
      </c>
      <c r="AT479" s="53">
        <v>14</v>
      </c>
      <c r="AU479" s="83">
        <v>46215</v>
      </c>
      <c r="AV479" s="53"/>
      <c r="AW479" s="53"/>
    </row>
    <row r="480" spans="3:49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5"/>
        <v>4</v>
      </c>
      <c r="M480" s="26">
        <f t="shared" si="46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26"/>
      <c r="AI480" s="26"/>
      <c r="AJ480" s="26"/>
      <c r="AK480" s="26"/>
      <c r="AL480" s="67" t="e">
        <f>SUMIFS([1]Up!$J:$J,[1]Up!$D:$D,D480)</f>
        <v>#VALUE!</v>
      </c>
      <c r="AM480" s="82"/>
      <c r="AN480" s="82" t="str">
        <f t="shared" si="47"/>
        <v>PL10</v>
      </c>
      <c r="AO480" s="53" t="str">
        <f t="shared" si="48"/>
        <v/>
      </c>
      <c r="AP480" s="53" t="s">
        <v>703</v>
      </c>
      <c r="AQ480" s="84"/>
      <c r="AR480" s="53"/>
      <c r="AS480" s="53" t="s">
        <v>779</v>
      </c>
      <c r="AT480" s="53">
        <v>4</v>
      </c>
      <c r="AU480" s="83">
        <v>46215</v>
      </c>
      <c r="AV480" s="53"/>
      <c r="AW480" s="53"/>
    </row>
    <row r="481" spans="3:49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5"/>
        <v>0</v>
      </c>
      <c r="M481" s="26">
        <f t="shared" si="46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67" t="e">
        <f>SUMIFS([1]Up!$J:$J,[1]Up!$D:$D,D481)</f>
        <v>#VALUE!</v>
      </c>
      <c r="AM481" s="82"/>
      <c r="AN481" s="82" t="str">
        <f t="shared" si="47"/>
        <v/>
      </c>
      <c r="AO481" s="53" t="str">
        <f t="shared" si="48"/>
        <v/>
      </c>
      <c r="AP481" s="53" t="s">
        <v>682</v>
      </c>
      <c r="AQ481" s="84"/>
      <c r="AR481" s="53"/>
      <c r="AS481" s="53"/>
      <c r="AT481" s="53"/>
      <c r="AU481" s="83"/>
      <c r="AV481" s="53"/>
      <c r="AW481" s="53"/>
    </row>
    <row r="482" spans="3:49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5"/>
        <v>1</v>
      </c>
      <c r="M482" s="26">
        <f t="shared" si="46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67" t="e">
        <f>SUMIFS([1]Up!$J:$J,[1]Up!$D:$D,D482)</f>
        <v>#VALUE!</v>
      </c>
      <c r="AM482" s="82"/>
      <c r="AN482" s="82" t="str">
        <f t="shared" si="47"/>
        <v/>
      </c>
      <c r="AO482" s="53" t="str">
        <f t="shared" si="48"/>
        <v/>
      </c>
      <c r="AP482" s="53" t="s">
        <v>703</v>
      </c>
      <c r="AQ482" s="84"/>
      <c r="AR482" s="53"/>
      <c r="AS482" s="53" t="s">
        <v>1137</v>
      </c>
      <c r="AT482" s="53">
        <v>1</v>
      </c>
      <c r="AU482" s="83">
        <v>46215</v>
      </c>
      <c r="AV482" s="53"/>
      <c r="AW482" s="53"/>
    </row>
    <row r="483" spans="3:49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5"/>
        <v>1</v>
      </c>
      <c r="M483" s="26">
        <f t="shared" si="46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67" t="e">
        <f>SUMIFS([1]Up!$J:$J,[1]Up!$D:$D,D483)</f>
        <v>#VALUE!</v>
      </c>
      <c r="AM483" s="82"/>
      <c r="AN483" s="82" t="str">
        <f t="shared" si="47"/>
        <v/>
      </c>
      <c r="AO483" s="53" t="str">
        <f t="shared" si="48"/>
        <v/>
      </c>
      <c r="AP483" s="53" t="s">
        <v>703</v>
      </c>
      <c r="AQ483" s="84"/>
      <c r="AR483" s="53"/>
      <c r="AS483" s="53" t="s">
        <v>1137</v>
      </c>
      <c r="AT483" s="53">
        <v>1</v>
      </c>
      <c r="AU483" s="83">
        <v>46215</v>
      </c>
      <c r="AV483" s="53"/>
      <c r="AW483" s="53"/>
    </row>
    <row r="484" spans="3:49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5"/>
        <v>3</v>
      </c>
      <c r="M484" s="26">
        <f t="shared" si="46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67" t="e">
        <f>SUMIFS([1]Up!$J:$J,[1]Up!$D:$D,D484)</f>
        <v>#VALUE!</v>
      </c>
      <c r="AM484" s="82"/>
      <c r="AN484" s="82" t="str">
        <f t="shared" si="47"/>
        <v/>
      </c>
      <c r="AO484" s="53" t="str">
        <f t="shared" si="48"/>
        <v/>
      </c>
      <c r="AP484" s="53" t="s">
        <v>703</v>
      </c>
      <c r="AQ484" s="84"/>
      <c r="AR484" s="53"/>
      <c r="AS484" s="53" t="s">
        <v>1137</v>
      </c>
      <c r="AT484" s="53">
        <v>3</v>
      </c>
      <c r="AU484" s="83">
        <v>46215</v>
      </c>
      <c r="AV484" s="53"/>
      <c r="AW484" s="53"/>
    </row>
    <row r="485" spans="3:49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5"/>
        <v>2</v>
      </c>
      <c r="M485" s="26">
        <f t="shared" si="46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26"/>
      <c r="AI485" s="26"/>
      <c r="AJ485" s="26"/>
      <c r="AK485" s="26"/>
      <c r="AL485" s="67" t="e">
        <f>SUMIFS([1]Up!$J:$J,[1]Up!$D:$D,D485)</f>
        <v>#VALUE!</v>
      </c>
      <c r="AM485" s="82"/>
      <c r="AN485" s="82" t="str">
        <f t="shared" si="47"/>
        <v>PL12</v>
      </c>
      <c r="AO485" s="53" t="str">
        <f t="shared" si="48"/>
        <v/>
      </c>
      <c r="AP485" s="53" t="s">
        <v>703</v>
      </c>
      <c r="AQ485" s="84"/>
      <c r="AR485" s="53"/>
      <c r="AS485" s="53" t="s">
        <v>792</v>
      </c>
      <c r="AT485" s="53">
        <v>2</v>
      </c>
      <c r="AU485" s="83">
        <v>46215</v>
      </c>
      <c r="AV485" s="53"/>
      <c r="AW485" s="53"/>
    </row>
    <row r="486" spans="3:49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5"/>
        <v>1</v>
      </c>
      <c r="M486" s="26">
        <f t="shared" si="46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>
        <v>1</v>
      </c>
      <c r="AI486" s="26"/>
      <c r="AJ486" s="26"/>
      <c r="AK486" s="26"/>
      <c r="AL486" s="67" t="e">
        <f>SUMIFS([1]Up!$J:$J,[1]Up!$D:$D,D486)</f>
        <v>#VALUE!</v>
      </c>
      <c r="AM486" s="82"/>
      <c r="AN486" s="82" t="str">
        <f t="shared" si="47"/>
        <v>PL6</v>
      </c>
      <c r="AO486" s="53" t="str">
        <f t="shared" si="48"/>
        <v/>
      </c>
      <c r="AP486" s="53" t="s">
        <v>703</v>
      </c>
      <c r="AQ486" s="84"/>
      <c r="AR486" s="53"/>
      <c r="AS486" s="53" t="s">
        <v>765</v>
      </c>
      <c r="AT486" s="53">
        <v>1</v>
      </c>
      <c r="AU486" s="83">
        <v>46215</v>
      </c>
      <c r="AV486" s="53"/>
      <c r="AW486" s="53"/>
    </row>
    <row r="487" spans="3:49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5"/>
        <v>1</v>
      </c>
      <c r="M487" s="26">
        <f t="shared" si="46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26"/>
      <c r="AI487" s="26"/>
      <c r="AJ487" s="26"/>
      <c r="AK487" s="26"/>
      <c r="AL487" s="67" t="e">
        <f>SUMIFS([1]Up!$J:$J,[1]Up!$D:$D,D487)</f>
        <v>#VALUE!</v>
      </c>
      <c r="AM487" s="82"/>
      <c r="AN487" s="82" t="str">
        <f t="shared" si="47"/>
        <v>PL6</v>
      </c>
      <c r="AO487" s="53" t="str">
        <f t="shared" si="48"/>
        <v/>
      </c>
      <c r="AP487" s="53" t="s">
        <v>703</v>
      </c>
      <c r="AQ487" s="84"/>
      <c r="AR487" s="53"/>
      <c r="AS487" s="53" t="s">
        <v>765</v>
      </c>
      <c r="AT487" s="53">
        <v>1</v>
      </c>
      <c r="AU487" s="83">
        <v>46215</v>
      </c>
      <c r="AV487" s="53"/>
      <c r="AW487" s="53"/>
    </row>
    <row r="488" spans="3:49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5"/>
        <v>0</v>
      </c>
      <c r="M488" s="26">
        <f t="shared" si="46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67" t="e">
        <f>SUMIFS([1]Up!$J:$J,[1]Up!$D:$D,D488)</f>
        <v>#VALUE!</v>
      </c>
      <c r="AM488" s="82"/>
      <c r="AN488" s="82" t="str">
        <f t="shared" si="47"/>
        <v/>
      </c>
      <c r="AO488" s="53" t="str">
        <f t="shared" si="48"/>
        <v/>
      </c>
      <c r="AP488" s="53" t="s">
        <v>682</v>
      </c>
      <c r="AQ488" s="84"/>
      <c r="AR488" s="53"/>
      <c r="AS488" s="53"/>
      <c r="AT488" s="53"/>
      <c r="AU488" s="83"/>
      <c r="AV488" s="53"/>
      <c r="AW488" s="53"/>
    </row>
    <row r="489" spans="3:49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5"/>
        <v>0</v>
      </c>
      <c r="M489" s="26">
        <f t="shared" si="46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67" t="e">
        <f>SUMIFS([1]Up!$J:$J,[1]Up!$D:$D,D489)</f>
        <v>#VALUE!</v>
      </c>
      <c r="AM489" s="82"/>
      <c r="AN489" s="82" t="str">
        <f t="shared" si="47"/>
        <v/>
      </c>
      <c r="AO489" s="53" t="str">
        <f t="shared" si="48"/>
        <v/>
      </c>
      <c r="AP489" s="53" t="s">
        <v>682</v>
      </c>
      <c r="AQ489" s="84"/>
      <c r="AR489" s="53"/>
      <c r="AS489" s="53"/>
      <c r="AT489" s="53"/>
      <c r="AU489" s="83"/>
      <c r="AV489" s="53"/>
      <c r="AW489" s="53"/>
    </row>
    <row r="490" spans="3:49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5"/>
        <v>0</v>
      </c>
      <c r="M490" s="26">
        <f t="shared" si="46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67" t="e">
        <f>SUMIFS([1]Up!$J:$J,[1]Up!$D:$D,D490)</f>
        <v>#VALUE!</v>
      </c>
      <c r="AM490" s="82"/>
      <c r="AN490" s="82" t="str">
        <f t="shared" si="47"/>
        <v/>
      </c>
      <c r="AO490" s="53" t="str">
        <f t="shared" si="48"/>
        <v/>
      </c>
      <c r="AP490" s="53" t="s">
        <v>786</v>
      </c>
      <c r="AQ490" s="84"/>
      <c r="AR490" s="53"/>
      <c r="AS490" s="53"/>
      <c r="AT490" s="53"/>
      <c r="AU490" s="83"/>
      <c r="AV490" s="53"/>
      <c r="AW490" s="53"/>
    </row>
    <row r="491" spans="3:49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5"/>
        <v>0</v>
      </c>
      <c r="M491" s="26">
        <f t="shared" si="46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67" t="e">
        <f>SUMIFS([1]Up!$J:$J,[1]Up!$D:$D,D491)</f>
        <v>#VALUE!</v>
      </c>
      <c r="AM491" s="82"/>
      <c r="AN491" s="82" t="str">
        <f t="shared" si="47"/>
        <v/>
      </c>
      <c r="AO491" s="53" t="str">
        <f t="shared" si="48"/>
        <v/>
      </c>
      <c r="AP491" s="53" t="s">
        <v>682</v>
      </c>
      <c r="AQ491" s="84"/>
      <c r="AR491" s="53"/>
      <c r="AS491" s="53"/>
      <c r="AT491" s="53"/>
      <c r="AU491" s="83"/>
      <c r="AV491" s="53"/>
      <c r="AW491" s="53"/>
    </row>
    <row r="492" spans="3:49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5"/>
        <v>0</v>
      </c>
      <c r="M492" s="26">
        <f t="shared" si="46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67" t="e">
        <f>SUMIFS([1]Up!$J:$J,[1]Up!$D:$D,D492)</f>
        <v>#VALUE!</v>
      </c>
      <c r="AM492" s="82"/>
      <c r="AN492" s="82" t="str">
        <f t="shared" si="47"/>
        <v/>
      </c>
      <c r="AO492" s="53" t="str">
        <f t="shared" si="48"/>
        <v/>
      </c>
      <c r="AP492" s="53" t="s">
        <v>682</v>
      </c>
      <c r="AQ492" s="84"/>
      <c r="AR492" s="53"/>
      <c r="AS492" s="53"/>
      <c r="AT492" s="53"/>
      <c r="AU492" s="83"/>
      <c r="AV492" s="53"/>
      <c r="AW492" s="53"/>
    </row>
    <row r="493" spans="3:49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5"/>
        <v>1</v>
      </c>
      <c r="M493" s="26">
        <f t="shared" si="46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67" t="e">
        <f>SUMIFS([1]Up!$J:$J,[1]Up!$D:$D,D493)</f>
        <v>#VALUE!</v>
      </c>
      <c r="AM493" s="82"/>
      <c r="AN493" s="82" t="str">
        <f t="shared" si="47"/>
        <v/>
      </c>
      <c r="AO493" s="53" t="str">
        <f t="shared" si="48"/>
        <v/>
      </c>
      <c r="AP493" s="53" t="s">
        <v>703</v>
      </c>
      <c r="AQ493" s="84"/>
      <c r="AR493" s="53"/>
      <c r="AS493" s="53" t="s">
        <v>888</v>
      </c>
      <c r="AT493" s="53">
        <v>1</v>
      </c>
      <c r="AU493" s="83">
        <v>46215</v>
      </c>
      <c r="AV493" s="53"/>
      <c r="AW493" s="53"/>
    </row>
    <row r="494" spans="3:49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9">MIN(SUM(N494:AK494),I494)</f>
        <v>4</v>
      </c>
      <c r="M494" s="26">
        <f t="shared" ref="M494:M545" si="50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67" t="e">
        <f>SUMIFS([1]Up!$J:$J,[1]Up!$D:$D,D494)</f>
        <v>#VALUE!</v>
      </c>
      <c r="AM494" s="82"/>
      <c r="AN494" s="82" t="str">
        <f t="shared" ref="AN494:AN545" si="51">IFERROR(IF(C494="Plate",LEFT(E494,FIND("*",E494,1)-1),""),IF(C494="Plate",LEFT(E494,FIND("x",E494,1)-1),""))</f>
        <v/>
      </c>
      <c r="AO494" s="53" t="str">
        <f t="shared" ref="AO494:AO545" si="52">IF(ROUND(SUM(N494:AK494)-I494,0)&gt;0,"Thừa "&amp;SUM(N494:AK494)-I494,"")</f>
        <v/>
      </c>
      <c r="AP494" s="53" t="s">
        <v>703</v>
      </c>
      <c r="AQ494" s="84"/>
      <c r="AR494" s="53"/>
      <c r="AS494" s="53" t="s">
        <v>888</v>
      </c>
      <c r="AT494" s="53">
        <v>4</v>
      </c>
      <c r="AU494" s="83">
        <v>46215</v>
      </c>
      <c r="AV494" s="53"/>
      <c r="AW494" s="53"/>
    </row>
    <row r="495" spans="3:49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9"/>
        <v>0</v>
      </c>
      <c r="M495" s="26">
        <f t="shared" si="50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67" t="e">
        <f>SUMIFS([1]Up!$J:$J,[1]Up!$D:$D,D495)</f>
        <v>#VALUE!</v>
      </c>
      <c r="AM495" s="82"/>
      <c r="AN495" s="82" t="str">
        <f t="shared" si="51"/>
        <v/>
      </c>
      <c r="AO495" s="53" t="str">
        <f t="shared" si="52"/>
        <v/>
      </c>
      <c r="AP495" s="53" t="s">
        <v>712</v>
      </c>
      <c r="AQ495" s="84"/>
      <c r="AR495" s="53"/>
      <c r="AS495" s="53" t="s">
        <v>576</v>
      </c>
      <c r="AT495" s="53">
        <v>1</v>
      </c>
      <c r="AU495" s="83"/>
      <c r="AV495" s="53"/>
      <c r="AW495" s="53"/>
    </row>
    <row r="496" spans="3:49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9"/>
        <v>0</v>
      </c>
      <c r="M496" s="26">
        <f t="shared" si="50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67" t="e">
        <f>SUMIFS([1]Up!$J:$J,[1]Up!$D:$D,D496)</f>
        <v>#VALUE!</v>
      </c>
      <c r="AM496" s="82"/>
      <c r="AN496" s="82" t="str">
        <f t="shared" si="51"/>
        <v/>
      </c>
      <c r="AO496" s="53" t="str">
        <f t="shared" si="52"/>
        <v/>
      </c>
      <c r="AP496" s="53" t="s">
        <v>786</v>
      </c>
      <c r="AQ496" s="84"/>
      <c r="AR496" s="53"/>
      <c r="AS496" s="53" t="s">
        <v>1087</v>
      </c>
      <c r="AT496" s="53">
        <v>6</v>
      </c>
      <c r="AU496" s="83">
        <v>46215</v>
      </c>
      <c r="AV496" s="53"/>
      <c r="AW496" s="53"/>
    </row>
    <row r="497" spans="3:49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9"/>
        <v>2</v>
      </c>
      <c r="M497" s="26">
        <f t="shared" si="50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67" t="e">
        <f>SUMIFS([1]Up!$J:$J,[1]Up!$D:$D,D497)</f>
        <v>#VALUE!</v>
      </c>
      <c r="AM497" s="82"/>
      <c r="AN497" s="82" t="str">
        <f t="shared" si="51"/>
        <v>PL38</v>
      </c>
      <c r="AO497" s="53" t="str">
        <f t="shared" si="52"/>
        <v/>
      </c>
      <c r="AP497" s="53" t="s">
        <v>703</v>
      </c>
      <c r="AQ497" s="84"/>
      <c r="AR497" s="53"/>
      <c r="AS497" s="53" t="s">
        <v>713</v>
      </c>
      <c r="AT497" s="53">
        <v>2</v>
      </c>
      <c r="AU497" s="83">
        <v>46215</v>
      </c>
      <c r="AV497" s="53"/>
      <c r="AW497" s="53"/>
    </row>
    <row r="498" spans="3:49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9"/>
        <v>1</v>
      </c>
      <c r="M498" s="26">
        <f t="shared" si="50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>
        <v>2</v>
      </c>
      <c r="AI498" s="26"/>
      <c r="AJ498" s="26"/>
      <c r="AK498" s="26"/>
      <c r="AL498" s="67" t="e">
        <f>SUMIFS([1]Up!$J:$J,[1]Up!$D:$D,D498)</f>
        <v>#VALUE!</v>
      </c>
      <c r="AM498" s="82" t="s">
        <v>3952</v>
      </c>
      <c r="AN498" s="82" t="str">
        <f t="shared" si="51"/>
        <v>PL6</v>
      </c>
      <c r="AO498" s="53" t="str">
        <f t="shared" si="52"/>
        <v>Thừa 1</v>
      </c>
      <c r="AP498" s="53" t="s">
        <v>703</v>
      </c>
      <c r="AQ498" s="84"/>
      <c r="AR498" s="53"/>
      <c r="AS498" s="53" t="s">
        <v>576</v>
      </c>
      <c r="AT498" s="53">
        <v>1</v>
      </c>
      <c r="AU498" s="83"/>
      <c r="AV498" s="53"/>
      <c r="AW498" s="53"/>
    </row>
    <row r="499" spans="3:49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9"/>
        <v>2</v>
      </c>
      <c r="M499" s="26">
        <f t="shared" si="50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26"/>
      <c r="AI499" s="26"/>
      <c r="AJ499" s="26"/>
      <c r="AK499" s="26"/>
      <c r="AL499" s="67" t="e">
        <f>SUMIFS([1]Up!$J:$J,[1]Up!$D:$D,D499)</f>
        <v>#VALUE!</v>
      </c>
      <c r="AM499" s="82"/>
      <c r="AN499" s="82" t="str">
        <f t="shared" si="51"/>
        <v>PL12</v>
      </c>
      <c r="AO499" s="53" t="str">
        <f t="shared" si="52"/>
        <v/>
      </c>
      <c r="AP499" s="53" t="s">
        <v>703</v>
      </c>
      <c r="AQ499" s="84"/>
      <c r="AR499" s="53"/>
      <c r="AS499" s="53" t="s">
        <v>854</v>
      </c>
      <c r="AT499" s="53">
        <v>2</v>
      </c>
      <c r="AU499" s="83">
        <v>46215</v>
      </c>
      <c r="AV499" s="53"/>
      <c r="AW499" s="53"/>
    </row>
    <row r="500" spans="3:49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9"/>
        <v>3</v>
      </c>
      <c r="M500" s="26">
        <f t="shared" si="50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67" t="e">
        <f>SUMIFS([1]Up!$J:$J,[1]Up!$D:$D,D500)</f>
        <v>#VALUE!</v>
      </c>
      <c r="AM500" s="82"/>
      <c r="AN500" s="82" t="str">
        <f t="shared" si="51"/>
        <v/>
      </c>
      <c r="AO500" s="53" t="str">
        <f t="shared" si="52"/>
        <v/>
      </c>
      <c r="AP500" s="53" t="s">
        <v>703</v>
      </c>
      <c r="AQ500" s="84"/>
      <c r="AR500" s="53"/>
      <c r="AS500" s="53" t="s">
        <v>1015</v>
      </c>
      <c r="AT500" s="53">
        <v>3</v>
      </c>
      <c r="AU500" s="83">
        <v>46215</v>
      </c>
      <c r="AV500" s="53"/>
      <c r="AW500" s="53"/>
    </row>
    <row r="501" spans="3:49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9"/>
        <v>1</v>
      </c>
      <c r="M501" s="26">
        <f t="shared" si="50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67" t="e">
        <f>SUMIFS([1]Up!$J:$J,[1]Up!$D:$D,D501)</f>
        <v>#VALUE!</v>
      </c>
      <c r="AM501" s="82"/>
      <c r="AN501" s="82" t="str">
        <f t="shared" si="51"/>
        <v/>
      </c>
      <c r="AO501" s="53" t="str">
        <f t="shared" si="52"/>
        <v/>
      </c>
      <c r="AP501" s="53" t="s">
        <v>703</v>
      </c>
      <c r="AQ501" s="84"/>
      <c r="AR501" s="53"/>
      <c r="AS501" s="53" t="s">
        <v>1064</v>
      </c>
      <c r="AT501" s="53">
        <v>1</v>
      </c>
      <c r="AU501" s="83">
        <v>46215</v>
      </c>
      <c r="AV501" s="53"/>
      <c r="AW501" s="53"/>
    </row>
    <row r="502" spans="3:49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9"/>
        <v>4</v>
      </c>
      <c r="M502" s="26">
        <f t="shared" si="50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67" t="e">
        <f>SUMIFS([1]Up!$J:$J,[1]Up!$D:$D,D502)</f>
        <v>#VALUE!</v>
      </c>
      <c r="AM502" s="82"/>
      <c r="AN502" s="82" t="str">
        <f t="shared" si="51"/>
        <v/>
      </c>
      <c r="AO502" s="53" t="str">
        <f t="shared" si="52"/>
        <v/>
      </c>
      <c r="AP502" s="53" t="s">
        <v>703</v>
      </c>
      <c r="AQ502" s="84"/>
      <c r="AR502" s="53"/>
      <c r="AS502" s="53" t="s">
        <v>1064</v>
      </c>
      <c r="AT502" s="53">
        <v>4</v>
      </c>
      <c r="AU502" s="83">
        <v>46215</v>
      </c>
      <c r="AV502" s="53"/>
      <c r="AW502" s="53"/>
    </row>
    <row r="503" spans="3:49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9"/>
        <v>3</v>
      </c>
      <c r="M503" s="26">
        <f t="shared" si="50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67" t="e">
        <f>SUMIFS([1]Up!$J:$J,[1]Up!$D:$D,D503)</f>
        <v>#VALUE!</v>
      </c>
      <c r="AM503" s="82"/>
      <c r="AN503" s="82" t="str">
        <f t="shared" si="51"/>
        <v/>
      </c>
      <c r="AO503" s="53" t="str">
        <f t="shared" si="52"/>
        <v/>
      </c>
      <c r="AP503" s="53" t="s">
        <v>703</v>
      </c>
      <c r="AQ503" s="84"/>
      <c r="AR503" s="53"/>
      <c r="AS503" s="53" t="s">
        <v>1015</v>
      </c>
      <c r="AT503" s="53">
        <v>3</v>
      </c>
      <c r="AU503" s="83">
        <v>46215</v>
      </c>
      <c r="AV503" s="53"/>
      <c r="AW503" s="53"/>
    </row>
    <row r="504" spans="3:49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9"/>
        <v>2</v>
      </c>
      <c r="M504" s="26">
        <f t="shared" si="50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67" t="e">
        <f>SUMIFS([1]Up!$J:$J,[1]Up!$D:$D,D504)</f>
        <v>#VALUE!</v>
      </c>
      <c r="AM504" s="82"/>
      <c r="AN504" s="82" t="str">
        <f t="shared" si="51"/>
        <v/>
      </c>
      <c r="AO504" s="53" t="str">
        <f t="shared" si="52"/>
        <v/>
      </c>
      <c r="AP504" s="53" t="s">
        <v>703</v>
      </c>
      <c r="AQ504" s="84"/>
      <c r="AR504" s="53"/>
      <c r="AS504" s="53" t="s">
        <v>1064</v>
      </c>
      <c r="AT504" s="53">
        <v>2</v>
      </c>
      <c r="AU504" s="83">
        <v>46215</v>
      </c>
      <c r="AV504" s="53"/>
      <c r="AW504" s="53"/>
    </row>
    <row r="505" spans="3:49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9"/>
        <v>3</v>
      </c>
      <c r="M505" s="26">
        <f t="shared" si="50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67" t="e">
        <f>SUMIFS([1]Up!$J:$J,[1]Up!$D:$D,D505)</f>
        <v>#VALUE!</v>
      </c>
      <c r="AM505" s="82"/>
      <c r="AN505" s="82" t="str">
        <f t="shared" si="51"/>
        <v/>
      </c>
      <c r="AO505" s="53" t="str">
        <f t="shared" si="52"/>
        <v/>
      </c>
      <c r="AP505" s="53" t="s">
        <v>703</v>
      </c>
      <c r="AQ505" s="84"/>
      <c r="AR505" s="53"/>
      <c r="AS505" s="53" t="s">
        <v>1015</v>
      </c>
      <c r="AT505" s="53">
        <v>3</v>
      </c>
      <c r="AU505" s="83">
        <v>46215</v>
      </c>
      <c r="AV505" s="53"/>
      <c r="AW505" s="53"/>
    </row>
    <row r="506" spans="3:49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9"/>
        <v>2</v>
      </c>
      <c r="M506" s="26">
        <f t="shared" si="50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67" t="e">
        <f>SUMIFS([1]Up!$J:$J,[1]Up!$D:$D,D506)</f>
        <v>#VALUE!</v>
      </c>
      <c r="AM506" s="82"/>
      <c r="AN506" s="82" t="str">
        <f t="shared" si="51"/>
        <v/>
      </c>
      <c r="AO506" s="53" t="str">
        <f t="shared" si="52"/>
        <v/>
      </c>
      <c r="AP506" s="53" t="s">
        <v>703</v>
      </c>
      <c r="AQ506" s="84"/>
      <c r="AR506" s="53"/>
      <c r="AS506" s="53" t="s">
        <v>1064</v>
      </c>
      <c r="AT506" s="53">
        <v>2</v>
      </c>
      <c r="AU506" s="83">
        <v>46215</v>
      </c>
      <c r="AV506" s="53"/>
      <c r="AW506" s="53"/>
    </row>
    <row r="507" spans="3:49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9"/>
        <v>0</v>
      </c>
      <c r="M507" s="26">
        <f t="shared" si="50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67" t="e">
        <f>SUMIFS([1]Up!$J:$J,[1]Up!$D:$D,D507)</f>
        <v>#VALUE!</v>
      </c>
      <c r="AM507" s="82"/>
      <c r="AN507" s="82" t="str">
        <f t="shared" si="51"/>
        <v/>
      </c>
      <c r="AO507" s="53" t="str">
        <f t="shared" si="52"/>
        <v/>
      </c>
      <c r="AP507" s="53" t="s">
        <v>682</v>
      </c>
      <c r="AQ507" s="84"/>
      <c r="AR507" s="53"/>
      <c r="AS507" s="53"/>
      <c r="AT507" s="53"/>
      <c r="AU507" s="83"/>
      <c r="AV507" s="53"/>
      <c r="AW507" s="53"/>
    </row>
    <row r="508" spans="3:49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9"/>
        <v>0</v>
      </c>
      <c r="M508" s="26">
        <f t="shared" si="50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67" t="e">
        <f>SUMIFS([1]Up!$J:$J,[1]Up!$D:$D,D508)</f>
        <v>#VALUE!</v>
      </c>
      <c r="AM508" s="82"/>
      <c r="AN508" s="82" t="str">
        <f t="shared" si="51"/>
        <v/>
      </c>
      <c r="AO508" s="53" t="str">
        <f t="shared" si="52"/>
        <v/>
      </c>
      <c r="AP508" s="53" t="s">
        <v>682</v>
      </c>
      <c r="AQ508" s="84"/>
      <c r="AR508" s="53"/>
      <c r="AS508" s="53"/>
      <c r="AT508" s="53"/>
      <c r="AU508" s="83"/>
      <c r="AV508" s="53"/>
      <c r="AW508" s="53"/>
    </row>
    <row r="509" spans="3:49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9"/>
        <v>0</v>
      </c>
      <c r="M509" s="26">
        <f t="shared" si="50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67" t="e">
        <f>SUMIFS([1]Up!$J:$J,[1]Up!$D:$D,D509)</f>
        <v>#VALUE!</v>
      </c>
      <c r="AM509" s="82"/>
      <c r="AN509" s="82" t="str">
        <f t="shared" si="51"/>
        <v/>
      </c>
      <c r="AO509" s="53" t="str">
        <f t="shared" si="52"/>
        <v/>
      </c>
      <c r="AP509" s="53" t="s">
        <v>786</v>
      </c>
      <c r="AQ509" s="84"/>
      <c r="AR509" s="53"/>
      <c r="AS509" s="53"/>
      <c r="AT509" s="53"/>
      <c r="AU509" s="83"/>
      <c r="AV509" s="53"/>
      <c r="AW509" s="53"/>
    </row>
    <row r="510" spans="3:49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9"/>
        <v>0</v>
      </c>
      <c r="M510" s="26">
        <f t="shared" si="50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67" t="e">
        <f>SUMIFS([1]Up!$J:$J,[1]Up!$D:$D,D510)</f>
        <v>#VALUE!</v>
      </c>
      <c r="AM510" s="82"/>
      <c r="AN510" s="82" t="str">
        <f t="shared" si="51"/>
        <v/>
      </c>
      <c r="AO510" s="53" t="str">
        <f t="shared" si="52"/>
        <v/>
      </c>
      <c r="AP510" s="53" t="s">
        <v>786</v>
      </c>
      <c r="AQ510" s="84"/>
      <c r="AR510" s="53"/>
      <c r="AS510" s="53"/>
      <c r="AT510" s="53"/>
      <c r="AU510" s="83"/>
      <c r="AV510" s="53"/>
      <c r="AW510" s="53"/>
    </row>
    <row r="511" spans="3:49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9"/>
        <v>0</v>
      </c>
      <c r="M511" s="26">
        <f t="shared" si="50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67" t="e">
        <f>SUMIFS([1]Up!$J:$J,[1]Up!$D:$D,D511)</f>
        <v>#VALUE!</v>
      </c>
      <c r="AM511" s="82"/>
      <c r="AN511" s="82" t="str">
        <f t="shared" si="51"/>
        <v/>
      </c>
      <c r="AO511" s="53" t="str">
        <f t="shared" si="52"/>
        <v/>
      </c>
      <c r="AP511" s="53" t="s">
        <v>682</v>
      </c>
      <c r="AQ511" s="84"/>
      <c r="AR511" s="53"/>
      <c r="AS511" s="53"/>
      <c r="AT511" s="53"/>
      <c r="AU511" s="83"/>
      <c r="AV511" s="53"/>
      <c r="AW511" s="53"/>
    </row>
    <row r="512" spans="3:49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9"/>
        <v>2</v>
      </c>
      <c r="M512" s="26">
        <f t="shared" si="50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26"/>
      <c r="AI512" s="26"/>
      <c r="AJ512" s="26"/>
      <c r="AK512" s="26"/>
      <c r="AL512" s="67" t="e">
        <f>SUMIFS([1]Up!$J:$J,[1]Up!$D:$D,D512)</f>
        <v>#VALUE!</v>
      </c>
      <c r="AM512" s="82"/>
      <c r="AN512" s="82" t="str">
        <f t="shared" si="51"/>
        <v>PL8</v>
      </c>
      <c r="AO512" s="53" t="str">
        <f t="shared" si="52"/>
        <v/>
      </c>
      <c r="AP512" s="53" t="s">
        <v>703</v>
      </c>
      <c r="AQ512" s="84"/>
      <c r="AR512" s="53"/>
      <c r="AS512" s="53" t="s">
        <v>1109</v>
      </c>
      <c r="AT512" s="53">
        <v>2</v>
      </c>
      <c r="AU512" s="83">
        <v>46215</v>
      </c>
      <c r="AV512" s="53"/>
      <c r="AW512" s="53"/>
    </row>
    <row r="513" spans="3:49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9"/>
        <v>6</v>
      </c>
      <c r="M513" s="26">
        <f t="shared" si="50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26"/>
      <c r="AI513" s="26"/>
      <c r="AJ513" s="26"/>
      <c r="AK513" s="26"/>
      <c r="AL513" s="67" t="e">
        <f>SUMIFS([1]Up!$J:$J,[1]Up!$D:$D,D513)</f>
        <v>#VALUE!</v>
      </c>
      <c r="AM513" s="82"/>
      <c r="AN513" s="82" t="str">
        <f t="shared" si="51"/>
        <v>PL10</v>
      </c>
      <c r="AO513" s="53" t="str">
        <f t="shared" si="52"/>
        <v/>
      </c>
      <c r="AP513" s="53" t="s">
        <v>703</v>
      </c>
      <c r="AQ513" s="84"/>
      <c r="AR513" s="53"/>
      <c r="AS513" s="53" t="s">
        <v>779</v>
      </c>
      <c r="AT513" s="53">
        <v>6</v>
      </c>
      <c r="AU513" s="83">
        <v>46215</v>
      </c>
      <c r="AV513" s="53"/>
      <c r="AW513" s="53"/>
    </row>
    <row r="514" spans="3:49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9"/>
        <v>6</v>
      </c>
      <c r="M514" s="26">
        <f t="shared" si="50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26"/>
      <c r="AI514" s="26"/>
      <c r="AJ514" s="26"/>
      <c r="AK514" s="26"/>
      <c r="AL514" s="67" t="e">
        <f>SUMIFS([1]Up!$J:$J,[1]Up!$D:$D,D514)</f>
        <v>#VALUE!</v>
      </c>
      <c r="AM514" s="82"/>
      <c r="AN514" s="82" t="str">
        <f t="shared" si="51"/>
        <v>PL10</v>
      </c>
      <c r="AO514" s="53" t="str">
        <f t="shared" si="52"/>
        <v/>
      </c>
      <c r="AP514" s="53" t="s">
        <v>703</v>
      </c>
      <c r="AQ514" s="84"/>
      <c r="AR514" s="53"/>
      <c r="AS514" s="53" t="s">
        <v>779</v>
      </c>
      <c r="AT514" s="53">
        <v>6</v>
      </c>
      <c r="AU514" s="83">
        <v>46215</v>
      </c>
      <c r="AV514" s="53"/>
      <c r="AW514" s="53"/>
    </row>
    <row r="515" spans="3:49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9"/>
        <v>4</v>
      </c>
      <c r="M515" s="26">
        <f t="shared" si="50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26"/>
      <c r="AI515" s="26"/>
      <c r="AJ515" s="26"/>
      <c r="AK515" s="26"/>
      <c r="AL515" s="67" t="e">
        <f>SUMIFS([1]Up!$J:$J,[1]Up!$D:$D,D515)</f>
        <v>#VALUE!</v>
      </c>
      <c r="AM515" s="82"/>
      <c r="AN515" s="82" t="str">
        <f t="shared" si="51"/>
        <v>PL10</v>
      </c>
      <c r="AO515" s="53" t="str">
        <f t="shared" si="52"/>
        <v/>
      </c>
      <c r="AP515" s="53" t="s">
        <v>703</v>
      </c>
      <c r="AQ515" s="84"/>
      <c r="AR515" s="53"/>
      <c r="AS515" s="53" t="s">
        <v>779</v>
      </c>
      <c r="AT515" s="53">
        <v>4</v>
      </c>
      <c r="AU515" s="83">
        <v>46215</v>
      </c>
      <c r="AV515" s="53"/>
      <c r="AW515" s="53"/>
    </row>
    <row r="516" spans="3:49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9"/>
        <v>2</v>
      </c>
      <c r="M516" s="26">
        <f t="shared" si="50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26"/>
      <c r="AI516" s="26"/>
      <c r="AJ516" s="26"/>
      <c r="AK516" s="26"/>
      <c r="AL516" s="67" t="e">
        <f>SUMIFS([1]Up!$J:$J,[1]Up!$D:$D,D516)</f>
        <v>#VALUE!</v>
      </c>
      <c r="AM516" s="82"/>
      <c r="AN516" s="82" t="str">
        <f t="shared" si="51"/>
        <v>PL12</v>
      </c>
      <c r="AO516" s="53" t="str">
        <f t="shared" si="52"/>
        <v/>
      </c>
      <c r="AP516" s="53" t="s">
        <v>703</v>
      </c>
      <c r="AQ516" s="84"/>
      <c r="AR516" s="53"/>
      <c r="AS516" s="53" t="s">
        <v>854</v>
      </c>
      <c r="AT516" s="53">
        <v>2</v>
      </c>
      <c r="AU516" s="83">
        <v>46215</v>
      </c>
      <c r="AV516" s="53"/>
      <c r="AW516" s="53"/>
    </row>
    <row r="517" spans="3:49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9"/>
        <v>4</v>
      </c>
      <c r="M517" s="26">
        <f t="shared" si="50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26"/>
      <c r="AI517" s="26"/>
      <c r="AJ517" s="26"/>
      <c r="AK517" s="26"/>
      <c r="AL517" s="67" t="e">
        <f>SUMIFS([1]Up!$J:$J,[1]Up!$D:$D,D517)</f>
        <v>#VALUE!</v>
      </c>
      <c r="AM517" s="82"/>
      <c r="AN517" s="82" t="str">
        <f t="shared" si="51"/>
        <v>PL10</v>
      </c>
      <c r="AO517" s="53" t="str">
        <f t="shared" si="52"/>
        <v/>
      </c>
      <c r="AP517" s="53" t="s">
        <v>703</v>
      </c>
      <c r="AQ517" s="84"/>
      <c r="AR517" s="53"/>
      <c r="AS517" s="53" t="s">
        <v>1033</v>
      </c>
      <c r="AT517" s="53">
        <v>4</v>
      </c>
      <c r="AU517" s="83">
        <v>46215</v>
      </c>
      <c r="AV517" s="53"/>
      <c r="AW517" s="53"/>
    </row>
    <row r="518" spans="3:49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9"/>
        <v>0</v>
      </c>
      <c r="M518" s="26">
        <f t="shared" si="50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67" t="e">
        <f>SUMIFS([1]Up!$J:$J,[1]Up!$D:$D,D518)</f>
        <v>#VALUE!</v>
      </c>
      <c r="AM518" s="82"/>
      <c r="AN518" s="82" t="str">
        <f t="shared" si="51"/>
        <v/>
      </c>
      <c r="AO518" s="53" t="str">
        <f t="shared" si="52"/>
        <v/>
      </c>
      <c r="AP518" s="53" t="s">
        <v>682</v>
      </c>
      <c r="AQ518" s="84"/>
      <c r="AR518" s="53"/>
      <c r="AS518" s="53"/>
      <c r="AT518" s="53"/>
      <c r="AU518" s="83"/>
      <c r="AV518" s="53"/>
      <c r="AW518" s="53"/>
    </row>
    <row r="519" spans="3:49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9"/>
        <v>0</v>
      </c>
      <c r="M519" s="26">
        <f t="shared" si="50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67" t="e">
        <f>SUMIFS([1]Up!$J:$J,[1]Up!$D:$D,D519)</f>
        <v>#VALUE!</v>
      </c>
      <c r="AM519" s="82"/>
      <c r="AN519" s="82" t="str">
        <f t="shared" si="51"/>
        <v>PL25</v>
      </c>
      <c r="AO519" s="53" t="str">
        <f t="shared" si="52"/>
        <v/>
      </c>
      <c r="AP519" s="53" t="s">
        <v>703</v>
      </c>
      <c r="AQ519" s="84"/>
      <c r="AR519" s="53"/>
      <c r="AS519" s="53" t="s">
        <v>715</v>
      </c>
      <c r="AT519" s="53">
        <v>4</v>
      </c>
      <c r="AU519" s="83">
        <v>46215</v>
      </c>
      <c r="AV519" s="53"/>
      <c r="AW519" s="53"/>
    </row>
    <row r="520" spans="3:49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9"/>
        <v>8</v>
      </c>
      <c r="M520" s="26">
        <f t="shared" si="50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26"/>
      <c r="AI520" s="26"/>
      <c r="AJ520" s="26"/>
      <c r="AK520" s="26"/>
      <c r="AL520" s="67" t="e">
        <f>SUMIFS([1]Up!$J:$J,[1]Up!$D:$D,D520)</f>
        <v>#VALUE!</v>
      </c>
      <c r="AM520" s="82"/>
      <c r="AN520" s="82" t="str">
        <f t="shared" si="51"/>
        <v>PL10</v>
      </c>
      <c r="AO520" s="53" t="str">
        <f t="shared" si="52"/>
        <v/>
      </c>
      <c r="AP520" s="53" t="s">
        <v>703</v>
      </c>
      <c r="AQ520" s="84"/>
      <c r="AR520" s="53"/>
      <c r="AS520" s="53" t="s">
        <v>1033</v>
      </c>
      <c r="AT520" s="53">
        <v>8</v>
      </c>
      <c r="AU520" s="83">
        <v>46215</v>
      </c>
      <c r="AV520" s="53"/>
      <c r="AW520" s="53"/>
    </row>
    <row r="521" spans="3:49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9"/>
        <v>3</v>
      </c>
      <c r="M521" s="26">
        <f t="shared" si="50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67" t="e">
        <f>SUMIFS([1]Up!$J:$J,[1]Up!$D:$D,D521)</f>
        <v>#VALUE!</v>
      </c>
      <c r="AM521" s="82"/>
      <c r="AN521" s="82" t="str">
        <f t="shared" si="51"/>
        <v/>
      </c>
      <c r="AO521" s="53" t="str">
        <f t="shared" si="52"/>
        <v/>
      </c>
      <c r="AP521" s="53" t="s">
        <v>703</v>
      </c>
      <c r="AQ521" s="84"/>
      <c r="AR521" s="53"/>
      <c r="AS521" s="53" t="s">
        <v>1137</v>
      </c>
      <c r="AT521" s="53">
        <v>3</v>
      </c>
      <c r="AU521" s="83">
        <v>46215</v>
      </c>
      <c r="AV521" s="53"/>
      <c r="AW521" s="53"/>
    </row>
    <row r="522" spans="3:49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9"/>
        <v>2</v>
      </c>
      <c r="M522" s="26">
        <f t="shared" si="50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67" t="e">
        <f>SUMIFS([1]Up!$J:$J,[1]Up!$D:$D,D522)</f>
        <v>#VALUE!</v>
      </c>
      <c r="AM522" s="82"/>
      <c r="AN522" s="82" t="str">
        <f t="shared" si="51"/>
        <v/>
      </c>
      <c r="AO522" s="53" t="str">
        <f t="shared" si="52"/>
        <v/>
      </c>
      <c r="AP522" s="53" t="s">
        <v>703</v>
      </c>
      <c r="AQ522" s="84"/>
      <c r="AR522" s="53"/>
      <c r="AS522" s="53" t="s">
        <v>1137</v>
      </c>
      <c r="AT522" s="53">
        <v>2</v>
      </c>
      <c r="AU522" s="83">
        <v>46215</v>
      </c>
      <c r="AV522" s="53"/>
      <c r="AW522" s="53"/>
    </row>
    <row r="523" spans="3:49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9"/>
        <v>2</v>
      </c>
      <c r="M523" s="26">
        <f t="shared" si="50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26"/>
      <c r="AI523" s="26"/>
      <c r="AJ523" s="26"/>
      <c r="AK523" s="26"/>
      <c r="AL523" s="67" t="e">
        <f>SUMIFS([1]Up!$J:$J,[1]Up!$D:$D,D523)</f>
        <v>#VALUE!</v>
      </c>
      <c r="AM523" s="82"/>
      <c r="AN523" s="82" t="str">
        <f t="shared" si="51"/>
        <v>PL12</v>
      </c>
      <c r="AO523" s="53" t="str">
        <f t="shared" si="52"/>
        <v/>
      </c>
      <c r="AP523" s="53" t="s">
        <v>703</v>
      </c>
      <c r="AQ523" s="84"/>
      <c r="AR523" s="53"/>
      <c r="AS523" s="53" t="s">
        <v>792</v>
      </c>
      <c r="AT523" s="53">
        <v>2</v>
      </c>
      <c r="AU523" s="83">
        <v>46215</v>
      </c>
      <c r="AV523" s="53"/>
      <c r="AW523" s="53"/>
    </row>
    <row r="524" spans="3:49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9"/>
        <v>1</v>
      </c>
      <c r="M524" s="26">
        <f t="shared" si="50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>
        <v>1</v>
      </c>
      <c r="AI524" s="26"/>
      <c r="AJ524" s="26"/>
      <c r="AK524" s="26"/>
      <c r="AL524" s="67" t="e">
        <f>SUMIFS([1]Up!$J:$J,[1]Up!$D:$D,D524)</f>
        <v>#VALUE!</v>
      </c>
      <c r="AM524" s="82"/>
      <c r="AN524" s="82" t="str">
        <f t="shared" si="51"/>
        <v>PL6</v>
      </c>
      <c r="AO524" s="53" t="str">
        <f t="shared" si="52"/>
        <v/>
      </c>
      <c r="AP524" s="53" t="s">
        <v>703</v>
      </c>
      <c r="AQ524" s="84"/>
      <c r="AR524" s="53"/>
      <c r="AS524" s="53" t="s">
        <v>765</v>
      </c>
      <c r="AT524" s="53">
        <v>1</v>
      </c>
      <c r="AU524" s="83">
        <v>46215</v>
      </c>
      <c r="AV524" s="53"/>
      <c r="AW524" s="53"/>
    </row>
    <row r="525" spans="3:49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9"/>
        <v>2</v>
      </c>
      <c r="M525" s="26">
        <f t="shared" si="50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26"/>
      <c r="AI525" s="26"/>
      <c r="AJ525" s="26"/>
      <c r="AK525" s="26"/>
      <c r="AL525" s="67" t="e">
        <f>SUMIFS([1]Up!$J:$J,[1]Up!$D:$D,D525)</f>
        <v>#VALUE!</v>
      </c>
      <c r="AM525" s="82"/>
      <c r="AN525" s="82" t="str">
        <f t="shared" si="51"/>
        <v>PL6</v>
      </c>
      <c r="AO525" s="53" t="str">
        <f t="shared" si="52"/>
        <v/>
      </c>
      <c r="AP525" s="53" t="s">
        <v>703</v>
      </c>
      <c r="AQ525" s="84"/>
      <c r="AR525" s="53"/>
      <c r="AS525" s="53" t="s">
        <v>765</v>
      </c>
      <c r="AT525" s="53">
        <v>2</v>
      </c>
      <c r="AU525" s="83">
        <v>46215</v>
      </c>
      <c r="AV525" s="53"/>
      <c r="AW525" s="53"/>
    </row>
    <row r="526" spans="3:49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9"/>
        <v>0</v>
      </c>
      <c r="M526" s="26">
        <f t="shared" si="50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67" t="e">
        <f>SUMIFS([1]Up!$J:$J,[1]Up!$D:$D,D526)</f>
        <v>#VALUE!</v>
      </c>
      <c r="AM526" s="82"/>
      <c r="AN526" s="82" t="str">
        <f t="shared" si="51"/>
        <v/>
      </c>
      <c r="AO526" s="53" t="str">
        <f t="shared" si="52"/>
        <v/>
      </c>
      <c r="AP526" s="53" t="s">
        <v>682</v>
      </c>
      <c r="AQ526" s="84"/>
      <c r="AR526" s="53"/>
      <c r="AS526" s="53"/>
      <c r="AT526" s="53"/>
      <c r="AU526" s="83"/>
      <c r="AV526" s="53"/>
      <c r="AW526" s="53"/>
    </row>
    <row r="527" spans="3:49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9"/>
        <v>0</v>
      </c>
      <c r="M527" s="26">
        <f t="shared" si="50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67" t="e">
        <f>SUMIFS([1]Up!$J:$J,[1]Up!$D:$D,D527)</f>
        <v>#VALUE!</v>
      </c>
      <c r="AM527" s="82"/>
      <c r="AN527" s="82" t="str">
        <f t="shared" si="51"/>
        <v/>
      </c>
      <c r="AO527" s="53" t="str">
        <f t="shared" si="52"/>
        <v/>
      </c>
      <c r="AP527" s="53" t="s">
        <v>682</v>
      </c>
      <c r="AQ527" s="84"/>
      <c r="AR527" s="53"/>
      <c r="AS527" s="53"/>
      <c r="AT527" s="53"/>
      <c r="AU527" s="83"/>
      <c r="AV527" s="53"/>
      <c r="AW527" s="53"/>
    </row>
    <row r="528" spans="3:49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9"/>
        <v>0</v>
      </c>
      <c r="M528" s="26">
        <f t="shared" si="50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67" t="e">
        <f>SUMIFS([1]Up!$J:$J,[1]Up!$D:$D,D528)</f>
        <v>#VALUE!</v>
      </c>
      <c r="AM528" s="82"/>
      <c r="AN528" s="82" t="str">
        <f t="shared" si="51"/>
        <v/>
      </c>
      <c r="AO528" s="53" t="str">
        <f t="shared" si="52"/>
        <v/>
      </c>
      <c r="AP528" s="53" t="s">
        <v>786</v>
      </c>
      <c r="AQ528" s="84"/>
      <c r="AR528" s="53"/>
      <c r="AS528" s="53"/>
      <c r="AT528" s="53"/>
      <c r="AU528" s="83"/>
      <c r="AV528" s="53"/>
      <c r="AW528" s="53"/>
    </row>
    <row r="529" spans="3:49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9"/>
        <v>0</v>
      </c>
      <c r="M529" s="26">
        <f t="shared" si="50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67" t="e">
        <f>SUMIFS([1]Up!$J:$J,[1]Up!$D:$D,D529)</f>
        <v>#VALUE!</v>
      </c>
      <c r="AM529" s="82"/>
      <c r="AN529" s="82" t="str">
        <f t="shared" si="51"/>
        <v/>
      </c>
      <c r="AO529" s="53" t="str">
        <f t="shared" si="52"/>
        <v/>
      </c>
      <c r="AP529" s="53" t="s">
        <v>682</v>
      </c>
      <c r="AQ529" s="84"/>
      <c r="AR529" s="53"/>
      <c r="AS529" s="53"/>
      <c r="AT529" s="53"/>
      <c r="AU529" s="83"/>
      <c r="AV529" s="53"/>
      <c r="AW529" s="53"/>
    </row>
    <row r="530" spans="3:49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9"/>
        <v>0</v>
      </c>
      <c r="M530" s="26">
        <f t="shared" si="50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67" t="e">
        <f>SUMIFS([1]Up!$J:$J,[1]Up!$D:$D,D530)</f>
        <v>#VALUE!</v>
      </c>
      <c r="AM530" s="82"/>
      <c r="AN530" s="82" t="str">
        <f t="shared" si="51"/>
        <v/>
      </c>
      <c r="AO530" s="53" t="str">
        <f t="shared" si="52"/>
        <v/>
      </c>
      <c r="AP530" s="53" t="s">
        <v>682</v>
      </c>
      <c r="AQ530" s="84"/>
      <c r="AR530" s="53"/>
      <c r="AS530" s="53"/>
      <c r="AT530" s="53"/>
      <c r="AU530" s="83"/>
      <c r="AV530" s="53"/>
      <c r="AW530" s="53"/>
    </row>
    <row r="531" spans="3:49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9"/>
        <v>1</v>
      </c>
      <c r="M531" s="26">
        <f t="shared" si="50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67" t="e">
        <f>SUMIFS([1]Up!$J:$J,[1]Up!$D:$D,D531)</f>
        <v>#VALUE!</v>
      </c>
      <c r="AM531" s="82"/>
      <c r="AN531" s="82" t="str">
        <f t="shared" si="51"/>
        <v/>
      </c>
      <c r="AO531" s="53" t="str">
        <f t="shared" si="52"/>
        <v/>
      </c>
      <c r="AP531" s="53" t="s">
        <v>703</v>
      </c>
      <c r="AQ531" s="84"/>
      <c r="AR531" s="53"/>
      <c r="AS531" s="53" t="s">
        <v>1137</v>
      </c>
      <c r="AT531" s="53">
        <v>1</v>
      </c>
      <c r="AU531" s="83">
        <v>46215</v>
      </c>
      <c r="AV531" s="53"/>
      <c r="AW531" s="53"/>
    </row>
    <row r="532" spans="3:49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9"/>
        <v>1</v>
      </c>
      <c r="M532" s="26">
        <f t="shared" si="50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67" t="e">
        <f>SUMIFS([1]Up!$J:$J,[1]Up!$D:$D,D532)</f>
        <v>#VALUE!</v>
      </c>
      <c r="AM532" s="82"/>
      <c r="AN532" s="82" t="str">
        <f t="shared" si="51"/>
        <v/>
      </c>
      <c r="AO532" s="53" t="str">
        <f t="shared" si="52"/>
        <v/>
      </c>
      <c r="AP532" s="53" t="s">
        <v>703</v>
      </c>
      <c r="AQ532" s="84"/>
      <c r="AR532" s="53"/>
      <c r="AS532" s="53" t="s">
        <v>1137</v>
      </c>
      <c r="AT532" s="53">
        <v>1</v>
      </c>
      <c r="AU532" s="83">
        <v>46215</v>
      </c>
      <c r="AV532" s="53"/>
      <c r="AW532" s="53"/>
    </row>
    <row r="533" spans="3:49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9"/>
        <v>3</v>
      </c>
      <c r="M533" s="26">
        <f t="shared" si="50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67" t="e">
        <f>SUMIFS([1]Up!$J:$J,[1]Up!$D:$D,D533)</f>
        <v>#VALUE!</v>
      </c>
      <c r="AM533" s="82"/>
      <c r="AN533" s="82" t="str">
        <f t="shared" si="51"/>
        <v/>
      </c>
      <c r="AO533" s="53" t="str">
        <f t="shared" si="52"/>
        <v/>
      </c>
      <c r="AP533" s="53" t="s">
        <v>703</v>
      </c>
      <c r="AQ533" s="84"/>
      <c r="AR533" s="53"/>
      <c r="AS533" s="53" t="s">
        <v>1137</v>
      </c>
      <c r="AT533" s="53">
        <v>3</v>
      </c>
      <c r="AU533" s="83">
        <v>46215</v>
      </c>
      <c r="AV533" s="53"/>
      <c r="AW533" s="53"/>
    </row>
    <row r="534" spans="3:49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9"/>
        <v>2</v>
      </c>
      <c r="M534" s="26">
        <f t="shared" si="50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26"/>
      <c r="AI534" s="26"/>
      <c r="AJ534" s="26"/>
      <c r="AK534" s="26"/>
      <c r="AL534" s="67" t="e">
        <f>SUMIFS([1]Up!$J:$J,[1]Up!$D:$D,D534)</f>
        <v>#VALUE!</v>
      </c>
      <c r="AM534" s="82"/>
      <c r="AN534" s="82" t="str">
        <f t="shared" si="51"/>
        <v>PL12</v>
      </c>
      <c r="AO534" s="53" t="str">
        <f t="shared" si="52"/>
        <v/>
      </c>
      <c r="AP534" s="53" t="s">
        <v>703</v>
      </c>
      <c r="AQ534" s="84"/>
      <c r="AR534" s="53"/>
      <c r="AS534" s="53" t="s">
        <v>792</v>
      </c>
      <c r="AT534" s="53">
        <v>2</v>
      </c>
      <c r="AU534" s="83">
        <v>46215</v>
      </c>
      <c r="AV534" s="53"/>
      <c r="AW534" s="53"/>
    </row>
    <row r="535" spans="3:49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9"/>
        <v>1</v>
      </c>
      <c r="M535" s="26">
        <f t="shared" si="50"/>
        <v>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>
        <v>1</v>
      </c>
      <c r="AI535" s="26"/>
      <c r="AJ535" s="26"/>
      <c r="AK535" s="26"/>
      <c r="AL535" s="67" t="e">
        <f>SUMIFS([1]Up!$J:$J,[1]Up!$D:$D,D535)</f>
        <v>#VALUE!</v>
      </c>
      <c r="AM535" s="82"/>
      <c r="AN535" s="82" t="str">
        <f t="shared" si="51"/>
        <v>PL6</v>
      </c>
      <c r="AO535" s="53" t="str">
        <f t="shared" si="52"/>
        <v/>
      </c>
      <c r="AP535" s="53" t="s">
        <v>703</v>
      </c>
      <c r="AQ535" s="84"/>
      <c r="AR535" s="53"/>
      <c r="AS535" s="53" t="s">
        <v>765</v>
      </c>
      <c r="AT535" s="53">
        <v>1</v>
      </c>
      <c r="AU535" s="83">
        <v>46215</v>
      </c>
      <c r="AV535" s="53"/>
      <c r="AW535" s="53"/>
    </row>
    <row r="536" spans="3:49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9"/>
        <v>1</v>
      </c>
      <c r="M536" s="26">
        <f t="shared" si="50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26"/>
      <c r="AI536" s="26"/>
      <c r="AJ536" s="26"/>
      <c r="AK536" s="26"/>
      <c r="AL536" s="67" t="e">
        <f>SUMIFS([1]Up!$J:$J,[1]Up!$D:$D,D536)</f>
        <v>#VALUE!</v>
      </c>
      <c r="AM536" s="82"/>
      <c r="AN536" s="82" t="str">
        <f t="shared" si="51"/>
        <v>PL6</v>
      </c>
      <c r="AO536" s="53" t="str">
        <f t="shared" si="52"/>
        <v/>
      </c>
      <c r="AP536" s="53" t="s">
        <v>703</v>
      </c>
      <c r="AQ536" s="84"/>
      <c r="AR536" s="53"/>
      <c r="AS536" s="53" t="s">
        <v>765</v>
      </c>
      <c r="AT536" s="53">
        <v>1</v>
      </c>
      <c r="AU536" s="83">
        <v>46215</v>
      </c>
      <c r="AV536" s="53"/>
      <c r="AW536" s="53"/>
    </row>
    <row r="537" spans="3:49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9"/>
        <v>0</v>
      </c>
      <c r="M537" s="26">
        <f t="shared" si="50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67" t="e">
        <f>SUMIFS([1]Up!$J:$J,[1]Up!$D:$D,D537)</f>
        <v>#VALUE!</v>
      </c>
      <c r="AM537" s="82"/>
      <c r="AN537" s="82" t="str">
        <f t="shared" si="51"/>
        <v/>
      </c>
      <c r="AO537" s="53" t="str">
        <f t="shared" si="52"/>
        <v/>
      </c>
      <c r="AP537" s="53" t="s">
        <v>682</v>
      </c>
      <c r="AQ537" s="84"/>
      <c r="AR537" s="53"/>
      <c r="AS537" s="53"/>
      <c r="AT537" s="53"/>
      <c r="AU537" s="83"/>
      <c r="AV537" s="53"/>
      <c r="AW537" s="53"/>
    </row>
    <row r="538" spans="3:49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9"/>
        <v>0</v>
      </c>
      <c r="M538" s="26">
        <f t="shared" si="50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67" t="e">
        <f>SUMIFS([1]Up!$J:$J,[1]Up!$D:$D,D538)</f>
        <v>#VALUE!</v>
      </c>
      <c r="AM538" s="82"/>
      <c r="AN538" s="82" t="str">
        <f t="shared" si="51"/>
        <v/>
      </c>
      <c r="AO538" s="53" t="str">
        <f t="shared" si="52"/>
        <v/>
      </c>
      <c r="AP538" s="53" t="s">
        <v>682</v>
      </c>
      <c r="AQ538" s="84"/>
      <c r="AR538" s="53"/>
      <c r="AS538" s="53"/>
      <c r="AT538" s="53"/>
      <c r="AU538" s="83"/>
      <c r="AV538" s="53"/>
      <c r="AW538" s="53"/>
    </row>
    <row r="539" spans="3:49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9"/>
        <v>0</v>
      </c>
      <c r="M539" s="26">
        <f t="shared" si="50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67" t="e">
        <f>SUMIFS([1]Up!$J:$J,[1]Up!$D:$D,D539)</f>
        <v>#VALUE!</v>
      </c>
      <c r="AM539" s="82"/>
      <c r="AN539" s="82" t="str">
        <f t="shared" si="51"/>
        <v/>
      </c>
      <c r="AO539" s="53" t="str">
        <f t="shared" si="52"/>
        <v/>
      </c>
      <c r="AP539" s="53" t="s">
        <v>786</v>
      </c>
      <c r="AQ539" s="84"/>
      <c r="AR539" s="53"/>
      <c r="AS539" s="53"/>
      <c r="AT539" s="53"/>
      <c r="AU539" s="83"/>
      <c r="AV539" s="53"/>
      <c r="AW539" s="53"/>
    </row>
    <row r="540" spans="3:49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9"/>
        <v>0</v>
      </c>
      <c r="M540" s="26">
        <f t="shared" si="50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67" t="e">
        <f>SUMIFS([1]Up!$J:$J,[1]Up!$D:$D,D540)</f>
        <v>#VALUE!</v>
      </c>
      <c r="AM540" s="82"/>
      <c r="AN540" s="82" t="str">
        <f t="shared" si="51"/>
        <v/>
      </c>
      <c r="AO540" s="53" t="str">
        <f t="shared" si="52"/>
        <v/>
      </c>
      <c r="AP540" s="53" t="s">
        <v>682</v>
      </c>
      <c r="AQ540" s="84"/>
      <c r="AR540" s="53"/>
      <c r="AS540" s="53"/>
      <c r="AT540" s="53"/>
      <c r="AU540" s="83"/>
      <c r="AV540" s="53"/>
      <c r="AW540" s="53"/>
    </row>
    <row r="541" spans="3:49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9"/>
        <v>0</v>
      </c>
      <c r="M541" s="26">
        <f t="shared" si="50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67" t="e">
        <f>SUMIFS([1]Up!$J:$J,[1]Up!$D:$D,D541)</f>
        <v>#VALUE!</v>
      </c>
      <c r="AM541" s="82"/>
      <c r="AN541" s="82" t="str">
        <f t="shared" si="51"/>
        <v/>
      </c>
      <c r="AO541" s="53" t="str">
        <f t="shared" si="52"/>
        <v/>
      </c>
      <c r="AP541" s="53" t="s">
        <v>682</v>
      </c>
      <c r="AQ541" s="84"/>
      <c r="AR541" s="53"/>
      <c r="AS541" s="53"/>
      <c r="AT541" s="53"/>
      <c r="AU541" s="83"/>
      <c r="AV541" s="53"/>
      <c r="AW541" s="53"/>
    </row>
    <row r="542" spans="3:49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9"/>
        <v>1</v>
      </c>
      <c r="M542" s="26">
        <f t="shared" si="50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67" t="e">
        <f>SUMIFS([1]Up!$J:$J,[1]Up!$D:$D,D542)</f>
        <v>#VALUE!</v>
      </c>
      <c r="AM542" s="82"/>
      <c r="AN542" s="82" t="str">
        <f t="shared" si="51"/>
        <v/>
      </c>
      <c r="AO542" s="53" t="str">
        <f t="shared" si="52"/>
        <v/>
      </c>
      <c r="AP542" s="53" t="s">
        <v>703</v>
      </c>
      <c r="AQ542" s="84"/>
      <c r="AR542" s="53"/>
      <c r="AS542" s="53" t="s">
        <v>722</v>
      </c>
      <c r="AT542" s="53">
        <v>1</v>
      </c>
      <c r="AU542" s="83">
        <v>46215</v>
      </c>
      <c r="AV542" s="53"/>
      <c r="AW542" s="53"/>
    </row>
    <row r="543" spans="3:49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9"/>
        <v>2</v>
      </c>
      <c r="M543" s="26">
        <f t="shared" si="50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2</v>
      </c>
      <c r="AJ543" s="26"/>
      <c r="AK543" s="26"/>
      <c r="AL543" s="67" t="e">
        <f>SUMIFS([1]Up!$J:$J,[1]Up!$D:$D,D543)</f>
        <v>#VALUE!</v>
      </c>
      <c r="AM543" s="82"/>
      <c r="AN543" s="82" t="str">
        <f t="shared" si="51"/>
        <v>PL19</v>
      </c>
      <c r="AO543" s="53" t="str">
        <f t="shared" si="52"/>
        <v/>
      </c>
      <c r="AP543" s="53" t="s">
        <v>786</v>
      </c>
      <c r="AQ543" s="84"/>
      <c r="AR543" s="53"/>
      <c r="AS543" s="53" t="s">
        <v>850</v>
      </c>
      <c r="AT543" s="53">
        <v>2</v>
      </c>
      <c r="AU543" s="83">
        <v>46215</v>
      </c>
      <c r="AV543" s="53"/>
      <c r="AW543" s="53"/>
    </row>
    <row r="544" spans="3:49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9"/>
        <v>7</v>
      </c>
      <c r="M544" s="26">
        <f t="shared" si="50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26"/>
      <c r="AI544" s="26"/>
      <c r="AJ544" s="26"/>
      <c r="AK544" s="26"/>
      <c r="AL544" s="67" t="e">
        <f>SUMIFS([1]Up!$J:$J,[1]Up!$D:$D,D544)</f>
        <v>#VALUE!</v>
      </c>
      <c r="AM544" s="82"/>
      <c r="AN544" s="82" t="str">
        <f t="shared" si="51"/>
        <v>PL10</v>
      </c>
      <c r="AO544" s="53" t="str">
        <f t="shared" si="52"/>
        <v/>
      </c>
      <c r="AP544" s="53" t="s">
        <v>703</v>
      </c>
      <c r="AQ544" s="84"/>
      <c r="AR544" s="53"/>
      <c r="AS544" s="53" t="s">
        <v>779</v>
      </c>
      <c r="AT544" s="53">
        <v>7</v>
      </c>
      <c r="AU544" s="83">
        <v>46215</v>
      </c>
      <c r="AV544" s="53"/>
      <c r="AW544" s="53"/>
    </row>
    <row r="545" spans="3:49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9"/>
        <v>2</v>
      </c>
      <c r="M545" s="26">
        <f t="shared" si="50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26"/>
      <c r="AI545" s="26"/>
      <c r="AJ545" s="26"/>
      <c r="AK545" s="26"/>
      <c r="AL545" s="67" t="e">
        <f>SUMIFS([1]Up!$J:$J,[1]Up!$D:$D,D545)</f>
        <v>#VALUE!</v>
      </c>
      <c r="AM545" s="82"/>
      <c r="AN545" s="82" t="str">
        <f t="shared" si="51"/>
        <v>PL12</v>
      </c>
      <c r="AO545" s="53" t="str">
        <f t="shared" si="52"/>
        <v/>
      </c>
      <c r="AP545" s="53" t="s">
        <v>703</v>
      </c>
      <c r="AQ545" s="84"/>
      <c r="AR545" s="53"/>
      <c r="AS545" s="53" t="s">
        <v>792</v>
      </c>
      <c r="AT545" s="53">
        <v>2</v>
      </c>
      <c r="AU545" s="83">
        <v>46215</v>
      </c>
      <c r="AV545" s="53"/>
      <c r="AW545" s="53"/>
    </row>
    <row r="546" spans="3:49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82"/>
      <c r="AJ546" s="82"/>
      <c r="AK546" s="82"/>
      <c r="AL546" s="67"/>
      <c r="AM546" s="82"/>
      <c r="AN546" s="82"/>
      <c r="AO546" s="53"/>
      <c r="AP546" s="53"/>
      <c r="AQ546" s="53"/>
      <c r="AR546" s="53"/>
      <c r="AS546" s="53"/>
      <c r="AT546" s="85"/>
      <c r="AU546" s="53"/>
      <c r="AV546" s="53"/>
      <c r="AW546" s="53"/>
    </row>
    <row r="547" spans="3:49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67"/>
      <c r="AM547" s="82"/>
      <c r="AN547" s="82"/>
      <c r="AO547" s="53"/>
      <c r="AP547" s="53"/>
      <c r="AQ547" s="53"/>
      <c r="AR547" s="53"/>
      <c r="AS547" s="53"/>
      <c r="AT547" s="85"/>
      <c r="AU547" s="53"/>
      <c r="AV547" s="53"/>
      <c r="AW547" s="53"/>
    </row>
    <row r="548" spans="3:49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82"/>
      <c r="AJ548" s="82"/>
      <c r="AK548" s="82"/>
      <c r="AL548" s="67"/>
      <c r="AM548" s="82"/>
      <c r="AN548" s="82"/>
      <c r="AO548" s="53"/>
      <c r="AP548" s="53"/>
      <c r="AQ548" s="53"/>
      <c r="AR548" s="53"/>
      <c r="AS548" s="53"/>
      <c r="AT548" s="85"/>
      <c r="AU548" s="53"/>
      <c r="AV548" s="53"/>
      <c r="AW548" s="53"/>
    </row>
    <row r="549" spans="3:49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82"/>
      <c r="AK549" s="82"/>
      <c r="AL549" s="67"/>
      <c r="AM549" s="82"/>
      <c r="AN549" s="82"/>
      <c r="AO549" s="53"/>
      <c r="AP549" s="53"/>
      <c r="AQ549" s="53"/>
      <c r="AR549" s="53"/>
      <c r="AS549" s="53"/>
      <c r="AT549" s="85"/>
      <c r="AU549" s="53"/>
      <c r="AV549" s="53"/>
      <c r="AW549" s="53"/>
    </row>
    <row r="550" spans="3:49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67"/>
      <c r="AM550" s="82"/>
      <c r="AN550" s="82"/>
      <c r="AO550" s="53"/>
      <c r="AP550" s="53"/>
      <c r="AQ550" s="53"/>
      <c r="AR550" s="53"/>
      <c r="AS550" s="53"/>
      <c r="AT550" s="85"/>
      <c r="AU550" s="53"/>
      <c r="AV550" s="53"/>
      <c r="AW550" s="53"/>
    </row>
    <row r="551" spans="3:49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67"/>
      <c r="AM551" s="82"/>
      <c r="AN551" s="82"/>
      <c r="AO551" s="53"/>
      <c r="AP551" s="53"/>
      <c r="AQ551" s="53"/>
      <c r="AR551" s="53"/>
      <c r="AS551" s="53"/>
      <c r="AT551" s="85"/>
      <c r="AU551" s="53"/>
      <c r="AV551" s="53"/>
      <c r="AW551" s="53"/>
    </row>
    <row r="552" spans="3:49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67"/>
      <c r="AM552" s="82"/>
      <c r="AN552" s="82"/>
      <c r="AO552" s="53"/>
      <c r="AP552" s="53"/>
      <c r="AQ552" s="53"/>
      <c r="AR552" s="53"/>
      <c r="AS552" s="53"/>
      <c r="AT552" s="85"/>
      <c r="AU552" s="53"/>
      <c r="AV552" s="53"/>
      <c r="AW552" s="53"/>
    </row>
    <row r="559" spans="3:49">
      <c r="AK559" s="3" t="s">
        <v>4567</v>
      </c>
    </row>
  </sheetData>
  <autoFilter ref="C29:AW552" xr:uid="{B5DE6D30-F474-449D-82A7-1262A8A8C8BB}">
    <filterColumn colId="1">
      <filters>
        <filter val="U1_CO-CA-18-BY-02-6"/>
      </filters>
    </filterColumn>
  </autoFilter>
  <dataConsolidate/>
  <conditionalFormatting sqref="D30:D545">
    <cfRule type="duplicateValues" dxfId="6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H44" sqref="H44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397"/>
      <c r="AH1" s="397"/>
      <c r="AI1" s="397"/>
      <c r="AJ1" s="397"/>
      <c r="AK1" s="397"/>
      <c r="AL1" s="397"/>
      <c r="AM1" s="397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398"/>
      <c r="AH2" s="398"/>
      <c r="AI2" s="398"/>
      <c r="AJ2" s="398"/>
      <c r="AK2" s="398"/>
      <c r="AL2" s="398"/>
      <c r="AM2" s="398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398"/>
      <c r="AH3" s="398"/>
      <c r="AI3" s="398"/>
      <c r="AJ3" s="398"/>
      <c r="AK3" s="398"/>
      <c r="AL3" s="398"/>
      <c r="AM3" s="398"/>
      <c r="AN3" s="399"/>
      <c r="AO3" s="400"/>
      <c r="AP3" s="400"/>
      <c r="AQ3" s="400"/>
      <c r="AR3" s="400"/>
      <c r="AS3" s="400"/>
      <c r="AT3" s="400"/>
      <c r="AU3" s="400"/>
      <c r="AV3" s="400"/>
      <c r="AW3" s="400"/>
      <c r="AX3" s="115"/>
      <c r="AY3" s="399"/>
      <c r="AZ3" s="400"/>
      <c r="BA3" s="400"/>
      <c r="BB3" s="400"/>
      <c r="BC3" s="400"/>
      <c r="BD3" s="400"/>
      <c r="BE3" s="115"/>
      <c r="BF3" s="399"/>
      <c r="BG3" s="400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400"/>
      <c r="AO4" s="400"/>
      <c r="AP4" s="400"/>
      <c r="AQ4" s="400"/>
      <c r="AR4" s="400"/>
      <c r="AS4" s="400"/>
      <c r="AT4" s="400"/>
      <c r="AU4" s="400"/>
      <c r="AV4" s="400"/>
      <c r="AW4" s="400"/>
      <c r="AX4" s="115"/>
      <c r="AY4" s="400"/>
      <c r="AZ4" s="400"/>
      <c r="BA4" s="400"/>
      <c r="BB4" s="400"/>
      <c r="BC4" s="400"/>
      <c r="BD4" s="400"/>
      <c r="BE4" s="115"/>
      <c r="BF4" s="400"/>
      <c r="BG4" s="400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401"/>
      <c r="AO5" s="401"/>
      <c r="AP5" s="401"/>
      <c r="AQ5" s="401"/>
      <c r="AR5" s="401"/>
      <c r="AS5" s="401"/>
      <c r="AT5" s="401"/>
      <c r="AU5" s="401"/>
      <c r="AV5" s="401"/>
      <c r="AW5" s="401"/>
      <c r="AX5" s="119"/>
      <c r="AY5" s="401"/>
      <c r="AZ5" s="401"/>
      <c r="BA5" s="401"/>
      <c r="BB5" s="401"/>
      <c r="BC5" s="401"/>
      <c r="BD5" s="401"/>
      <c r="BE5" s="119"/>
      <c r="BF5" s="401"/>
      <c r="BG5" s="401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402" t="s">
        <v>583</v>
      </c>
      <c r="AO6" s="402"/>
      <c r="AP6" s="402"/>
      <c r="AQ6" s="402"/>
      <c r="AR6" s="402"/>
      <c r="AS6" s="402"/>
      <c r="AT6" s="402"/>
      <c r="AU6" s="402"/>
      <c r="AV6" s="402"/>
      <c r="AW6" s="402"/>
      <c r="AX6" s="403" t="s">
        <v>584</v>
      </c>
      <c r="AY6" s="402"/>
      <c r="AZ6" s="402"/>
      <c r="BA6" s="402"/>
      <c r="BB6" s="402"/>
      <c r="BC6" s="402"/>
      <c r="BD6" s="404"/>
      <c r="BE6" s="129" t="s">
        <v>585</v>
      </c>
      <c r="BF6" s="403" t="s">
        <v>586</v>
      </c>
      <c r="BG6" s="402"/>
      <c r="BH6" s="402"/>
      <c r="BI6" s="402"/>
      <c r="BJ6" s="402"/>
      <c r="BK6" s="402"/>
      <c r="BL6" s="402"/>
      <c r="BM6" s="402"/>
      <c r="BN6" s="402"/>
      <c r="BO6" s="405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389" t="s">
        <v>587</v>
      </c>
      <c r="AI7" s="390"/>
      <c r="AJ7" s="390"/>
      <c r="AK7" s="390"/>
      <c r="AL7" s="390"/>
      <c r="AM7" s="391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392" t="s">
        <v>587</v>
      </c>
      <c r="BG7" s="393"/>
      <c r="BH7" s="394" t="s">
        <v>594</v>
      </c>
      <c r="BI7" s="395"/>
      <c r="BJ7" s="395"/>
      <c r="BK7" s="396"/>
      <c r="BL7" s="394" t="s">
        <v>595</v>
      </c>
      <c r="BM7" s="395"/>
      <c r="BN7" s="395"/>
      <c r="BO7" s="396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94" t="s">
        <v>599</v>
      </c>
      <c r="F8" s="39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0.20430579929626302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46">
        <f t="shared" ca="1" si="2"/>
        <v>0</v>
      </c>
      <c r="V19" s="146">
        <f t="shared" ca="1" si="3"/>
        <v>1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146">
        <f t="shared" ca="1" si="2"/>
        <v>0</v>
      </c>
      <c r="V32" s="146">
        <f t="shared" ca="1" si="3"/>
        <v>1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66</v>
      </c>
      <c r="U33" s="146">
        <f t="shared" ca="1" si="2"/>
        <v>0</v>
      </c>
      <c r="V33" s="146">
        <f t="shared" ca="1" si="3"/>
        <v>1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25</v>
      </c>
      <c r="U34" s="146">
        <f t="shared" ca="1" si="2"/>
        <v>0</v>
      </c>
      <c r="V34" s="146">
        <f t="shared" ca="1" si="3"/>
        <v>1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5</v>
      </c>
      <c r="U35" s="146">
        <f t="shared" ca="1" si="2"/>
        <v>0</v>
      </c>
      <c r="V35" s="146">
        <f t="shared" ca="1" si="3"/>
        <v>1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46">
        <f t="shared" ca="1" si="2"/>
        <v>0</v>
      </c>
      <c r="V40" s="146">
        <f t="shared" ca="1" si="3"/>
        <v>1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4</v>
      </c>
      <c r="U42" s="146">
        <f t="shared" ca="1" si="2"/>
        <v>0</v>
      </c>
      <c r="V42" s="146">
        <f t="shared" ca="1" si="3"/>
        <v>1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46">
        <f t="shared" ca="1" si="2"/>
        <v>0</v>
      </c>
      <c r="V44" s="146">
        <f t="shared" ca="1" si="3"/>
        <v>1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46">
        <f t="shared" ca="1" si="2"/>
        <v>0</v>
      </c>
      <c r="V61" s="146">
        <f t="shared" ca="1" si="3"/>
        <v>1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0.12977099236641221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0"/>
        <v>0</v>
      </c>
      <c r="V85" s="146">
        <f t="shared" ca="1" si="11"/>
        <v>1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0"/>
        <v>0</v>
      </c>
      <c r="V89" s="146">
        <f t="shared" ca="1" si="11"/>
        <v>1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2</v>
      </c>
      <c r="U92" s="146">
        <f t="shared" ca="1" si="10"/>
        <v>0</v>
      </c>
      <c r="V92" s="146">
        <f t="shared" ca="1" si="11"/>
        <v>1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4</v>
      </c>
      <c r="U95" s="146">
        <f t="shared" ca="1" si="10"/>
        <v>0</v>
      </c>
      <c r="V95" s="146">
        <f t="shared" ca="1" si="11"/>
        <v>1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2</v>
      </c>
      <c r="U96" s="146">
        <f t="shared" ca="1" si="10"/>
        <v>0</v>
      </c>
      <c r="V96" s="146">
        <f t="shared" ca="1" si="11"/>
        <v>1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0.08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46">
        <f t="shared" ca="1" si="18"/>
        <v>0</v>
      </c>
      <c r="V128" s="146">
        <f t="shared" ca="1" si="19"/>
        <v>1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46">
        <f t="shared" ca="1" si="18"/>
        <v>0</v>
      </c>
      <c r="V130" s="146">
        <f t="shared" ca="1" si="19"/>
        <v>1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146">
        <f t="shared" ca="1" si="18"/>
        <v>0</v>
      </c>
      <c r="V131" s="146">
        <f t="shared" ca="1" si="19"/>
        <v>1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146">
        <f t="shared" ca="1" si="18"/>
        <v>0</v>
      </c>
      <c r="V132" s="146">
        <f t="shared" ca="1" si="19"/>
        <v>1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0.20456026058631921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46">
        <f t="shared" ca="1" si="22"/>
        <v>0</v>
      </c>
      <c r="V151" s="146">
        <f t="shared" ca="1" si="23"/>
        <v>1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46">
        <f t="shared" ca="1" si="22"/>
        <v>0</v>
      </c>
      <c r="V164" s="146">
        <f t="shared" ca="1" si="23"/>
        <v>1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66</v>
      </c>
      <c r="U165" s="146">
        <f t="shared" ca="1" si="22"/>
        <v>0</v>
      </c>
      <c r="V165" s="146">
        <f t="shared" ca="1" si="23"/>
        <v>1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25</v>
      </c>
      <c r="U166" s="146">
        <f t="shared" ca="1" si="22"/>
        <v>0</v>
      </c>
      <c r="V166" s="146">
        <f t="shared" ca="1" si="23"/>
        <v>1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5</v>
      </c>
      <c r="U167" s="146">
        <f t="shared" ca="1" si="22"/>
        <v>0</v>
      </c>
      <c r="V167" s="146">
        <f t="shared" ca="1" si="23"/>
        <v>1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22"/>
        <v>0</v>
      </c>
      <c r="V172" s="146">
        <f t="shared" ca="1" si="23"/>
        <v>1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146">
        <f t="shared" ca="1" si="22"/>
        <v>0</v>
      </c>
      <c r="V174" s="146">
        <f t="shared" ca="1" si="23"/>
        <v>1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146">
        <f t="shared" ca="1" si="22"/>
        <v>0</v>
      </c>
      <c r="V176" s="146">
        <f t="shared" ca="1" si="23"/>
        <v>1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0.12977099236641221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2</v>
      </c>
      <c r="U217" s="146">
        <f t="shared" ca="1" si="30"/>
        <v>0</v>
      </c>
      <c r="V217" s="146">
        <f t="shared" ca="1" si="31"/>
        <v>1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ca="1" si="30"/>
        <v>0</v>
      </c>
      <c r="V221" s="146">
        <f t="shared" ca="1" si="31"/>
        <v>1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146">
        <f t="shared" ca="1" si="30"/>
        <v>0</v>
      </c>
      <c r="V224" s="146">
        <f t="shared" ca="1" si="31"/>
        <v>1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46">
        <f t="shared" ca="1" si="30"/>
        <v>0</v>
      </c>
      <c r="V227" s="146">
        <f t="shared" ca="1" si="31"/>
        <v>1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2</v>
      </c>
      <c r="U228" s="146">
        <f t="shared" ca="1" si="30"/>
        <v>0</v>
      </c>
      <c r="V228" s="146">
        <f t="shared" ca="1" si="31"/>
        <v>1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7.8817733990147784E-2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</v>
      </c>
      <c r="U261" s="146">
        <f t="shared" ca="1" si="38"/>
        <v>0</v>
      </c>
      <c r="V261" s="146">
        <f t="shared" ca="1" si="39"/>
        <v>1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4</v>
      </c>
      <c r="U263" s="146">
        <f t="shared" ca="1" si="38"/>
        <v>0</v>
      </c>
      <c r="V263" s="146">
        <f t="shared" ca="1" si="39"/>
        <v>1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46">
        <f t="shared" ca="1" si="38"/>
        <v>0</v>
      </c>
      <c r="V264" s="146">
        <f t="shared" ca="1" si="39"/>
        <v>1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46">
        <f t="shared" ca="1" si="38"/>
        <v>0</v>
      </c>
      <c r="V265" s="146">
        <f t="shared" ca="1" si="39"/>
        <v>1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0.19219653179190752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46">
        <f t="shared" ca="1" si="42"/>
        <v>0</v>
      </c>
      <c r="V288" s="146">
        <f t="shared" ca="1" si="43"/>
        <v>1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4</v>
      </c>
      <c r="U293" s="146">
        <f t="shared" ca="1" si="42"/>
        <v>0</v>
      </c>
      <c r="V293" s="146">
        <f t="shared" ca="1" si="43"/>
        <v>1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7.18232044198895E-2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46">
        <f t="shared" ca="1" si="48"/>
        <v>0</v>
      </c>
      <c r="V319" s="146">
        <f t="shared" ca="1" si="49"/>
        <v>1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4</v>
      </c>
      <c r="U326" s="146">
        <f t="shared" ca="1" si="48"/>
        <v>0</v>
      </c>
      <c r="V326" s="146">
        <f t="shared" ca="1" si="49"/>
        <v>1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0.10434782608695652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46">
        <f t="shared" ca="1" si="52"/>
        <v>0</v>
      </c>
      <c r="V341" s="146">
        <f t="shared" ca="1" si="53"/>
        <v>1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0.14594594594594595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46">
        <f t="shared" ca="1" si="58"/>
        <v>0</v>
      </c>
      <c r="V371" s="146">
        <f t="shared" ca="1" si="59"/>
        <v>1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9.375E-2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46">
        <f t="shared" ca="1" si="62"/>
        <v>0</v>
      </c>
      <c r="V389" s="146">
        <f t="shared" ca="1" si="63"/>
        <v>1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9.3457943925233641E-2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46">
        <f t="shared" ca="1" si="66"/>
        <v>0</v>
      </c>
      <c r="V400" s="146">
        <f t="shared" ca="1" si="67"/>
        <v>1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9.375E-2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1</v>
      </c>
      <c r="U412" s="146">
        <f t="shared" ca="1" si="70"/>
        <v>0</v>
      </c>
      <c r="V412" s="146">
        <f t="shared" ca="1" si="71"/>
        <v>1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1</v>
      </c>
      <c r="X423" s="142">
        <f ca="1">SUMIFS(T:T,C:C,C423,AE:AE,"")/SUMIFS(L:L,C:C,C423,AE:AE,"",AB:AB,"")</f>
        <v>1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2</v>
      </c>
      <c r="U425" s="146">
        <f t="shared" ca="1" si="74"/>
        <v>0</v>
      </c>
      <c r="V425" s="146">
        <f t="shared" ca="1" si="75"/>
        <v>1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146">
        <f ca="1">+L466-T466</f>
        <v>0</v>
      </c>
      <c r="V466" s="146">
        <f ca="1">ROUNDDOWN(T466/J466,0)</f>
        <v>1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1</v>
      </c>
      <c r="U468" s="146">
        <f ca="1">+L468-T468</f>
        <v>0</v>
      </c>
      <c r="V468" s="146">
        <f ca="1">ROUNDDOWN(T468/J468,0)</f>
        <v>1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46">
        <f ca="1">+L482-T482</f>
        <v>0</v>
      </c>
      <c r="V482" s="146">
        <f ca="1">ROUNDDOWN(T482/J482,0)</f>
        <v>2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46">
        <f ca="1">+L491-T491</f>
        <v>0</v>
      </c>
      <c r="V491" s="146">
        <f ca="1">ROUNDDOWN(T491/J491,0)</f>
        <v>2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46">
        <f ca="1">+L493-T493</f>
        <v>0</v>
      </c>
      <c r="V493" s="146">
        <f ca="1">ROUNDDOWN(T493/J493,0)</f>
        <v>1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146">
        <f ca="1">+L495-T495</f>
        <v>0</v>
      </c>
      <c r="V495" s="146">
        <f ca="1">ROUNDDOWN(T495/J495,0)</f>
        <v>2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1</v>
      </c>
      <c r="U497" s="146">
        <f ca="1">+L497-T497</f>
        <v>0</v>
      </c>
      <c r="V497" s="146">
        <f ca="1">ROUNDDOWN(T497/J497,0)</f>
        <v>1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G1:AM3"/>
    <mergeCell ref="AN3:AW5"/>
    <mergeCell ref="AY3:BD5"/>
    <mergeCell ref="BF3:BG5"/>
    <mergeCell ref="AN6:AW6"/>
    <mergeCell ref="AX6:BD6"/>
    <mergeCell ref="BF6:BO6"/>
    <mergeCell ref="AH7:AM7"/>
    <mergeCell ref="BF7:BG7"/>
    <mergeCell ref="BH7:BK7"/>
    <mergeCell ref="BL7:BO7"/>
    <mergeCell ref="E8:F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 filterMode="1">
    <tabColor rgb="FF7030A0"/>
    <pageSetUpPr fitToPage="1"/>
  </sheetPr>
  <dimension ref="C1:AK179"/>
  <sheetViews>
    <sheetView tabSelected="1"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L183" sqref="L18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3950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286</v>
      </c>
      <c r="F5" s="26">
        <f>SUMIFS(K:K,$C:$C,$D5)</f>
        <v>10641.6</v>
      </c>
      <c r="G5" s="26" cm="1">
        <f t="array" ref="G5">SUMPRODUCT(--($C$30:$C$179=$D5),$L$30:$L$179)</f>
        <v>0</v>
      </c>
      <c r="H5" s="26" cm="1">
        <f t="array" ref="H5">SUMPRODUCT(--($C$30:$C$179=$D5),$L$30:$L$179,$J$30:$J$179)</f>
        <v>0</v>
      </c>
      <c r="I5" s="26" cm="1">
        <f t="array" ref="I5">SUMPRODUCT(--($C$30:$C$179=$D5),$M$30:$M$179)</f>
        <v>286</v>
      </c>
      <c r="J5" s="27" cm="1">
        <f t="array" ref="J5">SUMPRODUCT(--($C$30:$C$179=$D5),$M$30:$M$179,$J$30:$J$179)</f>
        <v>10641.6</v>
      </c>
      <c r="L5" s="28" t="s">
        <v>12</v>
      </c>
      <c r="M5" s="29">
        <f>G8</f>
        <v>44</v>
      </c>
      <c r="N5" s="30">
        <f>H8</f>
        <v>62.399999999999991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322</v>
      </c>
      <c r="F6" s="26">
        <f>SUMIFS(K:K,$C:$C,$D6)</f>
        <v>13524.039999999995</v>
      </c>
      <c r="G6" s="26" cm="1">
        <f t="array" ref="G6">SUMPRODUCT(--($C$30:$C$179=$D6),$L$30:$L$179)</f>
        <v>44</v>
      </c>
      <c r="H6" s="26" cm="1">
        <f t="array" ref="H6">SUMPRODUCT(--($C$30:$C$179=$D6),$L$30:$L$179,$J$30:$J$179)</f>
        <v>62.399999999999991</v>
      </c>
      <c r="I6" s="26" cm="1">
        <f t="array" ref="I6">SUMPRODUCT(--($C$30:$C$179=$D6),$M$30:$M$179)</f>
        <v>278</v>
      </c>
      <c r="J6" s="27" cm="1">
        <f t="array" ref="J6">SUMPRODUCT(--($C$30:$C$179=$D6),$M$30:$M$179,$J$30:$J$179)</f>
        <v>13461.639999999998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313</v>
      </c>
      <c r="F7" s="26">
        <f>SUMIFS(K:K,$C:$C,$D7)</f>
        <v>68.760000000000005</v>
      </c>
      <c r="G7" s="26" cm="1">
        <f t="array" ref="G7">SUMPRODUCT(--($C$30:$C$179=$D7),$L$30:$L$179)</f>
        <v>0</v>
      </c>
      <c r="H7" s="26" cm="1">
        <f t="array" ref="H7">SUMPRODUCT(--($C$30:$C$179=$D7),$L$30:$L$179,$J$30:$J$179)</f>
        <v>0</v>
      </c>
      <c r="I7" s="26" cm="1">
        <f t="array" ref="I7">SUMPRODUCT(--($C$30:$C$179=$D7),$M$30:$M$179)</f>
        <v>313</v>
      </c>
      <c r="J7" s="27" cm="1">
        <f t="array" ref="J7">SUMPRODUCT(--($C$30:$C$179=$D7),$M$30:$M$179,$J$30:$J$179)</f>
        <v>68.760000000000005</v>
      </c>
    </row>
    <row r="8" spans="4:25" ht="13.5" thickBot="1">
      <c r="D8" s="40" t="s">
        <v>12</v>
      </c>
      <c r="E8" s="41">
        <f>E5+E6+E7</f>
        <v>921</v>
      </c>
      <c r="F8" s="41">
        <f>F5+F6+F7</f>
        <v>24234.399999999994</v>
      </c>
      <c r="G8" s="41">
        <f t="shared" ref="G8:I8" si="0">G5+G6+G7</f>
        <v>44</v>
      </c>
      <c r="H8" s="41">
        <f t="shared" si="0"/>
        <v>62.399999999999991</v>
      </c>
      <c r="I8" s="41">
        <f t="shared" si="0"/>
        <v>877</v>
      </c>
      <c r="J8" s="42">
        <f>J5+J6+J7</f>
        <v>24171.999999999996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R11">TRANSPOSE(_xlfn._xlws.SORT(_xlfn.UNIQUE(_xlfn._xlws.FILTER(E30:E179,(C30:C179=$D$11)*(M30:M179&lt;&gt;0))),,1))</f>
        <v>[200*80*7.5*11</v>
      </c>
      <c r="F11" s="46" t="str">
        <v>[300*90*9*13</v>
      </c>
      <c r="G11" s="46" t="str">
        <v>L100x75x10</v>
      </c>
      <c r="H11" s="46" t="str">
        <v>L65*65*8</v>
      </c>
      <c r="I11" s="46" t="str">
        <v>L90*90*10</v>
      </c>
      <c r="J11" s="46" t="str">
        <v>Ø10(M10) x 64L</v>
      </c>
      <c r="K11" s="46" t="str">
        <v>PD 3"SCH.40</v>
      </c>
      <c r="L11" s="46" t="str">
        <v>PL2*1192</v>
      </c>
      <c r="M11" s="46" t="str">
        <v>PL2*1216</v>
      </c>
      <c r="N11" s="46" t="str">
        <v>PL2*1219</v>
      </c>
      <c r="O11" s="46" t="str">
        <v>PL2*356</v>
      </c>
      <c r="P11" s="46" t="str">
        <v>RB14</v>
      </c>
      <c r="Q11" s="46" t="str">
        <v>RB19</v>
      </c>
      <c r="R11" s="47" t="str">
        <v>RB45</v>
      </c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SUMPRODUCT(--($C$30:$C$179=$D$11),--($E$30:$E$179=E$11),$I$30:$I$179,$G$30:$G$179)</f>
        <v>305614</v>
      </c>
      <c r="F12" s="50" cm="1">
        <f t="array" ref="F12">SUMPRODUCT(--($C$30:$C$179=$D$11),--($E$30:$E$179=F$11),$I$30:$I$179,$G$30:$G$179)</f>
        <v>59364</v>
      </c>
      <c r="G12" s="50" cm="1">
        <f t="array" ref="G12">SUMPRODUCT(--($C$30:$C$179=$D$11),--($E$30:$E$179=G$11),$I$30:$I$179,$G$30:$G$179)</f>
        <v>9480</v>
      </c>
      <c r="H12" s="50" cm="1">
        <f t="array" ref="H12">SUMPRODUCT(--($C$30:$C$179=$D$11),--($E$30:$E$179=H$11),$I$30:$I$179,$G$30:$G$179)</f>
        <v>18800</v>
      </c>
      <c r="I12" s="50" cm="1">
        <f t="array" ref="I12">SUMPRODUCT(--($C$30:$C$179=$D$11),--($E$30:$E$179=I$11),$I$30:$I$179,$G$30:$G$179)</f>
        <v>18860</v>
      </c>
      <c r="J12" s="50" cm="1">
        <f t="array" ref="J12">SUMPRODUCT(--($C$30:$C$179=$D$11),--($E$30:$E$179=J$11),$I$30:$I$179,$G$30:$G$179)</f>
        <v>1024</v>
      </c>
      <c r="K12" s="50" cm="1">
        <f t="array" ref="K12">SUMPRODUCT(--($C$30:$C$179=$D$11),--($E$30:$E$179=K$11),$I$30:$I$179,$G$30:$G$179)</f>
        <v>20032</v>
      </c>
      <c r="L12" s="50" cm="1">
        <f t="array" ref="L12">SUMPRODUCT(--($C$30:$C$179=$D$11),--($E$30:$E$179=L$11),$I$30:$I$179,$G$30:$G$179)</f>
        <v>4862</v>
      </c>
      <c r="M12" s="50" cm="1">
        <f t="array" ref="M12">SUMPRODUCT(--($C$30:$C$179=$D$11),--($E$30:$E$179=M$11),$I$30:$I$179,$G$30:$G$179)</f>
        <v>4862</v>
      </c>
      <c r="N12" s="50" cm="1">
        <f t="array" ref="N12">SUMPRODUCT(--($C$30:$C$179=$D$11),--($E$30:$E$179=N$11),$I$30:$I$179,$G$30:$G$179)</f>
        <v>4862</v>
      </c>
      <c r="O12" s="50" cm="1">
        <f t="array" ref="O12">SUMPRODUCT(--($C$30:$C$179=$D$11),--($E$30:$E$179=O$11),$I$30:$I$179,$G$30:$G$179)</f>
        <v>1372</v>
      </c>
      <c r="P12" s="50" cm="1">
        <f t="array" ref="P12">SUMPRODUCT(--($C$30:$C$179=$D$11),--($E$30:$E$179=P$11),$I$30:$I$179,$G$30:$G$179)</f>
        <v>1772</v>
      </c>
      <c r="Q12" s="50" cm="1">
        <f t="array" ref="Q12">SUMPRODUCT(--($C$30:$C$179=$D$11),--($E$30:$E$179=Q$11),$I$30:$I$179,$G$30:$G$179)</f>
        <v>1070</v>
      </c>
      <c r="R12" s="51" cm="1">
        <f t="array" ref="R12">SUMPRODUCT(--($C$30:$C$179=$D$11),--($E$30:$E$179=R$11),$I$30:$I$179,$G$30:$G$179)</f>
        <v>2380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SUMPRODUCT(--($C$30:$C$179=$D$11),--($E$30:$E$179=E$11),$I$30:$I$179)</f>
        <v>204</v>
      </c>
      <c r="F13" s="53" cm="1">
        <f t="array" ref="F13">SUMPRODUCT(--($C$30:$C$179=$D$11),--($E$30:$E$179=F$11),$I$30:$I$179)</f>
        <v>6</v>
      </c>
      <c r="G13" s="53" cm="1">
        <f t="array" ref="G13">SUMPRODUCT(--($C$30:$C$179=$D$11),--($E$30:$E$179=G$11),$I$30:$I$179)</f>
        <v>8</v>
      </c>
      <c r="H13" s="53" cm="1">
        <f t="array" ref="H13">SUMPRODUCT(--($C$30:$C$179=$D$11),--($E$30:$E$179=H$11),$I$30:$I$179)</f>
        <v>12</v>
      </c>
      <c r="I13" s="53" cm="1">
        <f t="array" ref="I13">SUMPRODUCT(--($C$30:$C$179=$D$11),--($E$30:$E$179=I$11),$I$30:$I$179)</f>
        <v>12</v>
      </c>
      <c r="J13" s="53" cm="1">
        <f t="array" ref="J13">SUMPRODUCT(--($C$30:$C$179=$D$11),--($E$30:$E$179=J$11),$I$30:$I$179)</f>
        <v>16</v>
      </c>
      <c r="K13" s="53" cm="1">
        <f t="array" ref="K13">SUMPRODUCT(--($C$30:$C$179=$D$11),--($E$30:$E$179=K$11),$I$30:$I$179)</f>
        <v>10</v>
      </c>
      <c r="L13" s="53" cm="1">
        <f t="array" ref="L13">SUMPRODUCT(--($C$30:$C$179=$D$11),--($E$30:$E$179=L$11),$I$30:$I$179)</f>
        <v>2</v>
      </c>
      <c r="M13" s="53" cm="1">
        <f t="array" ref="M13">SUMPRODUCT(--($C$30:$C$179=$D$11),--($E$30:$E$179=M$11),$I$30:$I$179)</f>
        <v>2</v>
      </c>
      <c r="N13" s="53" cm="1">
        <f t="array" ref="N13">SUMPRODUCT(--($C$30:$C$179=$D$11),--($E$30:$E$179=N$11),$I$30:$I$179)</f>
        <v>2</v>
      </c>
      <c r="O13" s="53" cm="1">
        <f t="array" ref="O13">SUMPRODUCT(--($C$30:$C$179=$D$11),--($E$30:$E$179=O$11),$I$30:$I$179)</f>
        <v>2</v>
      </c>
      <c r="P13" s="53" cm="1">
        <f t="array" ref="P13">SUMPRODUCT(--($C$30:$C$179=$D$11),--($E$30:$E$179=P$11),$I$30:$I$179)</f>
        <v>6</v>
      </c>
      <c r="Q13" s="53" cm="1">
        <f t="array" ref="Q13">SUMPRODUCT(--($C$30:$C$179=$D$11),--($E$30:$E$179=Q$11),$I$30:$I$179)</f>
        <v>2</v>
      </c>
      <c r="R13" s="54" cm="1">
        <f t="array" ref="R13">SUMPRODUCT(--($C$30:$C$179=$D$11),--($E$30:$E$179=R$11),$I$30:$I$179)</f>
        <v>2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SUMPRODUCT(--($C$30:$C$179=$D$11),--($E$30:$E$179=E$11),$L$30:$L$179,$G$30:$G$179)</f>
        <v>0</v>
      </c>
      <c r="F14" s="50" cm="1">
        <f t="array" ref="F14">SUMPRODUCT(--($C$30:$C$179=$D$11),--($E$30:$E$179=F$11),$L$30:$L$179,$G$30:$G$179)</f>
        <v>0</v>
      </c>
      <c r="G14" s="50" cm="1">
        <f t="array" ref="G14">SUMPRODUCT(--($C$30:$C$179=$D$11),--($E$30:$E$179=G$11),$L$30:$L$179,$G$30:$G$179)</f>
        <v>0</v>
      </c>
      <c r="H14" s="50" cm="1">
        <f t="array" ref="H14">SUMPRODUCT(--($C$30:$C$179=$D$11),--($E$30:$E$179=H$11),$L$30:$L$179,$G$30:$G$179)</f>
        <v>0</v>
      </c>
      <c r="I14" s="50" cm="1">
        <f t="array" ref="I14">SUMPRODUCT(--($C$30:$C$179=$D$11),--($E$30:$E$179=I$11),$L$30:$L$179,$G$30:$G$179)</f>
        <v>0</v>
      </c>
      <c r="J14" s="50" cm="1">
        <f t="array" ref="J14">SUMPRODUCT(--($C$30:$C$179=$D$11),--($E$30:$E$179=J$11),$L$30:$L$179,$G$30:$G$179)</f>
        <v>0</v>
      </c>
      <c r="K14" s="50" cm="1">
        <f t="array" ref="K14">SUMPRODUCT(--($C$30:$C$179=$D$11),--($E$30:$E$179=K$11),$L$30:$L$179,$G$30:$G$179)</f>
        <v>0</v>
      </c>
      <c r="L14" s="50" cm="1">
        <f t="array" ref="L14">SUMPRODUCT(--($C$30:$C$179=$D$11),--($E$30:$E$179=L$11),$L$30:$L$179,$G$30:$G$179)</f>
        <v>0</v>
      </c>
      <c r="M14" s="50" cm="1">
        <f t="array" ref="M14">SUMPRODUCT(--($C$30:$C$179=$D$11),--($E$30:$E$179=M$11),$L$30:$L$179,$G$30:$G$179)</f>
        <v>0</v>
      </c>
      <c r="N14" s="50" cm="1">
        <f t="array" ref="N14">SUMPRODUCT(--($C$30:$C$179=$D$11),--($E$30:$E$179=N$11),$L$30:$L$179,$G$30:$G$179)</f>
        <v>0</v>
      </c>
      <c r="O14" s="50" cm="1">
        <f t="array" ref="O14">SUMPRODUCT(--($C$30:$C$179=$D$11),--($E$30:$E$179=O$11),$L$30:$L$179,$G$30:$G$179)</f>
        <v>0</v>
      </c>
      <c r="P14" s="50" cm="1">
        <f t="array" ref="P14">SUMPRODUCT(--($C$30:$C$179=$D$11),--($E$30:$E$179=P$11),$L$30:$L$179,$G$30:$G$179)</f>
        <v>0</v>
      </c>
      <c r="Q14" s="50" cm="1">
        <f t="array" ref="Q14">SUMPRODUCT(--($C$30:$C$179=$D$11),--($E$30:$E$179=Q$11),$L$30:$L$179,$G$30:$G$179)</f>
        <v>0</v>
      </c>
      <c r="R14" s="51" cm="1">
        <f t="array" ref="R14">SUMPRODUCT(--($C$30:$C$179=$D$11),--($E$30:$E$179=R$11),$L$30:$L$179,$G$30:$G$179)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SUMPRODUCT(--($C$30:$C$179=$D$11),--($E$30:$E$179=E$11),$L$30:$L$179)</f>
        <v>0</v>
      </c>
      <c r="F15" s="53" cm="1">
        <f t="array" ref="F15">SUMPRODUCT(--($C$30:$C$179=$D$11),--($E$30:$E$179=F$11),$L$30:$L$179)</f>
        <v>0</v>
      </c>
      <c r="G15" s="53" cm="1">
        <f t="array" ref="G15">SUMPRODUCT(--($C$30:$C$179=$D$11),--($E$30:$E$179=G$11),$L$30:$L$179)</f>
        <v>0</v>
      </c>
      <c r="H15" s="53" cm="1">
        <f t="array" ref="H15">SUMPRODUCT(--($C$30:$C$179=$D$11),--($E$30:$E$179=H$11),$L$30:$L$179)</f>
        <v>0</v>
      </c>
      <c r="I15" s="53" cm="1">
        <f t="array" ref="I15">SUMPRODUCT(--($C$30:$C$179=$D$11),--($E$30:$E$179=I$11),$L$30:$L$179)</f>
        <v>0</v>
      </c>
      <c r="J15" s="53" cm="1">
        <f t="array" ref="J15">SUMPRODUCT(--($C$30:$C$179=$D$11),--($E$30:$E$179=J$11),$L$30:$L$179)</f>
        <v>0</v>
      </c>
      <c r="K15" s="53" cm="1">
        <f t="array" ref="K15">SUMPRODUCT(--($C$30:$C$179=$D$11),--($E$30:$E$179=K$11),$L$30:$L$179)</f>
        <v>0</v>
      </c>
      <c r="L15" s="53" cm="1">
        <f t="array" ref="L15">SUMPRODUCT(--($C$30:$C$179=$D$11),--($E$30:$E$179=L$11),$L$30:$L$179)</f>
        <v>0</v>
      </c>
      <c r="M15" s="53" cm="1">
        <f t="array" ref="M15">SUMPRODUCT(--($C$30:$C$179=$D$11),--($E$30:$E$179=M$11),$L$30:$L$179)</f>
        <v>0</v>
      </c>
      <c r="N15" s="53" cm="1">
        <f t="array" ref="N15">SUMPRODUCT(--($C$30:$C$179=$D$11),--($E$30:$E$179=N$11),$L$30:$L$179)</f>
        <v>0</v>
      </c>
      <c r="O15" s="53" cm="1">
        <f t="array" ref="O15">SUMPRODUCT(--($C$30:$C$179=$D$11),--($E$30:$E$179=O$11),$L$30:$L$179)</f>
        <v>0</v>
      </c>
      <c r="P15" s="53" cm="1">
        <f t="array" ref="P15">SUMPRODUCT(--($C$30:$C$179=$D$11),--($E$30:$E$179=P$11),$L$30:$L$179)</f>
        <v>0</v>
      </c>
      <c r="Q15" s="53" cm="1">
        <f t="array" ref="Q15">SUMPRODUCT(--($C$30:$C$179=$D$11),--($E$30:$E$179=Q$11),$L$30:$L$179)</f>
        <v>0</v>
      </c>
      <c r="R15" s="54" cm="1">
        <f t="array" ref="R15">SUMPRODUCT(--($C$30:$C$179=$D$11),--($E$30:$E$179=R$11),$L$30:$L$179)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SUMPRODUCT(--($C$30:$C$179=$D$11),--($E$30:$E$179=E$11),$M$30:$M$179,$G$30:$G$179)</f>
        <v>305614</v>
      </c>
      <c r="F16" s="50" cm="1">
        <f t="array" ref="F16">SUMPRODUCT(--($C$30:$C$179=$D$11),--($E$30:$E$179=F$11),$M$30:$M$179,$G$30:$G$179)</f>
        <v>59364</v>
      </c>
      <c r="G16" s="50" cm="1">
        <f t="array" ref="G16">SUMPRODUCT(--($C$30:$C$179=$D$11),--($E$30:$E$179=G$11),$M$30:$M$179,$G$30:$G$179)</f>
        <v>9480</v>
      </c>
      <c r="H16" s="50" cm="1">
        <f t="array" ref="H16">SUMPRODUCT(--($C$30:$C$179=$D$11),--($E$30:$E$179=H$11),$M$30:$M$179,$G$30:$G$179)</f>
        <v>18800</v>
      </c>
      <c r="I16" s="50" cm="1">
        <f t="array" ref="I16">SUMPRODUCT(--($C$30:$C$179=$D$11),--($E$30:$E$179=I$11),$M$30:$M$179,$G$30:$G$179)</f>
        <v>18860</v>
      </c>
      <c r="J16" s="50" cm="1">
        <f t="array" ref="J16">SUMPRODUCT(--($C$30:$C$179=$D$11),--($E$30:$E$179=J$11),$M$30:$M$179,$G$30:$G$179)</f>
        <v>1024</v>
      </c>
      <c r="K16" s="50" cm="1">
        <f t="array" ref="K16">SUMPRODUCT(--($C$30:$C$179=$D$11),--($E$30:$E$179=K$11),$M$30:$M$179,$G$30:$G$179)</f>
        <v>20032</v>
      </c>
      <c r="L16" s="50" cm="1">
        <f t="array" ref="L16">SUMPRODUCT(--($C$30:$C$179=$D$11),--($E$30:$E$179=L$11),$M$30:$M$179,$G$30:$G$179)</f>
        <v>4862</v>
      </c>
      <c r="M16" s="50" cm="1">
        <f t="array" ref="M16">SUMPRODUCT(--($C$30:$C$179=$D$11),--($E$30:$E$179=M$11),$M$30:$M$179,$G$30:$G$179)</f>
        <v>4862</v>
      </c>
      <c r="N16" s="50" cm="1">
        <f t="array" ref="N16">SUMPRODUCT(--($C$30:$C$179=$D$11),--($E$30:$E$179=N$11),$M$30:$M$179,$G$30:$G$179)</f>
        <v>4862</v>
      </c>
      <c r="O16" s="50" cm="1">
        <f t="array" ref="O16">SUMPRODUCT(--($C$30:$C$179=$D$11),--($E$30:$E$179=O$11),$M$30:$M$179,$G$30:$G$179)</f>
        <v>1372</v>
      </c>
      <c r="P16" s="50" cm="1">
        <f t="array" ref="P16">SUMPRODUCT(--($C$30:$C$179=$D$11),--($E$30:$E$179=P$11),$M$30:$M$179,$G$30:$G$179)</f>
        <v>1772</v>
      </c>
      <c r="Q16" s="50" cm="1">
        <f t="array" ref="Q16">SUMPRODUCT(--($C$30:$C$179=$D$11),--($E$30:$E$179=Q$11),$M$30:$M$179,$G$30:$G$179)</f>
        <v>1070</v>
      </c>
      <c r="R16" s="51" cm="1">
        <f t="array" ref="R16">SUMPRODUCT(--($C$30:$C$179=$D$11),--($E$30:$E$179=R$11),$M$30:$M$179,$G$30:$G$179)</f>
        <v>2380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SUMPRODUCT(--($C$30:$C$179=$D$11),--($E$30:$E$179=E$11),$M$30:$M$179)</f>
        <v>204</v>
      </c>
      <c r="F17" s="58" cm="1">
        <f t="array" ref="F17">SUMPRODUCT(--($C$30:$C$179=$D$11),--($E$30:$E$179=F$11),$M$30:$M$179)</f>
        <v>6</v>
      </c>
      <c r="G17" s="58" cm="1">
        <f t="array" ref="G17">SUMPRODUCT(--($C$30:$C$179=$D$11),--($E$30:$E$179=G$11),$M$30:$M$179)</f>
        <v>8</v>
      </c>
      <c r="H17" s="58" cm="1">
        <f t="array" ref="H17">SUMPRODUCT(--($C$30:$C$179=$D$11),--($E$30:$E$179=H$11),$M$30:$M$179)</f>
        <v>12</v>
      </c>
      <c r="I17" s="58" cm="1">
        <f t="array" ref="I17">SUMPRODUCT(--($C$30:$C$179=$D$11),--($E$30:$E$179=I$11),$M$30:$M$179)</f>
        <v>12</v>
      </c>
      <c r="J17" s="58" cm="1">
        <f t="array" ref="J17">SUMPRODUCT(--($C$30:$C$179=$D$11),--($E$30:$E$179=J$11),$M$30:$M$179)</f>
        <v>16</v>
      </c>
      <c r="K17" s="58" cm="1">
        <f t="array" ref="K17">SUMPRODUCT(--($C$30:$C$179=$D$11),--($E$30:$E$179=K$11),$M$30:$M$179)</f>
        <v>10</v>
      </c>
      <c r="L17" s="58" cm="1">
        <f t="array" ref="L17">SUMPRODUCT(--($C$30:$C$179=$D$11),--($E$30:$E$179=L$11),$M$30:$M$179)</f>
        <v>2</v>
      </c>
      <c r="M17" s="58" cm="1">
        <f t="array" ref="M17">SUMPRODUCT(--($C$30:$C$179=$D$11),--($E$30:$E$179=M$11),$M$30:$M$179)</f>
        <v>2</v>
      </c>
      <c r="N17" s="58" cm="1">
        <f t="array" ref="N17">SUMPRODUCT(--($C$30:$C$179=$D$11),--($E$30:$E$179=N$11),$M$30:$M$179)</f>
        <v>2</v>
      </c>
      <c r="O17" s="58" cm="1">
        <f t="array" ref="O17">SUMPRODUCT(--($C$30:$C$179=$D$11),--($E$30:$E$179=O$11),$M$30:$M$179)</f>
        <v>2</v>
      </c>
      <c r="P17" s="58" cm="1">
        <f t="array" ref="P17">SUMPRODUCT(--($C$30:$C$179=$D$11),--($E$30:$E$179=P$11),$M$30:$M$179)</f>
        <v>6</v>
      </c>
      <c r="Q17" s="58" cm="1">
        <f t="array" ref="Q17">SUMPRODUCT(--($C$30:$C$179=$D$11),--($E$30:$E$179=Q$11),$M$30:$M$179)</f>
        <v>2</v>
      </c>
      <c r="R17" s="59" cm="1">
        <f t="array" ref="R17">SUMPRODUCT(--($C$30:$C$179=$D$11),--($E$30:$E$179=R$11),$M$30:$M$179)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SUMPRODUCT(--($C$30:$C$179=$D$11),--($E$30:$E$179=E$11),$M$30:$M$179,$J$30:$J$179)</f>
        <v>7512.7999999999993</v>
      </c>
      <c r="F18" s="61" cm="1">
        <f t="array" ref="F18">SUMPRODUCT(--($C$30:$C$179=$D$11),--($E$30:$E$179=F$11),$M$30:$M$179,$J$30:$J$179)</f>
        <v>2263.4</v>
      </c>
      <c r="G18" s="61" cm="1">
        <f t="array" ref="G18">SUMPRODUCT(--($C$30:$C$179=$D$11),--($E$30:$E$179=G$11),$M$30:$M$179,$J$30:$J$179)</f>
        <v>122</v>
      </c>
      <c r="H18" s="61" cm="1">
        <f t="array" ref="H18">SUMPRODUCT(--($C$30:$C$179=$D$11),--($E$30:$E$179=H$11),$M$30:$M$179,$J$30:$J$179)</f>
        <v>144.00000000000003</v>
      </c>
      <c r="I18" s="61" cm="1">
        <f t="array" ref="I18">SUMPRODUCT(--($C$30:$C$179=$D$11),--($E$30:$E$179=I$11),$M$30:$M$179,$J$30:$J$179)</f>
        <v>251.59999999999997</v>
      </c>
      <c r="J18" s="61" cm="1">
        <f t="array" ref="J18">SUMPRODUCT(--($C$30:$C$179=$D$11),--($E$30:$E$179=J$11),$M$30:$M$179,$J$30:$J$179)</f>
        <v>2.4</v>
      </c>
      <c r="K18" s="61" cm="1">
        <f t="array" ref="K18">SUMPRODUCT(--($C$30:$C$179=$D$11),--($E$30:$E$179=K$11),$M$30:$M$179,$J$30:$J$179)</f>
        <v>176.39999999999998</v>
      </c>
      <c r="L18" s="61" cm="1">
        <f t="array" ref="L18">SUMPRODUCT(--($C$30:$C$179=$D$11),--($E$30:$E$179=L$11),$M$30:$M$179,$J$30:$J$179)</f>
        <v>55</v>
      </c>
      <c r="M18" s="61" cm="1">
        <f t="array" ref="M18">SUMPRODUCT(--($C$30:$C$179=$D$11),--($E$30:$E$179=M$11),$M$30:$M$179,$J$30:$J$179)</f>
        <v>40</v>
      </c>
      <c r="N18" s="61" cm="1">
        <f t="array" ref="N18">SUMPRODUCT(--($C$30:$C$179=$D$11),--($E$30:$E$179=N$11),$M$30:$M$179,$J$30:$J$179)</f>
        <v>40.200000000000003</v>
      </c>
      <c r="O18" s="61" cm="1">
        <f t="array" ref="O18">SUMPRODUCT(--($C$30:$C$179=$D$11),--($E$30:$E$179=O$11),$M$30:$M$179,$J$30:$J$179)</f>
        <v>4.5999999999999996</v>
      </c>
      <c r="P18" s="61" cm="1">
        <f t="array" ref="P18">SUMPRODUCT(--($C$30:$C$179=$D$11),--($E$30:$E$179=P$11),$M$30:$M$179,$J$30:$J$179)</f>
        <v>1.4</v>
      </c>
      <c r="Q18" s="61" cm="1">
        <f t="array" ref="Q18">SUMPRODUCT(--($C$30:$C$179=$D$11),--($E$30:$E$179=Q$11),$M$30:$M$179,$J$30:$J$179)</f>
        <v>2.4</v>
      </c>
      <c r="R18" s="62" cm="1">
        <f t="array" ref="R18">SUMPRODUCT(--($C$30:$C$179=$D$11),--($E$30:$E$179=R$11),$M$30:$M$179,$J$30:$J$179)</f>
        <v>25.4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J21">_xlfn._xlws.SORT(MID(TRANSPOSE(_xlfn.UNIQUE(_xlfn._xlws.FILTER(AB30:AB179,(C30:C179=$D$21)*(M30:M179&lt;&gt;0)))),3,3),,1)</f>
        <v>10</v>
      </c>
      <c r="F21" s="64" t="str">
        <v>1.5</v>
      </c>
      <c r="G21" s="64" t="str">
        <v>1.5</v>
      </c>
      <c r="H21" s="64" t="str">
        <v>6</v>
      </c>
      <c r="I21" s="64" t="str">
        <v>12</v>
      </c>
      <c r="J21" s="64" t="str">
        <v>2</v>
      </c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SUMPRODUCT(--($C$30:$C$179=$D$21),--($AB$30:$AB$179="PL"&amp;E$21),$J$30:$J$179,$I$30:$I$179)/(7.85*E$21)</f>
        <v>4.8789808917197455</v>
      </c>
      <c r="F22" s="67" cm="1">
        <f t="array" ref="F22">SUMPRODUCT(--($C$30:$C$179=$D$21),--($AB$30:$AB$179="PL"&amp;F$21),$J$30:$J$179,$I$30:$I$179)/(7.85*F$21)</f>
        <v>2.1910828025477711</v>
      </c>
      <c r="G22" s="67" cm="1">
        <f t="array" ref="G22">SUMPRODUCT(--($C$30:$C$179=$D$21),--($AB$30:$AB$179="PL"&amp;G$21),$J$30:$J$179,$I$30:$I$179)/(7.85*G$21)</f>
        <v>2.1910828025477711</v>
      </c>
      <c r="H22" s="67" cm="1">
        <f t="array" ref="H22">SUMPRODUCT(--($C$30:$C$179=$D$21),--($AB$30:$AB$179="PL"&amp;H$21),$J$30:$J$179,$I$30:$I$179)/(7.85*H$21)</f>
        <v>278.02547770700636</v>
      </c>
      <c r="I22" s="67" cm="1">
        <f t="array" ref="I22">SUMPRODUCT(--($C$30:$C$179=$D$21),--($AB$30:$AB$179="PL"&amp;I$21),$J$30:$J$179,$I$30:$I$179)/(7.85*I$21)</f>
        <v>0.10191082802547771</v>
      </c>
      <c r="J22" s="67" cm="1">
        <f t="array" ref="J22">SUMPRODUCT(--($C$30:$C$179=$D$21),--($AB$30:$AB$179="PL"&amp;J$21),$J$30:$J$179,$I$30:$I$179)/(7.85*J$21)</f>
        <v>0</v>
      </c>
      <c r="K22" s="67" t="e" cm="1">
        <f t="array" ref="K22">SUMPRODUCT(--($C$30:$C$179=$D$21),--($AB$30:$AB$179="PL"&amp;K$21),$J$30:$J$179,$I$30:$I$179)/(7.85*K$21)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SUMPRODUCT(--($C$30:$C$179=$D$21),--($AB$30:$AB$179="PL"&amp;E$21),$I$30:$I$179)</f>
        <v>166</v>
      </c>
      <c r="F23" s="69" cm="1">
        <f t="array" ref="F23">SUMPRODUCT(--($C$30:$C$179=$D$21),--($AB$30:$AB$179="PL"&amp;F$21),$I$30:$I$179)</f>
        <v>2</v>
      </c>
      <c r="G23" s="69" cm="1">
        <f t="array" ref="G23">SUMPRODUCT(--($C$30:$C$179=$D$21),--($AB$30:$AB$179="PL"&amp;G$21),$I$30:$I$179)</f>
        <v>2</v>
      </c>
      <c r="H23" s="69" cm="1">
        <f t="array" ref="H23">SUMPRODUCT(--($C$30:$C$179=$D$21),--($AB$30:$AB$179="PL"&amp;H$21),$I$30:$I$179)</f>
        <v>58</v>
      </c>
      <c r="I23" s="69" cm="1">
        <f t="array" ref="I23">SUMPRODUCT(--($C$30:$C$179=$D$21),--($AB$30:$AB$179="PL"&amp;I$21),$I$30:$I$179)</f>
        <v>8</v>
      </c>
      <c r="J23" s="69" cm="1">
        <f t="array" ref="J23">SUMPRODUCT(--($C$30:$C$179=$D$21),--($AB$30:$AB$179="PL"&amp;J$21),$I$30:$I$179)</f>
        <v>52</v>
      </c>
      <c r="K23" s="69" cm="1">
        <f t="array" ref="K23">SUMPRODUCT(--($C$30:$C$179=$D$21),--($AB$30:$AB$179="PL"&amp;K$21),$I$30:$I$179)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SUMPRODUCT(--($C$30:$C$179=$D$21),--($AB$30:$AB$179="PL"&amp;E$21),$J$30:$J$179,$M$30:$M$179)/(7.85*E$21)</f>
        <v>4.1910828025477702</v>
      </c>
      <c r="F24" s="67" cm="1">
        <f t="array" ref="F24">SUMPRODUCT(--($C$30:$C$179=$D$21),--($AB$30:$AB$179="PL"&amp;F$21),$J$30:$J$179,$M$30:$M$179)/(7.85*F$21)</f>
        <v>2.1910828025477711</v>
      </c>
      <c r="G24" s="67" cm="1">
        <f t="array" ref="G24">SUMPRODUCT(--($C$30:$C$179=$D$21),--($AB$30:$AB$179="PL"&amp;G$21),$J$30:$J$179,$M$30:$M$179)/(7.85*G$21)</f>
        <v>2.1910828025477711</v>
      </c>
      <c r="H24" s="67" cm="1">
        <f t="array" ref="H24">SUMPRODUCT(--($C$30:$C$179=$D$21),--($AB$30:$AB$179="PL"&amp;H$21),$J$30:$J$179,$M$30:$M$179)/(7.85*H$21)</f>
        <v>278.02547770700636</v>
      </c>
      <c r="I24" s="67" cm="1">
        <f t="array" ref="I24">SUMPRODUCT(--($C$30:$C$179=$D$21),--($AB$30:$AB$179="PL"&amp;I$21),$J$30:$J$179,$M$30:$M$179)/(7.85*I$21)</f>
        <v>0.10191082802547771</v>
      </c>
      <c r="J24" s="67" cm="1">
        <f t="array" ref="J24">SUMPRODUCT(--($C$30:$C$179=$D$21),--($AB$30:$AB$179="PL"&amp;J$21),$J$30:$J$179,$M$30:$M$179)/(7.85*J$21)</f>
        <v>0</v>
      </c>
      <c r="K24" s="67" t="e" cm="1">
        <f t="array" ref="K24">SUMPRODUCT(--($C$30:$C$179=$D$21),--($AB$30:$AB$179="PL"&amp;K$21),$J$30:$J$179,$M$30:$M$179)/(7.85*K$21)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SUMPRODUCT(--($C$30:$C$179=$D$21),--($AB$30:$AB$179="PL"&amp;E$21),$M$30:$M$179)</f>
        <v>126</v>
      </c>
      <c r="F25" s="69" cm="1">
        <f t="array" ref="F25">SUMPRODUCT(--($C$30:$C$179=$D$21),--($AB$30:$AB$179="PL"&amp;F$21),$M$30:$M$179)</f>
        <v>2</v>
      </c>
      <c r="G25" s="69" cm="1">
        <f t="array" ref="G25">SUMPRODUCT(--($C$30:$C$179=$D$21),--($AB$30:$AB$179="PL"&amp;G$21),$M$30:$M$179)</f>
        <v>2</v>
      </c>
      <c r="H25" s="69" cm="1">
        <f t="array" ref="H25">SUMPRODUCT(--($C$30:$C$179=$D$21),--($AB$30:$AB$179="PL"&amp;H$21),$M$30:$M$179)</f>
        <v>58</v>
      </c>
      <c r="I25" s="69" cm="1">
        <f t="array" ref="I25">SUMPRODUCT(--($C$30:$C$179=$D$21),--($AB$30:$AB$179="PL"&amp;I$21),$M$30:$M$179)</f>
        <v>8</v>
      </c>
      <c r="J25" s="69" cm="1">
        <f t="array" ref="J25">SUMPRODUCT(--($C$30:$C$179=$D$21),--($AB$30:$AB$179="PL"&amp;J$21),$M$30:$M$179)</f>
        <v>52</v>
      </c>
      <c r="K25" s="69" cm="1">
        <f t="array" ref="K25">SUMPRODUCT(--($C$30:$C$179=$D$21),--($AB$30:$AB$179="PL"&amp;K$21),$M$30:$M$179)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SUMPRODUCT(--($C$30:$C$179=$D$21),--($AB$30:$AB$179="PL"&amp;E$21),$J$30:$J$179,$M$30:$M$179)</f>
        <v>328.99999999999994</v>
      </c>
      <c r="F26" s="67" cm="1">
        <f t="array" ref="F26">SUMPRODUCT(--($C$30:$C$179=$D$21),--($AB$30:$AB$179="PL"&amp;F$21),$J$30:$J$179,$M$30:$M$179)</f>
        <v>25.8</v>
      </c>
      <c r="G26" s="67" cm="1">
        <f t="array" ref="G26">SUMPRODUCT(--($C$30:$C$179=$D$21),--($AB$30:$AB$179="PL"&amp;G$21),$J$30:$J$179,$M$30:$M$179)</f>
        <v>25.8</v>
      </c>
      <c r="H26" s="67" cm="1">
        <f t="array" ref="H26">SUMPRODUCT(--($C$30:$C$179=$D$21),--($AB$30:$AB$179="PL"&amp;H$21),$J$30:$J$179,$M$30:$M$179)</f>
        <v>13094.999999999998</v>
      </c>
      <c r="I26" s="67" cm="1">
        <f t="array" ref="I26">SUMPRODUCT(--($C$30:$C$179=$D$21),--($AB$30:$AB$179="PL"&amp;I$21),$J$30:$J$179,$M$30:$M$179)</f>
        <v>9.6</v>
      </c>
      <c r="J26" s="67" cm="1">
        <f t="array" ref="J26">SUMPRODUCT(--($C$30:$C$179=$D$21),--($AB$30:$AB$179="PL"&amp;J$21),$J$30:$J$179,$M$30:$M$179)</f>
        <v>0</v>
      </c>
      <c r="K26" s="67" cm="1">
        <f t="array" ref="K26">SUMPRODUCT(--($C$30:$C$179=$D$21),--($AB$30:$AB$179="PL"&amp;K$21),$J$30:$J$179,$M$30:$M$179)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SUMPRODUCT($J$30:$J$179,N30:N179,--(N30:N179&lt;&gt;""))</f>
        <v>53.999999999999993</v>
      </c>
      <c r="O27" s="73" cm="1">
        <f t="array" ref="O27">SUMPRODUCT($J$30:$J$179,O30:O179,--(O30:O179&lt;&gt;""))</f>
        <v>8.4</v>
      </c>
      <c r="P27" s="73" cm="1">
        <f t="array" ref="P27">SUMPRODUCT($J$30:$J$179,P30:P179,--(P30:P179&lt;&gt;""))</f>
        <v>0</v>
      </c>
      <c r="Q27" s="73" cm="1">
        <f t="array" ref="Q27">SUMPRODUCT($J$30:$J$179,Q30:Q179,--(Q30:Q179&lt;&gt;""))</f>
        <v>0</v>
      </c>
      <c r="R27" s="73" cm="1">
        <f t="array" ref="R27">SUMPRODUCT($J$30:$J$179,R30:R179,--(R30:R179&lt;&gt;""))</f>
        <v>0</v>
      </c>
      <c r="S27" s="73" cm="1">
        <f t="array" ref="S27">SUMPRODUCT($J$30:$J$179,S30:S179,--(S30:S179&lt;&gt;""))</f>
        <v>0</v>
      </c>
      <c r="T27" s="73" cm="1">
        <f t="array" ref="T27">SUMPRODUCT($J$30:$J$179,T30:T179,--(T30:T179&lt;&gt;""))</f>
        <v>0</v>
      </c>
      <c r="U27" s="73" cm="1">
        <f t="array" ref="U27">SUMPRODUCT($J$30:$J$179,U30:U179,--(U30:U179&lt;&gt;""))</f>
        <v>0</v>
      </c>
      <c r="V27" s="73" cm="1">
        <f t="array" ref="V27">SUMPRODUCT($J$30:$J$179,V30:V179,--(V30:V179&lt;&gt;""))</f>
        <v>0</v>
      </c>
      <c r="W27" s="73" cm="1">
        <f t="array" ref="W27">SUMPRODUCT($J$30:$J$179,W30:W179,--(W30:W179&lt;&gt;""))</f>
        <v>0</v>
      </c>
      <c r="X27" s="73" cm="1">
        <f t="array" ref="X27">SUMPRODUCT($J$30:$J$179,X30:X179,--(X30:X179&lt;&gt;""))</f>
        <v>0</v>
      </c>
      <c r="Y27" s="73" cm="1">
        <f t="array" ref="Y27">SUMPRODUCT($J$30:$J$179,Y30:Y179,--(Y30:Y179&lt;&gt;""))</f>
        <v>0</v>
      </c>
      <c r="Z27" s="73" t="e" cm="1">
        <f t="array" ref="Z27">SUMPRODUCT($J$30:$J$179,Z30:Z179,--(Z30:Z179&lt;&gt;""))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Z28" si="1">SUM(N30:N179)</f>
        <v>40</v>
      </c>
      <c r="O28" s="76">
        <f t="shared" si="1"/>
        <v>4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si="1"/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46307</v>
      </c>
      <c r="O29" s="78">
        <v>46318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4602</v>
      </c>
      <c r="E30" s="82" t="s">
        <v>4681</v>
      </c>
      <c r="F30" s="82" t="s">
        <v>699</v>
      </c>
      <c r="G30" s="82">
        <v>880</v>
      </c>
      <c r="H30" s="82" t="s">
        <v>702</v>
      </c>
      <c r="I30" s="82">
        <v>4</v>
      </c>
      <c r="J30" s="82">
        <v>11.3</v>
      </c>
      <c r="K30" s="82">
        <v>45.2</v>
      </c>
      <c r="L30" s="26">
        <f t="shared" ref="L30:L124" si="2">MIN(SUM(N30:Y30),I30)</f>
        <v>0</v>
      </c>
      <c r="M30" s="26">
        <f t="shared" ref="M30:M124" si="3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124" si="4">IFERROR(IF(C30="Plate",LEFT(E30,FIND("*",E30,1)-1),""),IF(C30="Plate",LEFT(E30,FIND("x",E30,1)-1),""))</f>
        <v/>
      </c>
      <c r="AC30" s="53" t="str">
        <f t="shared" ref="AC30:AC124" si="5">IF(ROUND(SUM(N30:Y30)-I30,0)&gt;0,"Thừa "&amp;SUM(N30:Y30)-I30,"")</f>
        <v/>
      </c>
      <c r="AD30" s="53" t="s">
        <v>703</v>
      </c>
      <c r="AE30" s="84"/>
      <c r="AF30" s="53"/>
      <c r="AG30" s="53"/>
      <c r="AH30" s="53">
        <v>0</v>
      </c>
      <c r="AI30" s="83"/>
      <c r="AJ30" s="53"/>
      <c r="AK30" s="53"/>
    </row>
    <row r="31" spans="3:37" ht="14.25" hidden="1" customHeight="1">
      <c r="C31" s="82" t="s">
        <v>11</v>
      </c>
      <c r="D31" s="82" t="s">
        <v>4603</v>
      </c>
      <c r="E31" s="82" t="s">
        <v>4681</v>
      </c>
      <c r="F31" s="82" t="s">
        <v>699</v>
      </c>
      <c r="G31" s="82">
        <v>1490</v>
      </c>
      <c r="H31" s="82" t="s">
        <v>702</v>
      </c>
      <c r="I31" s="82">
        <v>4</v>
      </c>
      <c r="J31" s="82">
        <v>19.2</v>
      </c>
      <c r="K31" s="82">
        <v>76.8</v>
      </c>
      <c r="L31" s="26">
        <f t="shared" si="2"/>
        <v>0</v>
      </c>
      <c r="M31" s="26">
        <f t="shared" si="3"/>
        <v>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/>
      <c r="AF31" s="53"/>
      <c r="AG31" s="53"/>
      <c r="AH31" s="53">
        <v>0</v>
      </c>
      <c r="AI31" s="83"/>
      <c r="AJ31" s="53"/>
      <c r="AK31" s="53"/>
    </row>
    <row r="32" spans="3:37" ht="14.25" hidden="1" customHeight="1">
      <c r="C32" s="82" t="s">
        <v>11</v>
      </c>
      <c r="D32" s="82" t="s">
        <v>4604</v>
      </c>
      <c r="E32" s="82" t="s">
        <v>4708</v>
      </c>
      <c r="F32" s="82" t="s">
        <v>4707</v>
      </c>
      <c r="G32" s="82">
        <v>268</v>
      </c>
      <c r="H32" s="82" t="s">
        <v>702</v>
      </c>
      <c r="I32" s="82">
        <v>4</v>
      </c>
      <c r="J32" s="82">
        <v>0.15</v>
      </c>
      <c r="K32" s="82">
        <v>0.6</v>
      </c>
      <c r="L32" s="26">
        <f t="shared" si="2"/>
        <v>0</v>
      </c>
      <c r="M32" s="26">
        <f t="shared" si="3"/>
        <v>4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786</v>
      </c>
      <c r="AE32" s="84"/>
      <c r="AF32" s="53"/>
      <c r="AG32" s="53"/>
      <c r="AH32" s="53">
        <v>0</v>
      </c>
      <c r="AI32" s="83"/>
      <c r="AJ32" s="53"/>
      <c r="AK32" s="53"/>
    </row>
    <row r="33" spans="3:37" ht="14.25" hidden="1" customHeight="1">
      <c r="C33" s="82" t="s">
        <v>13</v>
      </c>
      <c r="D33" s="82" t="s">
        <v>4605</v>
      </c>
      <c r="E33" s="82" t="s">
        <v>4710</v>
      </c>
      <c r="F33" s="82" t="s">
        <v>4709</v>
      </c>
      <c r="G33" s="82"/>
      <c r="H33" s="82" t="s">
        <v>702</v>
      </c>
      <c r="I33" s="82">
        <v>40</v>
      </c>
      <c r="J33" s="82">
        <v>0.4</v>
      </c>
      <c r="K33" s="82">
        <v>16</v>
      </c>
      <c r="L33" s="26">
        <f t="shared" si="2"/>
        <v>0</v>
      </c>
      <c r="M33" s="26">
        <f t="shared" si="3"/>
        <v>40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>PL10</v>
      </c>
      <c r="AC33" s="53" t="str">
        <f t="shared" si="5"/>
        <v/>
      </c>
      <c r="AD33" s="53" t="s">
        <v>703</v>
      </c>
      <c r="AE33" s="84"/>
      <c r="AF33" s="53"/>
      <c r="AG33" s="53"/>
      <c r="AH33" s="53">
        <v>0</v>
      </c>
      <c r="AI33" s="83"/>
      <c r="AJ33" s="53"/>
      <c r="AK33" s="53"/>
    </row>
    <row r="34" spans="3:37" ht="14.25" hidden="1" customHeight="1">
      <c r="C34" s="82" t="s">
        <v>11</v>
      </c>
      <c r="D34" s="82" t="s">
        <v>4606</v>
      </c>
      <c r="E34" s="82" t="s">
        <v>4708</v>
      </c>
      <c r="F34" s="82" t="s">
        <v>4711</v>
      </c>
      <c r="G34" s="82">
        <v>350</v>
      </c>
      <c r="H34" s="82" t="s">
        <v>702</v>
      </c>
      <c r="I34" s="82">
        <v>2</v>
      </c>
      <c r="J34" s="82">
        <v>0.4</v>
      </c>
      <c r="K34" s="82">
        <v>0.8</v>
      </c>
      <c r="L34" s="26">
        <f t="shared" si="2"/>
        <v>0</v>
      </c>
      <c r="M34" s="26">
        <f t="shared" si="3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786</v>
      </c>
      <c r="AE34" s="84"/>
      <c r="AF34" s="53"/>
      <c r="AG34" s="53"/>
      <c r="AH34" s="53">
        <v>0</v>
      </c>
      <c r="AI34" s="83"/>
      <c r="AJ34" s="53"/>
      <c r="AK34" s="53"/>
    </row>
    <row r="35" spans="3:37" ht="14.25" hidden="1" customHeight="1">
      <c r="C35" s="82" t="s">
        <v>14</v>
      </c>
      <c r="D35" s="82" t="s">
        <v>4607</v>
      </c>
      <c r="E35" s="82" t="s">
        <v>4713</v>
      </c>
      <c r="F35" s="82" t="s">
        <v>4712</v>
      </c>
      <c r="G35" s="82"/>
      <c r="H35" s="82" t="s">
        <v>683</v>
      </c>
      <c r="I35" s="82">
        <v>2</v>
      </c>
      <c r="J35" s="82">
        <v>0.3</v>
      </c>
      <c r="K35" s="82">
        <v>0.6</v>
      </c>
      <c r="L35" s="26">
        <f t="shared" si="2"/>
        <v>0</v>
      </c>
      <c r="M35" s="26">
        <f t="shared" si="3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/>
      </c>
      <c r="AC35" s="53" t="str">
        <f t="shared" si="5"/>
        <v/>
      </c>
      <c r="AD35" s="53" t="s">
        <v>682</v>
      </c>
      <c r="AE35" s="84"/>
      <c r="AF35" s="53"/>
      <c r="AG35" s="53"/>
      <c r="AH35" s="53">
        <v>0</v>
      </c>
      <c r="AI35" s="83"/>
      <c r="AJ35" s="53"/>
      <c r="AK35" s="53"/>
    </row>
    <row r="36" spans="3:37" ht="14.25" hidden="1" customHeight="1">
      <c r="C36" s="82" t="s">
        <v>13</v>
      </c>
      <c r="D36" s="82" t="s">
        <v>4608</v>
      </c>
      <c r="E36" s="82" t="s">
        <v>4683</v>
      </c>
      <c r="F36" s="82" t="s">
        <v>781</v>
      </c>
      <c r="G36" s="82"/>
      <c r="H36" s="82" t="s">
        <v>702</v>
      </c>
      <c r="I36" s="82">
        <v>2</v>
      </c>
      <c r="J36" s="82">
        <v>88.5</v>
      </c>
      <c r="K36" s="82">
        <v>177</v>
      </c>
      <c r="L36" s="26">
        <f t="shared" si="2"/>
        <v>0</v>
      </c>
      <c r="M36" s="26">
        <f t="shared" si="3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>PL10</v>
      </c>
      <c r="AC36" s="53" t="str">
        <f t="shared" si="5"/>
        <v/>
      </c>
      <c r="AD36" s="53" t="s">
        <v>703</v>
      </c>
      <c r="AE36" s="84"/>
      <c r="AF36" s="53"/>
      <c r="AG36" s="53"/>
      <c r="AH36" s="53">
        <v>0</v>
      </c>
      <c r="AI36" s="83"/>
      <c r="AJ36" s="53"/>
      <c r="AK36" s="53"/>
    </row>
    <row r="37" spans="3:37" ht="14.25" hidden="1" customHeight="1">
      <c r="C37" s="82" t="s">
        <v>13</v>
      </c>
      <c r="D37" s="82" t="s">
        <v>4609</v>
      </c>
      <c r="E37" s="82" t="s">
        <v>4685</v>
      </c>
      <c r="F37" s="82" t="s">
        <v>4684</v>
      </c>
      <c r="G37" s="82"/>
      <c r="H37" s="82" t="s">
        <v>702</v>
      </c>
      <c r="I37" s="82">
        <v>6</v>
      </c>
      <c r="J37" s="82">
        <v>4.4000000000000004</v>
      </c>
      <c r="K37" s="82">
        <v>26.400000000000002</v>
      </c>
      <c r="L37" s="26">
        <f t="shared" si="2"/>
        <v>0</v>
      </c>
      <c r="M37" s="26">
        <f t="shared" si="3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PL10</v>
      </c>
      <c r="AC37" s="53" t="str">
        <f t="shared" si="5"/>
        <v/>
      </c>
      <c r="AD37" s="53" t="s">
        <v>703</v>
      </c>
      <c r="AE37" s="84"/>
      <c r="AF37" s="53"/>
      <c r="AG37" s="53"/>
      <c r="AH37" s="53">
        <v>0</v>
      </c>
      <c r="AI37" s="83"/>
      <c r="AJ37" s="53"/>
      <c r="AK37" s="53"/>
    </row>
    <row r="38" spans="3:37" ht="14.25" hidden="1" customHeight="1">
      <c r="C38" s="82" t="s">
        <v>13</v>
      </c>
      <c r="D38" s="82" t="s">
        <v>4610</v>
      </c>
      <c r="E38" s="82" t="s">
        <v>4686</v>
      </c>
      <c r="F38" s="82" t="s">
        <v>4684</v>
      </c>
      <c r="G38" s="82"/>
      <c r="H38" s="82" t="s">
        <v>702</v>
      </c>
      <c r="I38" s="82">
        <v>8</v>
      </c>
      <c r="J38" s="82">
        <v>0.9</v>
      </c>
      <c r="K38" s="82">
        <v>7.2</v>
      </c>
      <c r="L38" s="26">
        <f t="shared" si="2"/>
        <v>0</v>
      </c>
      <c r="M38" s="26">
        <f t="shared" si="3"/>
        <v>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PL10</v>
      </c>
      <c r="AC38" s="53" t="str">
        <f t="shared" si="5"/>
        <v/>
      </c>
      <c r="AD38" s="53" t="s">
        <v>703</v>
      </c>
      <c r="AE38" s="84"/>
      <c r="AF38" s="53"/>
      <c r="AG38" s="53"/>
      <c r="AH38" s="53">
        <v>0</v>
      </c>
      <c r="AI38" s="83"/>
      <c r="AJ38" s="53"/>
      <c r="AK38" s="53"/>
    </row>
    <row r="39" spans="3:37" ht="14.25" hidden="1" customHeight="1">
      <c r="C39" s="82" t="s">
        <v>13</v>
      </c>
      <c r="D39" s="82" t="s">
        <v>4611</v>
      </c>
      <c r="E39" s="82" t="s">
        <v>4688</v>
      </c>
      <c r="F39" s="82" t="s">
        <v>4687</v>
      </c>
      <c r="G39" s="82"/>
      <c r="H39" s="82" t="s">
        <v>754</v>
      </c>
      <c r="I39" s="82">
        <v>2</v>
      </c>
      <c r="J39" s="82">
        <v>12.9</v>
      </c>
      <c r="K39" s="82">
        <v>25.8</v>
      </c>
      <c r="L39" s="26">
        <f t="shared" si="2"/>
        <v>0</v>
      </c>
      <c r="M39" s="26">
        <f t="shared" si="3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>PL1.5</v>
      </c>
      <c r="AC39" s="53" t="str">
        <f t="shared" si="5"/>
        <v/>
      </c>
      <c r="AD39" s="53" t="s">
        <v>786</v>
      </c>
      <c r="AE39" s="84"/>
      <c r="AF39" s="53"/>
      <c r="AG39" s="53"/>
      <c r="AH39" s="53">
        <v>0</v>
      </c>
      <c r="AI39" s="83"/>
      <c r="AJ39" s="53"/>
      <c r="AK39" s="53"/>
    </row>
    <row r="40" spans="3:37" ht="14.25" hidden="1" customHeight="1">
      <c r="C40" s="82" t="s">
        <v>11</v>
      </c>
      <c r="D40" s="82" t="s">
        <v>4612</v>
      </c>
      <c r="E40" s="82" t="s">
        <v>4690</v>
      </c>
      <c r="F40" s="82" t="s">
        <v>4689</v>
      </c>
      <c r="G40" s="82">
        <v>64</v>
      </c>
      <c r="H40" s="82" t="s">
        <v>4691</v>
      </c>
      <c r="I40" s="82">
        <v>16</v>
      </c>
      <c r="J40" s="82">
        <v>0.15</v>
      </c>
      <c r="K40" s="82">
        <v>2.4</v>
      </c>
      <c r="L40" s="26">
        <f t="shared" si="2"/>
        <v>0</v>
      </c>
      <c r="M40" s="26">
        <f t="shared" si="3"/>
        <v>16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786</v>
      </c>
      <c r="AE40" s="84"/>
      <c r="AF40" s="53"/>
      <c r="AG40" s="53"/>
      <c r="AH40" s="53">
        <v>0</v>
      </c>
      <c r="AI40" s="83"/>
      <c r="AJ40" s="53"/>
      <c r="AK40" s="53"/>
    </row>
    <row r="41" spans="3:37" ht="14.25" hidden="1" customHeight="1">
      <c r="C41" s="82" t="s">
        <v>13</v>
      </c>
      <c r="D41" s="82" t="s">
        <v>4613</v>
      </c>
      <c r="E41" s="82" t="s">
        <v>4692</v>
      </c>
      <c r="F41" s="82" t="s">
        <v>2135</v>
      </c>
      <c r="G41" s="82"/>
      <c r="H41" s="82" t="s">
        <v>4691</v>
      </c>
      <c r="I41" s="82">
        <v>32</v>
      </c>
      <c r="J41" s="82">
        <v>7.0000000000000007E-2</v>
      </c>
      <c r="K41" s="82">
        <v>2.2400000000000002</v>
      </c>
      <c r="L41" s="26">
        <f t="shared" si="2"/>
        <v>0</v>
      </c>
      <c r="M41" s="26">
        <f t="shared" si="3"/>
        <v>32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 xml:space="preserve">PL1.5 </v>
      </c>
      <c r="AC41" s="53" t="str">
        <f t="shared" si="5"/>
        <v/>
      </c>
      <c r="AD41" s="53" t="s">
        <v>703</v>
      </c>
      <c r="AE41" s="84"/>
      <c r="AF41" s="53"/>
      <c r="AG41" s="53"/>
      <c r="AH41" s="53">
        <v>0</v>
      </c>
      <c r="AI41" s="83"/>
      <c r="AJ41" s="53"/>
      <c r="AK41" s="53"/>
    </row>
    <row r="42" spans="3:37" ht="14.25" hidden="1" customHeight="1">
      <c r="C42" s="82" t="s">
        <v>14</v>
      </c>
      <c r="D42" s="82" t="s">
        <v>4614</v>
      </c>
      <c r="E42" s="82" t="s">
        <v>4694</v>
      </c>
      <c r="F42" s="82" t="s">
        <v>4693</v>
      </c>
      <c r="G42" s="82"/>
      <c r="H42" s="82" t="s">
        <v>4691</v>
      </c>
      <c r="I42" s="82">
        <v>32</v>
      </c>
      <c r="J42" s="82">
        <v>0.01</v>
      </c>
      <c r="K42" s="82">
        <v>0.32</v>
      </c>
      <c r="L42" s="26">
        <f t="shared" si="2"/>
        <v>0</v>
      </c>
      <c r="M42" s="26">
        <f t="shared" si="3"/>
        <v>32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682</v>
      </c>
      <c r="AE42" s="84"/>
      <c r="AF42" s="53"/>
      <c r="AG42" s="53"/>
      <c r="AH42" s="53">
        <v>0</v>
      </c>
      <c r="AI42" s="83"/>
      <c r="AJ42" s="53"/>
      <c r="AK42" s="53"/>
    </row>
    <row r="43" spans="3:37" ht="14.25" hidden="1" customHeight="1">
      <c r="C43" s="82" t="s">
        <v>14</v>
      </c>
      <c r="D43" s="82" t="s">
        <v>4615</v>
      </c>
      <c r="E43" s="82" t="s">
        <v>4696</v>
      </c>
      <c r="F43" s="82" t="s">
        <v>4695</v>
      </c>
      <c r="G43" s="82"/>
      <c r="H43" s="82" t="s">
        <v>4697</v>
      </c>
      <c r="I43" s="82">
        <v>2</v>
      </c>
      <c r="J43" s="82">
        <v>0.12</v>
      </c>
      <c r="K43" s="82">
        <v>0.24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84"/>
      <c r="AF43" s="53"/>
      <c r="AG43" s="53"/>
      <c r="AH43" s="53">
        <v>0</v>
      </c>
      <c r="AI43" s="83"/>
      <c r="AJ43" s="53"/>
      <c r="AK43" s="53"/>
    </row>
    <row r="44" spans="3:37" ht="14.25" hidden="1" customHeight="1">
      <c r="C44" s="82" t="s">
        <v>14</v>
      </c>
      <c r="D44" s="82" t="s">
        <v>4616</v>
      </c>
      <c r="E44" s="82" t="s">
        <v>4699</v>
      </c>
      <c r="F44" s="82" t="s">
        <v>4698</v>
      </c>
      <c r="G44" s="82"/>
      <c r="H44" s="82" t="s">
        <v>4700</v>
      </c>
      <c r="I44" s="82">
        <v>2</v>
      </c>
      <c r="J44" s="82">
        <v>0.1</v>
      </c>
      <c r="K44" s="82">
        <v>0.2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682</v>
      </c>
      <c r="AE44" s="84"/>
      <c r="AF44" s="53"/>
      <c r="AG44" s="53"/>
      <c r="AH44" s="53">
        <v>0</v>
      </c>
      <c r="AI44" s="83"/>
      <c r="AJ44" s="53"/>
      <c r="AK44" s="53"/>
    </row>
    <row r="45" spans="3:37" ht="14.25" hidden="1" customHeight="1">
      <c r="C45" s="82" t="s">
        <v>14</v>
      </c>
      <c r="D45" s="82" t="s">
        <v>4617</v>
      </c>
      <c r="E45" s="82" t="s">
        <v>4702</v>
      </c>
      <c r="F45" s="82" t="s">
        <v>4701</v>
      </c>
      <c r="G45" s="82"/>
      <c r="H45" s="82" t="s">
        <v>4703</v>
      </c>
      <c r="I45" s="82">
        <v>80</v>
      </c>
      <c r="J45" s="82">
        <v>0.01</v>
      </c>
      <c r="K45" s="82">
        <v>0.8</v>
      </c>
      <c r="L45" s="26">
        <f t="shared" si="2"/>
        <v>0</v>
      </c>
      <c r="M45" s="26">
        <f t="shared" si="3"/>
        <v>80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682</v>
      </c>
      <c r="AE45" s="84"/>
      <c r="AF45" s="53"/>
      <c r="AG45" s="53"/>
      <c r="AH45" s="53">
        <v>0</v>
      </c>
      <c r="AI45" s="83"/>
      <c r="AJ45" s="53"/>
      <c r="AK45" s="53"/>
    </row>
    <row r="46" spans="3:37" ht="14.25" hidden="1" customHeight="1">
      <c r="C46" s="82" t="s">
        <v>14</v>
      </c>
      <c r="D46" s="82" t="s">
        <v>4618</v>
      </c>
      <c r="E46" s="82" t="s">
        <v>4705</v>
      </c>
      <c r="F46" s="82" t="s">
        <v>4704</v>
      </c>
      <c r="G46" s="82"/>
      <c r="H46" s="82" t="s">
        <v>4706</v>
      </c>
      <c r="I46" s="82">
        <v>4</v>
      </c>
      <c r="J46" s="82">
        <v>3.2</v>
      </c>
      <c r="K46" s="82">
        <v>12.8</v>
      </c>
      <c r="L46" s="26">
        <f t="shared" si="2"/>
        <v>0</v>
      </c>
      <c r="M46" s="26">
        <f t="shared" si="3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682</v>
      </c>
      <c r="AE46" s="84"/>
      <c r="AF46" s="53"/>
      <c r="AG46" s="53"/>
      <c r="AH46" s="53">
        <v>0</v>
      </c>
      <c r="AI46" s="83"/>
      <c r="AJ46" s="53"/>
      <c r="AK46" s="53"/>
    </row>
    <row r="47" spans="3:37" ht="14.25" hidden="1" customHeight="1">
      <c r="C47" s="82" t="s">
        <v>13</v>
      </c>
      <c r="D47" s="82" t="s">
        <v>4619</v>
      </c>
      <c r="E47" s="82" t="s">
        <v>4644</v>
      </c>
      <c r="F47" s="82" t="s">
        <v>781</v>
      </c>
      <c r="G47" s="82"/>
      <c r="H47" s="82" t="s">
        <v>702</v>
      </c>
      <c r="I47" s="82">
        <v>2</v>
      </c>
      <c r="J47" s="82">
        <v>40.4</v>
      </c>
      <c r="K47" s="82">
        <v>80.8</v>
      </c>
      <c r="L47" s="26">
        <f t="shared" si="2"/>
        <v>0</v>
      </c>
      <c r="M47" s="26">
        <f t="shared" si="3"/>
        <v>2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>PL10</v>
      </c>
      <c r="AC47" s="53" t="str">
        <f t="shared" si="5"/>
        <v/>
      </c>
      <c r="AD47" s="53" t="s">
        <v>703</v>
      </c>
      <c r="AE47" s="84"/>
      <c r="AF47" s="53"/>
      <c r="AG47" s="53"/>
      <c r="AH47" s="53">
        <v>0</v>
      </c>
      <c r="AI47" s="83"/>
      <c r="AJ47" s="53"/>
      <c r="AK47" s="53"/>
    </row>
    <row r="48" spans="3:37" ht="14.25" hidden="1" customHeight="1">
      <c r="C48" s="82" t="s">
        <v>13</v>
      </c>
      <c r="D48" s="82" t="s">
        <v>4620</v>
      </c>
      <c r="E48" s="82" t="s">
        <v>4647</v>
      </c>
      <c r="F48" s="82" t="s">
        <v>781</v>
      </c>
      <c r="G48" s="82"/>
      <c r="H48" s="82" t="s">
        <v>702</v>
      </c>
      <c r="I48" s="82">
        <v>2</v>
      </c>
      <c r="J48" s="82">
        <v>2.7</v>
      </c>
      <c r="K48" s="82">
        <v>5.4</v>
      </c>
      <c r="L48" s="26">
        <f t="shared" si="2"/>
        <v>0</v>
      </c>
      <c r="M48" s="26">
        <f t="shared" si="3"/>
        <v>2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>PL10</v>
      </c>
      <c r="AC48" s="53" t="str">
        <f t="shared" si="5"/>
        <v/>
      </c>
      <c r="AD48" s="53" t="s">
        <v>703</v>
      </c>
      <c r="AE48" s="84"/>
      <c r="AF48" s="53"/>
      <c r="AG48" s="53"/>
      <c r="AH48" s="53">
        <v>0</v>
      </c>
      <c r="AI48" s="83"/>
      <c r="AJ48" s="53"/>
      <c r="AK48" s="53"/>
    </row>
    <row r="49" spans="3:37" ht="14.25" hidden="1" customHeight="1">
      <c r="C49" s="82" t="s">
        <v>13</v>
      </c>
      <c r="D49" s="82" t="s">
        <v>4621</v>
      </c>
      <c r="E49" s="82" t="s">
        <v>4652</v>
      </c>
      <c r="F49" s="82" t="s">
        <v>781</v>
      </c>
      <c r="G49" s="82"/>
      <c r="H49" s="82" t="s">
        <v>702</v>
      </c>
      <c r="I49" s="82">
        <v>20</v>
      </c>
      <c r="J49" s="82">
        <v>0.2</v>
      </c>
      <c r="K49" s="82">
        <v>4</v>
      </c>
      <c r="L49" s="26">
        <f t="shared" si="2"/>
        <v>0</v>
      </c>
      <c r="M49" s="26">
        <f t="shared" si="3"/>
        <v>20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>PL10</v>
      </c>
      <c r="AC49" s="53" t="str">
        <f t="shared" si="5"/>
        <v/>
      </c>
      <c r="AD49" s="53" t="s">
        <v>703</v>
      </c>
      <c r="AE49" s="84"/>
      <c r="AF49" s="53"/>
      <c r="AG49" s="53"/>
      <c r="AH49" s="53">
        <v>0</v>
      </c>
      <c r="AI49" s="83"/>
      <c r="AJ49" s="53"/>
      <c r="AK49" s="53"/>
    </row>
    <row r="50" spans="3:37" ht="14.25" hidden="1" customHeight="1">
      <c r="C50" s="82" t="s">
        <v>13</v>
      </c>
      <c r="D50" s="82" t="s">
        <v>4622</v>
      </c>
      <c r="E50" s="82" t="s">
        <v>4654</v>
      </c>
      <c r="F50" s="82" t="s">
        <v>781</v>
      </c>
      <c r="G50" s="82"/>
      <c r="H50" s="82" t="s">
        <v>702</v>
      </c>
      <c r="I50" s="82">
        <v>40</v>
      </c>
      <c r="J50" s="82">
        <v>0.1</v>
      </c>
      <c r="K50" s="82">
        <v>4</v>
      </c>
      <c r="L50" s="26">
        <f t="shared" si="2"/>
        <v>0</v>
      </c>
      <c r="M50" s="26">
        <f t="shared" si="3"/>
        <v>40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>PL10</v>
      </c>
      <c r="AC50" s="53" t="str">
        <f t="shared" si="5"/>
        <v/>
      </c>
      <c r="AD50" s="53" t="s">
        <v>703</v>
      </c>
      <c r="AE50" s="84"/>
      <c r="AF50" s="53"/>
      <c r="AG50" s="53"/>
      <c r="AH50" s="53">
        <v>0</v>
      </c>
      <c r="AI50" s="83"/>
      <c r="AJ50" s="53"/>
      <c r="AK50" s="53"/>
    </row>
    <row r="51" spans="3:37" ht="14.25" hidden="1" customHeight="1">
      <c r="C51" s="82" t="s">
        <v>11</v>
      </c>
      <c r="D51" s="82" t="s">
        <v>4623</v>
      </c>
      <c r="E51" s="82" t="s">
        <v>4648</v>
      </c>
      <c r="F51" s="82" t="s">
        <v>874</v>
      </c>
      <c r="G51" s="82">
        <v>535</v>
      </c>
      <c r="H51" s="82" t="s">
        <v>702</v>
      </c>
      <c r="I51" s="82">
        <v>2</v>
      </c>
      <c r="J51" s="82">
        <v>1.2</v>
      </c>
      <c r="K51" s="82">
        <v>2.4</v>
      </c>
      <c r="L51" s="26">
        <f t="shared" si="2"/>
        <v>0</v>
      </c>
      <c r="M51" s="26">
        <f t="shared" si="3"/>
        <v>2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84"/>
      <c r="AF51" s="53"/>
      <c r="AG51" s="53"/>
      <c r="AH51" s="53">
        <v>0</v>
      </c>
      <c r="AI51" s="83"/>
      <c r="AJ51" s="53"/>
      <c r="AK51" s="53"/>
    </row>
    <row r="52" spans="3:37" ht="14.25" hidden="1" customHeight="1">
      <c r="C52" s="82" t="s">
        <v>13</v>
      </c>
      <c r="D52" s="82" t="s">
        <v>4624</v>
      </c>
      <c r="E52" s="82" t="s">
        <v>4674</v>
      </c>
      <c r="F52" s="82" t="s">
        <v>4672</v>
      </c>
      <c r="G52" s="82"/>
      <c r="H52" s="82" t="s">
        <v>702</v>
      </c>
      <c r="I52" s="82">
        <v>2</v>
      </c>
      <c r="J52" s="82">
        <v>0.3</v>
      </c>
      <c r="K52" s="82">
        <v>0.6</v>
      </c>
      <c r="L52" s="26">
        <f t="shared" si="2"/>
        <v>0</v>
      </c>
      <c r="M52" s="26">
        <f t="shared" si="3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>PL10</v>
      </c>
      <c r="AC52" s="53" t="str">
        <f t="shared" si="5"/>
        <v/>
      </c>
      <c r="AD52" s="53" t="s">
        <v>703</v>
      </c>
      <c r="AE52" s="84"/>
      <c r="AF52" s="53"/>
      <c r="AG52" s="53"/>
      <c r="AH52" s="53">
        <v>0</v>
      </c>
      <c r="AI52" s="83"/>
      <c r="AJ52" s="53"/>
      <c r="AK52" s="53"/>
    </row>
    <row r="53" spans="3:37" ht="14.25" hidden="1" customHeight="1">
      <c r="C53" s="82" t="s">
        <v>13</v>
      </c>
      <c r="D53" s="82" t="s">
        <v>4625</v>
      </c>
      <c r="E53" s="82" t="s">
        <v>4676</v>
      </c>
      <c r="F53" s="82" t="s">
        <v>781</v>
      </c>
      <c r="G53" s="82"/>
      <c r="H53" s="82" t="s">
        <v>702</v>
      </c>
      <c r="I53" s="82">
        <v>2</v>
      </c>
      <c r="J53" s="82">
        <v>1.7</v>
      </c>
      <c r="K53" s="82">
        <v>3.4</v>
      </c>
      <c r="L53" s="26">
        <f t="shared" si="2"/>
        <v>0</v>
      </c>
      <c r="M53" s="26">
        <f t="shared" si="3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>PL10</v>
      </c>
      <c r="AC53" s="53" t="str">
        <f t="shared" si="5"/>
        <v/>
      </c>
      <c r="AD53" s="53" t="s">
        <v>703</v>
      </c>
      <c r="AE53" s="84"/>
      <c r="AF53" s="53"/>
      <c r="AG53" s="53"/>
      <c r="AH53" s="53">
        <v>0</v>
      </c>
      <c r="AI53" s="83"/>
      <c r="AJ53" s="53"/>
      <c r="AK53" s="53"/>
    </row>
    <row r="54" spans="3:37" ht="14.25" hidden="1" customHeight="1">
      <c r="C54" s="82" t="s">
        <v>11</v>
      </c>
      <c r="D54" s="82" t="s">
        <v>4626</v>
      </c>
      <c r="E54" s="82" t="s">
        <v>4671</v>
      </c>
      <c r="F54" s="82" t="s">
        <v>4669</v>
      </c>
      <c r="G54" s="82">
        <v>1190</v>
      </c>
      <c r="H54" s="82" t="s">
        <v>702</v>
      </c>
      <c r="I54" s="82">
        <v>2</v>
      </c>
      <c r="J54" s="82">
        <v>12.7</v>
      </c>
      <c r="K54" s="82">
        <v>25.4</v>
      </c>
      <c r="L54" s="26">
        <f t="shared" si="2"/>
        <v>0</v>
      </c>
      <c r="M54" s="26">
        <f t="shared" si="3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84"/>
      <c r="AF54" s="53"/>
      <c r="AG54" s="53"/>
      <c r="AH54" s="53">
        <v>0</v>
      </c>
      <c r="AI54" s="83"/>
      <c r="AJ54" s="53"/>
      <c r="AK54" s="53"/>
    </row>
    <row r="55" spans="3:37" ht="14.25" hidden="1" customHeight="1">
      <c r="C55" s="82" t="s">
        <v>13</v>
      </c>
      <c r="D55" s="82" t="s">
        <v>4627</v>
      </c>
      <c r="E55" s="82" t="s">
        <v>4650</v>
      </c>
      <c r="F55" s="82" t="s">
        <v>4649</v>
      </c>
      <c r="G55" s="82"/>
      <c r="H55" s="82" t="s">
        <v>702</v>
      </c>
      <c r="I55" s="82">
        <v>2</v>
      </c>
      <c r="J55" s="82">
        <v>2.1</v>
      </c>
      <c r="K55" s="82">
        <v>4.2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>PL10</v>
      </c>
      <c r="AC55" s="53" t="str">
        <f t="shared" si="5"/>
        <v/>
      </c>
      <c r="AD55" s="53" t="s">
        <v>786</v>
      </c>
      <c r="AE55" s="84"/>
      <c r="AF55" s="53"/>
      <c r="AG55" s="53"/>
      <c r="AH55" s="53">
        <v>0</v>
      </c>
      <c r="AI55" s="83"/>
      <c r="AJ55" s="53"/>
      <c r="AK55" s="53"/>
    </row>
    <row r="56" spans="3:37" ht="14.25" hidden="1" customHeight="1">
      <c r="C56" s="82" t="s">
        <v>14</v>
      </c>
      <c r="D56" s="82" t="s">
        <v>4628</v>
      </c>
      <c r="E56" s="82" t="s">
        <v>4660</v>
      </c>
      <c r="F56" s="82" t="s">
        <v>4658</v>
      </c>
      <c r="G56" s="82"/>
      <c r="H56" s="82" t="s">
        <v>683</v>
      </c>
      <c r="I56" s="82">
        <v>20</v>
      </c>
      <c r="J56" s="82">
        <v>0.1</v>
      </c>
      <c r="K56" s="82">
        <v>2</v>
      </c>
      <c r="L56" s="26">
        <f t="shared" si="2"/>
        <v>0</v>
      </c>
      <c r="M56" s="26">
        <f t="shared" si="3"/>
        <v>20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682</v>
      </c>
      <c r="AE56" s="84"/>
      <c r="AF56" s="53"/>
      <c r="AG56" s="53"/>
      <c r="AH56" s="53">
        <v>0</v>
      </c>
      <c r="AI56" s="83"/>
      <c r="AJ56" s="53"/>
      <c r="AK56" s="53"/>
    </row>
    <row r="57" spans="3:37" ht="14.25" hidden="1" customHeight="1">
      <c r="C57" s="82" t="s">
        <v>14</v>
      </c>
      <c r="D57" s="82" t="s">
        <v>4629</v>
      </c>
      <c r="E57" s="82" t="s">
        <v>4663</v>
      </c>
      <c r="F57" s="82" t="s">
        <v>4661</v>
      </c>
      <c r="G57" s="82"/>
      <c r="H57" s="82" t="s">
        <v>683</v>
      </c>
      <c r="I57" s="82">
        <v>20</v>
      </c>
      <c r="J57" s="82">
        <v>0.1</v>
      </c>
      <c r="K57" s="82">
        <v>2</v>
      </c>
      <c r="L57" s="26">
        <f t="shared" si="2"/>
        <v>0</v>
      </c>
      <c r="M57" s="26">
        <f t="shared" si="3"/>
        <v>20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682</v>
      </c>
      <c r="AE57" s="84"/>
      <c r="AF57" s="53"/>
      <c r="AG57" s="53"/>
      <c r="AH57" s="53">
        <v>0</v>
      </c>
      <c r="AI57" s="83"/>
      <c r="AJ57" s="53"/>
      <c r="AK57" s="53"/>
    </row>
    <row r="58" spans="3:37" ht="14.25" hidden="1" customHeight="1">
      <c r="C58" s="82" t="s">
        <v>14</v>
      </c>
      <c r="D58" s="82" t="s">
        <v>4630</v>
      </c>
      <c r="E58" s="82" t="s">
        <v>4666</v>
      </c>
      <c r="F58" s="82" t="s">
        <v>4664</v>
      </c>
      <c r="G58" s="82"/>
      <c r="H58" s="82" t="s">
        <v>683</v>
      </c>
      <c r="I58" s="82">
        <v>20</v>
      </c>
      <c r="J58" s="82">
        <v>0.1</v>
      </c>
      <c r="K58" s="82">
        <v>2</v>
      </c>
      <c r="L58" s="26">
        <f t="shared" si="2"/>
        <v>0</v>
      </c>
      <c r="M58" s="26">
        <f t="shared" si="3"/>
        <v>20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682</v>
      </c>
      <c r="AE58" s="84"/>
      <c r="AF58" s="53"/>
      <c r="AG58" s="53"/>
      <c r="AH58" s="53">
        <v>0</v>
      </c>
      <c r="AI58" s="83"/>
      <c r="AJ58" s="53"/>
      <c r="AK58" s="53"/>
    </row>
    <row r="59" spans="3:37" ht="14.25" hidden="1" customHeight="1">
      <c r="C59" s="82" t="s">
        <v>14</v>
      </c>
      <c r="D59" s="82" t="s">
        <v>4631</v>
      </c>
      <c r="E59" s="82" t="s">
        <v>4657</v>
      </c>
      <c r="F59" s="82" t="s">
        <v>4655</v>
      </c>
      <c r="G59" s="82"/>
      <c r="H59" s="82" t="s">
        <v>683</v>
      </c>
      <c r="I59" s="82">
        <v>20</v>
      </c>
      <c r="J59" s="82">
        <v>0.1</v>
      </c>
      <c r="K59" s="82">
        <v>2</v>
      </c>
      <c r="L59" s="26">
        <f t="shared" si="2"/>
        <v>0</v>
      </c>
      <c r="M59" s="26">
        <f t="shared" si="3"/>
        <v>20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682</v>
      </c>
      <c r="AE59" s="84"/>
      <c r="AF59" s="53"/>
      <c r="AG59" s="53"/>
      <c r="AH59" s="53">
        <v>0</v>
      </c>
      <c r="AI59" s="83"/>
      <c r="AJ59" s="53"/>
      <c r="AK59" s="53"/>
    </row>
    <row r="60" spans="3:37" ht="14.25" hidden="1" customHeight="1">
      <c r="C60" s="82" t="s">
        <v>14</v>
      </c>
      <c r="D60" s="82" t="s">
        <v>4632</v>
      </c>
      <c r="E60" s="82" t="s">
        <v>4668</v>
      </c>
      <c r="F60" s="82" t="s">
        <v>4655</v>
      </c>
      <c r="G60" s="82"/>
      <c r="H60" s="82" t="s">
        <v>683</v>
      </c>
      <c r="I60" s="82">
        <v>20</v>
      </c>
      <c r="J60" s="82">
        <v>0.1</v>
      </c>
      <c r="K60" s="82">
        <v>2</v>
      </c>
      <c r="L60" s="26">
        <f t="shared" si="2"/>
        <v>0</v>
      </c>
      <c r="M60" s="26">
        <f t="shared" si="3"/>
        <v>20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682</v>
      </c>
      <c r="AE60" s="84"/>
      <c r="AF60" s="53"/>
      <c r="AG60" s="53"/>
      <c r="AH60" s="53">
        <v>0</v>
      </c>
      <c r="AI60" s="83"/>
      <c r="AJ60" s="53"/>
      <c r="AK60" s="53"/>
    </row>
    <row r="61" spans="3:37" ht="14.25" hidden="1" customHeight="1">
      <c r="C61" s="82" t="s">
        <v>14</v>
      </c>
      <c r="D61" s="82" t="s">
        <v>2262</v>
      </c>
      <c r="E61" s="82" t="s">
        <v>1973</v>
      </c>
      <c r="F61" s="82" t="s">
        <v>1974</v>
      </c>
      <c r="G61" s="82">
        <v>43</v>
      </c>
      <c r="H61" s="82" t="s">
        <v>1975</v>
      </c>
      <c r="I61" s="82">
        <v>52</v>
      </c>
      <c r="J61" s="82">
        <v>0</v>
      </c>
      <c r="K61" s="82">
        <v>0</v>
      </c>
      <c r="L61" s="26">
        <f t="shared" si="2"/>
        <v>0</v>
      </c>
      <c r="M61" s="26">
        <f t="shared" si="3"/>
        <v>52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682</v>
      </c>
      <c r="AE61" s="84"/>
      <c r="AF61" s="53"/>
      <c r="AG61" s="53"/>
      <c r="AH61" s="53">
        <v>0</v>
      </c>
      <c r="AI61" s="83"/>
      <c r="AJ61" s="53"/>
      <c r="AK61" s="53"/>
    </row>
    <row r="62" spans="3:37" ht="14.25" hidden="1" customHeight="1">
      <c r="C62" s="82" t="s">
        <v>11</v>
      </c>
      <c r="D62" s="82" t="s">
        <v>2263</v>
      </c>
      <c r="E62" s="82" t="s">
        <v>732</v>
      </c>
      <c r="F62" s="82" t="s">
        <v>717</v>
      </c>
      <c r="G62" s="82">
        <v>10676</v>
      </c>
      <c r="H62" s="82" t="s">
        <v>702</v>
      </c>
      <c r="I62" s="82">
        <v>1</v>
      </c>
      <c r="J62" s="82">
        <v>262.60000000000002</v>
      </c>
      <c r="K62" s="82">
        <v>262.60000000000002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2210</v>
      </c>
      <c r="AH62" s="53">
        <v>1</v>
      </c>
      <c r="AI62" s="83">
        <v>46240</v>
      </c>
      <c r="AJ62" s="53"/>
      <c r="AK62" s="53"/>
    </row>
    <row r="63" spans="3:37" ht="14.25" hidden="1" customHeight="1">
      <c r="C63" s="82" t="s">
        <v>11</v>
      </c>
      <c r="D63" s="82" t="s">
        <v>2264</v>
      </c>
      <c r="E63" s="82" t="s">
        <v>1980</v>
      </c>
      <c r="F63" s="82" t="s">
        <v>717</v>
      </c>
      <c r="G63" s="82">
        <v>5286</v>
      </c>
      <c r="H63" s="82" t="s">
        <v>702</v>
      </c>
      <c r="I63" s="82">
        <v>1</v>
      </c>
      <c r="J63" s="82">
        <v>201.5</v>
      </c>
      <c r="K63" s="82">
        <v>201.5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53" t="s">
        <v>1981</v>
      </c>
      <c r="AF63" s="53"/>
      <c r="AG63" s="53" t="s">
        <v>2207</v>
      </c>
      <c r="AH63" s="53">
        <v>1</v>
      </c>
      <c r="AI63" s="83">
        <v>46240</v>
      </c>
      <c r="AJ63" s="53"/>
      <c r="AK63" s="53"/>
    </row>
    <row r="64" spans="3:37" ht="14.25" hidden="1" customHeight="1">
      <c r="C64" s="82" t="s">
        <v>11</v>
      </c>
      <c r="D64" s="82" t="s">
        <v>2265</v>
      </c>
      <c r="E64" s="82" t="s">
        <v>732</v>
      </c>
      <c r="F64" s="82" t="s">
        <v>717</v>
      </c>
      <c r="G64" s="82">
        <v>164</v>
      </c>
      <c r="H64" s="82" t="s">
        <v>702</v>
      </c>
      <c r="I64" s="82">
        <v>5</v>
      </c>
      <c r="J64" s="82">
        <v>4</v>
      </c>
      <c r="K64" s="82">
        <v>20</v>
      </c>
      <c r="L64" s="26">
        <f t="shared" si="2"/>
        <v>0</v>
      </c>
      <c r="M64" s="26">
        <f t="shared" si="3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/>
      </c>
      <c r="AC64" s="53" t="str">
        <f t="shared" si="5"/>
        <v/>
      </c>
      <c r="AD64" s="53" t="s">
        <v>703</v>
      </c>
      <c r="AE64" s="84" t="s">
        <v>1977</v>
      </c>
      <c r="AF64" s="53"/>
      <c r="AG64" s="53" t="s">
        <v>2210</v>
      </c>
      <c r="AH64" s="53">
        <v>5</v>
      </c>
      <c r="AI64" s="83">
        <v>46240</v>
      </c>
      <c r="AJ64" s="53"/>
      <c r="AK64" s="53"/>
    </row>
    <row r="65" spans="3:37" ht="14.25" hidden="1" customHeight="1">
      <c r="C65" s="82" t="s">
        <v>11</v>
      </c>
      <c r="D65" s="82" t="s">
        <v>2266</v>
      </c>
      <c r="E65" s="82" t="s">
        <v>732</v>
      </c>
      <c r="F65" s="82" t="s">
        <v>717</v>
      </c>
      <c r="G65" s="82">
        <v>164</v>
      </c>
      <c r="H65" s="82" t="s">
        <v>702</v>
      </c>
      <c r="I65" s="82">
        <v>6</v>
      </c>
      <c r="J65" s="82">
        <v>4</v>
      </c>
      <c r="K65" s="82">
        <v>24</v>
      </c>
      <c r="L65" s="26">
        <f t="shared" si="2"/>
        <v>0</v>
      </c>
      <c r="M65" s="26">
        <f t="shared" si="3"/>
        <v>6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703</v>
      </c>
      <c r="AE65" s="84" t="s">
        <v>1977</v>
      </c>
      <c r="AF65" s="53"/>
      <c r="AG65" s="53" t="s">
        <v>2210</v>
      </c>
      <c r="AH65" s="53">
        <v>6</v>
      </c>
      <c r="AI65" s="83">
        <v>46240</v>
      </c>
      <c r="AJ65" s="53"/>
      <c r="AK65" s="53"/>
    </row>
    <row r="66" spans="3:37" ht="14.25" hidden="1" customHeight="1">
      <c r="C66" s="82" t="s">
        <v>11</v>
      </c>
      <c r="D66" s="82" t="s">
        <v>2267</v>
      </c>
      <c r="E66" s="82" t="s">
        <v>732</v>
      </c>
      <c r="F66" s="82" t="s">
        <v>717</v>
      </c>
      <c r="G66" s="82">
        <v>1086</v>
      </c>
      <c r="H66" s="82" t="s">
        <v>702</v>
      </c>
      <c r="I66" s="82">
        <v>1</v>
      </c>
      <c r="J66" s="82">
        <v>26.7</v>
      </c>
      <c r="K66" s="82">
        <v>26.7</v>
      </c>
      <c r="L66" s="26">
        <f t="shared" si="2"/>
        <v>0</v>
      </c>
      <c r="M66" s="26">
        <f t="shared" si="3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/>
      </c>
      <c r="AC66" s="53" t="str">
        <f t="shared" si="5"/>
        <v/>
      </c>
      <c r="AD66" s="53" t="s">
        <v>703</v>
      </c>
      <c r="AE66" s="84" t="s">
        <v>1977</v>
      </c>
      <c r="AF66" s="53"/>
      <c r="AG66" s="53" t="s">
        <v>2210</v>
      </c>
      <c r="AH66" s="53">
        <v>1</v>
      </c>
      <c r="AI66" s="83">
        <v>46240</v>
      </c>
      <c r="AJ66" s="53"/>
      <c r="AK66" s="53"/>
    </row>
    <row r="67" spans="3:37" ht="14.25" hidden="1" customHeight="1">
      <c r="C67" s="82" t="s">
        <v>11</v>
      </c>
      <c r="D67" s="82" t="s">
        <v>2268</v>
      </c>
      <c r="E67" s="82" t="s">
        <v>732</v>
      </c>
      <c r="F67" s="82" t="s">
        <v>717</v>
      </c>
      <c r="G67" s="82">
        <v>2075</v>
      </c>
      <c r="H67" s="82" t="s">
        <v>702</v>
      </c>
      <c r="I67" s="82">
        <v>1</v>
      </c>
      <c r="J67" s="82">
        <v>51</v>
      </c>
      <c r="K67" s="82">
        <v>51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/>
      </c>
      <c r="AC67" s="53" t="str">
        <f t="shared" si="5"/>
        <v/>
      </c>
      <c r="AD67" s="53" t="s">
        <v>703</v>
      </c>
      <c r="AE67" s="84" t="s">
        <v>1977</v>
      </c>
      <c r="AF67" s="53"/>
      <c r="AG67" s="53" t="s">
        <v>2210</v>
      </c>
      <c r="AH67" s="53">
        <v>1</v>
      </c>
      <c r="AI67" s="83">
        <v>46240</v>
      </c>
      <c r="AJ67" s="53"/>
      <c r="AK67" s="53"/>
    </row>
    <row r="68" spans="3:37" ht="14.25" hidden="1" customHeight="1">
      <c r="C68" s="82" t="s">
        <v>11</v>
      </c>
      <c r="D68" s="82" t="s">
        <v>2269</v>
      </c>
      <c r="E68" s="82" t="s">
        <v>732</v>
      </c>
      <c r="F68" s="82" t="s">
        <v>717</v>
      </c>
      <c r="G68" s="82">
        <v>3196</v>
      </c>
      <c r="H68" s="82" t="s">
        <v>702</v>
      </c>
      <c r="I68" s="82">
        <v>2</v>
      </c>
      <c r="J68" s="82">
        <v>78.599999999999994</v>
      </c>
      <c r="K68" s="82">
        <v>157.19999999999999</v>
      </c>
      <c r="L68" s="26">
        <f t="shared" si="2"/>
        <v>0</v>
      </c>
      <c r="M68" s="26">
        <f t="shared" si="3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/>
      </c>
      <c r="AC68" s="53" t="str">
        <f t="shared" si="5"/>
        <v/>
      </c>
      <c r="AD68" s="53" t="s">
        <v>703</v>
      </c>
      <c r="AE68" s="84" t="s">
        <v>1977</v>
      </c>
      <c r="AF68" s="53"/>
      <c r="AG68" s="53" t="s">
        <v>2210</v>
      </c>
      <c r="AH68" s="53">
        <v>2</v>
      </c>
      <c r="AI68" s="83">
        <v>46240</v>
      </c>
      <c r="AJ68" s="53"/>
      <c r="AK68" s="53"/>
    </row>
    <row r="69" spans="3:37" ht="14.25" hidden="1" customHeight="1">
      <c r="C69" s="82" t="s">
        <v>11</v>
      </c>
      <c r="D69" s="82" t="s">
        <v>2270</v>
      </c>
      <c r="E69" s="82" t="s">
        <v>732</v>
      </c>
      <c r="F69" s="82" t="s">
        <v>717</v>
      </c>
      <c r="G69" s="82">
        <v>3196</v>
      </c>
      <c r="H69" s="82" t="s">
        <v>702</v>
      </c>
      <c r="I69" s="82">
        <v>3</v>
      </c>
      <c r="J69" s="82">
        <v>78.599999999999994</v>
      </c>
      <c r="K69" s="82">
        <v>235.79999999999998</v>
      </c>
      <c r="L69" s="26">
        <f t="shared" si="2"/>
        <v>0</v>
      </c>
      <c r="M69" s="26">
        <f t="shared" si="3"/>
        <v>3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84" t="s">
        <v>1977</v>
      </c>
      <c r="AF69" s="53"/>
      <c r="AG69" s="53" t="s">
        <v>2210</v>
      </c>
      <c r="AH69" s="53">
        <v>3</v>
      </c>
      <c r="AI69" s="83">
        <v>46240</v>
      </c>
      <c r="AJ69" s="53"/>
      <c r="AK69" s="53"/>
    </row>
    <row r="70" spans="3:37" ht="14.25" hidden="1" customHeight="1">
      <c r="C70" s="82" t="s">
        <v>11</v>
      </c>
      <c r="D70" s="82" t="s">
        <v>2271</v>
      </c>
      <c r="E70" s="82" t="s">
        <v>732</v>
      </c>
      <c r="F70" s="82" t="s">
        <v>717</v>
      </c>
      <c r="G70" s="82">
        <v>2075</v>
      </c>
      <c r="H70" s="82" t="s">
        <v>702</v>
      </c>
      <c r="I70" s="82">
        <v>1</v>
      </c>
      <c r="J70" s="82">
        <v>51</v>
      </c>
      <c r="K70" s="82">
        <v>51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84" t="s">
        <v>1977</v>
      </c>
      <c r="AF70" s="53"/>
      <c r="AG70" s="53" t="s">
        <v>2210</v>
      </c>
      <c r="AH70" s="53">
        <v>1</v>
      </c>
      <c r="AI70" s="83">
        <v>46240</v>
      </c>
      <c r="AJ70" s="53"/>
      <c r="AK70" s="53"/>
    </row>
    <row r="71" spans="3:37" ht="14.25" hidden="1" customHeight="1">
      <c r="C71" s="82" t="s">
        <v>11</v>
      </c>
      <c r="D71" s="82" t="s">
        <v>2272</v>
      </c>
      <c r="E71" s="82" t="s">
        <v>732</v>
      </c>
      <c r="F71" s="82" t="s">
        <v>717</v>
      </c>
      <c r="G71" s="82">
        <v>1086</v>
      </c>
      <c r="H71" s="82" t="s">
        <v>702</v>
      </c>
      <c r="I71" s="82">
        <v>1</v>
      </c>
      <c r="J71" s="82">
        <v>26.7</v>
      </c>
      <c r="K71" s="82">
        <v>26.7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84" t="s">
        <v>1977</v>
      </c>
      <c r="AF71" s="53"/>
      <c r="AG71" s="53" t="s">
        <v>2210</v>
      </c>
      <c r="AH71" s="53">
        <v>1</v>
      </c>
      <c r="AI71" s="83">
        <v>46240</v>
      </c>
      <c r="AJ71" s="53"/>
      <c r="AK71" s="53"/>
    </row>
    <row r="72" spans="3:37" ht="14.25" customHeight="1">
      <c r="C72" s="82" t="s">
        <v>13</v>
      </c>
      <c r="D72" s="82" t="s">
        <v>2273</v>
      </c>
      <c r="E72" s="82" t="s">
        <v>1992</v>
      </c>
      <c r="F72" s="82" t="s">
        <v>1993</v>
      </c>
      <c r="G72" s="82">
        <v>125</v>
      </c>
      <c r="H72" s="82" t="s">
        <v>702</v>
      </c>
      <c r="I72" s="82">
        <v>4</v>
      </c>
      <c r="J72" s="82">
        <v>2.1</v>
      </c>
      <c r="K72" s="82">
        <v>8.4</v>
      </c>
      <c r="L72" s="26">
        <f t="shared" si="2"/>
        <v>4</v>
      </c>
      <c r="M72" s="26">
        <f t="shared" si="3"/>
        <v>0</v>
      </c>
      <c r="N72" s="26"/>
      <c r="O72" s="26">
        <v>4</v>
      </c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>PL25</v>
      </c>
      <c r="AC72" s="53" t="str">
        <f t="shared" si="5"/>
        <v/>
      </c>
      <c r="AD72" s="53" t="s">
        <v>786</v>
      </c>
      <c r="AE72" s="53" t="s">
        <v>1994</v>
      </c>
      <c r="AF72" s="53"/>
      <c r="AG72" s="53" t="s">
        <v>2212</v>
      </c>
      <c r="AH72" s="53">
        <v>4</v>
      </c>
      <c r="AI72" s="83">
        <v>46240</v>
      </c>
      <c r="AJ72" s="53"/>
      <c r="AK72" s="53"/>
    </row>
    <row r="73" spans="3:37" ht="14.25" hidden="1" customHeight="1">
      <c r="C73" s="82" t="s">
        <v>13</v>
      </c>
      <c r="D73" s="82" t="s">
        <v>2274</v>
      </c>
      <c r="E73" s="82" t="s">
        <v>1996</v>
      </c>
      <c r="F73" s="82" t="s">
        <v>1997</v>
      </c>
      <c r="G73" s="82">
        <v>10879</v>
      </c>
      <c r="H73" s="82" t="s">
        <v>702</v>
      </c>
      <c r="I73" s="82">
        <v>1</v>
      </c>
      <c r="J73" s="82">
        <v>1249.2</v>
      </c>
      <c r="K73" s="82">
        <v>1249.2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>PL6</v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2275</v>
      </c>
      <c r="E74" s="82" t="s">
        <v>1999</v>
      </c>
      <c r="F74" s="82" t="s">
        <v>2000</v>
      </c>
      <c r="G74" s="82">
        <v>2431</v>
      </c>
      <c r="H74" s="82" t="s">
        <v>2001</v>
      </c>
      <c r="I74" s="82">
        <v>2</v>
      </c>
      <c r="J74" s="82">
        <v>27.5</v>
      </c>
      <c r="K74" s="82">
        <v>55</v>
      </c>
      <c r="L74" s="26">
        <f t="shared" si="2"/>
        <v>0</v>
      </c>
      <c r="M74" s="26">
        <f t="shared" si="3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2002</v>
      </c>
      <c r="AF74" s="53"/>
      <c r="AG74" s="53" t="s">
        <v>2165</v>
      </c>
      <c r="AH74" s="53">
        <v>2</v>
      </c>
      <c r="AI74" s="83">
        <v>46240</v>
      </c>
      <c r="AJ74" s="53"/>
      <c r="AK74" s="53"/>
    </row>
    <row r="75" spans="3:37" ht="14.25" hidden="1" customHeight="1">
      <c r="C75" s="82" t="s">
        <v>11</v>
      </c>
      <c r="D75" s="82" t="s">
        <v>2276</v>
      </c>
      <c r="E75" s="82" t="s">
        <v>2005</v>
      </c>
      <c r="F75" s="82" t="s">
        <v>2000</v>
      </c>
      <c r="G75" s="82">
        <v>2431</v>
      </c>
      <c r="H75" s="82" t="s">
        <v>2001</v>
      </c>
      <c r="I75" s="82">
        <v>2</v>
      </c>
      <c r="J75" s="82">
        <v>20.100000000000001</v>
      </c>
      <c r="K75" s="82">
        <v>40.200000000000003</v>
      </c>
      <c r="L75" s="26">
        <f t="shared" si="2"/>
        <v>0</v>
      </c>
      <c r="M75" s="26">
        <f t="shared" si="3"/>
        <v>2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2002</v>
      </c>
      <c r="AF75" s="53"/>
      <c r="AG75" s="53" t="s">
        <v>2165</v>
      </c>
      <c r="AH75" s="53">
        <v>2</v>
      </c>
      <c r="AI75" s="83">
        <v>46240</v>
      </c>
      <c r="AJ75" s="53"/>
      <c r="AK75" s="53"/>
    </row>
    <row r="76" spans="3:37" ht="14.25" hidden="1" customHeight="1">
      <c r="C76" s="82" t="s">
        <v>11</v>
      </c>
      <c r="D76" s="82" t="s">
        <v>2277</v>
      </c>
      <c r="E76" s="82" t="s">
        <v>2007</v>
      </c>
      <c r="F76" s="82" t="s">
        <v>2000</v>
      </c>
      <c r="G76" s="82">
        <v>686</v>
      </c>
      <c r="H76" s="82" t="s">
        <v>2001</v>
      </c>
      <c r="I76" s="82">
        <v>2</v>
      </c>
      <c r="J76" s="82">
        <v>2.2999999999999998</v>
      </c>
      <c r="K76" s="82">
        <v>4.5999999999999996</v>
      </c>
      <c r="L76" s="26">
        <f t="shared" si="2"/>
        <v>0</v>
      </c>
      <c r="M76" s="26">
        <f t="shared" si="3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53" t="s">
        <v>2002</v>
      </c>
      <c r="AF76" s="53"/>
      <c r="AG76" s="53" t="s">
        <v>2165</v>
      </c>
      <c r="AH76" s="53">
        <v>2</v>
      </c>
      <c r="AI76" s="83">
        <v>46240</v>
      </c>
      <c r="AJ76" s="53"/>
      <c r="AK76" s="53"/>
    </row>
    <row r="77" spans="3:37" ht="14.25" hidden="1" customHeight="1">
      <c r="C77" s="82" t="s">
        <v>11</v>
      </c>
      <c r="D77" s="82" t="s">
        <v>2278</v>
      </c>
      <c r="E77" s="82" t="s">
        <v>2009</v>
      </c>
      <c r="F77" s="82" t="s">
        <v>2000</v>
      </c>
      <c r="G77" s="82">
        <v>2431</v>
      </c>
      <c r="H77" s="82" t="s">
        <v>2001</v>
      </c>
      <c r="I77" s="82">
        <v>2</v>
      </c>
      <c r="J77" s="82">
        <v>20</v>
      </c>
      <c r="K77" s="82">
        <v>40</v>
      </c>
      <c r="L77" s="26">
        <f t="shared" si="2"/>
        <v>0</v>
      </c>
      <c r="M77" s="26">
        <f t="shared" si="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53" t="s">
        <v>2002</v>
      </c>
      <c r="AF77" s="53"/>
      <c r="AG77" s="53" t="s">
        <v>2165</v>
      </c>
      <c r="AH77" s="53">
        <v>2</v>
      </c>
      <c r="AI77" s="83">
        <v>46240</v>
      </c>
      <c r="AJ77" s="53"/>
      <c r="AK77" s="53"/>
    </row>
    <row r="78" spans="3:37" ht="14.25" hidden="1" customHeight="1">
      <c r="C78" s="82" t="s">
        <v>11</v>
      </c>
      <c r="D78" s="82" t="s">
        <v>2279</v>
      </c>
      <c r="E78" s="82" t="s">
        <v>2011</v>
      </c>
      <c r="F78" s="82" t="s">
        <v>735</v>
      </c>
      <c r="G78" s="82">
        <v>4636</v>
      </c>
      <c r="H78" s="82" t="s">
        <v>2012</v>
      </c>
      <c r="I78" s="82">
        <v>4</v>
      </c>
      <c r="J78" s="82">
        <v>40.799999999999997</v>
      </c>
      <c r="K78" s="82">
        <v>163.19999999999999</v>
      </c>
      <c r="L78" s="26">
        <f t="shared" si="2"/>
        <v>0</v>
      </c>
      <c r="M78" s="26">
        <f t="shared" si="3"/>
        <v>4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2013</v>
      </c>
      <c r="AF78" s="53"/>
      <c r="AG78" s="53" t="s">
        <v>2187</v>
      </c>
      <c r="AH78" s="53">
        <v>4</v>
      </c>
      <c r="AI78" s="83">
        <v>46240</v>
      </c>
      <c r="AJ78" s="53"/>
      <c r="AK78" s="53"/>
    </row>
    <row r="79" spans="3:37" ht="14.25" hidden="1" customHeight="1">
      <c r="C79" s="82" t="s">
        <v>11</v>
      </c>
      <c r="D79" s="82" t="s">
        <v>2280</v>
      </c>
      <c r="E79" s="82" t="s">
        <v>2016</v>
      </c>
      <c r="F79" s="82" t="s">
        <v>699</v>
      </c>
      <c r="G79" s="82">
        <v>187</v>
      </c>
      <c r="H79" s="82" t="s">
        <v>702</v>
      </c>
      <c r="I79" s="82">
        <v>1</v>
      </c>
      <c r="J79" s="82">
        <v>1.4</v>
      </c>
      <c r="K79" s="82">
        <v>1.4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 t="s">
        <v>2017</v>
      </c>
      <c r="AF79" s="53"/>
      <c r="AG79" s="53" t="s">
        <v>2219</v>
      </c>
      <c r="AH79" s="53">
        <v>1</v>
      </c>
      <c r="AI79" s="83">
        <v>46240</v>
      </c>
      <c r="AJ79" s="53"/>
      <c r="AK79" s="53"/>
    </row>
    <row r="80" spans="3:37" ht="14.25" hidden="1" customHeight="1">
      <c r="C80" s="82" t="s">
        <v>11</v>
      </c>
      <c r="D80" s="82" t="s">
        <v>2281</v>
      </c>
      <c r="E80" s="82" t="s">
        <v>2016</v>
      </c>
      <c r="F80" s="82" t="s">
        <v>699</v>
      </c>
      <c r="G80" s="82">
        <v>4268</v>
      </c>
      <c r="H80" s="82" t="s">
        <v>702</v>
      </c>
      <c r="I80" s="82">
        <v>1</v>
      </c>
      <c r="J80" s="82">
        <v>32.700000000000003</v>
      </c>
      <c r="K80" s="82">
        <v>32.700000000000003</v>
      </c>
      <c r="L80" s="26">
        <f t="shared" si="2"/>
        <v>0</v>
      </c>
      <c r="M80" s="26">
        <f t="shared" si="3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 t="s">
        <v>2017</v>
      </c>
      <c r="AF80" s="53"/>
      <c r="AG80" s="53" t="s">
        <v>2219</v>
      </c>
      <c r="AH80" s="53">
        <v>1</v>
      </c>
      <c r="AI80" s="83">
        <v>46240</v>
      </c>
      <c r="AJ80" s="53"/>
      <c r="AK80" s="53"/>
    </row>
    <row r="81" spans="3:37" ht="14.25" hidden="1" customHeight="1">
      <c r="C81" s="82" t="s">
        <v>11</v>
      </c>
      <c r="D81" s="82" t="s">
        <v>2282</v>
      </c>
      <c r="E81" s="82" t="s">
        <v>2016</v>
      </c>
      <c r="F81" s="82" t="s">
        <v>699</v>
      </c>
      <c r="G81" s="82">
        <v>245</v>
      </c>
      <c r="H81" s="82" t="s">
        <v>702</v>
      </c>
      <c r="I81" s="82">
        <v>1</v>
      </c>
      <c r="J81" s="82">
        <v>1.9</v>
      </c>
      <c r="K81" s="82">
        <v>1.9</v>
      </c>
      <c r="L81" s="26">
        <f t="shared" si="2"/>
        <v>0</v>
      </c>
      <c r="M81" s="26">
        <f t="shared" si="3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 t="s">
        <v>2017</v>
      </c>
      <c r="AF81" s="53"/>
      <c r="AG81" s="53" t="s">
        <v>2219</v>
      </c>
      <c r="AH81" s="53">
        <v>1</v>
      </c>
      <c r="AI81" s="83">
        <v>46240</v>
      </c>
      <c r="AJ81" s="53"/>
      <c r="AK81" s="53"/>
    </row>
    <row r="82" spans="3:37" ht="14.25" hidden="1" customHeight="1">
      <c r="C82" s="82" t="s">
        <v>11</v>
      </c>
      <c r="D82" s="82" t="s">
        <v>2283</v>
      </c>
      <c r="E82" s="82" t="s">
        <v>1980</v>
      </c>
      <c r="F82" s="82" t="s">
        <v>717</v>
      </c>
      <c r="G82" s="82">
        <v>12198</v>
      </c>
      <c r="H82" s="82" t="s">
        <v>702</v>
      </c>
      <c r="I82" s="82">
        <v>1</v>
      </c>
      <c r="J82" s="82">
        <v>465.1</v>
      </c>
      <c r="K82" s="82">
        <v>465.1</v>
      </c>
      <c r="L82" s="26">
        <f t="shared" si="2"/>
        <v>0</v>
      </c>
      <c r="M82" s="26">
        <f t="shared" si="3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/>
      </c>
      <c r="AC82" s="53" t="str">
        <f t="shared" si="5"/>
        <v/>
      </c>
      <c r="AD82" s="53" t="s">
        <v>703</v>
      </c>
      <c r="AE82" s="53"/>
      <c r="AF82" s="53"/>
      <c r="AG82" s="53"/>
      <c r="AH82" s="53">
        <v>0</v>
      </c>
      <c r="AI82" s="83"/>
      <c r="AJ82" s="53"/>
      <c r="AK82" s="53"/>
    </row>
    <row r="83" spans="3:37" ht="14.25" hidden="1" customHeight="1">
      <c r="C83" s="82" t="s">
        <v>11</v>
      </c>
      <c r="D83" s="82" t="s">
        <v>2284</v>
      </c>
      <c r="E83" s="82" t="s">
        <v>701</v>
      </c>
      <c r="F83" s="82" t="s">
        <v>699</v>
      </c>
      <c r="G83" s="82">
        <v>166</v>
      </c>
      <c r="H83" s="82" t="s">
        <v>702</v>
      </c>
      <c r="I83" s="82">
        <v>1</v>
      </c>
      <c r="J83" s="82">
        <v>2.2000000000000002</v>
      </c>
      <c r="K83" s="82">
        <v>2.2000000000000002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 t="s">
        <v>2023</v>
      </c>
      <c r="AF83" s="53"/>
      <c r="AG83" s="53" t="s">
        <v>2221</v>
      </c>
      <c r="AH83" s="53">
        <v>1</v>
      </c>
      <c r="AI83" s="83">
        <v>46240</v>
      </c>
      <c r="AJ83" s="53"/>
      <c r="AK83" s="53"/>
    </row>
    <row r="84" spans="3:37" ht="14.25" hidden="1" customHeight="1">
      <c r="C84" s="82" t="s">
        <v>11</v>
      </c>
      <c r="D84" s="82" t="s">
        <v>2285</v>
      </c>
      <c r="E84" s="82" t="s">
        <v>701</v>
      </c>
      <c r="F84" s="82" t="s">
        <v>699</v>
      </c>
      <c r="G84" s="82">
        <v>4279</v>
      </c>
      <c r="H84" s="82" t="s">
        <v>702</v>
      </c>
      <c r="I84" s="82">
        <v>1</v>
      </c>
      <c r="J84" s="82">
        <v>57.1</v>
      </c>
      <c r="K84" s="82">
        <v>57.1</v>
      </c>
      <c r="L84" s="26">
        <f t="shared" si="2"/>
        <v>0</v>
      </c>
      <c r="M84" s="26">
        <f t="shared" si="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/>
      </c>
      <c r="AC84" s="53" t="str">
        <f t="shared" si="5"/>
        <v/>
      </c>
      <c r="AD84" s="53" t="s">
        <v>703</v>
      </c>
      <c r="AE84" s="53" t="s">
        <v>2023</v>
      </c>
      <c r="AF84" s="53"/>
      <c r="AG84" s="53" t="s">
        <v>2221</v>
      </c>
      <c r="AH84" s="53">
        <v>1</v>
      </c>
      <c r="AI84" s="83">
        <v>46240</v>
      </c>
      <c r="AJ84" s="53"/>
      <c r="AK84" s="53"/>
    </row>
    <row r="85" spans="3:37" ht="14.25" hidden="1" customHeight="1">
      <c r="C85" s="82" t="s">
        <v>11</v>
      </c>
      <c r="D85" s="82" t="s">
        <v>2286</v>
      </c>
      <c r="E85" s="82" t="s">
        <v>701</v>
      </c>
      <c r="F85" s="82" t="s">
        <v>699</v>
      </c>
      <c r="G85" s="82">
        <v>270</v>
      </c>
      <c r="H85" s="82" t="s">
        <v>702</v>
      </c>
      <c r="I85" s="82">
        <v>1</v>
      </c>
      <c r="J85" s="82">
        <v>3.6</v>
      </c>
      <c r="K85" s="82">
        <v>3.6</v>
      </c>
      <c r="L85" s="26">
        <f t="shared" si="2"/>
        <v>0</v>
      </c>
      <c r="M85" s="26">
        <f t="shared" si="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 t="s">
        <v>2023</v>
      </c>
      <c r="AF85" s="53"/>
      <c r="AG85" s="53" t="s">
        <v>2221</v>
      </c>
      <c r="AH85" s="53">
        <v>1</v>
      </c>
      <c r="AI85" s="83">
        <v>46240</v>
      </c>
      <c r="AJ85" s="53"/>
      <c r="AK85" s="53"/>
    </row>
    <row r="86" spans="3:37" ht="14.25" hidden="1" customHeight="1">
      <c r="C86" s="82" t="s">
        <v>11</v>
      </c>
      <c r="D86" s="82" t="s">
        <v>2287</v>
      </c>
      <c r="E86" s="82" t="s">
        <v>732</v>
      </c>
      <c r="F86" s="82" t="s">
        <v>717</v>
      </c>
      <c r="G86" s="82">
        <v>12036</v>
      </c>
      <c r="H86" s="82" t="s">
        <v>702</v>
      </c>
      <c r="I86" s="82">
        <v>1</v>
      </c>
      <c r="J86" s="82">
        <v>296</v>
      </c>
      <c r="K86" s="82">
        <v>296</v>
      </c>
      <c r="L86" s="26">
        <f t="shared" si="2"/>
        <v>0</v>
      </c>
      <c r="M86" s="26">
        <f t="shared" si="3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/>
      </c>
      <c r="AC86" s="53" t="str">
        <f t="shared" si="5"/>
        <v/>
      </c>
      <c r="AD86" s="53" t="s">
        <v>703</v>
      </c>
      <c r="AE86" s="53"/>
      <c r="AF86" s="53"/>
      <c r="AG86" s="53"/>
      <c r="AH86" s="53">
        <v>0</v>
      </c>
      <c r="AI86" s="83"/>
      <c r="AJ86" s="53"/>
      <c r="AK86" s="53"/>
    </row>
    <row r="87" spans="3:37" ht="14.25" hidden="1" customHeight="1">
      <c r="C87" s="82" t="s">
        <v>11</v>
      </c>
      <c r="D87" s="82" t="s">
        <v>2288</v>
      </c>
      <c r="E87" s="82" t="s">
        <v>732</v>
      </c>
      <c r="F87" s="82" t="s">
        <v>717</v>
      </c>
      <c r="G87" s="82">
        <v>2412</v>
      </c>
      <c r="H87" s="82" t="s">
        <v>702</v>
      </c>
      <c r="I87" s="82">
        <v>1</v>
      </c>
      <c r="J87" s="82">
        <v>59.3</v>
      </c>
      <c r="K87" s="82">
        <v>59.3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84" t="s">
        <v>1977</v>
      </c>
      <c r="AF87" s="53"/>
      <c r="AG87" s="53" t="s">
        <v>2210</v>
      </c>
      <c r="AH87" s="53">
        <v>1</v>
      </c>
      <c r="AI87" s="83">
        <v>46240</v>
      </c>
      <c r="AJ87" s="53"/>
      <c r="AK87" s="53"/>
    </row>
    <row r="88" spans="3:37" ht="14.25" hidden="1" customHeight="1">
      <c r="C88" s="82" t="s">
        <v>11</v>
      </c>
      <c r="D88" s="82" t="s">
        <v>2289</v>
      </c>
      <c r="E88" s="82" t="s">
        <v>732</v>
      </c>
      <c r="F88" s="82" t="s">
        <v>717</v>
      </c>
      <c r="G88" s="82">
        <v>175</v>
      </c>
      <c r="H88" s="82" t="s">
        <v>702</v>
      </c>
      <c r="I88" s="82">
        <v>9</v>
      </c>
      <c r="J88" s="82">
        <v>4.3</v>
      </c>
      <c r="K88" s="82">
        <v>38.699999999999996</v>
      </c>
      <c r="L88" s="26">
        <f t="shared" si="2"/>
        <v>0</v>
      </c>
      <c r="M88" s="26">
        <f t="shared" si="3"/>
        <v>9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84" t="s">
        <v>1977</v>
      </c>
      <c r="AF88" s="53"/>
      <c r="AG88" s="53" t="s">
        <v>2210</v>
      </c>
      <c r="AH88" s="53">
        <v>9</v>
      </c>
      <c r="AI88" s="83">
        <v>46240</v>
      </c>
      <c r="AJ88" s="53"/>
      <c r="AK88" s="53"/>
    </row>
    <row r="89" spans="3:37" ht="14.25" hidden="1" customHeight="1">
      <c r="C89" s="82" t="s">
        <v>11</v>
      </c>
      <c r="D89" s="82" t="s">
        <v>2290</v>
      </c>
      <c r="E89" s="82" t="s">
        <v>732</v>
      </c>
      <c r="F89" s="82" t="s">
        <v>717</v>
      </c>
      <c r="G89" s="82">
        <v>392</v>
      </c>
      <c r="H89" s="82" t="s">
        <v>702</v>
      </c>
      <c r="I89" s="82">
        <v>9</v>
      </c>
      <c r="J89" s="82">
        <v>9.6</v>
      </c>
      <c r="K89" s="82">
        <v>86.399999999999991</v>
      </c>
      <c r="L89" s="26">
        <f t="shared" si="2"/>
        <v>0</v>
      </c>
      <c r="M89" s="26">
        <f t="shared" si="3"/>
        <v>9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84" t="s">
        <v>1977</v>
      </c>
      <c r="AF89" s="53"/>
      <c r="AG89" s="53" t="s">
        <v>2210</v>
      </c>
      <c r="AH89" s="53">
        <v>9</v>
      </c>
      <c r="AI89" s="83">
        <v>46240</v>
      </c>
      <c r="AJ89" s="53"/>
      <c r="AK89" s="53"/>
    </row>
    <row r="90" spans="3:37" ht="14.25" hidden="1" customHeight="1">
      <c r="C90" s="82" t="s">
        <v>11</v>
      </c>
      <c r="D90" s="82" t="s">
        <v>2291</v>
      </c>
      <c r="E90" s="82" t="s">
        <v>732</v>
      </c>
      <c r="F90" s="82" t="s">
        <v>717</v>
      </c>
      <c r="G90" s="82">
        <v>3927</v>
      </c>
      <c r="H90" s="82" t="s">
        <v>702</v>
      </c>
      <c r="I90" s="82">
        <v>8</v>
      </c>
      <c r="J90" s="82">
        <v>96.6</v>
      </c>
      <c r="K90" s="82">
        <v>772.8</v>
      </c>
      <c r="L90" s="26">
        <f t="shared" si="2"/>
        <v>0</v>
      </c>
      <c r="M90" s="26">
        <f t="shared" si="3"/>
        <v>8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84" t="s">
        <v>1977</v>
      </c>
      <c r="AF90" s="53"/>
      <c r="AG90" s="53" t="s">
        <v>2210</v>
      </c>
      <c r="AH90" s="53">
        <v>8</v>
      </c>
      <c r="AI90" s="83">
        <v>46240</v>
      </c>
      <c r="AJ90" s="53"/>
      <c r="AK90" s="53"/>
    </row>
    <row r="91" spans="3:37" ht="14.25" hidden="1" customHeight="1">
      <c r="C91" s="82" t="s">
        <v>11</v>
      </c>
      <c r="D91" s="82" t="s">
        <v>2292</v>
      </c>
      <c r="E91" s="82" t="s">
        <v>732</v>
      </c>
      <c r="F91" s="82" t="s">
        <v>717</v>
      </c>
      <c r="G91" s="82">
        <v>270</v>
      </c>
      <c r="H91" s="82" t="s">
        <v>702</v>
      </c>
      <c r="I91" s="82">
        <v>9</v>
      </c>
      <c r="J91" s="82">
        <v>6.6</v>
      </c>
      <c r="K91" s="82">
        <v>59.4</v>
      </c>
      <c r="L91" s="26">
        <f t="shared" si="2"/>
        <v>0</v>
      </c>
      <c r="M91" s="26">
        <f t="shared" si="3"/>
        <v>9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84" t="s">
        <v>1977</v>
      </c>
      <c r="AF91" s="53"/>
      <c r="AG91" s="53" t="s">
        <v>2210</v>
      </c>
      <c r="AH91" s="53">
        <v>9</v>
      </c>
      <c r="AI91" s="83">
        <v>46240</v>
      </c>
      <c r="AJ91" s="53"/>
      <c r="AK91" s="53"/>
    </row>
    <row r="92" spans="3:37" ht="14.25" hidden="1" customHeight="1">
      <c r="C92" s="82" t="s">
        <v>11</v>
      </c>
      <c r="D92" s="82" t="s">
        <v>2293</v>
      </c>
      <c r="E92" s="82" t="s">
        <v>732</v>
      </c>
      <c r="F92" s="82" t="s">
        <v>717</v>
      </c>
      <c r="G92" s="82">
        <v>2412</v>
      </c>
      <c r="H92" s="82" t="s">
        <v>702</v>
      </c>
      <c r="I92" s="82">
        <v>1</v>
      </c>
      <c r="J92" s="82">
        <v>59.3</v>
      </c>
      <c r="K92" s="82">
        <v>59.3</v>
      </c>
      <c r="L92" s="26">
        <f t="shared" si="2"/>
        <v>0</v>
      </c>
      <c r="M92" s="26">
        <f t="shared" si="3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84" t="s">
        <v>1977</v>
      </c>
      <c r="AF92" s="53"/>
      <c r="AG92" s="53" t="s">
        <v>2210</v>
      </c>
      <c r="AH92" s="53">
        <v>1</v>
      </c>
      <c r="AI92" s="83">
        <v>46240</v>
      </c>
      <c r="AJ92" s="53"/>
      <c r="AK92" s="53"/>
    </row>
    <row r="93" spans="3:37" ht="14.25" hidden="1" customHeight="1">
      <c r="C93" s="82" t="s">
        <v>11</v>
      </c>
      <c r="D93" s="82" t="s">
        <v>2294</v>
      </c>
      <c r="E93" s="82" t="s">
        <v>732</v>
      </c>
      <c r="F93" s="82" t="s">
        <v>717</v>
      </c>
      <c r="G93" s="82">
        <v>978</v>
      </c>
      <c r="H93" s="82" t="s">
        <v>702</v>
      </c>
      <c r="I93" s="82">
        <v>1</v>
      </c>
      <c r="J93" s="82">
        <v>24.1</v>
      </c>
      <c r="K93" s="82">
        <v>24.1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84" t="s">
        <v>1977</v>
      </c>
      <c r="AF93" s="53"/>
      <c r="AG93" s="53" t="s">
        <v>2210</v>
      </c>
      <c r="AH93" s="53">
        <v>1</v>
      </c>
      <c r="AI93" s="83">
        <v>46240</v>
      </c>
      <c r="AJ93" s="53"/>
      <c r="AK93" s="53"/>
    </row>
    <row r="94" spans="3:37" ht="14.25" hidden="1" customHeight="1">
      <c r="C94" s="82" t="s">
        <v>11</v>
      </c>
      <c r="D94" s="82" t="s">
        <v>2295</v>
      </c>
      <c r="E94" s="82" t="s">
        <v>732</v>
      </c>
      <c r="F94" s="82" t="s">
        <v>717</v>
      </c>
      <c r="G94" s="82">
        <v>1562</v>
      </c>
      <c r="H94" s="82" t="s">
        <v>702</v>
      </c>
      <c r="I94" s="82">
        <v>1</v>
      </c>
      <c r="J94" s="82">
        <v>38.4</v>
      </c>
      <c r="K94" s="82">
        <v>38.4</v>
      </c>
      <c r="L94" s="26">
        <f t="shared" si="2"/>
        <v>0</v>
      </c>
      <c r="M94" s="26">
        <f t="shared" si="3"/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si="4"/>
        <v/>
      </c>
      <c r="AC94" s="53" t="str">
        <f t="shared" si="5"/>
        <v/>
      </c>
      <c r="AD94" s="53" t="s">
        <v>703</v>
      </c>
      <c r="AE94" s="84" t="s">
        <v>1977</v>
      </c>
      <c r="AF94" s="53"/>
      <c r="AG94" s="53" t="s">
        <v>2210</v>
      </c>
      <c r="AH94" s="53">
        <v>1</v>
      </c>
      <c r="AI94" s="83">
        <v>46240</v>
      </c>
      <c r="AJ94" s="53"/>
      <c r="AK94" s="53"/>
    </row>
    <row r="95" spans="3:37" ht="14.25" hidden="1" customHeight="1">
      <c r="C95" s="82" t="s">
        <v>13</v>
      </c>
      <c r="D95" s="82" t="s">
        <v>2296</v>
      </c>
      <c r="E95" s="82" t="s">
        <v>2037</v>
      </c>
      <c r="F95" s="82" t="s">
        <v>781</v>
      </c>
      <c r="G95" s="82">
        <v>102</v>
      </c>
      <c r="H95" s="82" t="s">
        <v>702</v>
      </c>
      <c r="I95" s="82">
        <v>2</v>
      </c>
      <c r="J95" s="82">
        <v>1.2</v>
      </c>
      <c r="K95" s="82">
        <v>2.4</v>
      </c>
      <c r="L95" s="26">
        <f t="shared" si="2"/>
        <v>0</v>
      </c>
      <c r="M95" s="26">
        <f t="shared" si="3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4"/>
        <v>PL12</v>
      </c>
      <c r="AC95" s="53" t="str">
        <f t="shared" si="5"/>
        <v/>
      </c>
      <c r="AD95" s="53" t="s">
        <v>703</v>
      </c>
      <c r="AE95" s="53" t="s">
        <v>2038</v>
      </c>
      <c r="AF95" s="53"/>
      <c r="AG95" s="53" t="s">
        <v>2224</v>
      </c>
      <c r="AH95" s="53">
        <v>2</v>
      </c>
      <c r="AI95" s="83">
        <v>46240</v>
      </c>
      <c r="AJ95" s="53"/>
      <c r="AK95" s="53"/>
    </row>
    <row r="96" spans="3:37" ht="14.25" hidden="1" customHeight="1">
      <c r="C96" s="82" t="s">
        <v>14</v>
      </c>
      <c r="D96" s="82" t="s">
        <v>2297</v>
      </c>
      <c r="E96" s="82" t="s">
        <v>2041</v>
      </c>
      <c r="F96" s="82" t="s">
        <v>2042</v>
      </c>
      <c r="G96" s="82">
        <v>16</v>
      </c>
      <c r="H96" s="82" t="s">
        <v>2043</v>
      </c>
      <c r="I96" s="82">
        <v>8</v>
      </c>
      <c r="J96" s="82">
        <v>0.1</v>
      </c>
      <c r="K96" s="82">
        <v>0.8</v>
      </c>
      <c r="L96" s="26">
        <f t="shared" si="2"/>
        <v>0</v>
      </c>
      <c r="M96" s="26">
        <f t="shared" si="3"/>
        <v>8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4"/>
        <v/>
      </c>
      <c r="AC96" s="53" t="str">
        <f t="shared" si="5"/>
        <v/>
      </c>
      <c r="AD96" s="53" t="s">
        <v>682</v>
      </c>
      <c r="AE96" s="53"/>
      <c r="AF96" s="53"/>
      <c r="AG96" s="53"/>
      <c r="AH96" s="53">
        <v>0</v>
      </c>
      <c r="AI96" s="83"/>
      <c r="AJ96" s="53"/>
      <c r="AK96" s="53"/>
    </row>
    <row r="97" spans="3:37" ht="14.25" hidden="1" customHeight="1">
      <c r="C97" s="82" t="s">
        <v>13</v>
      </c>
      <c r="D97" s="82" t="s">
        <v>2298</v>
      </c>
      <c r="E97" s="82" t="s">
        <v>1130</v>
      </c>
      <c r="F97" s="82" t="s">
        <v>781</v>
      </c>
      <c r="G97" s="82">
        <v>182</v>
      </c>
      <c r="H97" s="82" t="s">
        <v>702</v>
      </c>
      <c r="I97" s="82">
        <v>4</v>
      </c>
      <c r="J97" s="82">
        <v>1</v>
      </c>
      <c r="K97" s="82">
        <v>4</v>
      </c>
      <c r="L97" s="26">
        <f t="shared" si="2"/>
        <v>4</v>
      </c>
      <c r="M97" s="26">
        <f t="shared" si="3"/>
        <v>0</v>
      </c>
      <c r="N97" s="26">
        <v>4</v>
      </c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4"/>
        <v>PL10</v>
      </c>
      <c r="AC97" s="53" t="str">
        <f t="shared" si="5"/>
        <v/>
      </c>
      <c r="AD97" s="53" t="s">
        <v>703</v>
      </c>
      <c r="AE97" s="53" t="s">
        <v>2045</v>
      </c>
      <c r="AF97" s="53"/>
      <c r="AG97" s="53" t="s">
        <v>2227</v>
      </c>
      <c r="AH97" s="53">
        <v>4</v>
      </c>
      <c r="AI97" s="83">
        <v>46240</v>
      </c>
      <c r="AJ97" s="53"/>
      <c r="AK97" s="53"/>
    </row>
    <row r="98" spans="3:37" ht="14.25" hidden="1" customHeight="1">
      <c r="C98" s="82" t="s">
        <v>13</v>
      </c>
      <c r="D98" s="82" t="s">
        <v>2299</v>
      </c>
      <c r="E98" s="82" t="s">
        <v>2048</v>
      </c>
      <c r="F98" s="82" t="s">
        <v>781</v>
      </c>
      <c r="G98" s="82">
        <v>279</v>
      </c>
      <c r="H98" s="82" t="s">
        <v>702</v>
      </c>
      <c r="I98" s="82">
        <v>4</v>
      </c>
      <c r="J98" s="82">
        <v>1.7</v>
      </c>
      <c r="K98" s="82">
        <v>6.8</v>
      </c>
      <c r="L98" s="26">
        <f t="shared" si="2"/>
        <v>4</v>
      </c>
      <c r="M98" s="26">
        <f t="shared" si="3"/>
        <v>0</v>
      </c>
      <c r="N98" s="26">
        <v>4</v>
      </c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4"/>
        <v>PL10</v>
      </c>
      <c r="AC98" s="53" t="str">
        <f t="shared" si="5"/>
        <v/>
      </c>
      <c r="AD98" s="53" t="s">
        <v>703</v>
      </c>
      <c r="AE98" s="53" t="s">
        <v>2045</v>
      </c>
      <c r="AF98" s="53"/>
      <c r="AG98" s="53" t="s">
        <v>2227</v>
      </c>
      <c r="AH98" s="53">
        <v>4</v>
      </c>
      <c r="AI98" s="83">
        <v>46240</v>
      </c>
      <c r="AJ98" s="53"/>
      <c r="AK98" s="53"/>
    </row>
    <row r="99" spans="3:37" ht="14.25" hidden="1" customHeight="1">
      <c r="C99" s="82" t="s">
        <v>13</v>
      </c>
      <c r="D99" s="82" t="s">
        <v>2300</v>
      </c>
      <c r="E99" s="82" t="s">
        <v>2050</v>
      </c>
      <c r="F99" s="82" t="s">
        <v>1997</v>
      </c>
      <c r="G99" s="82">
        <v>4644</v>
      </c>
      <c r="H99" s="82" t="s">
        <v>702</v>
      </c>
      <c r="I99" s="82">
        <v>1</v>
      </c>
      <c r="J99" s="82">
        <v>2610.6999999999998</v>
      </c>
      <c r="K99" s="82">
        <v>2610.6999999999998</v>
      </c>
      <c r="L99" s="26">
        <f t="shared" si="2"/>
        <v>0</v>
      </c>
      <c r="M99" s="26">
        <f t="shared" si="3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4"/>
        <v>PL6</v>
      </c>
      <c r="AC99" s="53" t="str">
        <f t="shared" si="5"/>
        <v/>
      </c>
      <c r="AD99" s="53" t="s">
        <v>703</v>
      </c>
      <c r="AE99" s="53"/>
      <c r="AF99" s="53"/>
      <c r="AG99" s="53" t="s">
        <v>576</v>
      </c>
      <c r="AH99" s="53">
        <v>1</v>
      </c>
      <c r="AI99" s="83"/>
      <c r="AJ99" s="53"/>
      <c r="AK99" s="53"/>
    </row>
    <row r="100" spans="3:37" ht="14.25" hidden="1" customHeight="1">
      <c r="C100" s="82" t="s">
        <v>11</v>
      </c>
      <c r="D100" s="82" t="s">
        <v>2301</v>
      </c>
      <c r="E100" s="82" t="s">
        <v>2016</v>
      </c>
      <c r="F100" s="82" t="s">
        <v>699</v>
      </c>
      <c r="G100" s="82">
        <v>187</v>
      </c>
      <c r="H100" s="82" t="s">
        <v>702</v>
      </c>
      <c r="I100" s="82">
        <v>1</v>
      </c>
      <c r="J100" s="82">
        <v>1.4</v>
      </c>
      <c r="K100" s="82">
        <v>1.4</v>
      </c>
      <c r="L100" s="26">
        <f t="shared" si="2"/>
        <v>0</v>
      </c>
      <c r="M100" s="26">
        <f t="shared" si="3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4"/>
        <v/>
      </c>
      <c r="AC100" s="53" t="str">
        <f t="shared" si="5"/>
        <v/>
      </c>
      <c r="AD100" s="53" t="s">
        <v>703</v>
      </c>
      <c r="AE100" s="53" t="s">
        <v>2017</v>
      </c>
      <c r="AF100" s="53"/>
      <c r="AG100" s="53" t="s">
        <v>2219</v>
      </c>
      <c r="AH100" s="53">
        <v>1</v>
      </c>
      <c r="AI100" s="83">
        <v>46240</v>
      </c>
      <c r="AJ100" s="53"/>
      <c r="AK100" s="53"/>
    </row>
    <row r="101" spans="3:37" ht="14.25" hidden="1" customHeight="1">
      <c r="C101" s="82" t="s">
        <v>11</v>
      </c>
      <c r="D101" s="82" t="s">
        <v>2302</v>
      </c>
      <c r="E101" s="82" t="s">
        <v>2016</v>
      </c>
      <c r="F101" s="82" t="s">
        <v>699</v>
      </c>
      <c r="G101" s="82">
        <v>4268</v>
      </c>
      <c r="H101" s="82" t="s">
        <v>702</v>
      </c>
      <c r="I101" s="82">
        <v>1</v>
      </c>
      <c r="J101" s="82">
        <v>32.700000000000003</v>
      </c>
      <c r="K101" s="82">
        <v>32.700000000000003</v>
      </c>
      <c r="L101" s="26">
        <f t="shared" si="2"/>
        <v>0</v>
      </c>
      <c r="M101" s="26">
        <f t="shared" si="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4"/>
        <v/>
      </c>
      <c r="AC101" s="53" t="str">
        <f t="shared" si="5"/>
        <v/>
      </c>
      <c r="AD101" s="53" t="s">
        <v>703</v>
      </c>
      <c r="AE101" s="53" t="s">
        <v>2017</v>
      </c>
      <c r="AF101" s="53"/>
      <c r="AG101" s="53" t="s">
        <v>2219</v>
      </c>
      <c r="AH101" s="53">
        <v>1</v>
      </c>
      <c r="AI101" s="83">
        <v>46240</v>
      </c>
      <c r="AJ101" s="53"/>
      <c r="AK101" s="53"/>
    </row>
    <row r="102" spans="3:37" ht="14.25" hidden="1" customHeight="1">
      <c r="C102" s="82" t="s">
        <v>11</v>
      </c>
      <c r="D102" s="82" t="s">
        <v>2303</v>
      </c>
      <c r="E102" s="82" t="s">
        <v>2016</v>
      </c>
      <c r="F102" s="82" t="s">
        <v>699</v>
      </c>
      <c r="G102" s="82">
        <v>245</v>
      </c>
      <c r="H102" s="82" t="s">
        <v>702</v>
      </c>
      <c r="I102" s="82">
        <v>1</v>
      </c>
      <c r="J102" s="82">
        <v>1.9</v>
      </c>
      <c r="K102" s="82">
        <v>1.9</v>
      </c>
      <c r="L102" s="26">
        <f t="shared" si="2"/>
        <v>0</v>
      </c>
      <c r="M102" s="26">
        <f t="shared" si="3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4"/>
        <v/>
      </c>
      <c r="AC102" s="53" t="str">
        <f t="shared" si="5"/>
        <v/>
      </c>
      <c r="AD102" s="53" t="s">
        <v>703</v>
      </c>
      <c r="AE102" s="53" t="s">
        <v>2017</v>
      </c>
      <c r="AF102" s="53"/>
      <c r="AG102" s="53" t="s">
        <v>2219</v>
      </c>
      <c r="AH102" s="53">
        <v>1</v>
      </c>
      <c r="AI102" s="83">
        <v>46240</v>
      </c>
      <c r="AJ102" s="53"/>
      <c r="AK102" s="53"/>
    </row>
    <row r="103" spans="3:37" ht="14.25" hidden="1" customHeight="1">
      <c r="C103" s="82" t="s">
        <v>11</v>
      </c>
      <c r="D103" s="82" t="s">
        <v>2304</v>
      </c>
      <c r="E103" s="82" t="s">
        <v>701</v>
      </c>
      <c r="F103" s="82" t="s">
        <v>699</v>
      </c>
      <c r="G103" s="82">
        <v>270</v>
      </c>
      <c r="H103" s="82" t="s">
        <v>702</v>
      </c>
      <c r="I103" s="82">
        <v>1</v>
      </c>
      <c r="J103" s="82">
        <v>3.6</v>
      </c>
      <c r="K103" s="82">
        <v>3.6</v>
      </c>
      <c r="L103" s="26">
        <f t="shared" si="2"/>
        <v>0</v>
      </c>
      <c r="M103" s="26">
        <f t="shared" si="3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4"/>
        <v/>
      </c>
      <c r="AC103" s="53" t="str">
        <f t="shared" si="5"/>
        <v/>
      </c>
      <c r="AD103" s="53" t="s">
        <v>703</v>
      </c>
      <c r="AE103" s="53" t="s">
        <v>2023</v>
      </c>
      <c r="AF103" s="53"/>
      <c r="AG103" s="53" t="s">
        <v>2221</v>
      </c>
      <c r="AH103" s="53">
        <v>1</v>
      </c>
      <c r="AI103" s="83">
        <v>46240</v>
      </c>
      <c r="AJ103" s="53"/>
      <c r="AK103" s="53"/>
    </row>
    <row r="104" spans="3:37" ht="14.25" hidden="1" customHeight="1">
      <c r="C104" s="82" t="s">
        <v>11</v>
      </c>
      <c r="D104" s="82" t="s">
        <v>2305</v>
      </c>
      <c r="E104" s="82" t="s">
        <v>1980</v>
      </c>
      <c r="F104" s="82" t="s">
        <v>717</v>
      </c>
      <c r="G104" s="82">
        <v>12198</v>
      </c>
      <c r="H104" s="82" t="s">
        <v>702</v>
      </c>
      <c r="I104" s="82">
        <v>1</v>
      </c>
      <c r="J104" s="82">
        <v>465.1</v>
      </c>
      <c r="K104" s="82">
        <v>465.1</v>
      </c>
      <c r="L104" s="26">
        <f t="shared" si="2"/>
        <v>0</v>
      </c>
      <c r="M104" s="26">
        <f t="shared" si="3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4"/>
        <v/>
      </c>
      <c r="AC104" s="53" t="str">
        <f t="shared" si="5"/>
        <v/>
      </c>
      <c r="AD104" s="53" t="s">
        <v>703</v>
      </c>
      <c r="AE104" s="53"/>
      <c r="AF104" s="53"/>
      <c r="AG104" s="53"/>
      <c r="AH104" s="53">
        <v>0</v>
      </c>
      <c r="AI104" s="83"/>
      <c r="AJ104" s="53"/>
      <c r="AK104" s="53"/>
    </row>
    <row r="105" spans="3:37" ht="14.25" hidden="1" customHeight="1">
      <c r="C105" s="82" t="s">
        <v>11</v>
      </c>
      <c r="D105" s="82" t="s">
        <v>2306</v>
      </c>
      <c r="E105" s="82" t="s">
        <v>701</v>
      </c>
      <c r="F105" s="82" t="s">
        <v>699</v>
      </c>
      <c r="G105" s="82">
        <v>4279</v>
      </c>
      <c r="H105" s="82" t="s">
        <v>702</v>
      </c>
      <c r="I105" s="82">
        <v>1</v>
      </c>
      <c r="J105" s="82">
        <v>57.1</v>
      </c>
      <c r="K105" s="82">
        <v>57.1</v>
      </c>
      <c r="L105" s="26">
        <f t="shared" si="2"/>
        <v>0</v>
      </c>
      <c r="M105" s="26">
        <f t="shared" si="3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4"/>
        <v/>
      </c>
      <c r="AC105" s="53" t="str">
        <f t="shared" si="5"/>
        <v/>
      </c>
      <c r="AD105" s="53" t="s">
        <v>703</v>
      </c>
      <c r="AE105" s="53" t="s">
        <v>2023</v>
      </c>
      <c r="AF105" s="53"/>
      <c r="AG105" s="53" t="s">
        <v>2221</v>
      </c>
      <c r="AH105" s="53">
        <v>1</v>
      </c>
      <c r="AI105" s="83">
        <v>46240</v>
      </c>
      <c r="AJ105" s="53"/>
      <c r="AK105" s="53"/>
    </row>
    <row r="106" spans="3:37" ht="14.25" hidden="1" customHeight="1">
      <c r="C106" s="82" t="s">
        <v>11</v>
      </c>
      <c r="D106" s="82" t="s">
        <v>2307</v>
      </c>
      <c r="E106" s="82" t="s">
        <v>701</v>
      </c>
      <c r="F106" s="82" t="s">
        <v>699</v>
      </c>
      <c r="G106" s="82">
        <v>166</v>
      </c>
      <c r="H106" s="82" t="s">
        <v>702</v>
      </c>
      <c r="I106" s="82">
        <v>1</v>
      </c>
      <c r="J106" s="82">
        <v>2.2000000000000002</v>
      </c>
      <c r="K106" s="82">
        <v>2.2000000000000002</v>
      </c>
      <c r="L106" s="26">
        <f t="shared" si="2"/>
        <v>0</v>
      </c>
      <c r="M106" s="26">
        <f t="shared" si="3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4"/>
        <v/>
      </c>
      <c r="AC106" s="53" t="str">
        <f t="shared" si="5"/>
        <v/>
      </c>
      <c r="AD106" s="53" t="s">
        <v>703</v>
      </c>
      <c r="AE106" s="53" t="s">
        <v>2023</v>
      </c>
      <c r="AF106" s="53"/>
      <c r="AG106" s="53" t="s">
        <v>2221</v>
      </c>
      <c r="AH106" s="53">
        <v>1</v>
      </c>
      <c r="AI106" s="83">
        <v>46240</v>
      </c>
      <c r="AJ106" s="53"/>
      <c r="AK106" s="53"/>
    </row>
    <row r="107" spans="3:37" ht="14.25" hidden="1" customHeight="1">
      <c r="C107" s="82" t="s">
        <v>11</v>
      </c>
      <c r="D107" s="82" t="s">
        <v>2308</v>
      </c>
      <c r="E107" s="82" t="s">
        <v>732</v>
      </c>
      <c r="F107" s="82" t="s">
        <v>717</v>
      </c>
      <c r="G107" s="82">
        <v>175</v>
      </c>
      <c r="H107" s="82" t="s">
        <v>702</v>
      </c>
      <c r="I107" s="82">
        <v>10</v>
      </c>
      <c r="J107" s="82">
        <v>4.3</v>
      </c>
      <c r="K107" s="82">
        <v>43</v>
      </c>
      <c r="L107" s="26">
        <f t="shared" si="2"/>
        <v>0</v>
      </c>
      <c r="M107" s="26">
        <f t="shared" si="3"/>
        <v>10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4"/>
        <v/>
      </c>
      <c r="AC107" s="53" t="str">
        <f t="shared" si="5"/>
        <v/>
      </c>
      <c r="AD107" s="53" t="s">
        <v>703</v>
      </c>
      <c r="AE107" s="84" t="s">
        <v>1977</v>
      </c>
      <c r="AF107" s="53"/>
      <c r="AG107" s="53" t="s">
        <v>2210</v>
      </c>
      <c r="AH107" s="53">
        <v>10</v>
      </c>
      <c r="AI107" s="83">
        <v>46240</v>
      </c>
      <c r="AJ107" s="53"/>
      <c r="AK107" s="53"/>
    </row>
    <row r="108" spans="3:37" ht="14.25" hidden="1" customHeight="1">
      <c r="C108" s="82" t="s">
        <v>11</v>
      </c>
      <c r="D108" s="82" t="s">
        <v>2309</v>
      </c>
      <c r="E108" s="82" t="s">
        <v>732</v>
      </c>
      <c r="F108" s="82" t="s">
        <v>717</v>
      </c>
      <c r="G108" s="82">
        <v>392</v>
      </c>
      <c r="H108" s="82" t="s">
        <v>702</v>
      </c>
      <c r="I108" s="82">
        <v>10</v>
      </c>
      <c r="J108" s="82">
        <v>9.6</v>
      </c>
      <c r="K108" s="82">
        <v>96</v>
      </c>
      <c r="L108" s="26">
        <f t="shared" si="2"/>
        <v>0</v>
      </c>
      <c r="M108" s="26">
        <f t="shared" si="3"/>
        <v>10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4"/>
        <v/>
      </c>
      <c r="AC108" s="53" t="str">
        <f t="shared" si="5"/>
        <v/>
      </c>
      <c r="AD108" s="53" t="s">
        <v>703</v>
      </c>
      <c r="AE108" s="84" t="s">
        <v>1977</v>
      </c>
      <c r="AF108" s="53"/>
      <c r="AG108" s="53" t="s">
        <v>2210</v>
      </c>
      <c r="AH108" s="53">
        <v>10</v>
      </c>
      <c r="AI108" s="83">
        <v>46240</v>
      </c>
      <c r="AJ108" s="53"/>
      <c r="AK108" s="53"/>
    </row>
    <row r="109" spans="3:37" ht="14.25" hidden="1" customHeight="1">
      <c r="C109" s="82" t="s">
        <v>11</v>
      </c>
      <c r="D109" s="82" t="s">
        <v>2310</v>
      </c>
      <c r="E109" s="82" t="s">
        <v>732</v>
      </c>
      <c r="F109" s="82" t="s">
        <v>717</v>
      </c>
      <c r="G109" s="82">
        <v>3927</v>
      </c>
      <c r="H109" s="82" t="s">
        <v>702</v>
      </c>
      <c r="I109" s="82">
        <v>10</v>
      </c>
      <c r="J109" s="82">
        <v>96.6</v>
      </c>
      <c r="K109" s="82">
        <v>966</v>
      </c>
      <c r="L109" s="26">
        <f t="shared" si="2"/>
        <v>0</v>
      </c>
      <c r="M109" s="26">
        <f t="shared" si="3"/>
        <v>10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4"/>
        <v/>
      </c>
      <c r="AC109" s="53" t="str">
        <f t="shared" si="5"/>
        <v/>
      </c>
      <c r="AD109" s="53" t="s">
        <v>703</v>
      </c>
      <c r="AE109" s="84" t="s">
        <v>1977</v>
      </c>
      <c r="AF109" s="53"/>
      <c r="AG109" s="53" t="s">
        <v>2210</v>
      </c>
      <c r="AH109" s="53">
        <v>10</v>
      </c>
      <c r="AI109" s="83">
        <v>46240</v>
      </c>
      <c r="AJ109" s="53"/>
      <c r="AK109" s="53"/>
    </row>
    <row r="110" spans="3:37" ht="14.25" hidden="1" customHeight="1">
      <c r="C110" s="82" t="s">
        <v>11</v>
      </c>
      <c r="D110" s="82" t="s">
        <v>2311</v>
      </c>
      <c r="E110" s="82" t="s">
        <v>732</v>
      </c>
      <c r="F110" s="82" t="s">
        <v>717</v>
      </c>
      <c r="G110" s="82">
        <v>270</v>
      </c>
      <c r="H110" s="82" t="s">
        <v>702</v>
      </c>
      <c r="I110" s="82">
        <v>10</v>
      </c>
      <c r="J110" s="82">
        <v>6.6</v>
      </c>
      <c r="K110" s="82">
        <v>66</v>
      </c>
      <c r="L110" s="26">
        <f t="shared" si="2"/>
        <v>0</v>
      </c>
      <c r="M110" s="26">
        <f t="shared" si="3"/>
        <v>10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4"/>
        <v/>
      </c>
      <c r="AC110" s="53" t="str">
        <f t="shared" si="5"/>
        <v/>
      </c>
      <c r="AD110" s="53" t="s">
        <v>703</v>
      </c>
      <c r="AE110" s="84" t="s">
        <v>1977</v>
      </c>
      <c r="AF110" s="53"/>
      <c r="AG110" s="53" t="s">
        <v>2210</v>
      </c>
      <c r="AH110" s="53">
        <v>10</v>
      </c>
      <c r="AI110" s="83">
        <v>46240</v>
      </c>
      <c r="AJ110" s="53"/>
      <c r="AK110" s="53"/>
    </row>
    <row r="111" spans="3:37" ht="14.25" hidden="1" customHeight="1">
      <c r="C111" s="82" t="s">
        <v>11</v>
      </c>
      <c r="D111" s="82" t="s">
        <v>2312</v>
      </c>
      <c r="E111" s="82" t="s">
        <v>732</v>
      </c>
      <c r="F111" s="82" t="s">
        <v>717</v>
      </c>
      <c r="G111" s="82">
        <v>12036</v>
      </c>
      <c r="H111" s="82" t="s">
        <v>702</v>
      </c>
      <c r="I111" s="82">
        <v>1</v>
      </c>
      <c r="J111" s="82">
        <v>296</v>
      </c>
      <c r="K111" s="82">
        <v>296</v>
      </c>
      <c r="L111" s="26">
        <f t="shared" si="2"/>
        <v>0</v>
      </c>
      <c r="M111" s="26">
        <f t="shared" si="3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4"/>
        <v/>
      </c>
      <c r="AC111" s="53" t="str">
        <f t="shared" si="5"/>
        <v/>
      </c>
      <c r="AD111" s="53" t="s">
        <v>703</v>
      </c>
      <c r="AE111" s="53"/>
      <c r="AF111" s="53"/>
      <c r="AG111" s="53"/>
      <c r="AH111" s="53">
        <v>0</v>
      </c>
      <c r="AI111" s="83"/>
      <c r="AJ111" s="53"/>
      <c r="AK111" s="53"/>
    </row>
    <row r="112" spans="3:37" ht="14.25" hidden="1" customHeight="1">
      <c r="C112" s="82" t="s">
        <v>13</v>
      </c>
      <c r="D112" s="82" t="s">
        <v>2313</v>
      </c>
      <c r="E112" s="82" t="s">
        <v>2037</v>
      </c>
      <c r="F112" s="82" t="s">
        <v>781</v>
      </c>
      <c r="G112" s="82">
        <v>102</v>
      </c>
      <c r="H112" s="82" t="s">
        <v>702</v>
      </c>
      <c r="I112" s="82">
        <v>2</v>
      </c>
      <c r="J112" s="82">
        <v>1.2</v>
      </c>
      <c r="K112" s="82">
        <v>2.4</v>
      </c>
      <c r="L112" s="26">
        <f t="shared" si="2"/>
        <v>0</v>
      </c>
      <c r="M112" s="26">
        <f t="shared" si="3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4"/>
        <v>PL12</v>
      </c>
      <c r="AC112" s="53" t="str">
        <f t="shared" si="5"/>
        <v/>
      </c>
      <c r="AD112" s="53" t="s">
        <v>703</v>
      </c>
      <c r="AE112" s="53" t="s">
        <v>2038</v>
      </c>
      <c r="AF112" s="53"/>
      <c r="AG112" s="53" t="s">
        <v>2224</v>
      </c>
      <c r="AH112" s="53">
        <v>2</v>
      </c>
      <c r="AI112" s="83">
        <v>46240</v>
      </c>
      <c r="AJ112" s="53"/>
      <c r="AK112" s="53"/>
    </row>
    <row r="113" spans="3:37" ht="14.25" hidden="1" customHeight="1">
      <c r="C113" s="82" t="s">
        <v>14</v>
      </c>
      <c r="D113" s="82" t="s">
        <v>2314</v>
      </c>
      <c r="E113" s="82" t="s">
        <v>2041</v>
      </c>
      <c r="F113" s="82" t="s">
        <v>2042</v>
      </c>
      <c r="G113" s="82">
        <v>16</v>
      </c>
      <c r="H113" s="82" t="s">
        <v>2043</v>
      </c>
      <c r="I113" s="82">
        <v>8</v>
      </c>
      <c r="J113" s="82">
        <v>0.1</v>
      </c>
      <c r="K113" s="82">
        <v>0.8</v>
      </c>
      <c r="L113" s="26">
        <f t="shared" si="2"/>
        <v>0</v>
      </c>
      <c r="M113" s="26">
        <f t="shared" si="3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4"/>
        <v/>
      </c>
      <c r="AC113" s="53" t="str">
        <f t="shared" si="5"/>
        <v/>
      </c>
      <c r="AD113" s="53" t="s">
        <v>682</v>
      </c>
      <c r="AE113" s="53"/>
      <c r="AF113" s="53"/>
      <c r="AG113" s="53"/>
      <c r="AH113" s="53">
        <v>0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2315</v>
      </c>
      <c r="E114" s="82" t="s">
        <v>1130</v>
      </c>
      <c r="F114" s="82" t="s">
        <v>781</v>
      </c>
      <c r="G114" s="82">
        <v>182</v>
      </c>
      <c r="H114" s="82" t="s">
        <v>702</v>
      </c>
      <c r="I114" s="82">
        <v>4</v>
      </c>
      <c r="J114" s="82">
        <v>1</v>
      </c>
      <c r="K114" s="82">
        <v>4</v>
      </c>
      <c r="L114" s="26">
        <f t="shared" si="2"/>
        <v>4</v>
      </c>
      <c r="M114" s="26">
        <f t="shared" si="3"/>
        <v>0</v>
      </c>
      <c r="N114" s="26">
        <v>4</v>
      </c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4"/>
        <v>PL10</v>
      </c>
      <c r="AC114" s="53" t="str">
        <f t="shared" si="5"/>
        <v/>
      </c>
      <c r="AD114" s="53" t="s">
        <v>703</v>
      </c>
      <c r="AE114" s="53" t="s">
        <v>2045</v>
      </c>
      <c r="AF114" s="53"/>
      <c r="AG114" s="53" t="s">
        <v>2227</v>
      </c>
      <c r="AH114" s="53">
        <v>4</v>
      </c>
      <c r="AI114" s="83">
        <v>46240</v>
      </c>
      <c r="AJ114" s="53"/>
      <c r="AK114" s="53"/>
    </row>
    <row r="115" spans="3:37" ht="14.25" hidden="1" customHeight="1">
      <c r="C115" s="82" t="s">
        <v>13</v>
      </c>
      <c r="D115" s="82" t="s">
        <v>2316</v>
      </c>
      <c r="E115" s="82" t="s">
        <v>2048</v>
      </c>
      <c r="F115" s="82" t="s">
        <v>781</v>
      </c>
      <c r="G115" s="82">
        <v>279</v>
      </c>
      <c r="H115" s="82" t="s">
        <v>702</v>
      </c>
      <c r="I115" s="82">
        <v>4</v>
      </c>
      <c r="J115" s="82">
        <v>1.7</v>
      </c>
      <c r="K115" s="82">
        <v>6.8</v>
      </c>
      <c r="L115" s="26">
        <f t="shared" si="2"/>
        <v>4</v>
      </c>
      <c r="M115" s="26">
        <f t="shared" si="3"/>
        <v>0</v>
      </c>
      <c r="N115" s="26">
        <v>4</v>
      </c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4"/>
        <v>PL10</v>
      </c>
      <c r="AC115" s="53" t="str">
        <f t="shared" si="5"/>
        <v/>
      </c>
      <c r="AD115" s="53" t="s">
        <v>703</v>
      </c>
      <c r="AE115" s="53" t="s">
        <v>2045</v>
      </c>
      <c r="AF115" s="53"/>
      <c r="AG115" s="53" t="s">
        <v>2227</v>
      </c>
      <c r="AH115" s="53">
        <v>4</v>
      </c>
      <c r="AI115" s="83">
        <v>46240</v>
      </c>
      <c r="AJ115" s="53"/>
      <c r="AK115" s="53"/>
    </row>
    <row r="116" spans="3:37" ht="14.25" hidden="1" customHeight="1">
      <c r="C116" s="82" t="s">
        <v>13</v>
      </c>
      <c r="D116" s="82" t="s">
        <v>2317</v>
      </c>
      <c r="E116" s="82" t="s">
        <v>2050</v>
      </c>
      <c r="F116" s="82" t="s">
        <v>1997</v>
      </c>
      <c r="G116" s="82">
        <v>4644</v>
      </c>
      <c r="H116" s="82" t="s">
        <v>702</v>
      </c>
      <c r="I116" s="82">
        <v>1</v>
      </c>
      <c r="J116" s="82">
        <v>2662.5</v>
      </c>
      <c r="K116" s="82">
        <v>2662.5</v>
      </c>
      <c r="L116" s="26">
        <f t="shared" si="2"/>
        <v>0</v>
      </c>
      <c r="M116" s="26">
        <f t="shared" si="3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4"/>
        <v>PL6</v>
      </c>
      <c r="AC116" s="53" t="str">
        <f t="shared" si="5"/>
        <v/>
      </c>
      <c r="AD116" s="53" t="s">
        <v>703</v>
      </c>
      <c r="AE116" s="53"/>
      <c r="AF116" s="53"/>
      <c r="AG116" s="53" t="s">
        <v>576</v>
      </c>
      <c r="AH116" s="53">
        <v>1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2318</v>
      </c>
      <c r="E117" s="82" t="s">
        <v>2069</v>
      </c>
      <c r="F117" s="82" t="s">
        <v>781</v>
      </c>
      <c r="G117" s="82">
        <v>266</v>
      </c>
      <c r="H117" s="82" t="s">
        <v>702</v>
      </c>
      <c r="I117" s="82">
        <v>52</v>
      </c>
      <c r="J117" s="82">
        <v>1</v>
      </c>
      <c r="K117" s="82">
        <v>52</v>
      </c>
      <c r="L117" s="26">
        <f t="shared" si="2"/>
        <v>0</v>
      </c>
      <c r="M117" s="26">
        <f t="shared" si="3"/>
        <v>52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4"/>
        <v>PL6</v>
      </c>
      <c r="AC117" s="53" t="str">
        <f t="shared" si="5"/>
        <v/>
      </c>
      <c r="AD117" s="53" t="s">
        <v>786</v>
      </c>
      <c r="AE117" s="84" t="s">
        <v>2070</v>
      </c>
      <c r="AF117" s="53"/>
      <c r="AG117" s="53" t="s">
        <v>2194</v>
      </c>
      <c r="AH117" s="53">
        <v>52</v>
      </c>
      <c r="AI117" s="83">
        <v>46240</v>
      </c>
      <c r="AJ117" s="53"/>
      <c r="AK117" s="53"/>
    </row>
    <row r="118" spans="3:37" ht="14.25" hidden="1" customHeight="1">
      <c r="C118" s="82" t="s">
        <v>11</v>
      </c>
      <c r="D118" s="82" t="s">
        <v>2319</v>
      </c>
      <c r="E118" s="82" t="s">
        <v>2016</v>
      </c>
      <c r="F118" s="82" t="s">
        <v>699</v>
      </c>
      <c r="G118" s="82">
        <v>187</v>
      </c>
      <c r="H118" s="82" t="s">
        <v>702</v>
      </c>
      <c r="I118" s="82">
        <v>1</v>
      </c>
      <c r="J118" s="82">
        <v>1.4</v>
      </c>
      <c r="K118" s="82">
        <v>1.4</v>
      </c>
      <c r="L118" s="26">
        <f t="shared" si="2"/>
        <v>0</v>
      </c>
      <c r="M118" s="26">
        <f t="shared" si="3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4"/>
        <v/>
      </c>
      <c r="AC118" s="53" t="str">
        <f t="shared" si="5"/>
        <v/>
      </c>
      <c r="AD118" s="53" t="s">
        <v>703</v>
      </c>
      <c r="AE118" s="53" t="s">
        <v>2017</v>
      </c>
      <c r="AF118" s="53"/>
      <c r="AG118" s="53" t="s">
        <v>2219</v>
      </c>
      <c r="AH118" s="53">
        <v>1</v>
      </c>
      <c r="AI118" s="83">
        <v>46240</v>
      </c>
      <c r="AJ118" s="53"/>
      <c r="AK118" s="53"/>
    </row>
    <row r="119" spans="3:37" ht="14.25" hidden="1" customHeight="1">
      <c r="C119" s="82" t="s">
        <v>11</v>
      </c>
      <c r="D119" s="82" t="s">
        <v>2320</v>
      </c>
      <c r="E119" s="82" t="s">
        <v>2016</v>
      </c>
      <c r="F119" s="82" t="s">
        <v>699</v>
      </c>
      <c r="G119" s="82">
        <v>4268</v>
      </c>
      <c r="H119" s="82" t="s">
        <v>702</v>
      </c>
      <c r="I119" s="82">
        <v>1</v>
      </c>
      <c r="J119" s="82">
        <v>32.700000000000003</v>
      </c>
      <c r="K119" s="82">
        <v>32.700000000000003</v>
      </c>
      <c r="L119" s="26">
        <f t="shared" si="2"/>
        <v>0</v>
      </c>
      <c r="M119" s="26">
        <f t="shared" si="3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4"/>
        <v/>
      </c>
      <c r="AC119" s="53" t="str">
        <f t="shared" si="5"/>
        <v/>
      </c>
      <c r="AD119" s="53" t="s">
        <v>703</v>
      </c>
      <c r="AE119" s="53" t="s">
        <v>2017</v>
      </c>
      <c r="AF119" s="53"/>
      <c r="AG119" s="53" t="s">
        <v>2219</v>
      </c>
      <c r="AH119" s="53">
        <v>1</v>
      </c>
      <c r="AI119" s="83">
        <v>46240</v>
      </c>
      <c r="AJ119" s="53"/>
      <c r="AK119" s="53"/>
    </row>
    <row r="120" spans="3:37" ht="14.25" hidden="1" customHeight="1">
      <c r="C120" s="82" t="s">
        <v>11</v>
      </c>
      <c r="D120" s="82" t="s">
        <v>2321</v>
      </c>
      <c r="E120" s="82" t="s">
        <v>2016</v>
      </c>
      <c r="F120" s="82" t="s">
        <v>699</v>
      </c>
      <c r="G120" s="82">
        <v>245</v>
      </c>
      <c r="H120" s="82" t="s">
        <v>702</v>
      </c>
      <c r="I120" s="82">
        <v>1</v>
      </c>
      <c r="J120" s="82">
        <v>1.9</v>
      </c>
      <c r="K120" s="82">
        <v>1.9</v>
      </c>
      <c r="L120" s="26">
        <f t="shared" si="2"/>
        <v>0</v>
      </c>
      <c r="M120" s="26">
        <f t="shared" si="3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4"/>
        <v/>
      </c>
      <c r="AC120" s="53" t="str">
        <f t="shared" si="5"/>
        <v/>
      </c>
      <c r="AD120" s="53" t="s">
        <v>703</v>
      </c>
      <c r="AE120" s="53" t="s">
        <v>2017</v>
      </c>
      <c r="AF120" s="53"/>
      <c r="AG120" s="53" t="s">
        <v>2219</v>
      </c>
      <c r="AH120" s="53">
        <v>1</v>
      </c>
      <c r="AI120" s="83">
        <v>46240</v>
      </c>
      <c r="AJ120" s="53"/>
      <c r="AK120" s="53"/>
    </row>
    <row r="121" spans="3:37" ht="14.25" hidden="1" customHeight="1">
      <c r="C121" s="82" t="s">
        <v>11</v>
      </c>
      <c r="D121" s="82" t="s">
        <v>2322</v>
      </c>
      <c r="E121" s="82" t="s">
        <v>1980</v>
      </c>
      <c r="F121" s="82" t="s">
        <v>717</v>
      </c>
      <c r="G121" s="82">
        <v>12198</v>
      </c>
      <c r="H121" s="82" t="s">
        <v>702</v>
      </c>
      <c r="I121" s="82">
        <v>1</v>
      </c>
      <c r="J121" s="82">
        <v>465.1</v>
      </c>
      <c r="K121" s="82">
        <v>465.1</v>
      </c>
      <c r="L121" s="26">
        <f t="shared" si="2"/>
        <v>0</v>
      </c>
      <c r="M121" s="26">
        <f t="shared" si="3"/>
        <v>1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4"/>
        <v/>
      </c>
      <c r="AC121" s="53" t="str">
        <f t="shared" si="5"/>
        <v/>
      </c>
      <c r="AD121" s="53" t="s">
        <v>703</v>
      </c>
      <c r="AE121" s="53"/>
      <c r="AF121" s="53"/>
      <c r="AG121" s="53"/>
      <c r="AH121" s="53">
        <v>0</v>
      </c>
      <c r="AI121" s="83"/>
      <c r="AJ121" s="53"/>
      <c r="AK121" s="53"/>
    </row>
    <row r="122" spans="3:37" ht="14.25" hidden="1" customHeight="1">
      <c r="C122" s="82" t="s">
        <v>11</v>
      </c>
      <c r="D122" s="82" t="s">
        <v>2323</v>
      </c>
      <c r="E122" s="82" t="s">
        <v>701</v>
      </c>
      <c r="F122" s="82" t="s">
        <v>699</v>
      </c>
      <c r="G122" s="82">
        <v>166</v>
      </c>
      <c r="H122" s="82" t="s">
        <v>702</v>
      </c>
      <c r="I122" s="82">
        <v>1</v>
      </c>
      <c r="J122" s="82">
        <v>2.2000000000000002</v>
      </c>
      <c r="K122" s="82">
        <v>2.2000000000000002</v>
      </c>
      <c r="L122" s="26">
        <f t="shared" si="2"/>
        <v>0</v>
      </c>
      <c r="M122" s="26">
        <f t="shared" si="3"/>
        <v>1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4"/>
        <v/>
      </c>
      <c r="AC122" s="53" t="str">
        <f t="shared" si="5"/>
        <v/>
      </c>
      <c r="AD122" s="53" t="s">
        <v>703</v>
      </c>
      <c r="AE122" s="53" t="s">
        <v>2023</v>
      </c>
      <c r="AF122" s="53"/>
      <c r="AG122" s="53" t="s">
        <v>2221</v>
      </c>
      <c r="AH122" s="53">
        <v>1</v>
      </c>
      <c r="AI122" s="83">
        <v>46240</v>
      </c>
      <c r="AJ122" s="53"/>
      <c r="AK122" s="53"/>
    </row>
    <row r="123" spans="3:37" ht="14.25" hidden="1" customHeight="1">
      <c r="C123" s="82" t="s">
        <v>11</v>
      </c>
      <c r="D123" s="82" t="s">
        <v>2324</v>
      </c>
      <c r="E123" s="82" t="s">
        <v>701</v>
      </c>
      <c r="F123" s="82" t="s">
        <v>699</v>
      </c>
      <c r="G123" s="82">
        <v>4279</v>
      </c>
      <c r="H123" s="82" t="s">
        <v>702</v>
      </c>
      <c r="I123" s="82">
        <v>1</v>
      </c>
      <c r="J123" s="82">
        <v>57.1</v>
      </c>
      <c r="K123" s="82">
        <v>57.1</v>
      </c>
      <c r="L123" s="26">
        <f t="shared" si="2"/>
        <v>0</v>
      </c>
      <c r="M123" s="26">
        <f t="shared" si="3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4"/>
        <v/>
      </c>
      <c r="AC123" s="53" t="str">
        <f t="shared" si="5"/>
        <v/>
      </c>
      <c r="AD123" s="53" t="s">
        <v>703</v>
      </c>
      <c r="AE123" s="53" t="s">
        <v>2023</v>
      </c>
      <c r="AF123" s="53"/>
      <c r="AG123" s="53" t="s">
        <v>2221</v>
      </c>
      <c r="AH123" s="53">
        <v>1</v>
      </c>
      <c r="AI123" s="83">
        <v>46240</v>
      </c>
      <c r="AJ123" s="53"/>
      <c r="AK123" s="53"/>
    </row>
    <row r="124" spans="3:37" ht="14.25" hidden="1" customHeight="1">
      <c r="C124" s="82" t="s">
        <v>11</v>
      </c>
      <c r="D124" s="82" t="s">
        <v>2325</v>
      </c>
      <c r="E124" s="82" t="s">
        <v>701</v>
      </c>
      <c r="F124" s="82" t="s">
        <v>699</v>
      </c>
      <c r="G124" s="82">
        <v>270</v>
      </c>
      <c r="H124" s="82" t="s">
        <v>702</v>
      </c>
      <c r="I124" s="82">
        <v>1</v>
      </c>
      <c r="J124" s="82">
        <v>3.6</v>
      </c>
      <c r="K124" s="82">
        <v>3.6</v>
      </c>
      <c r="L124" s="26">
        <f t="shared" si="2"/>
        <v>0</v>
      </c>
      <c r="M124" s="26">
        <f t="shared" si="3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4"/>
        <v/>
      </c>
      <c r="AC124" s="53" t="str">
        <f t="shared" si="5"/>
        <v/>
      </c>
      <c r="AD124" s="53" t="s">
        <v>703</v>
      </c>
      <c r="AE124" s="53" t="s">
        <v>2023</v>
      </c>
      <c r="AF124" s="53"/>
      <c r="AG124" s="53" t="s">
        <v>2221</v>
      </c>
      <c r="AH124" s="53">
        <v>1</v>
      </c>
      <c r="AI124" s="83">
        <v>46240</v>
      </c>
      <c r="AJ124" s="53"/>
      <c r="AK124" s="53"/>
    </row>
    <row r="125" spans="3:37" ht="14.25" hidden="1" customHeight="1">
      <c r="C125" s="82" t="s">
        <v>11</v>
      </c>
      <c r="D125" s="82" t="s">
        <v>2326</v>
      </c>
      <c r="E125" s="82" t="s">
        <v>732</v>
      </c>
      <c r="F125" s="82" t="s">
        <v>717</v>
      </c>
      <c r="G125" s="82">
        <v>175</v>
      </c>
      <c r="H125" s="82" t="s">
        <v>702</v>
      </c>
      <c r="I125" s="82">
        <v>10</v>
      </c>
      <c r="J125" s="82">
        <v>4.3</v>
      </c>
      <c r="K125" s="82">
        <v>43</v>
      </c>
      <c r="L125" s="26">
        <f t="shared" ref="L125:L172" si="6">MIN(SUM(N125:Y125),I125)</f>
        <v>0</v>
      </c>
      <c r="M125" s="26">
        <f t="shared" ref="M125:M172" si="7">MAX(0,I125-L125)</f>
        <v>10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ref="AB125:AB172" si="8">IFERROR(IF(C125="Plate",LEFT(E125,FIND("*",E125,1)-1),""),IF(C125="Plate",LEFT(E125,FIND("x",E125,1)-1),""))</f>
        <v/>
      </c>
      <c r="AC125" s="53" t="str">
        <f t="shared" ref="AC125:AC172" si="9">IF(ROUND(SUM(N125:Y125)-I125,0)&gt;0,"Thừa "&amp;SUM(N125:Y125)-I125,"")</f>
        <v/>
      </c>
      <c r="AD125" s="53" t="s">
        <v>703</v>
      </c>
      <c r="AE125" s="84" t="s">
        <v>1977</v>
      </c>
      <c r="AF125" s="53"/>
      <c r="AG125" s="53" t="s">
        <v>2210</v>
      </c>
      <c r="AH125" s="53">
        <v>10</v>
      </c>
      <c r="AI125" s="83">
        <v>46240</v>
      </c>
      <c r="AJ125" s="53"/>
      <c r="AK125" s="53"/>
    </row>
    <row r="126" spans="3:37" ht="14.25" hidden="1" customHeight="1">
      <c r="C126" s="82" t="s">
        <v>11</v>
      </c>
      <c r="D126" s="82" t="s">
        <v>2327</v>
      </c>
      <c r="E126" s="82" t="s">
        <v>732</v>
      </c>
      <c r="F126" s="82" t="s">
        <v>717</v>
      </c>
      <c r="G126" s="82">
        <v>12036</v>
      </c>
      <c r="H126" s="82" t="s">
        <v>702</v>
      </c>
      <c r="I126" s="82">
        <v>1</v>
      </c>
      <c r="J126" s="82">
        <v>296</v>
      </c>
      <c r="K126" s="82">
        <v>296</v>
      </c>
      <c r="L126" s="26">
        <f t="shared" si="6"/>
        <v>0</v>
      </c>
      <c r="M126" s="26">
        <f t="shared" si="7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/>
      <c r="AF126" s="53"/>
      <c r="AG126" s="53"/>
      <c r="AH126" s="53">
        <v>0</v>
      </c>
      <c r="AI126" s="83"/>
      <c r="AJ126" s="53"/>
      <c r="AK126" s="53"/>
    </row>
    <row r="127" spans="3:37" ht="14.25" hidden="1" customHeight="1">
      <c r="C127" s="82" t="s">
        <v>11</v>
      </c>
      <c r="D127" s="82" t="s">
        <v>2328</v>
      </c>
      <c r="E127" s="82" t="s">
        <v>732</v>
      </c>
      <c r="F127" s="82" t="s">
        <v>717</v>
      </c>
      <c r="G127" s="82">
        <v>392</v>
      </c>
      <c r="H127" s="82" t="s">
        <v>702</v>
      </c>
      <c r="I127" s="82">
        <v>10</v>
      </c>
      <c r="J127" s="82">
        <v>9.6</v>
      </c>
      <c r="K127" s="82">
        <v>96</v>
      </c>
      <c r="L127" s="26">
        <f t="shared" si="6"/>
        <v>0</v>
      </c>
      <c r="M127" s="26">
        <f t="shared" si="7"/>
        <v>10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2210</v>
      </c>
      <c r="AH127" s="53">
        <v>10</v>
      </c>
      <c r="AI127" s="83">
        <v>46240</v>
      </c>
      <c r="AJ127" s="53"/>
      <c r="AK127" s="53"/>
    </row>
    <row r="128" spans="3:37" ht="14.25" hidden="1" customHeight="1">
      <c r="C128" s="82" t="s">
        <v>11</v>
      </c>
      <c r="D128" s="82" t="s">
        <v>2329</v>
      </c>
      <c r="E128" s="82" t="s">
        <v>732</v>
      </c>
      <c r="F128" s="82" t="s">
        <v>717</v>
      </c>
      <c r="G128" s="82">
        <v>3927</v>
      </c>
      <c r="H128" s="82" t="s">
        <v>702</v>
      </c>
      <c r="I128" s="82">
        <v>10</v>
      </c>
      <c r="J128" s="82">
        <v>96.6</v>
      </c>
      <c r="K128" s="82">
        <v>966</v>
      </c>
      <c r="L128" s="26">
        <f t="shared" si="6"/>
        <v>0</v>
      </c>
      <c r="M128" s="26">
        <f t="shared" si="7"/>
        <v>10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2210</v>
      </c>
      <c r="AH128" s="53">
        <v>10</v>
      </c>
      <c r="AI128" s="83">
        <v>46240</v>
      </c>
      <c r="AJ128" s="53"/>
      <c r="AK128" s="53"/>
    </row>
    <row r="129" spans="3:37" ht="14.25" hidden="1" customHeight="1">
      <c r="C129" s="82" t="s">
        <v>11</v>
      </c>
      <c r="D129" s="82" t="s">
        <v>2330</v>
      </c>
      <c r="E129" s="82" t="s">
        <v>732</v>
      </c>
      <c r="F129" s="82" t="s">
        <v>717</v>
      </c>
      <c r="G129" s="82">
        <v>270</v>
      </c>
      <c r="H129" s="82" t="s">
        <v>702</v>
      </c>
      <c r="I129" s="82">
        <v>10</v>
      </c>
      <c r="J129" s="82">
        <v>6.6</v>
      </c>
      <c r="K129" s="82">
        <v>66</v>
      </c>
      <c r="L129" s="26">
        <f t="shared" si="6"/>
        <v>0</v>
      </c>
      <c r="M129" s="26">
        <f t="shared" si="7"/>
        <v>10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2210</v>
      </c>
      <c r="AH129" s="53">
        <v>10</v>
      </c>
      <c r="AI129" s="83">
        <v>46240</v>
      </c>
      <c r="AJ129" s="53"/>
      <c r="AK129" s="53"/>
    </row>
    <row r="130" spans="3:37" ht="14.25" hidden="1" customHeight="1">
      <c r="C130" s="82" t="s">
        <v>13</v>
      </c>
      <c r="D130" s="82" t="s">
        <v>2331</v>
      </c>
      <c r="E130" s="82" t="s">
        <v>2037</v>
      </c>
      <c r="F130" s="82" t="s">
        <v>781</v>
      </c>
      <c r="G130" s="82">
        <v>102</v>
      </c>
      <c r="H130" s="82" t="s">
        <v>702</v>
      </c>
      <c r="I130" s="82">
        <v>2</v>
      </c>
      <c r="J130" s="82">
        <v>1.2</v>
      </c>
      <c r="K130" s="82">
        <v>2.4</v>
      </c>
      <c r="L130" s="26">
        <f t="shared" si="6"/>
        <v>0</v>
      </c>
      <c r="M130" s="26">
        <f t="shared" si="7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PL12</v>
      </c>
      <c r="AC130" s="53" t="str">
        <f t="shared" si="9"/>
        <v/>
      </c>
      <c r="AD130" s="53" t="s">
        <v>703</v>
      </c>
      <c r="AE130" s="53" t="s">
        <v>2038</v>
      </c>
      <c r="AF130" s="53"/>
      <c r="AG130" s="53" t="s">
        <v>2224</v>
      </c>
      <c r="AH130" s="53">
        <v>2</v>
      </c>
      <c r="AI130" s="83">
        <v>46240</v>
      </c>
      <c r="AJ130" s="53"/>
      <c r="AK130" s="53"/>
    </row>
    <row r="131" spans="3:37" ht="14.25" hidden="1" customHeight="1">
      <c r="C131" s="82" t="s">
        <v>14</v>
      </c>
      <c r="D131" s="82" t="s">
        <v>2332</v>
      </c>
      <c r="E131" s="82" t="s">
        <v>2041</v>
      </c>
      <c r="F131" s="82" t="s">
        <v>2042</v>
      </c>
      <c r="G131" s="82">
        <v>16</v>
      </c>
      <c r="H131" s="82" t="s">
        <v>2043</v>
      </c>
      <c r="I131" s="82">
        <v>8</v>
      </c>
      <c r="J131" s="82">
        <v>0.1</v>
      </c>
      <c r="K131" s="82">
        <v>0.8</v>
      </c>
      <c r="L131" s="26">
        <f t="shared" si="6"/>
        <v>0</v>
      </c>
      <c r="M131" s="26">
        <f t="shared" si="7"/>
        <v>8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/>
      </c>
      <c r="AC131" s="53" t="str">
        <f t="shared" si="9"/>
        <v/>
      </c>
      <c r="AD131" s="53" t="s">
        <v>682</v>
      </c>
      <c r="AE131" s="53"/>
      <c r="AF131" s="53"/>
      <c r="AG131" s="53"/>
      <c r="AH131" s="53">
        <v>0</v>
      </c>
      <c r="AI131" s="83"/>
      <c r="AJ131" s="53"/>
      <c r="AK131" s="53"/>
    </row>
    <row r="132" spans="3:37" ht="14.25" hidden="1" customHeight="1">
      <c r="C132" s="82" t="s">
        <v>13</v>
      </c>
      <c r="D132" s="82" t="s">
        <v>2333</v>
      </c>
      <c r="E132" s="82" t="s">
        <v>1130</v>
      </c>
      <c r="F132" s="82" t="s">
        <v>781</v>
      </c>
      <c r="G132" s="82">
        <v>182</v>
      </c>
      <c r="H132" s="82" t="s">
        <v>702</v>
      </c>
      <c r="I132" s="82">
        <v>4</v>
      </c>
      <c r="J132" s="82">
        <v>1</v>
      </c>
      <c r="K132" s="82">
        <v>4</v>
      </c>
      <c r="L132" s="26">
        <f t="shared" si="6"/>
        <v>4</v>
      </c>
      <c r="M132" s="26">
        <f t="shared" si="7"/>
        <v>0</v>
      </c>
      <c r="N132" s="26">
        <v>4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PL10</v>
      </c>
      <c r="AC132" s="53" t="str">
        <f t="shared" si="9"/>
        <v/>
      </c>
      <c r="AD132" s="53" t="s">
        <v>703</v>
      </c>
      <c r="AE132" s="53" t="s">
        <v>2045</v>
      </c>
      <c r="AF132" s="53"/>
      <c r="AG132" s="53" t="s">
        <v>2227</v>
      </c>
      <c r="AH132" s="53">
        <v>4</v>
      </c>
      <c r="AI132" s="83">
        <v>46240</v>
      </c>
      <c r="AJ132" s="53"/>
      <c r="AK132" s="53"/>
    </row>
    <row r="133" spans="3:37" ht="14.25" hidden="1" customHeight="1">
      <c r="C133" s="82" t="s">
        <v>13</v>
      </c>
      <c r="D133" s="82" t="s">
        <v>2334</v>
      </c>
      <c r="E133" s="82" t="s">
        <v>2048</v>
      </c>
      <c r="F133" s="82" t="s">
        <v>702</v>
      </c>
      <c r="G133" s="82">
        <v>279</v>
      </c>
      <c r="H133" s="82" t="s">
        <v>702</v>
      </c>
      <c r="I133" s="82">
        <v>4</v>
      </c>
      <c r="J133" s="82">
        <v>1.7</v>
      </c>
      <c r="K133" s="82">
        <v>6.8</v>
      </c>
      <c r="L133" s="26">
        <f t="shared" si="6"/>
        <v>4</v>
      </c>
      <c r="M133" s="26">
        <f t="shared" si="7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PL10</v>
      </c>
      <c r="AC133" s="53" t="str">
        <f t="shared" si="9"/>
        <v/>
      </c>
      <c r="AD133" s="53" t="s">
        <v>703</v>
      </c>
      <c r="AE133" s="53" t="s">
        <v>2045</v>
      </c>
      <c r="AF133" s="53"/>
      <c r="AG133" s="53" t="s">
        <v>2227</v>
      </c>
      <c r="AH133" s="53">
        <v>4</v>
      </c>
      <c r="AI133" s="83">
        <v>46240</v>
      </c>
      <c r="AJ133" s="53"/>
      <c r="AK133" s="53"/>
    </row>
    <row r="134" spans="3:37" ht="14.25" hidden="1" customHeight="1">
      <c r="C134" s="82" t="s">
        <v>13</v>
      </c>
      <c r="D134" s="82" t="s">
        <v>2335</v>
      </c>
      <c r="E134" s="82" t="s">
        <v>2050</v>
      </c>
      <c r="F134" s="82" t="s">
        <v>1997</v>
      </c>
      <c r="G134" s="82">
        <v>4644</v>
      </c>
      <c r="H134" s="82" t="s">
        <v>702</v>
      </c>
      <c r="I134" s="82">
        <v>1</v>
      </c>
      <c r="J134" s="82">
        <v>2662.5</v>
      </c>
      <c r="K134" s="82">
        <v>2662.5</v>
      </c>
      <c r="L134" s="26">
        <f t="shared" si="6"/>
        <v>0</v>
      </c>
      <c r="M134" s="26">
        <f t="shared" si="7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>PL6</v>
      </c>
      <c r="AC134" s="53" t="str">
        <f t="shared" si="9"/>
        <v/>
      </c>
      <c r="AD134" s="53" t="s">
        <v>703</v>
      </c>
      <c r="AE134" s="53"/>
      <c r="AF134" s="53"/>
      <c r="AG134" s="53" t="s">
        <v>576</v>
      </c>
      <c r="AH134" s="53">
        <v>1</v>
      </c>
      <c r="AI134" s="83"/>
      <c r="AJ134" s="53"/>
      <c r="AK134" s="53"/>
    </row>
    <row r="135" spans="3:37" ht="14.25" hidden="1" customHeight="1">
      <c r="C135" s="82" t="s">
        <v>11</v>
      </c>
      <c r="D135" s="82" t="s">
        <v>2336</v>
      </c>
      <c r="E135" s="82" t="s">
        <v>2016</v>
      </c>
      <c r="F135" s="82" t="s">
        <v>699</v>
      </c>
      <c r="G135" s="82">
        <v>187</v>
      </c>
      <c r="H135" s="82" t="s">
        <v>702</v>
      </c>
      <c r="I135" s="82">
        <v>1</v>
      </c>
      <c r="J135" s="82">
        <v>1.4</v>
      </c>
      <c r="K135" s="82">
        <v>1.4</v>
      </c>
      <c r="L135" s="26">
        <f t="shared" si="6"/>
        <v>0</v>
      </c>
      <c r="M135" s="26">
        <f t="shared" si="7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53" t="s">
        <v>2017</v>
      </c>
      <c r="AF135" s="53"/>
      <c r="AG135" s="53" t="s">
        <v>2219</v>
      </c>
      <c r="AH135" s="53">
        <v>1</v>
      </c>
      <c r="AI135" s="83">
        <v>46240</v>
      </c>
      <c r="AJ135" s="53"/>
      <c r="AK135" s="53"/>
    </row>
    <row r="136" spans="3:37" ht="14.25" hidden="1" customHeight="1">
      <c r="C136" s="82" t="s">
        <v>11</v>
      </c>
      <c r="D136" s="82" t="s">
        <v>2337</v>
      </c>
      <c r="E136" s="82" t="s">
        <v>2016</v>
      </c>
      <c r="F136" s="82" t="s">
        <v>699</v>
      </c>
      <c r="G136" s="82">
        <v>4268</v>
      </c>
      <c r="H136" s="82" t="s">
        <v>702</v>
      </c>
      <c r="I136" s="82">
        <v>1</v>
      </c>
      <c r="J136" s="82">
        <v>32.700000000000003</v>
      </c>
      <c r="K136" s="82">
        <v>32.700000000000003</v>
      </c>
      <c r="L136" s="26">
        <f t="shared" si="6"/>
        <v>0</v>
      </c>
      <c r="M136" s="26">
        <f t="shared" si="7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/>
      </c>
      <c r="AC136" s="53" t="str">
        <f t="shared" si="9"/>
        <v/>
      </c>
      <c r="AD136" s="53" t="s">
        <v>703</v>
      </c>
      <c r="AE136" s="53" t="s">
        <v>2017</v>
      </c>
      <c r="AF136" s="53"/>
      <c r="AG136" s="53" t="s">
        <v>2219</v>
      </c>
      <c r="AH136" s="53">
        <v>1</v>
      </c>
      <c r="AI136" s="83">
        <v>46240</v>
      </c>
      <c r="AJ136" s="53"/>
      <c r="AK136" s="53"/>
    </row>
    <row r="137" spans="3:37" ht="14.25" hidden="1" customHeight="1">
      <c r="C137" s="82" t="s">
        <v>11</v>
      </c>
      <c r="D137" s="82" t="s">
        <v>2338</v>
      </c>
      <c r="E137" s="82" t="s">
        <v>2016</v>
      </c>
      <c r="F137" s="82" t="s">
        <v>699</v>
      </c>
      <c r="G137" s="82">
        <v>245</v>
      </c>
      <c r="H137" s="82" t="s">
        <v>702</v>
      </c>
      <c r="I137" s="82">
        <v>1</v>
      </c>
      <c r="J137" s="82">
        <v>1.9</v>
      </c>
      <c r="K137" s="82">
        <v>1.9</v>
      </c>
      <c r="L137" s="26">
        <f t="shared" si="6"/>
        <v>0</v>
      </c>
      <c r="M137" s="26">
        <f t="shared" si="7"/>
        <v>1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/>
      </c>
      <c r="AC137" s="53" t="str">
        <f t="shared" si="9"/>
        <v/>
      </c>
      <c r="AD137" s="53" t="s">
        <v>703</v>
      </c>
      <c r="AE137" s="53" t="s">
        <v>2017</v>
      </c>
      <c r="AF137" s="53"/>
      <c r="AG137" s="53" t="s">
        <v>2219</v>
      </c>
      <c r="AH137" s="53">
        <v>1</v>
      </c>
      <c r="AI137" s="83">
        <v>46240</v>
      </c>
      <c r="AJ137" s="53"/>
      <c r="AK137" s="53"/>
    </row>
    <row r="138" spans="3:37" ht="14.25" hidden="1" customHeight="1">
      <c r="C138" s="82" t="s">
        <v>11</v>
      </c>
      <c r="D138" s="82" t="s">
        <v>2339</v>
      </c>
      <c r="E138" s="82" t="s">
        <v>701</v>
      </c>
      <c r="F138" s="82" t="s">
        <v>699</v>
      </c>
      <c r="G138" s="82">
        <v>270</v>
      </c>
      <c r="H138" s="82" t="s">
        <v>702</v>
      </c>
      <c r="I138" s="82">
        <v>1</v>
      </c>
      <c r="J138" s="82">
        <v>3.6</v>
      </c>
      <c r="K138" s="82">
        <v>3.6</v>
      </c>
      <c r="L138" s="26">
        <f t="shared" si="6"/>
        <v>0</v>
      </c>
      <c r="M138" s="26">
        <f t="shared" si="7"/>
        <v>1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/>
      </c>
      <c r="AC138" s="53" t="str">
        <f t="shared" si="9"/>
        <v/>
      </c>
      <c r="AD138" s="53" t="s">
        <v>703</v>
      </c>
      <c r="AE138" s="53" t="s">
        <v>2023</v>
      </c>
      <c r="AF138" s="53"/>
      <c r="AG138" s="53" t="s">
        <v>2221</v>
      </c>
      <c r="AH138" s="53">
        <v>1</v>
      </c>
      <c r="AI138" s="83">
        <v>46240</v>
      </c>
      <c r="AJ138" s="53"/>
      <c r="AK138" s="53"/>
    </row>
    <row r="139" spans="3:37" ht="14.25" hidden="1" customHeight="1">
      <c r="C139" s="82" t="s">
        <v>11</v>
      </c>
      <c r="D139" s="82" t="s">
        <v>2340</v>
      </c>
      <c r="E139" s="82" t="s">
        <v>1980</v>
      </c>
      <c r="F139" s="82" t="s">
        <v>717</v>
      </c>
      <c r="G139" s="82">
        <v>12198</v>
      </c>
      <c r="H139" s="82" t="s">
        <v>702</v>
      </c>
      <c r="I139" s="82">
        <v>1</v>
      </c>
      <c r="J139" s="82">
        <v>465.1</v>
      </c>
      <c r="K139" s="82">
        <v>465.1</v>
      </c>
      <c r="L139" s="26">
        <f t="shared" si="6"/>
        <v>0</v>
      </c>
      <c r="M139" s="26">
        <f t="shared" si="7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/>
      </c>
      <c r="AC139" s="53" t="str">
        <f t="shared" si="9"/>
        <v/>
      </c>
      <c r="AD139" s="53" t="s">
        <v>703</v>
      </c>
      <c r="AE139" s="53"/>
      <c r="AF139" s="53"/>
      <c r="AG139" s="53"/>
      <c r="AH139" s="53">
        <v>0</v>
      </c>
      <c r="AI139" s="83"/>
      <c r="AJ139" s="53"/>
      <c r="AK139" s="53"/>
    </row>
    <row r="140" spans="3:37" ht="14.25" hidden="1" customHeight="1">
      <c r="C140" s="82" t="s">
        <v>11</v>
      </c>
      <c r="D140" s="82" t="s">
        <v>2341</v>
      </c>
      <c r="E140" s="82" t="s">
        <v>701</v>
      </c>
      <c r="F140" s="82" t="s">
        <v>699</v>
      </c>
      <c r="G140" s="82">
        <v>4279</v>
      </c>
      <c r="H140" s="82" t="s">
        <v>702</v>
      </c>
      <c r="I140" s="82">
        <v>1</v>
      </c>
      <c r="J140" s="82">
        <v>57.1</v>
      </c>
      <c r="K140" s="82">
        <v>57.1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/>
      </c>
      <c r="AC140" s="53" t="str">
        <f t="shared" si="9"/>
        <v/>
      </c>
      <c r="AD140" s="53" t="s">
        <v>703</v>
      </c>
      <c r="AE140" s="53" t="s">
        <v>2023</v>
      </c>
      <c r="AF140" s="53"/>
      <c r="AG140" s="53" t="s">
        <v>2221</v>
      </c>
      <c r="AH140" s="53">
        <v>1</v>
      </c>
      <c r="AI140" s="83">
        <v>46240</v>
      </c>
      <c r="AJ140" s="53"/>
      <c r="AK140" s="53"/>
    </row>
    <row r="141" spans="3:37" ht="14.25" hidden="1" customHeight="1">
      <c r="C141" s="82" t="s">
        <v>11</v>
      </c>
      <c r="D141" s="82" t="s">
        <v>2342</v>
      </c>
      <c r="E141" s="82" t="s">
        <v>701</v>
      </c>
      <c r="F141" s="82" t="s">
        <v>699</v>
      </c>
      <c r="G141" s="82">
        <v>166</v>
      </c>
      <c r="H141" s="82" t="s">
        <v>702</v>
      </c>
      <c r="I141" s="82">
        <v>1</v>
      </c>
      <c r="J141" s="82">
        <v>2.2000000000000002</v>
      </c>
      <c r="K141" s="82">
        <v>2.2000000000000002</v>
      </c>
      <c r="L141" s="26">
        <f t="shared" si="6"/>
        <v>0</v>
      </c>
      <c r="M141" s="26">
        <f t="shared" si="7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/>
      </c>
      <c r="AC141" s="53" t="str">
        <f t="shared" si="9"/>
        <v/>
      </c>
      <c r="AD141" s="53" t="s">
        <v>703</v>
      </c>
      <c r="AE141" s="53" t="s">
        <v>2023</v>
      </c>
      <c r="AF141" s="53"/>
      <c r="AG141" s="53" t="s">
        <v>2221</v>
      </c>
      <c r="AH141" s="53">
        <v>1</v>
      </c>
      <c r="AI141" s="83">
        <v>46240</v>
      </c>
      <c r="AJ141" s="53"/>
      <c r="AK141" s="53"/>
    </row>
    <row r="142" spans="3:37" ht="14.25" hidden="1" customHeight="1">
      <c r="C142" s="82" t="s">
        <v>11</v>
      </c>
      <c r="D142" s="82" t="s">
        <v>2343</v>
      </c>
      <c r="E142" s="82" t="s">
        <v>732</v>
      </c>
      <c r="F142" s="82" t="s">
        <v>717</v>
      </c>
      <c r="G142" s="82">
        <v>175</v>
      </c>
      <c r="H142" s="82" t="s">
        <v>702</v>
      </c>
      <c r="I142" s="82">
        <v>9</v>
      </c>
      <c r="J142" s="82">
        <v>4.3</v>
      </c>
      <c r="K142" s="82">
        <v>38.699999999999996</v>
      </c>
      <c r="L142" s="26">
        <f t="shared" si="6"/>
        <v>0</v>
      </c>
      <c r="M142" s="26">
        <f t="shared" si="7"/>
        <v>9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/>
      </c>
      <c r="AC142" s="53" t="str">
        <f t="shared" si="9"/>
        <v/>
      </c>
      <c r="AD142" s="53" t="s">
        <v>703</v>
      </c>
      <c r="AE142" s="84" t="s">
        <v>1977</v>
      </c>
      <c r="AF142" s="53"/>
      <c r="AG142" s="53" t="s">
        <v>2210</v>
      </c>
      <c r="AH142" s="53">
        <v>9</v>
      </c>
      <c r="AI142" s="83">
        <v>46240</v>
      </c>
      <c r="AJ142" s="53"/>
      <c r="AK142" s="53"/>
    </row>
    <row r="143" spans="3:37" ht="14.25" hidden="1" customHeight="1">
      <c r="C143" s="82" t="s">
        <v>11</v>
      </c>
      <c r="D143" s="82" t="s">
        <v>2344</v>
      </c>
      <c r="E143" s="82" t="s">
        <v>732</v>
      </c>
      <c r="F143" s="82" t="s">
        <v>717</v>
      </c>
      <c r="G143" s="82">
        <v>392</v>
      </c>
      <c r="H143" s="82" t="s">
        <v>702</v>
      </c>
      <c r="I143" s="82">
        <v>9</v>
      </c>
      <c r="J143" s="82">
        <v>9.6</v>
      </c>
      <c r="K143" s="82">
        <v>86.399999999999991</v>
      </c>
      <c r="L143" s="26">
        <f t="shared" si="6"/>
        <v>0</v>
      </c>
      <c r="M143" s="26">
        <f t="shared" si="7"/>
        <v>9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/>
      </c>
      <c r="AC143" s="53" t="str">
        <f t="shared" si="9"/>
        <v/>
      </c>
      <c r="AD143" s="53" t="s">
        <v>703</v>
      </c>
      <c r="AE143" s="84" t="s">
        <v>1977</v>
      </c>
      <c r="AF143" s="53"/>
      <c r="AG143" s="53" t="s">
        <v>2210</v>
      </c>
      <c r="AH143" s="53">
        <v>9</v>
      </c>
      <c r="AI143" s="83">
        <v>46240</v>
      </c>
      <c r="AJ143" s="53"/>
      <c r="AK143" s="53"/>
    </row>
    <row r="144" spans="3:37" ht="14.25" hidden="1" customHeight="1">
      <c r="C144" s="82" t="s">
        <v>11</v>
      </c>
      <c r="D144" s="82" t="s">
        <v>2345</v>
      </c>
      <c r="E144" s="82" t="s">
        <v>732</v>
      </c>
      <c r="F144" s="82" t="s">
        <v>717</v>
      </c>
      <c r="G144" s="82">
        <v>3927</v>
      </c>
      <c r="H144" s="82" t="s">
        <v>702</v>
      </c>
      <c r="I144" s="82">
        <v>8</v>
      </c>
      <c r="J144" s="82">
        <v>96.6</v>
      </c>
      <c r="K144" s="82">
        <v>772.8</v>
      </c>
      <c r="L144" s="26">
        <f t="shared" si="6"/>
        <v>0</v>
      </c>
      <c r="M144" s="26">
        <f t="shared" si="7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/>
      </c>
      <c r="AC144" s="53" t="str">
        <f t="shared" si="9"/>
        <v/>
      </c>
      <c r="AD144" s="53" t="s">
        <v>703</v>
      </c>
      <c r="AE144" s="84" t="s">
        <v>1977</v>
      </c>
      <c r="AF144" s="53"/>
      <c r="AG144" s="53" t="s">
        <v>2210</v>
      </c>
      <c r="AH144" s="53">
        <v>8</v>
      </c>
      <c r="AI144" s="83">
        <v>46240</v>
      </c>
      <c r="AJ144" s="53"/>
      <c r="AK144" s="53"/>
    </row>
    <row r="145" spans="3:37" ht="14.25" hidden="1" customHeight="1">
      <c r="C145" s="82" t="s">
        <v>11</v>
      </c>
      <c r="D145" s="82" t="s">
        <v>2346</v>
      </c>
      <c r="E145" s="82" t="s">
        <v>732</v>
      </c>
      <c r="F145" s="82" t="s">
        <v>717</v>
      </c>
      <c r="G145" s="82">
        <v>270</v>
      </c>
      <c r="H145" s="82" t="s">
        <v>702</v>
      </c>
      <c r="I145" s="82">
        <v>9</v>
      </c>
      <c r="J145" s="82">
        <v>6.6</v>
      </c>
      <c r="K145" s="82">
        <v>59.4</v>
      </c>
      <c r="L145" s="26">
        <f t="shared" si="6"/>
        <v>0</v>
      </c>
      <c r="M145" s="26">
        <f t="shared" si="7"/>
        <v>9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/>
      </c>
      <c r="AC145" s="53" t="str">
        <f t="shared" si="9"/>
        <v/>
      </c>
      <c r="AD145" s="53" t="s">
        <v>703</v>
      </c>
      <c r="AE145" s="84" t="s">
        <v>1977</v>
      </c>
      <c r="AF145" s="53"/>
      <c r="AG145" s="53" t="s">
        <v>2210</v>
      </c>
      <c r="AH145" s="53">
        <v>9</v>
      </c>
      <c r="AI145" s="83">
        <v>46240</v>
      </c>
      <c r="AJ145" s="53"/>
      <c r="AK145" s="53"/>
    </row>
    <row r="146" spans="3:37" ht="14.25" hidden="1" customHeight="1">
      <c r="C146" s="82" t="s">
        <v>11</v>
      </c>
      <c r="D146" s="82" t="s">
        <v>2347</v>
      </c>
      <c r="E146" s="82" t="s">
        <v>732</v>
      </c>
      <c r="F146" s="82" t="s">
        <v>717</v>
      </c>
      <c r="G146" s="82">
        <v>12036</v>
      </c>
      <c r="H146" s="82" t="s">
        <v>702</v>
      </c>
      <c r="I146" s="82">
        <v>1</v>
      </c>
      <c r="J146" s="82">
        <v>296</v>
      </c>
      <c r="K146" s="82">
        <v>296</v>
      </c>
      <c r="L146" s="26">
        <f t="shared" si="6"/>
        <v>0</v>
      </c>
      <c r="M146" s="26">
        <f t="shared" si="7"/>
        <v>1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/>
      </c>
      <c r="AC146" s="53" t="str">
        <f t="shared" si="9"/>
        <v/>
      </c>
      <c r="AD146" s="53" t="s">
        <v>703</v>
      </c>
      <c r="AE146" s="53"/>
      <c r="AF146" s="53"/>
      <c r="AG146" s="53"/>
      <c r="AH146" s="53">
        <v>0</v>
      </c>
      <c r="AI146" s="83"/>
      <c r="AJ146" s="53"/>
      <c r="AK146" s="53"/>
    </row>
    <row r="147" spans="3:37" ht="14.25" hidden="1" customHeight="1">
      <c r="C147" s="82" t="s">
        <v>11</v>
      </c>
      <c r="D147" s="82" t="s">
        <v>2348</v>
      </c>
      <c r="E147" s="82" t="s">
        <v>732</v>
      </c>
      <c r="F147" s="82" t="s">
        <v>717</v>
      </c>
      <c r="G147" s="82">
        <v>1562</v>
      </c>
      <c r="H147" s="82" t="s">
        <v>702</v>
      </c>
      <c r="I147" s="82">
        <v>1</v>
      </c>
      <c r="J147" s="82">
        <v>38.4</v>
      </c>
      <c r="K147" s="82">
        <v>38.4</v>
      </c>
      <c r="L147" s="26">
        <f t="shared" si="6"/>
        <v>0</v>
      </c>
      <c r="M147" s="26">
        <f t="shared" si="7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/>
      </c>
      <c r="AC147" s="53" t="str">
        <f t="shared" si="9"/>
        <v/>
      </c>
      <c r="AD147" s="53" t="s">
        <v>703</v>
      </c>
      <c r="AE147" s="84" t="s">
        <v>1977</v>
      </c>
      <c r="AF147" s="53"/>
      <c r="AG147" s="53" t="s">
        <v>2210</v>
      </c>
      <c r="AH147" s="53">
        <v>1</v>
      </c>
      <c r="AI147" s="83">
        <v>46240</v>
      </c>
      <c r="AJ147" s="53"/>
      <c r="AK147" s="53"/>
    </row>
    <row r="148" spans="3:37" ht="14.25" hidden="1" customHeight="1">
      <c r="C148" s="82" t="s">
        <v>11</v>
      </c>
      <c r="D148" s="82" t="s">
        <v>2349</v>
      </c>
      <c r="E148" s="82" t="s">
        <v>732</v>
      </c>
      <c r="F148" s="82" t="s">
        <v>717</v>
      </c>
      <c r="G148" s="82">
        <v>2412</v>
      </c>
      <c r="H148" s="82" t="s">
        <v>702</v>
      </c>
      <c r="I148" s="82">
        <v>1</v>
      </c>
      <c r="J148" s="82">
        <v>59.3</v>
      </c>
      <c r="K148" s="82">
        <v>59.3</v>
      </c>
      <c r="L148" s="26">
        <f t="shared" si="6"/>
        <v>0</v>
      </c>
      <c r="M148" s="26">
        <f t="shared" si="7"/>
        <v>1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/>
      </c>
      <c r="AC148" s="53" t="str">
        <f t="shared" si="9"/>
        <v/>
      </c>
      <c r="AD148" s="53" t="s">
        <v>703</v>
      </c>
      <c r="AE148" s="84" t="s">
        <v>1977</v>
      </c>
      <c r="AF148" s="53"/>
      <c r="AG148" s="53" t="s">
        <v>2210</v>
      </c>
      <c r="AH148" s="53">
        <v>1</v>
      </c>
      <c r="AI148" s="83">
        <v>46240</v>
      </c>
      <c r="AJ148" s="53"/>
      <c r="AK148" s="53"/>
    </row>
    <row r="149" spans="3:37" ht="14.25" hidden="1" customHeight="1">
      <c r="C149" s="82" t="s">
        <v>11</v>
      </c>
      <c r="D149" s="82" t="s">
        <v>2350</v>
      </c>
      <c r="E149" s="82" t="s">
        <v>732</v>
      </c>
      <c r="F149" s="82" t="s">
        <v>717</v>
      </c>
      <c r="G149" s="82">
        <v>2412</v>
      </c>
      <c r="H149" s="82" t="s">
        <v>702</v>
      </c>
      <c r="I149" s="82">
        <v>1</v>
      </c>
      <c r="J149" s="82">
        <v>59.3</v>
      </c>
      <c r="K149" s="82">
        <v>59.3</v>
      </c>
      <c r="L149" s="26">
        <f t="shared" si="6"/>
        <v>0</v>
      </c>
      <c r="M149" s="26">
        <f t="shared" si="7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/>
      </c>
      <c r="AC149" s="53" t="str">
        <f t="shared" si="9"/>
        <v/>
      </c>
      <c r="AD149" s="53" t="s">
        <v>703</v>
      </c>
      <c r="AE149" s="84" t="s">
        <v>1977</v>
      </c>
      <c r="AF149" s="53"/>
      <c r="AG149" s="53" t="s">
        <v>2210</v>
      </c>
      <c r="AH149" s="53">
        <v>1</v>
      </c>
      <c r="AI149" s="83">
        <v>46240</v>
      </c>
      <c r="AJ149" s="53"/>
      <c r="AK149" s="53"/>
    </row>
    <row r="150" spans="3:37" ht="14.25" hidden="1" customHeight="1">
      <c r="C150" s="82" t="s">
        <v>11</v>
      </c>
      <c r="D150" s="82" t="s">
        <v>2351</v>
      </c>
      <c r="E150" s="82" t="s">
        <v>732</v>
      </c>
      <c r="F150" s="82" t="s">
        <v>717</v>
      </c>
      <c r="G150" s="82">
        <v>978</v>
      </c>
      <c r="H150" s="82" t="s">
        <v>702</v>
      </c>
      <c r="I150" s="82">
        <v>1</v>
      </c>
      <c r="J150" s="82">
        <v>24.1</v>
      </c>
      <c r="K150" s="82">
        <v>24.1</v>
      </c>
      <c r="L150" s="26">
        <f t="shared" si="6"/>
        <v>0</v>
      </c>
      <c r="M150" s="26">
        <f t="shared" si="7"/>
        <v>1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/>
      </c>
      <c r="AC150" s="53" t="str">
        <f t="shared" si="9"/>
        <v/>
      </c>
      <c r="AD150" s="53" t="s">
        <v>703</v>
      </c>
      <c r="AE150" s="84" t="s">
        <v>1977</v>
      </c>
      <c r="AF150" s="53"/>
      <c r="AG150" s="53" t="s">
        <v>2210</v>
      </c>
      <c r="AH150" s="53">
        <v>1</v>
      </c>
      <c r="AI150" s="83">
        <v>46240</v>
      </c>
      <c r="AJ150" s="53"/>
      <c r="AK150" s="53"/>
    </row>
    <row r="151" spans="3:37" ht="14.25" hidden="1" customHeight="1">
      <c r="C151" s="82" t="s">
        <v>13</v>
      </c>
      <c r="D151" s="82" t="s">
        <v>2352</v>
      </c>
      <c r="E151" s="82" t="s">
        <v>2037</v>
      </c>
      <c r="F151" s="82" t="s">
        <v>781</v>
      </c>
      <c r="G151" s="82">
        <v>102</v>
      </c>
      <c r="H151" s="82" t="s">
        <v>702</v>
      </c>
      <c r="I151" s="82">
        <v>2</v>
      </c>
      <c r="J151" s="82">
        <v>1.2</v>
      </c>
      <c r="K151" s="82">
        <v>2.4</v>
      </c>
      <c r="L151" s="26">
        <f t="shared" si="6"/>
        <v>0</v>
      </c>
      <c r="M151" s="26">
        <f t="shared" si="7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PL12</v>
      </c>
      <c r="AC151" s="53" t="str">
        <f t="shared" si="9"/>
        <v/>
      </c>
      <c r="AD151" s="53" t="s">
        <v>703</v>
      </c>
      <c r="AE151" s="53" t="s">
        <v>2038</v>
      </c>
      <c r="AF151" s="53"/>
      <c r="AG151" s="53" t="s">
        <v>2224</v>
      </c>
      <c r="AH151" s="53">
        <v>2</v>
      </c>
      <c r="AI151" s="83">
        <v>46240</v>
      </c>
      <c r="AJ151" s="53"/>
      <c r="AK151" s="53"/>
    </row>
    <row r="152" spans="3:37" ht="14.25" hidden="1" customHeight="1">
      <c r="C152" s="82" t="s">
        <v>14</v>
      </c>
      <c r="D152" s="82" t="s">
        <v>2353</v>
      </c>
      <c r="E152" s="82" t="s">
        <v>2041</v>
      </c>
      <c r="F152" s="82" t="s">
        <v>2042</v>
      </c>
      <c r="G152" s="82">
        <v>16</v>
      </c>
      <c r="H152" s="82" t="s">
        <v>2043</v>
      </c>
      <c r="I152" s="82">
        <v>8</v>
      </c>
      <c r="J152" s="82">
        <v>0.1</v>
      </c>
      <c r="K152" s="82">
        <v>0.8</v>
      </c>
      <c r="L152" s="26">
        <f t="shared" si="6"/>
        <v>0</v>
      </c>
      <c r="M152" s="26">
        <f t="shared" si="7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/>
      </c>
      <c r="AC152" s="53" t="str">
        <f t="shared" si="9"/>
        <v/>
      </c>
      <c r="AD152" s="53" t="s">
        <v>682</v>
      </c>
      <c r="AE152" s="53"/>
      <c r="AF152" s="53"/>
      <c r="AG152" s="53"/>
      <c r="AH152" s="53">
        <v>0</v>
      </c>
      <c r="AI152" s="83"/>
      <c r="AJ152" s="53"/>
      <c r="AK152" s="53"/>
    </row>
    <row r="153" spans="3:37" ht="14.25" hidden="1" customHeight="1">
      <c r="C153" s="82" t="s">
        <v>13</v>
      </c>
      <c r="D153" s="82" t="s">
        <v>2354</v>
      </c>
      <c r="E153" s="82" t="s">
        <v>1130</v>
      </c>
      <c r="F153" s="82" t="s">
        <v>781</v>
      </c>
      <c r="G153" s="82">
        <v>182</v>
      </c>
      <c r="H153" s="82" t="s">
        <v>702</v>
      </c>
      <c r="I153" s="82">
        <v>4</v>
      </c>
      <c r="J153" s="82">
        <v>1</v>
      </c>
      <c r="K153" s="82">
        <v>4</v>
      </c>
      <c r="L153" s="26">
        <f t="shared" si="6"/>
        <v>4</v>
      </c>
      <c r="M153" s="26">
        <f t="shared" si="7"/>
        <v>0</v>
      </c>
      <c r="N153" s="26">
        <v>4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8"/>
        <v>PL10</v>
      </c>
      <c r="AC153" s="53" t="str">
        <f t="shared" si="9"/>
        <v/>
      </c>
      <c r="AD153" s="53" t="s">
        <v>703</v>
      </c>
      <c r="AE153" s="53" t="s">
        <v>2045</v>
      </c>
      <c r="AF153" s="53"/>
      <c r="AG153" s="53" t="s">
        <v>2227</v>
      </c>
      <c r="AH153" s="53">
        <v>4</v>
      </c>
      <c r="AI153" s="83">
        <v>46240</v>
      </c>
      <c r="AJ153" s="53"/>
      <c r="AK153" s="53"/>
    </row>
    <row r="154" spans="3:37" ht="14.25" hidden="1" customHeight="1">
      <c r="C154" s="82" t="s">
        <v>13</v>
      </c>
      <c r="D154" s="82" t="s">
        <v>2355</v>
      </c>
      <c r="E154" s="82" t="s">
        <v>2048</v>
      </c>
      <c r="F154" s="82" t="s">
        <v>702</v>
      </c>
      <c r="G154" s="82">
        <v>279</v>
      </c>
      <c r="H154" s="82" t="s">
        <v>702</v>
      </c>
      <c r="I154" s="82">
        <v>4</v>
      </c>
      <c r="J154" s="82">
        <v>1.7</v>
      </c>
      <c r="K154" s="82">
        <v>6.8</v>
      </c>
      <c r="L154" s="26">
        <f t="shared" si="6"/>
        <v>4</v>
      </c>
      <c r="M154" s="26">
        <f t="shared" si="7"/>
        <v>0</v>
      </c>
      <c r="N154" s="26">
        <v>4</v>
      </c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8"/>
        <v>PL10</v>
      </c>
      <c r="AC154" s="53" t="str">
        <f t="shared" si="9"/>
        <v/>
      </c>
      <c r="AD154" s="53" t="s">
        <v>703</v>
      </c>
      <c r="AE154" s="53" t="s">
        <v>2045</v>
      </c>
      <c r="AF154" s="53"/>
      <c r="AG154" s="53" t="s">
        <v>2227</v>
      </c>
      <c r="AH154" s="53">
        <v>4</v>
      </c>
      <c r="AI154" s="83">
        <v>46240</v>
      </c>
      <c r="AJ154" s="53"/>
      <c r="AK154" s="53"/>
    </row>
    <row r="155" spans="3:37" ht="14.25" hidden="1" customHeight="1">
      <c r="C155" s="82" t="s">
        <v>13</v>
      </c>
      <c r="D155" s="82" t="s">
        <v>2356</v>
      </c>
      <c r="E155" s="82" t="s">
        <v>2050</v>
      </c>
      <c r="F155" s="82" t="s">
        <v>1997</v>
      </c>
      <c r="G155" s="82">
        <v>4644</v>
      </c>
      <c r="H155" s="82" t="s">
        <v>702</v>
      </c>
      <c r="I155" s="82">
        <v>1</v>
      </c>
      <c r="J155" s="82">
        <v>2610.6999999999998</v>
      </c>
      <c r="K155" s="82">
        <v>2610.6999999999998</v>
      </c>
      <c r="L155" s="26">
        <f t="shared" si="6"/>
        <v>0</v>
      </c>
      <c r="M155" s="26">
        <f t="shared" si="7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8"/>
        <v>PL6</v>
      </c>
      <c r="AC155" s="53" t="str">
        <f t="shared" si="9"/>
        <v/>
      </c>
      <c r="AD155" s="53" t="s">
        <v>703</v>
      </c>
      <c r="AE155" s="53"/>
      <c r="AF155" s="53"/>
      <c r="AG155" s="53" t="s">
        <v>576</v>
      </c>
      <c r="AH155" s="53">
        <v>1</v>
      </c>
      <c r="AI155" s="83"/>
      <c r="AJ155" s="53"/>
      <c r="AK155" s="53"/>
    </row>
    <row r="156" spans="3:37" ht="14.25" hidden="1" customHeight="1">
      <c r="C156" s="82" t="s">
        <v>14</v>
      </c>
      <c r="D156" s="82" t="s">
        <v>2357</v>
      </c>
      <c r="E156" s="82" t="s">
        <v>2111</v>
      </c>
      <c r="F156" s="82" t="s">
        <v>2112</v>
      </c>
      <c r="G156" s="82">
        <v>34600</v>
      </c>
      <c r="H156" s="82" t="s">
        <v>2113</v>
      </c>
      <c r="I156" s="82">
        <v>1</v>
      </c>
      <c r="J156" s="82">
        <v>13</v>
      </c>
      <c r="K156" s="82">
        <v>13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/>
      </c>
      <c r="AC156" s="53" t="str">
        <f t="shared" si="9"/>
        <v/>
      </c>
      <c r="AD156" s="53" t="s">
        <v>682</v>
      </c>
      <c r="AE156" s="53"/>
      <c r="AF156" s="53"/>
      <c r="AG156" s="53"/>
      <c r="AH156" s="53">
        <v>0</v>
      </c>
      <c r="AI156" s="83"/>
      <c r="AJ156" s="53"/>
      <c r="AK156" s="53"/>
    </row>
    <row r="157" spans="3:37" ht="14.25" hidden="1" customHeight="1">
      <c r="C157" s="82" t="s">
        <v>11</v>
      </c>
      <c r="D157" s="82" t="s">
        <v>2358</v>
      </c>
      <c r="E157" s="82" t="s">
        <v>1980</v>
      </c>
      <c r="F157" s="82" t="s">
        <v>717</v>
      </c>
      <c r="G157" s="82">
        <v>5286</v>
      </c>
      <c r="H157" s="82" t="s">
        <v>702</v>
      </c>
      <c r="I157" s="82">
        <v>1</v>
      </c>
      <c r="J157" s="82">
        <v>201.5</v>
      </c>
      <c r="K157" s="82">
        <v>201.5</v>
      </c>
      <c r="L157" s="26">
        <f t="shared" si="6"/>
        <v>0</v>
      </c>
      <c r="M157" s="26">
        <f t="shared" si="7"/>
        <v>1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/>
      </c>
      <c r="AC157" s="53" t="str">
        <f t="shared" si="9"/>
        <v/>
      </c>
      <c r="AD157" s="53" t="s">
        <v>703</v>
      </c>
      <c r="AE157" s="53" t="s">
        <v>1981</v>
      </c>
      <c r="AF157" s="53"/>
      <c r="AG157" s="53" t="s">
        <v>2207</v>
      </c>
      <c r="AH157" s="53">
        <v>1</v>
      </c>
      <c r="AI157" s="83">
        <v>46240</v>
      </c>
      <c r="AJ157" s="53"/>
      <c r="AK157" s="53"/>
    </row>
    <row r="158" spans="3:37" ht="14.25" hidden="1" customHeight="1">
      <c r="C158" s="82" t="s">
        <v>11</v>
      </c>
      <c r="D158" s="82" t="s">
        <v>2359</v>
      </c>
      <c r="E158" s="82" t="s">
        <v>732</v>
      </c>
      <c r="F158" s="82" t="s">
        <v>717</v>
      </c>
      <c r="G158" s="82">
        <v>10676</v>
      </c>
      <c r="H158" s="82" t="s">
        <v>702</v>
      </c>
      <c r="I158" s="82">
        <v>1</v>
      </c>
      <c r="J158" s="82">
        <v>262.60000000000002</v>
      </c>
      <c r="K158" s="82">
        <v>262.60000000000002</v>
      </c>
      <c r="L158" s="26">
        <f t="shared" si="6"/>
        <v>0</v>
      </c>
      <c r="M158" s="26">
        <f t="shared" si="7"/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si="8"/>
        <v/>
      </c>
      <c r="AC158" s="53" t="str">
        <f t="shared" si="9"/>
        <v/>
      </c>
      <c r="AD158" s="53" t="s">
        <v>703</v>
      </c>
      <c r="AE158" s="84" t="s">
        <v>1977</v>
      </c>
      <c r="AF158" s="53"/>
      <c r="AG158" s="53" t="s">
        <v>2210</v>
      </c>
      <c r="AH158" s="53">
        <v>1</v>
      </c>
      <c r="AI158" s="83">
        <v>46240</v>
      </c>
      <c r="AJ158" s="53"/>
      <c r="AK158" s="53"/>
    </row>
    <row r="159" spans="3:37" ht="14.25" hidden="1" customHeight="1">
      <c r="C159" s="82" t="s">
        <v>11</v>
      </c>
      <c r="D159" s="82" t="s">
        <v>2360</v>
      </c>
      <c r="E159" s="82" t="s">
        <v>732</v>
      </c>
      <c r="F159" s="82" t="s">
        <v>717</v>
      </c>
      <c r="G159" s="82">
        <v>164</v>
      </c>
      <c r="H159" s="82" t="s">
        <v>702</v>
      </c>
      <c r="I159" s="82">
        <v>6</v>
      </c>
      <c r="J159" s="82">
        <v>4</v>
      </c>
      <c r="K159" s="82">
        <v>24</v>
      </c>
      <c r="L159" s="26">
        <f t="shared" si="6"/>
        <v>0</v>
      </c>
      <c r="M159" s="26">
        <f t="shared" si="7"/>
        <v>6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8"/>
        <v/>
      </c>
      <c r="AC159" s="53" t="str">
        <f t="shared" si="9"/>
        <v/>
      </c>
      <c r="AD159" s="53" t="s">
        <v>703</v>
      </c>
      <c r="AE159" s="84" t="s">
        <v>1977</v>
      </c>
      <c r="AF159" s="53"/>
      <c r="AG159" s="53" t="s">
        <v>2210</v>
      </c>
      <c r="AH159" s="53">
        <v>6</v>
      </c>
      <c r="AI159" s="83">
        <v>46240</v>
      </c>
      <c r="AJ159" s="53"/>
      <c r="AK159" s="53"/>
    </row>
    <row r="160" spans="3:37" ht="14.25" hidden="1" customHeight="1">
      <c r="C160" s="82" t="s">
        <v>11</v>
      </c>
      <c r="D160" s="82" t="s">
        <v>2361</v>
      </c>
      <c r="E160" s="82" t="s">
        <v>732</v>
      </c>
      <c r="F160" s="82" t="s">
        <v>717</v>
      </c>
      <c r="G160" s="82">
        <v>164</v>
      </c>
      <c r="H160" s="82" t="s">
        <v>702</v>
      </c>
      <c r="I160" s="82">
        <v>5</v>
      </c>
      <c r="J160" s="82">
        <v>4</v>
      </c>
      <c r="K160" s="82">
        <v>20</v>
      </c>
      <c r="L160" s="26">
        <f t="shared" si="6"/>
        <v>0</v>
      </c>
      <c r="M160" s="26">
        <f t="shared" si="7"/>
        <v>5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8"/>
        <v/>
      </c>
      <c r="AC160" s="53" t="str">
        <f t="shared" si="9"/>
        <v/>
      </c>
      <c r="AD160" s="53" t="s">
        <v>703</v>
      </c>
      <c r="AE160" s="84" t="s">
        <v>1977</v>
      </c>
      <c r="AF160" s="53"/>
      <c r="AG160" s="53" t="s">
        <v>2210</v>
      </c>
      <c r="AH160" s="53">
        <v>5</v>
      </c>
      <c r="AI160" s="83">
        <v>46240</v>
      </c>
      <c r="AJ160" s="53"/>
      <c r="AK160" s="53"/>
    </row>
    <row r="161" spans="3:37" ht="14.25" hidden="1" customHeight="1">
      <c r="C161" s="82" t="s">
        <v>11</v>
      </c>
      <c r="D161" s="82" t="s">
        <v>2362</v>
      </c>
      <c r="E161" s="82" t="s">
        <v>732</v>
      </c>
      <c r="F161" s="82" t="s">
        <v>717</v>
      </c>
      <c r="G161" s="82">
        <v>1086</v>
      </c>
      <c r="H161" s="82" t="s">
        <v>702</v>
      </c>
      <c r="I161" s="82">
        <v>1</v>
      </c>
      <c r="J161" s="82">
        <v>26.7</v>
      </c>
      <c r="K161" s="82">
        <v>26.7</v>
      </c>
      <c r="L161" s="26">
        <f t="shared" si="6"/>
        <v>0</v>
      </c>
      <c r="M161" s="26">
        <f t="shared" si="7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8"/>
        <v/>
      </c>
      <c r="AC161" s="53" t="str">
        <f t="shared" si="9"/>
        <v/>
      </c>
      <c r="AD161" s="53" t="s">
        <v>703</v>
      </c>
      <c r="AE161" s="84" t="s">
        <v>1977</v>
      </c>
      <c r="AF161" s="53"/>
      <c r="AG161" s="53" t="s">
        <v>2210</v>
      </c>
      <c r="AH161" s="53">
        <v>1</v>
      </c>
      <c r="AI161" s="83">
        <v>46240</v>
      </c>
      <c r="AJ161" s="53"/>
      <c r="AK161" s="53"/>
    </row>
    <row r="162" spans="3:37" ht="14.25" hidden="1" customHeight="1">
      <c r="C162" s="82" t="s">
        <v>11</v>
      </c>
      <c r="D162" s="82" t="s">
        <v>2363</v>
      </c>
      <c r="E162" s="82" t="s">
        <v>732</v>
      </c>
      <c r="F162" s="82" t="s">
        <v>717</v>
      </c>
      <c r="G162" s="82">
        <v>2075</v>
      </c>
      <c r="H162" s="82" t="s">
        <v>702</v>
      </c>
      <c r="I162" s="82">
        <v>1</v>
      </c>
      <c r="J162" s="82">
        <v>51</v>
      </c>
      <c r="K162" s="82">
        <v>51</v>
      </c>
      <c r="L162" s="26">
        <f t="shared" si="6"/>
        <v>0</v>
      </c>
      <c r="M162" s="26">
        <f t="shared" si="7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8"/>
        <v/>
      </c>
      <c r="AC162" s="53" t="str">
        <f t="shared" si="9"/>
        <v/>
      </c>
      <c r="AD162" s="53" t="s">
        <v>703</v>
      </c>
      <c r="AE162" s="84" t="s">
        <v>1977</v>
      </c>
      <c r="AF162" s="53"/>
      <c r="AG162" s="53" t="s">
        <v>2210</v>
      </c>
      <c r="AH162" s="53">
        <v>1</v>
      </c>
      <c r="AI162" s="83">
        <v>46240</v>
      </c>
      <c r="AJ162" s="53"/>
      <c r="AK162" s="53"/>
    </row>
    <row r="163" spans="3:37" ht="14.25" hidden="1" customHeight="1">
      <c r="C163" s="82" t="s">
        <v>11</v>
      </c>
      <c r="D163" s="82" t="s">
        <v>2364</v>
      </c>
      <c r="E163" s="82" t="s">
        <v>732</v>
      </c>
      <c r="F163" s="82" t="s">
        <v>717</v>
      </c>
      <c r="G163" s="82">
        <v>3196</v>
      </c>
      <c r="H163" s="82" t="s">
        <v>702</v>
      </c>
      <c r="I163" s="82">
        <v>3</v>
      </c>
      <c r="J163" s="82">
        <v>78.599999999999994</v>
      </c>
      <c r="K163" s="82">
        <v>235.79999999999998</v>
      </c>
      <c r="L163" s="26">
        <f t="shared" si="6"/>
        <v>0</v>
      </c>
      <c r="M163" s="26">
        <f t="shared" si="7"/>
        <v>3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8"/>
        <v/>
      </c>
      <c r="AC163" s="53" t="str">
        <f t="shared" si="9"/>
        <v/>
      </c>
      <c r="AD163" s="53" t="s">
        <v>703</v>
      </c>
      <c r="AE163" s="84" t="s">
        <v>1977</v>
      </c>
      <c r="AF163" s="53"/>
      <c r="AG163" s="53" t="s">
        <v>2210</v>
      </c>
      <c r="AH163" s="53">
        <v>3</v>
      </c>
      <c r="AI163" s="83">
        <v>46240</v>
      </c>
      <c r="AJ163" s="53"/>
      <c r="AK163" s="53"/>
    </row>
    <row r="164" spans="3:37" ht="14.25" hidden="1" customHeight="1">
      <c r="C164" s="82" t="s">
        <v>11</v>
      </c>
      <c r="D164" s="82" t="s">
        <v>2365</v>
      </c>
      <c r="E164" s="82" t="s">
        <v>732</v>
      </c>
      <c r="F164" s="82" t="s">
        <v>717</v>
      </c>
      <c r="G164" s="82">
        <v>3196</v>
      </c>
      <c r="H164" s="82" t="s">
        <v>702</v>
      </c>
      <c r="I164" s="82">
        <v>2</v>
      </c>
      <c r="J164" s="82">
        <v>78.599999999999994</v>
      </c>
      <c r="K164" s="82">
        <v>157.19999999999999</v>
      </c>
      <c r="L164" s="26">
        <f t="shared" si="6"/>
        <v>0</v>
      </c>
      <c r="M164" s="26">
        <f t="shared" si="7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8"/>
        <v/>
      </c>
      <c r="AC164" s="53" t="str">
        <f t="shared" si="9"/>
        <v/>
      </c>
      <c r="AD164" s="53" t="s">
        <v>703</v>
      </c>
      <c r="AE164" s="84" t="s">
        <v>1977</v>
      </c>
      <c r="AF164" s="53"/>
      <c r="AG164" s="53" t="s">
        <v>2210</v>
      </c>
      <c r="AH164" s="53">
        <v>2</v>
      </c>
      <c r="AI164" s="83">
        <v>46240</v>
      </c>
      <c r="AJ164" s="53"/>
      <c r="AK164" s="53"/>
    </row>
    <row r="165" spans="3:37" ht="14.25" hidden="1" customHeight="1">
      <c r="C165" s="82" t="s">
        <v>11</v>
      </c>
      <c r="D165" s="82" t="s">
        <v>2366</v>
      </c>
      <c r="E165" s="82" t="s">
        <v>732</v>
      </c>
      <c r="F165" s="82" t="s">
        <v>717</v>
      </c>
      <c r="G165" s="82">
        <v>2075</v>
      </c>
      <c r="H165" s="82" t="s">
        <v>702</v>
      </c>
      <c r="I165" s="82">
        <v>1</v>
      </c>
      <c r="J165" s="82">
        <v>51</v>
      </c>
      <c r="K165" s="82">
        <v>51</v>
      </c>
      <c r="L165" s="26">
        <f t="shared" si="6"/>
        <v>0</v>
      </c>
      <c r="M165" s="26">
        <f t="shared" si="7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8"/>
        <v/>
      </c>
      <c r="AC165" s="53" t="str">
        <f t="shared" si="9"/>
        <v/>
      </c>
      <c r="AD165" s="53" t="s">
        <v>703</v>
      </c>
      <c r="AE165" s="84" t="s">
        <v>1977</v>
      </c>
      <c r="AF165" s="53"/>
      <c r="AG165" s="53" t="s">
        <v>2210</v>
      </c>
      <c r="AH165" s="53">
        <v>1</v>
      </c>
      <c r="AI165" s="83">
        <v>46240</v>
      </c>
      <c r="AJ165" s="53"/>
      <c r="AK165" s="53"/>
    </row>
    <row r="166" spans="3:37" ht="14.25" hidden="1" customHeight="1">
      <c r="C166" s="82" t="s">
        <v>11</v>
      </c>
      <c r="D166" s="82" t="s">
        <v>2367</v>
      </c>
      <c r="E166" s="82" t="s">
        <v>732</v>
      </c>
      <c r="F166" s="82" t="s">
        <v>717</v>
      </c>
      <c r="G166" s="82">
        <v>1086</v>
      </c>
      <c r="H166" s="82" t="s">
        <v>702</v>
      </c>
      <c r="I166" s="82">
        <v>1</v>
      </c>
      <c r="J166" s="82">
        <v>26.7</v>
      </c>
      <c r="K166" s="82">
        <v>26.7</v>
      </c>
      <c r="L166" s="26">
        <f t="shared" si="6"/>
        <v>0</v>
      </c>
      <c r="M166" s="26">
        <f t="shared" si="7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8"/>
        <v/>
      </c>
      <c r="AC166" s="53" t="str">
        <f t="shared" si="9"/>
        <v/>
      </c>
      <c r="AD166" s="53" t="s">
        <v>703</v>
      </c>
      <c r="AE166" s="84" t="s">
        <v>1977</v>
      </c>
      <c r="AF166" s="53"/>
      <c r="AG166" s="53" t="s">
        <v>2210</v>
      </c>
      <c r="AH166" s="53">
        <v>1</v>
      </c>
      <c r="AI166" s="83">
        <v>46240</v>
      </c>
      <c r="AJ166" s="53"/>
      <c r="AK166" s="53"/>
    </row>
    <row r="167" spans="3:37" ht="14.25" hidden="1" customHeight="1">
      <c r="C167" s="82" t="s">
        <v>11</v>
      </c>
      <c r="D167" s="82" t="s">
        <v>2368</v>
      </c>
      <c r="E167" s="82" t="s">
        <v>2011</v>
      </c>
      <c r="F167" s="82" t="s">
        <v>2125</v>
      </c>
      <c r="G167" s="82">
        <v>248</v>
      </c>
      <c r="H167" s="82" t="s">
        <v>2012</v>
      </c>
      <c r="I167" s="82">
        <v>6</v>
      </c>
      <c r="J167" s="82">
        <v>2.2000000000000002</v>
      </c>
      <c r="K167" s="82">
        <v>13.200000000000001</v>
      </c>
      <c r="L167" s="26">
        <f t="shared" si="6"/>
        <v>0</v>
      </c>
      <c r="M167" s="26">
        <f t="shared" si="7"/>
        <v>6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8"/>
        <v/>
      </c>
      <c r="AC167" s="53" t="str">
        <f t="shared" si="9"/>
        <v/>
      </c>
      <c r="AD167" s="53" t="s">
        <v>786</v>
      </c>
      <c r="AE167" s="84" t="s">
        <v>2013</v>
      </c>
      <c r="AF167" s="53"/>
      <c r="AG167" s="53" t="s">
        <v>2187</v>
      </c>
      <c r="AH167" s="53">
        <v>6</v>
      </c>
      <c r="AI167" s="83">
        <v>46240</v>
      </c>
      <c r="AJ167" s="53"/>
      <c r="AK167" s="53"/>
    </row>
    <row r="168" spans="3:37" ht="14.25" hidden="1" customHeight="1">
      <c r="C168" s="82" t="s">
        <v>14</v>
      </c>
      <c r="D168" s="82" t="s">
        <v>2369</v>
      </c>
      <c r="E168" s="82" t="s">
        <v>2127</v>
      </c>
      <c r="F168" s="82" t="s">
        <v>2128</v>
      </c>
      <c r="G168" s="82">
        <v>65</v>
      </c>
      <c r="H168" s="82" t="s">
        <v>2129</v>
      </c>
      <c r="I168" s="82">
        <v>6</v>
      </c>
      <c r="J168" s="82">
        <v>4.5999999999999996</v>
      </c>
      <c r="K168" s="82">
        <v>27.599999999999998</v>
      </c>
      <c r="L168" s="26">
        <f t="shared" si="6"/>
        <v>0</v>
      </c>
      <c r="M168" s="26">
        <f t="shared" si="7"/>
        <v>6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8"/>
        <v/>
      </c>
      <c r="AC168" s="53" t="str">
        <f t="shared" si="9"/>
        <v/>
      </c>
      <c r="AD168" s="53" t="s">
        <v>682</v>
      </c>
      <c r="AE168" s="53"/>
      <c r="AF168" s="53"/>
      <c r="AG168" s="53"/>
      <c r="AH168" s="53">
        <v>0</v>
      </c>
      <c r="AI168" s="83"/>
      <c r="AJ168" s="53"/>
      <c r="AK168" s="53"/>
    </row>
    <row r="169" spans="3:37" ht="14.25" hidden="1" customHeight="1">
      <c r="C169" s="82" t="s">
        <v>13</v>
      </c>
      <c r="D169" s="82" t="s">
        <v>2370</v>
      </c>
      <c r="E169" s="82" t="s">
        <v>1130</v>
      </c>
      <c r="F169" s="82" t="s">
        <v>781</v>
      </c>
      <c r="G169" s="82">
        <v>182</v>
      </c>
      <c r="H169" s="82" t="s">
        <v>702</v>
      </c>
      <c r="I169" s="82">
        <v>4</v>
      </c>
      <c r="J169" s="82">
        <v>1</v>
      </c>
      <c r="K169" s="82">
        <v>4</v>
      </c>
      <c r="L169" s="26">
        <f t="shared" si="6"/>
        <v>4</v>
      </c>
      <c r="M169" s="26">
        <f t="shared" si="7"/>
        <v>0</v>
      </c>
      <c r="N169" s="26">
        <v>4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8"/>
        <v>PL10</v>
      </c>
      <c r="AC169" s="53" t="str">
        <f t="shared" si="9"/>
        <v/>
      </c>
      <c r="AD169" s="53" t="s">
        <v>703</v>
      </c>
      <c r="AE169" s="53" t="s">
        <v>2045</v>
      </c>
      <c r="AF169" s="53"/>
      <c r="AG169" s="53" t="s">
        <v>2227</v>
      </c>
      <c r="AH169" s="53">
        <v>4</v>
      </c>
      <c r="AI169" s="83">
        <v>46240</v>
      </c>
      <c r="AJ169" s="53"/>
      <c r="AK169" s="53"/>
    </row>
    <row r="170" spans="3:37" ht="14.25" hidden="1" customHeight="1">
      <c r="C170" s="82" t="s">
        <v>13</v>
      </c>
      <c r="D170" s="82" t="s">
        <v>2371</v>
      </c>
      <c r="E170" s="82" t="s">
        <v>2048</v>
      </c>
      <c r="F170" s="82" t="s">
        <v>781</v>
      </c>
      <c r="G170" s="82">
        <v>279</v>
      </c>
      <c r="H170" s="82" t="s">
        <v>702</v>
      </c>
      <c r="I170" s="82">
        <v>4</v>
      </c>
      <c r="J170" s="82">
        <v>1.7</v>
      </c>
      <c r="K170" s="82">
        <v>6.8</v>
      </c>
      <c r="L170" s="26">
        <f t="shared" si="6"/>
        <v>4</v>
      </c>
      <c r="M170" s="26">
        <f t="shared" si="7"/>
        <v>0</v>
      </c>
      <c r="N170" s="26">
        <v>4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8"/>
        <v>PL10</v>
      </c>
      <c r="AC170" s="53" t="str">
        <f t="shared" si="9"/>
        <v/>
      </c>
      <c r="AD170" s="53" t="s">
        <v>703</v>
      </c>
      <c r="AE170" s="53" t="s">
        <v>2045</v>
      </c>
      <c r="AF170" s="53"/>
      <c r="AG170" s="53" t="s">
        <v>2227</v>
      </c>
      <c r="AH170" s="53">
        <v>4</v>
      </c>
      <c r="AI170" s="83">
        <v>46240</v>
      </c>
      <c r="AJ170" s="53"/>
      <c r="AK170" s="53"/>
    </row>
    <row r="171" spans="3:37" ht="14.25" hidden="1" customHeight="1">
      <c r="C171" s="82" t="s">
        <v>13</v>
      </c>
      <c r="D171" s="82" t="s">
        <v>2372</v>
      </c>
      <c r="E171" s="82" t="s">
        <v>1996</v>
      </c>
      <c r="F171" s="82" t="s">
        <v>1997</v>
      </c>
      <c r="G171" s="82">
        <v>10879</v>
      </c>
      <c r="H171" s="82" t="s">
        <v>702</v>
      </c>
      <c r="I171" s="82">
        <v>1</v>
      </c>
      <c r="J171" s="82">
        <v>1247.4000000000001</v>
      </c>
      <c r="K171" s="82">
        <v>1247.4000000000001</v>
      </c>
      <c r="L171" s="26">
        <f t="shared" si="6"/>
        <v>0</v>
      </c>
      <c r="M171" s="26">
        <f t="shared" si="7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8"/>
        <v>PL6</v>
      </c>
      <c r="AC171" s="53" t="str">
        <f t="shared" si="9"/>
        <v/>
      </c>
      <c r="AD171" s="53" t="s">
        <v>703</v>
      </c>
      <c r="AE171" s="53"/>
      <c r="AF171" s="53"/>
      <c r="AG171" s="53" t="s">
        <v>576</v>
      </c>
      <c r="AH171" s="53">
        <v>1</v>
      </c>
      <c r="AI171" s="83"/>
      <c r="AJ171" s="53"/>
      <c r="AK171" s="53"/>
    </row>
    <row r="172" spans="3:37" ht="14.25" hidden="1" customHeight="1">
      <c r="C172" s="82" t="s">
        <v>13</v>
      </c>
      <c r="D172" s="82" t="s">
        <v>2373</v>
      </c>
      <c r="E172" s="82" t="s">
        <v>2134</v>
      </c>
      <c r="F172" s="82" t="s">
        <v>2135</v>
      </c>
      <c r="G172" s="82">
        <v>38</v>
      </c>
      <c r="H172" s="82" t="s">
        <v>702</v>
      </c>
      <c r="I172" s="82">
        <v>52</v>
      </c>
      <c r="J172" s="82">
        <v>0</v>
      </c>
      <c r="K172" s="82">
        <v>0</v>
      </c>
      <c r="L172" s="26">
        <f t="shared" si="6"/>
        <v>0</v>
      </c>
      <c r="M172" s="26">
        <f t="shared" si="7"/>
        <v>52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8"/>
        <v>PL2</v>
      </c>
      <c r="AC172" s="53" t="str">
        <f t="shared" si="9"/>
        <v/>
      </c>
      <c r="AD172" s="53" t="s">
        <v>703</v>
      </c>
      <c r="AE172" s="53" t="s">
        <v>2136</v>
      </c>
      <c r="AF172" s="53"/>
      <c r="AG172" s="53" t="s">
        <v>2201</v>
      </c>
      <c r="AH172" s="53">
        <v>52</v>
      </c>
      <c r="AI172" s="83">
        <v>46240</v>
      </c>
      <c r="AJ172" s="53"/>
      <c r="AK172" s="53"/>
    </row>
    <row r="173" spans="3:37" hidden="1">
      <c r="C173" s="82"/>
      <c r="D173" s="82"/>
      <c r="E173" s="82"/>
      <c r="F173" s="82"/>
      <c r="G173" s="82"/>
      <c r="H173" s="82"/>
      <c r="I173" s="82"/>
      <c r="J173" s="82"/>
      <c r="K173" s="82"/>
      <c r="L173" s="26"/>
      <c r="M173" s="26"/>
      <c r="N173" s="82"/>
      <c r="O173" s="26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67"/>
      <c r="AA173" s="82"/>
      <c r="AB173" s="82"/>
      <c r="AC173" s="53"/>
      <c r="AD173" s="53"/>
      <c r="AE173" s="53"/>
      <c r="AF173" s="53"/>
      <c r="AG173" s="53"/>
      <c r="AH173" s="85"/>
      <c r="AI173" s="53"/>
      <c r="AJ173" s="53"/>
      <c r="AK173" s="53"/>
    </row>
    <row r="174" spans="3:37" hidden="1">
      <c r="C174" s="82"/>
      <c r="D174" s="82"/>
      <c r="E174" s="82"/>
      <c r="F174" s="82"/>
      <c r="G174" s="82"/>
      <c r="H174" s="82"/>
      <c r="I174" s="82"/>
      <c r="J174" s="82"/>
      <c r="K174" s="82"/>
      <c r="L174" s="26"/>
      <c r="M174" s="26"/>
      <c r="N174" s="82"/>
      <c r="O174" s="26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67"/>
      <c r="AA174" s="82"/>
      <c r="AB174" s="82"/>
      <c r="AC174" s="53"/>
      <c r="AD174" s="53"/>
      <c r="AE174" s="53"/>
      <c r="AF174" s="53"/>
      <c r="AG174" s="53"/>
      <c r="AH174" s="85"/>
      <c r="AI174" s="53"/>
      <c r="AJ174" s="53"/>
      <c r="AK174" s="53"/>
    </row>
    <row r="175" spans="3:37" hidden="1">
      <c r="C175" s="82"/>
      <c r="D175" s="82"/>
      <c r="E175" s="82"/>
      <c r="F175" s="82"/>
      <c r="G175" s="82"/>
      <c r="H175" s="82"/>
      <c r="I175" s="82"/>
      <c r="J175" s="82"/>
      <c r="K175" s="82"/>
      <c r="L175" s="26"/>
      <c r="M175" s="26"/>
      <c r="N175" s="82"/>
      <c r="O175" s="26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67"/>
      <c r="AA175" s="82"/>
      <c r="AB175" s="82"/>
      <c r="AC175" s="53"/>
      <c r="AD175" s="53"/>
      <c r="AE175" s="53"/>
      <c r="AF175" s="53"/>
      <c r="AG175" s="53"/>
      <c r="AH175" s="85"/>
      <c r="AI175" s="53"/>
      <c r="AJ175" s="53"/>
      <c r="AK175" s="53"/>
    </row>
    <row r="176" spans="3:37" hidden="1">
      <c r="C176" s="82"/>
      <c r="D176" s="82"/>
      <c r="E176" s="82"/>
      <c r="F176" s="82"/>
      <c r="G176" s="82"/>
      <c r="H176" s="82"/>
      <c r="I176" s="82"/>
      <c r="J176" s="82"/>
      <c r="K176" s="82"/>
      <c r="L176" s="26"/>
      <c r="M176" s="26"/>
      <c r="N176" s="82"/>
      <c r="O176" s="26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67"/>
      <c r="AA176" s="82"/>
      <c r="AB176" s="82"/>
      <c r="AC176" s="53"/>
      <c r="AD176" s="53"/>
      <c r="AE176" s="53"/>
      <c r="AF176" s="53"/>
      <c r="AG176" s="53"/>
      <c r="AH176" s="85"/>
      <c r="AI176" s="53"/>
      <c r="AJ176" s="53"/>
      <c r="AK176" s="53"/>
    </row>
    <row r="177" spans="3:37" hidden="1">
      <c r="C177" s="82"/>
      <c r="D177" s="82"/>
      <c r="E177" s="82"/>
      <c r="F177" s="82"/>
      <c r="G177" s="82"/>
      <c r="H177" s="82"/>
      <c r="I177" s="82"/>
      <c r="J177" s="82"/>
      <c r="K177" s="82"/>
      <c r="L177" s="26"/>
      <c r="M177" s="26"/>
      <c r="N177" s="82"/>
      <c r="O177" s="26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67"/>
      <c r="AA177" s="82"/>
      <c r="AB177" s="82"/>
      <c r="AC177" s="53"/>
      <c r="AD177" s="53"/>
      <c r="AE177" s="53"/>
      <c r="AF177" s="53"/>
      <c r="AG177" s="53"/>
      <c r="AH177" s="85"/>
      <c r="AI177" s="53"/>
      <c r="AJ177" s="53"/>
      <c r="AK177" s="53"/>
    </row>
    <row r="178" spans="3:37" hidden="1">
      <c r="C178" s="82"/>
      <c r="D178" s="82"/>
      <c r="E178" s="82"/>
      <c r="F178" s="82"/>
      <c r="G178" s="82"/>
      <c r="H178" s="82"/>
      <c r="I178" s="82"/>
      <c r="J178" s="82"/>
      <c r="K178" s="82"/>
      <c r="L178" s="26"/>
      <c r="M178" s="26"/>
      <c r="N178" s="82"/>
      <c r="O178" s="26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67"/>
      <c r="AA178" s="82"/>
      <c r="AB178" s="82"/>
      <c r="AC178" s="53"/>
      <c r="AD178" s="53"/>
      <c r="AE178" s="53"/>
      <c r="AF178" s="53"/>
      <c r="AG178" s="53"/>
      <c r="AH178" s="85"/>
      <c r="AI178" s="53"/>
      <c r="AJ178" s="53"/>
      <c r="AK178" s="53"/>
    </row>
    <row r="179" spans="3:37" hidden="1">
      <c r="C179" s="82"/>
      <c r="D179" s="82"/>
      <c r="E179" s="82"/>
      <c r="F179" s="82"/>
      <c r="G179" s="82"/>
      <c r="H179" s="82"/>
      <c r="I179" s="82"/>
      <c r="J179" s="82"/>
      <c r="K179" s="82"/>
      <c r="L179" s="26"/>
      <c r="M179" s="26"/>
      <c r="N179" s="82"/>
      <c r="O179" s="26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67"/>
      <c r="AA179" s="82"/>
      <c r="AB179" s="82"/>
      <c r="AC179" s="53"/>
      <c r="AD179" s="53"/>
      <c r="AE179" s="53"/>
      <c r="AF179" s="53"/>
      <c r="AG179" s="53"/>
      <c r="AH179" s="85"/>
      <c r="AI179" s="53"/>
      <c r="AJ179" s="53"/>
      <c r="AK179" s="53"/>
    </row>
  </sheetData>
  <autoFilter ref="C29:AK179" xr:uid="{B5DE6D30-F474-449D-82A7-1262A8A8C8BB}">
    <filterColumn colId="1">
      <filters>
        <filter val="U2_ODB-1-GZ-1"/>
      </filters>
    </filterColumn>
  </autoFilter>
  <dataConsolidate/>
  <conditionalFormatting sqref="D30:D172">
    <cfRule type="duplicateValues" dxfId="5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 filterMode="1">
    <tabColor rgb="FF7030A0"/>
    <pageSetUpPr fitToPage="1"/>
  </sheetPr>
  <dimension ref="C1:AK179"/>
  <sheetViews>
    <sheetView zoomScale="85" zoomScaleNormal="85" workbookViewId="0">
      <pane xSplit="13" ySplit="29" topLeftCell="T34" activePane="bottomRight" state="frozen"/>
      <selection activeCell="I33" sqref="I33"/>
      <selection pane="topRight" activeCell="I33" sqref="I33"/>
      <selection pane="bottomLeft" activeCell="I33" sqref="I33"/>
      <selection pane="bottomRight" activeCell="X180" sqref="X18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2374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286</v>
      </c>
      <c r="F5" s="26">
        <f>SUMIFS(K:K,$C:$C,$D5)</f>
        <v>10641.6</v>
      </c>
      <c r="G5" s="26" cm="1">
        <f t="array" ref="G5">SUMPRODUCT(--($C$30:$C$179=$D5),$L$30:$L$179)</f>
        <v>235</v>
      </c>
      <c r="H5" s="26" cm="1">
        <f t="array" ref="H5">SUMPRODUCT(--($C$30:$C$179=$D5),$L$30:$L$179,$J$30:$J$179)</f>
        <v>10272.099999999999</v>
      </c>
      <c r="I5" s="26" cm="1">
        <f t="array" ref="I5">SUMPRODUCT(--($C$30:$C$179=$D5),$M$30:$M$179)</f>
        <v>51</v>
      </c>
      <c r="J5" s="27" cm="1">
        <f t="array" ref="J5">SUMPRODUCT(--($C$30:$C$179=$D5),$M$30:$M$179,$J$30:$J$179)</f>
        <v>369.5</v>
      </c>
      <c r="L5" s="28" t="s">
        <v>12</v>
      </c>
      <c r="M5" s="29">
        <f>G8</f>
        <v>293</v>
      </c>
      <c r="N5" s="30">
        <f>H8</f>
        <v>23387.1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322</v>
      </c>
      <c r="F6" s="26">
        <f>SUMIFS(K:K,$C:$C,$D6)</f>
        <v>13524.039999999995</v>
      </c>
      <c r="G6" s="26" cm="1">
        <f t="array" ref="G6">SUMPRODUCT(--($C$30:$C$179=$D6),$L$30:$L$179)</f>
        <v>58</v>
      </c>
      <c r="H6" s="26" cm="1">
        <f t="array" ref="H6">SUMPRODUCT(--($C$30:$C$179=$D6),$L$30:$L$179,$J$30:$J$179)</f>
        <v>13114.999999999998</v>
      </c>
      <c r="I6" s="26" cm="1">
        <f t="array" ref="I6">SUMPRODUCT(--($C$30:$C$179=$D6),$M$30:$M$179)</f>
        <v>264</v>
      </c>
      <c r="J6" s="27" cm="1">
        <f t="array" ref="J6">SUMPRODUCT(--($C$30:$C$179=$D6),$M$30:$M$179,$J$30:$J$179)</f>
        <v>409.03999999999996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313</v>
      </c>
      <c r="F7" s="26">
        <f>SUMIFS(K:K,$C:$C,$D7)</f>
        <v>68.760000000000005</v>
      </c>
      <c r="G7" s="26" cm="1">
        <f t="array" ref="G7">SUMPRODUCT(--($C$30:$C$179=$D7),$L$30:$L$179)</f>
        <v>0</v>
      </c>
      <c r="H7" s="26" cm="1">
        <f t="array" ref="H7">SUMPRODUCT(--($C$30:$C$179=$D7),$L$30:$L$179,$J$30:$J$179)</f>
        <v>0</v>
      </c>
      <c r="I7" s="26" cm="1">
        <f t="array" ref="I7">SUMPRODUCT(--($C$30:$C$179=$D7),$M$30:$M$179)</f>
        <v>313</v>
      </c>
      <c r="J7" s="27" cm="1">
        <f t="array" ref="J7">SUMPRODUCT(--($C$30:$C$179=$D7),$M$30:$M$179,$J$30:$J$179)</f>
        <v>68.760000000000005</v>
      </c>
    </row>
    <row r="8" spans="4:27" ht="13.5" thickBot="1">
      <c r="D8" s="40" t="s">
        <v>12</v>
      </c>
      <c r="E8" s="41">
        <f>E5+E6+E7</f>
        <v>921</v>
      </c>
      <c r="F8" s="41">
        <f>F5+F6+F7</f>
        <v>24234.399999999994</v>
      </c>
      <c r="G8" s="41">
        <f t="shared" ref="G8:I8" si="0">G5+G6+G7</f>
        <v>293</v>
      </c>
      <c r="H8" s="41">
        <f t="shared" si="0"/>
        <v>23387.1</v>
      </c>
      <c r="I8" s="41">
        <f t="shared" si="0"/>
        <v>628</v>
      </c>
      <c r="J8" s="42">
        <f>J5+J6+J7</f>
        <v>847.3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O11">TRANSPOSE(_xlfn._xlws.SORT(_xlfn.UNIQUE(_xlfn._xlws.FILTER(E30:E179,(C30:C179=$D$11)*(M30:M179&lt;&gt;0))),,1))</f>
        <v>L100x75x10</v>
      </c>
      <c r="F11" s="46" t="str">
        <v>L90*90*10</v>
      </c>
      <c r="G11" s="46" t="str">
        <v>Ø10(M10) x 64L</v>
      </c>
      <c r="H11" s="46" t="str">
        <v>PD 3"SCH.40</v>
      </c>
      <c r="I11" s="46" t="str">
        <v>PL2*1192</v>
      </c>
      <c r="J11" s="46" t="str">
        <v>PL2*1216</v>
      </c>
      <c r="K11" s="46" t="str">
        <v>PL2*1219</v>
      </c>
      <c r="L11" s="46" t="str">
        <v>PL2*356</v>
      </c>
      <c r="M11" s="46" t="str">
        <v>RB14</v>
      </c>
      <c r="N11" s="46" t="str">
        <v>RB19</v>
      </c>
      <c r="O11" s="46" t="str">
        <v>RB45</v>
      </c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SUMPRODUCT(--($C$30:$C$179=$D$11),--($E$30:$E$179=E$11),$I$30:$I$179,$G$30:$G$179)</f>
        <v>9480</v>
      </c>
      <c r="F12" s="50" cm="1">
        <f t="array" ref="F12">SUMPRODUCT(--($C$30:$C$179=$D$11),--($E$30:$E$179=F$11),$I$30:$I$179,$G$30:$G$179)</f>
        <v>18860</v>
      </c>
      <c r="G12" s="50" cm="1">
        <f t="array" ref="G12">SUMPRODUCT(--($C$30:$C$179=$D$11),--($E$30:$E$179=G$11),$I$30:$I$179,$G$30:$G$179)</f>
        <v>1024</v>
      </c>
      <c r="H12" s="50" cm="1">
        <f t="array" ref="H12">SUMPRODUCT(--($C$30:$C$179=$D$11),--($E$30:$E$179=H$11),$I$30:$I$179,$G$30:$G$179)</f>
        <v>20032</v>
      </c>
      <c r="I12" s="50" cm="1">
        <f t="array" ref="I12">SUMPRODUCT(--($C$30:$C$179=$D$11),--($E$30:$E$179=I$11),$I$30:$I$179,$G$30:$G$179)</f>
        <v>4862</v>
      </c>
      <c r="J12" s="50" cm="1">
        <f t="array" ref="J12">SUMPRODUCT(--($C$30:$C$179=$D$11),--($E$30:$E$179=J$11),$I$30:$I$179,$G$30:$G$179)</f>
        <v>4862</v>
      </c>
      <c r="K12" s="50" cm="1">
        <f t="array" ref="K12">SUMPRODUCT(--($C$30:$C$179=$D$11),--($E$30:$E$179=K$11),$I$30:$I$179,$G$30:$G$179)</f>
        <v>4862</v>
      </c>
      <c r="L12" s="50" cm="1">
        <f t="array" ref="L12">SUMPRODUCT(--($C$30:$C$179=$D$11),--($E$30:$E$179=L$11),$I$30:$I$179,$G$30:$G$179)</f>
        <v>1372</v>
      </c>
      <c r="M12" s="50" cm="1">
        <f t="array" ref="M12">SUMPRODUCT(--($C$30:$C$179=$D$11),--($E$30:$E$179=M$11),$I$30:$I$179,$G$30:$G$179)</f>
        <v>1772</v>
      </c>
      <c r="N12" s="50" cm="1">
        <f t="array" ref="N12">SUMPRODUCT(--($C$30:$C$179=$D$11),--($E$30:$E$179=N$11),$I$30:$I$179,$G$30:$G$179)</f>
        <v>1070</v>
      </c>
      <c r="O12" s="50" cm="1">
        <f t="array" ref="O12">SUMPRODUCT(--($C$30:$C$179=$D$11),--($E$30:$E$179=O$11),$I$30:$I$179,$G$30:$G$179)</f>
        <v>2380</v>
      </c>
      <c r="P12" s="50" cm="1">
        <f t="array" ref="P12">SUMPRODUCT(--($C$30:$C$179=$D$11),--($E$30:$E$179=P$11),$I$30:$I$179,$G$30:$G$179)</f>
        <v>0</v>
      </c>
      <c r="Q12" s="50" cm="1">
        <f t="array" ref="Q12">SUMPRODUCT(--($C$30:$C$179=$D$11),--($E$30:$E$179=Q$11),$I$30:$I$179,$G$30:$G$179)</f>
        <v>0</v>
      </c>
      <c r="R12" s="51" cm="1">
        <f t="array" ref="R12">SUMPRODUCT(--($C$30:$C$179=$D$11),--($E$30:$E$179=R$11),$I$30:$I$179,$G$30:$G$179)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SUMPRODUCT(--($C$30:$C$179=$D$11),--($E$30:$E$179=E$11),$I$30:$I$179)</f>
        <v>8</v>
      </c>
      <c r="F13" s="53" cm="1">
        <f t="array" ref="F13">SUMPRODUCT(--($C$30:$C$179=$D$11),--($E$30:$E$179=F$11),$I$30:$I$179)</f>
        <v>12</v>
      </c>
      <c r="G13" s="53" cm="1">
        <f t="array" ref="G13">SUMPRODUCT(--($C$30:$C$179=$D$11),--($E$30:$E$179=G$11),$I$30:$I$179)</f>
        <v>16</v>
      </c>
      <c r="H13" s="53" cm="1">
        <f t="array" ref="H13">SUMPRODUCT(--($C$30:$C$179=$D$11),--($E$30:$E$179=H$11),$I$30:$I$179)</f>
        <v>10</v>
      </c>
      <c r="I13" s="53" cm="1">
        <f t="array" ref="I13">SUMPRODUCT(--($C$30:$C$179=$D$11),--($E$30:$E$179=I$11),$I$30:$I$179)</f>
        <v>2</v>
      </c>
      <c r="J13" s="53" cm="1">
        <f t="array" ref="J13">SUMPRODUCT(--($C$30:$C$179=$D$11),--($E$30:$E$179=J$11),$I$30:$I$179)</f>
        <v>2</v>
      </c>
      <c r="K13" s="53" cm="1">
        <f t="array" ref="K13">SUMPRODUCT(--($C$30:$C$179=$D$11),--($E$30:$E$179=K$11),$I$30:$I$179)</f>
        <v>2</v>
      </c>
      <c r="L13" s="53" cm="1">
        <f t="array" ref="L13">SUMPRODUCT(--($C$30:$C$179=$D$11),--($E$30:$E$179=L$11),$I$30:$I$179)</f>
        <v>2</v>
      </c>
      <c r="M13" s="53" cm="1">
        <f t="array" ref="M13">SUMPRODUCT(--($C$30:$C$179=$D$11),--($E$30:$E$179=M$11),$I$30:$I$179)</f>
        <v>6</v>
      </c>
      <c r="N13" s="53" cm="1">
        <f t="array" ref="N13">SUMPRODUCT(--($C$30:$C$179=$D$11),--($E$30:$E$179=N$11),$I$30:$I$179)</f>
        <v>2</v>
      </c>
      <c r="O13" s="53" cm="1">
        <f t="array" ref="O13">SUMPRODUCT(--($C$30:$C$179=$D$11),--($E$30:$E$179=O$11),$I$30:$I$179)</f>
        <v>2</v>
      </c>
      <c r="P13" s="53" cm="1">
        <f t="array" ref="P13">SUMPRODUCT(--($C$30:$C$179=$D$11),--($E$30:$E$179=P$11),$I$30:$I$179)</f>
        <v>0</v>
      </c>
      <c r="Q13" s="53" cm="1">
        <f t="array" ref="Q13">SUMPRODUCT(--($C$30:$C$179=$D$11),--($E$30:$E$179=Q$11),$I$30:$I$179)</f>
        <v>0</v>
      </c>
      <c r="R13" s="54" cm="1">
        <f t="array" ref="R13">SUMPRODUCT(--($C$30:$C$179=$D$11),--($E$30:$E$179=R$11),$I$30:$I$179)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SUMPRODUCT(--($C$30:$C$179=$D$11),--($E$30:$E$179=E$11),$L$30:$L$179,$G$30:$G$179)</f>
        <v>0</v>
      </c>
      <c r="F14" s="50" cm="1">
        <f t="array" ref="F14">SUMPRODUCT(--($C$30:$C$179=$D$11),--($E$30:$E$179=F$11),$L$30:$L$179,$G$30:$G$179)</f>
        <v>14145</v>
      </c>
      <c r="G14" s="50" cm="1">
        <f t="array" ref="G14">SUMPRODUCT(--($C$30:$C$179=$D$11),--($E$30:$E$179=G$11),$L$30:$L$179,$G$30:$G$179)</f>
        <v>0</v>
      </c>
      <c r="H14" s="50" cm="1">
        <f t="array" ref="H14">SUMPRODUCT(--($C$30:$C$179=$D$11),--($E$30:$E$179=H$11),$L$30:$L$179,$G$30:$G$179)</f>
        <v>18544</v>
      </c>
      <c r="I14" s="50" cm="1">
        <f t="array" ref="I14">SUMPRODUCT(--($C$30:$C$179=$D$11),--($E$30:$E$179=I$11),$L$30:$L$179,$G$30:$G$179)</f>
        <v>0</v>
      </c>
      <c r="J14" s="50" cm="1">
        <f t="array" ref="J14">SUMPRODUCT(--($C$30:$C$179=$D$11),--($E$30:$E$179=J$11),$L$30:$L$179,$G$30:$G$179)</f>
        <v>0</v>
      </c>
      <c r="K14" s="50" cm="1">
        <f t="array" ref="K14">SUMPRODUCT(--($C$30:$C$179=$D$11),--($E$30:$E$179=K$11),$L$30:$L$179,$G$30:$G$179)</f>
        <v>0</v>
      </c>
      <c r="L14" s="50" cm="1">
        <f t="array" ref="L14">SUMPRODUCT(--($C$30:$C$179=$D$11),--($E$30:$E$179=L$11),$L$30:$L$179,$G$30:$G$179)</f>
        <v>0</v>
      </c>
      <c r="M14" s="50" cm="1">
        <f t="array" ref="M14">SUMPRODUCT(--($C$30:$C$179=$D$11),--($E$30:$E$179=M$11),$L$30:$L$179,$G$30:$G$179)</f>
        <v>0</v>
      </c>
      <c r="N14" s="50" cm="1">
        <f t="array" ref="N14">SUMPRODUCT(--($C$30:$C$179=$D$11),--($E$30:$E$179=N$11),$L$30:$L$179,$G$30:$G$179)</f>
        <v>0</v>
      </c>
      <c r="O14" s="50" cm="1">
        <f t="array" ref="O14">SUMPRODUCT(--($C$30:$C$179=$D$11),--($E$30:$E$179=O$11),$L$30:$L$179,$G$30:$G$179)</f>
        <v>0</v>
      </c>
      <c r="P14" s="50" cm="1">
        <f t="array" ref="P14">SUMPRODUCT(--($C$30:$C$179=$D$11),--($E$30:$E$179=P$11),$L$30:$L$179,$G$30:$G$179)</f>
        <v>0</v>
      </c>
      <c r="Q14" s="50" cm="1">
        <f t="array" ref="Q14">SUMPRODUCT(--($C$30:$C$179=$D$11),--($E$30:$E$179=Q$11),$L$30:$L$179,$G$30:$G$179)</f>
        <v>0</v>
      </c>
      <c r="R14" s="51" cm="1">
        <f t="array" ref="R14">SUMPRODUCT(--($C$30:$C$179=$D$11),--($E$30:$E$179=R$11),$L$30:$L$179,$G$30:$G$179)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SUMPRODUCT(--($C$30:$C$179=$D$11),--($E$30:$E$179=E$11),$L$30:$L$179)</f>
        <v>0</v>
      </c>
      <c r="F15" s="53" cm="1">
        <f t="array" ref="F15">SUMPRODUCT(--($C$30:$C$179=$D$11),--($E$30:$E$179=F$11),$L$30:$L$179)</f>
        <v>9</v>
      </c>
      <c r="G15" s="53" cm="1">
        <f t="array" ref="G15">SUMPRODUCT(--($C$30:$C$179=$D$11),--($E$30:$E$179=G$11),$L$30:$L$179)</f>
        <v>0</v>
      </c>
      <c r="H15" s="53" cm="1">
        <f t="array" ref="H15">SUMPRODUCT(--($C$30:$C$179=$D$11),--($E$30:$E$179=H$11),$L$30:$L$179)</f>
        <v>4</v>
      </c>
      <c r="I15" s="53" cm="1">
        <f t="array" ref="I15">SUMPRODUCT(--($C$30:$C$179=$D$11),--($E$30:$E$179=I$11),$L$30:$L$179)</f>
        <v>0</v>
      </c>
      <c r="J15" s="53" cm="1">
        <f t="array" ref="J15">SUMPRODUCT(--($C$30:$C$179=$D$11),--($E$30:$E$179=J$11),$L$30:$L$179)</f>
        <v>0</v>
      </c>
      <c r="K15" s="53" cm="1">
        <f t="array" ref="K15">SUMPRODUCT(--($C$30:$C$179=$D$11),--($E$30:$E$179=K$11),$L$30:$L$179)</f>
        <v>0</v>
      </c>
      <c r="L15" s="53" cm="1">
        <f t="array" ref="L15">SUMPRODUCT(--($C$30:$C$179=$D$11),--($E$30:$E$179=L$11),$L$30:$L$179)</f>
        <v>0</v>
      </c>
      <c r="M15" s="53" cm="1">
        <f t="array" ref="M15">SUMPRODUCT(--($C$30:$C$179=$D$11),--($E$30:$E$179=M$11),$L$30:$L$179)</f>
        <v>0</v>
      </c>
      <c r="N15" s="53" cm="1">
        <f t="array" ref="N15">SUMPRODUCT(--($C$30:$C$179=$D$11),--($E$30:$E$179=N$11),$L$30:$L$179)</f>
        <v>0</v>
      </c>
      <c r="O15" s="53" cm="1">
        <f t="array" ref="O15">SUMPRODUCT(--($C$30:$C$179=$D$11),--($E$30:$E$179=O$11),$L$30:$L$179)</f>
        <v>0</v>
      </c>
      <c r="P15" s="53" cm="1">
        <f t="array" ref="P15">SUMPRODUCT(--($C$30:$C$179=$D$11),--($E$30:$E$179=P$11),$L$30:$L$179)</f>
        <v>0</v>
      </c>
      <c r="Q15" s="53" cm="1">
        <f t="array" ref="Q15">SUMPRODUCT(--($C$30:$C$179=$D$11),--($E$30:$E$179=Q$11),$L$30:$L$179)</f>
        <v>0</v>
      </c>
      <c r="R15" s="54" cm="1">
        <f t="array" ref="R15">SUMPRODUCT(--($C$30:$C$179=$D$11),--($E$30:$E$179=R$11),$L$30:$L$179)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SUMPRODUCT(--($C$30:$C$179=$D$11),--($E$30:$E$179=E$11),$M$30:$M$179,$G$30:$G$179)</f>
        <v>9480</v>
      </c>
      <c r="F16" s="50" cm="1">
        <f t="array" ref="F16">SUMPRODUCT(--($C$30:$C$179=$D$11),--($E$30:$E$179=F$11),$M$30:$M$179,$G$30:$G$179)</f>
        <v>4715</v>
      </c>
      <c r="G16" s="50" cm="1">
        <f t="array" ref="G16">SUMPRODUCT(--($C$30:$C$179=$D$11),--($E$30:$E$179=G$11),$M$30:$M$179,$G$30:$G$179)</f>
        <v>1024</v>
      </c>
      <c r="H16" s="50" cm="1">
        <f t="array" ref="H16">SUMPRODUCT(--($C$30:$C$179=$D$11),--($E$30:$E$179=H$11),$M$30:$M$179,$G$30:$G$179)</f>
        <v>1488</v>
      </c>
      <c r="I16" s="50" cm="1">
        <f t="array" ref="I16">SUMPRODUCT(--($C$30:$C$179=$D$11),--($E$30:$E$179=I$11),$M$30:$M$179,$G$30:$G$179)</f>
        <v>4862</v>
      </c>
      <c r="J16" s="50" cm="1">
        <f t="array" ref="J16">SUMPRODUCT(--($C$30:$C$179=$D$11),--($E$30:$E$179=J$11),$M$30:$M$179,$G$30:$G$179)</f>
        <v>4862</v>
      </c>
      <c r="K16" s="50" cm="1">
        <f t="array" ref="K16">SUMPRODUCT(--($C$30:$C$179=$D$11),--($E$30:$E$179=K$11),$M$30:$M$179,$G$30:$G$179)</f>
        <v>4862</v>
      </c>
      <c r="L16" s="50" cm="1">
        <f t="array" ref="L16">SUMPRODUCT(--($C$30:$C$179=$D$11),--($E$30:$E$179=L$11),$M$30:$M$179,$G$30:$G$179)</f>
        <v>1372</v>
      </c>
      <c r="M16" s="50" cm="1">
        <f t="array" ref="M16">SUMPRODUCT(--($C$30:$C$179=$D$11),--($E$30:$E$179=M$11),$M$30:$M$179,$G$30:$G$179)</f>
        <v>1772</v>
      </c>
      <c r="N16" s="50" cm="1">
        <f t="array" ref="N16">SUMPRODUCT(--($C$30:$C$179=$D$11),--($E$30:$E$179=N$11),$M$30:$M$179,$G$30:$G$179)</f>
        <v>1070</v>
      </c>
      <c r="O16" s="50" cm="1">
        <f t="array" ref="O16">SUMPRODUCT(--($C$30:$C$179=$D$11),--($E$30:$E$179=O$11),$M$30:$M$179,$G$30:$G$179)</f>
        <v>2380</v>
      </c>
      <c r="P16" s="50" cm="1">
        <f t="array" ref="P16">SUMPRODUCT(--($C$30:$C$179=$D$11),--($E$30:$E$179=P$11),$M$30:$M$179,$G$30:$G$179)</f>
        <v>0</v>
      </c>
      <c r="Q16" s="50" cm="1">
        <f t="array" ref="Q16">SUMPRODUCT(--($C$30:$C$179=$D$11),--($E$30:$E$179=Q$11),$M$30:$M$179,$G$30:$G$179)</f>
        <v>0</v>
      </c>
      <c r="R16" s="51" cm="1">
        <f t="array" ref="R16">SUMPRODUCT(--($C$30:$C$179=$D$11),--($E$30:$E$179=R$11),$M$30:$M$179,$G$30:$G$179)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SUMPRODUCT(--($C$30:$C$179=$D$11),--($E$30:$E$179=E$11),$M$30:$M$179)</f>
        <v>8</v>
      </c>
      <c r="F17" s="58" cm="1">
        <f t="array" ref="F17">SUMPRODUCT(--($C$30:$C$179=$D$11),--($E$30:$E$179=F$11),$M$30:$M$179)</f>
        <v>3</v>
      </c>
      <c r="G17" s="58" cm="1">
        <f t="array" ref="G17">SUMPRODUCT(--($C$30:$C$179=$D$11),--($E$30:$E$179=G$11),$M$30:$M$179)</f>
        <v>16</v>
      </c>
      <c r="H17" s="58" cm="1">
        <f t="array" ref="H17">SUMPRODUCT(--($C$30:$C$179=$D$11),--($E$30:$E$179=H$11),$M$30:$M$179)</f>
        <v>6</v>
      </c>
      <c r="I17" s="58" cm="1">
        <f t="array" ref="I17">SUMPRODUCT(--($C$30:$C$179=$D$11),--($E$30:$E$179=I$11),$M$30:$M$179)</f>
        <v>2</v>
      </c>
      <c r="J17" s="58" cm="1">
        <f t="array" ref="J17">SUMPRODUCT(--($C$30:$C$179=$D$11),--($E$30:$E$179=J$11),$M$30:$M$179)</f>
        <v>2</v>
      </c>
      <c r="K17" s="58" cm="1">
        <f t="array" ref="K17">SUMPRODUCT(--($C$30:$C$179=$D$11),--($E$30:$E$179=K$11),$M$30:$M$179)</f>
        <v>2</v>
      </c>
      <c r="L17" s="58" cm="1">
        <f t="array" ref="L17">SUMPRODUCT(--($C$30:$C$179=$D$11),--($E$30:$E$179=L$11),$M$30:$M$179)</f>
        <v>2</v>
      </c>
      <c r="M17" s="58" cm="1">
        <f t="array" ref="M17">SUMPRODUCT(--($C$30:$C$179=$D$11),--($E$30:$E$179=M$11),$M$30:$M$179)</f>
        <v>6</v>
      </c>
      <c r="N17" s="58" cm="1">
        <f t="array" ref="N17">SUMPRODUCT(--($C$30:$C$179=$D$11),--($E$30:$E$179=N$11),$M$30:$M$179)</f>
        <v>2</v>
      </c>
      <c r="O17" s="58" cm="1">
        <f t="array" ref="O17">SUMPRODUCT(--($C$30:$C$179=$D$11),--($E$30:$E$179=O$11),$M$30:$M$179)</f>
        <v>2</v>
      </c>
      <c r="P17" s="58" cm="1">
        <f t="array" ref="P17">SUMPRODUCT(--($C$30:$C$179=$D$11),--($E$30:$E$179=P$11),$M$30:$M$179)</f>
        <v>0</v>
      </c>
      <c r="Q17" s="58" cm="1">
        <f t="array" ref="Q17">SUMPRODUCT(--($C$30:$C$179=$D$11),--($E$30:$E$179=Q$11),$M$30:$M$179)</f>
        <v>0</v>
      </c>
      <c r="R17" s="59" cm="1">
        <f t="array" ref="R17">SUMPRODUCT(--($C$30:$C$179=$D$11),--($E$30:$E$179=R$11),$M$30:$M$179)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SUMPRODUCT(--($C$30:$C$179=$D$11),--($E$30:$E$179=E$11),$M$30:$M$179,$J$30:$J$179)</f>
        <v>122</v>
      </c>
      <c r="F18" s="61" cm="1">
        <f t="array" ref="F18">SUMPRODUCT(--($C$30:$C$179=$D$11),--($E$30:$E$179=F$11),$M$30:$M$179,$J$30:$J$179)</f>
        <v>62.900000000000006</v>
      </c>
      <c r="G18" s="61" cm="1">
        <f t="array" ref="G18">SUMPRODUCT(--($C$30:$C$179=$D$11),--($E$30:$E$179=G$11),$M$30:$M$179,$J$30:$J$179)</f>
        <v>2.4</v>
      </c>
      <c r="H18" s="61" cm="1">
        <f t="array" ref="H18">SUMPRODUCT(--($C$30:$C$179=$D$11),--($E$30:$E$179=H$11),$M$30:$M$179,$J$30:$J$179)</f>
        <v>13.200000000000001</v>
      </c>
      <c r="I18" s="61" cm="1">
        <f t="array" ref="I18">SUMPRODUCT(--($C$30:$C$179=$D$11),--($E$30:$E$179=I$11),$M$30:$M$179,$J$30:$J$179)</f>
        <v>55</v>
      </c>
      <c r="J18" s="61" cm="1">
        <f t="array" ref="J18">SUMPRODUCT(--($C$30:$C$179=$D$11),--($E$30:$E$179=J$11),$M$30:$M$179,$J$30:$J$179)</f>
        <v>40</v>
      </c>
      <c r="K18" s="61" cm="1">
        <f t="array" ref="K18">SUMPRODUCT(--($C$30:$C$179=$D$11),--($E$30:$E$179=K$11),$M$30:$M$179,$J$30:$J$179)</f>
        <v>40.200000000000003</v>
      </c>
      <c r="L18" s="61" cm="1">
        <f t="array" ref="L18">SUMPRODUCT(--($C$30:$C$179=$D$11),--($E$30:$E$179=L$11),$M$30:$M$179,$J$30:$J$179)</f>
        <v>4.5999999999999996</v>
      </c>
      <c r="M18" s="61" cm="1">
        <f t="array" ref="M18">SUMPRODUCT(--($C$30:$C$179=$D$11),--($E$30:$E$179=M$11),$M$30:$M$179,$J$30:$J$179)</f>
        <v>1.4</v>
      </c>
      <c r="N18" s="61" cm="1">
        <f t="array" ref="N18">SUMPRODUCT(--($C$30:$C$179=$D$11),--($E$30:$E$179=N$11),$M$30:$M$179,$J$30:$J$179)</f>
        <v>2.4</v>
      </c>
      <c r="O18" s="61" cm="1">
        <f t="array" ref="O18">SUMPRODUCT(--($C$30:$C$179=$D$11),--($E$30:$E$179=O$11),$M$30:$M$179,$J$30:$J$179)</f>
        <v>25.4</v>
      </c>
      <c r="P18" s="61" cm="1">
        <f t="array" ref="P18">SUMPRODUCT(--($C$30:$C$179=$D$11),--($E$30:$E$179=P$11),$M$30:$M$179,$J$30:$J$179)</f>
        <v>0</v>
      </c>
      <c r="Q18" s="61" cm="1">
        <f t="array" ref="Q18">SUMPRODUCT(--($C$30:$C$179=$D$11),--($E$30:$E$179=Q$11),$M$30:$M$179,$J$30:$J$179)</f>
        <v>0</v>
      </c>
      <c r="R18" s="62" cm="1">
        <f t="array" ref="R18">SUMPRODUCT(--($C$30:$C$179=$D$11),--($E$30:$E$179=R$11),$M$30:$M$179,$J$30:$J$179)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_xlfn._xlws.SORT(MID(TRANSPOSE(_xlfn.UNIQUE(_xlfn._xlws.FILTER(AB30:AB179,(C30:C179=$D$21)*(M30:M179&lt;&gt;0)))),3,3),,1)</f>
        <v>10</v>
      </c>
      <c r="F21" s="64" t="str">
        <v>1.5</v>
      </c>
      <c r="G21" s="64" t="str">
        <v>1.5</v>
      </c>
      <c r="H21" s="64" t="str">
        <v>6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SUMPRODUCT(--($C$30:$C$179=$D$21),--($AB$30:$AB$179="PL"&amp;E$21),$J$30:$J$179,$I$30:$I$179)/(7.85*E$21)</f>
        <v>4.8789808917197455</v>
      </c>
      <c r="F22" s="67" cm="1">
        <f t="array" ref="F22">SUMPRODUCT(--($C$30:$C$179=$D$21),--($AB$30:$AB$179="PL"&amp;F$21),$J$30:$J$179,$I$30:$I$179)/(7.85*F$21)</f>
        <v>2.1910828025477711</v>
      </c>
      <c r="G22" s="67" cm="1">
        <f t="array" ref="G22">SUMPRODUCT(--($C$30:$C$179=$D$21),--($AB$30:$AB$179="PL"&amp;G$21),$J$30:$J$179,$I$30:$I$179)/(7.85*G$21)</f>
        <v>2.1910828025477711</v>
      </c>
      <c r="H22" s="67" cm="1">
        <f t="array" ref="H22">SUMPRODUCT(--($C$30:$C$179=$D$21),--($AB$30:$AB$179="PL"&amp;H$21),$J$30:$J$179,$I$30:$I$179)/(7.85*H$21)</f>
        <v>278.02547770700636</v>
      </c>
      <c r="I22" s="67" cm="1">
        <f t="array" ref="I22">SUMPRODUCT(--($C$30:$C$179=$D$21),--($AB$30:$AB$179="PL"&amp;I$21),$J$30:$J$179,$I$30:$I$179)/(7.85*I$21)</f>
        <v>0</v>
      </c>
      <c r="J22" s="67" t="e" cm="1">
        <f t="array" ref="J22">SUMPRODUCT(--($C$30:$C$179=$D$21),--($AB$30:$AB$179="PL"&amp;J$21),$J$30:$J$179,$I$30:$I$179)/(7.85*J$21)</f>
        <v>#DIV/0!</v>
      </c>
      <c r="K22" s="67" t="e" cm="1">
        <f t="array" ref="K22">SUMPRODUCT(--($C$30:$C$179=$D$21),--($AB$30:$AB$179="PL"&amp;K$21),$J$30:$J$179,$I$30:$I$179)/(7.85*K$21)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SUMPRODUCT(--($C$30:$C$179=$D$21),--($AB$30:$AB$179="PL"&amp;E$21),$I$30:$I$179)</f>
        <v>166</v>
      </c>
      <c r="F23" s="69" cm="1">
        <f t="array" ref="F23">SUMPRODUCT(--($C$30:$C$179=$D$21),--($AB$30:$AB$179="PL"&amp;F$21),$I$30:$I$179)</f>
        <v>2</v>
      </c>
      <c r="G23" s="69" cm="1">
        <f t="array" ref="G23">SUMPRODUCT(--($C$30:$C$179=$D$21),--($AB$30:$AB$179="PL"&amp;G$21),$I$30:$I$179)</f>
        <v>2</v>
      </c>
      <c r="H23" s="69" cm="1">
        <f t="array" ref="H23">SUMPRODUCT(--($C$30:$C$179=$D$21),--($AB$30:$AB$179="PL"&amp;H$21),$I$30:$I$179)</f>
        <v>58</v>
      </c>
      <c r="I23" s="69" cm="1">
        <f t="array" ref="I23">SUMPRODUCT(--($C$30:$C$179=$D$21),--($AB$30:$AB$179="PL"&amp;I$21),$I$30:$I$179)</f>
        <v>52</v>
      </c>
      <c r="J23" s="69" cm="1">
        <f t="array" ref="J23">SUMPRODUCT(--($C$30:$C$179=$D$21),--($AB$30:$AB$179="PL"&amp;J$21),$I$30:$I$179)</f>
        <v>0</v>
      </c>
      <c r="K23" s="69" cm="1">
        <f t="array" ref="K23">SUMPRODUCT(--($C$30:$C$179=$D$21),--($AB$30:$AB$179="PL"&amp;K$21),$I$30:$I$179)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SUMPRODUCT(--($C$30:$C$179=$D$21),--($AB$30:$AB$179="PL"&amp;E$21),$J$30:$J$179,$M$30:$M$179)/(7.85*E$21)</f>
        <v>4.1910828025477702</v>
      </c>
      <c r="F24" s="67" cm="1">
        <f t="array" ref="F24">SUMPRODUCT(--($C$30:$C$179=$D$21),--($AB$30:$AB$179="PL"&amp;F$21),$J$30:$J$179,$M$30:$M$179)/(7.85*F$21)</f>
        <v>2.1910828025477711</v>
      </c>
      <c r="G24" s="67" cm="1">
        <f t="array" ref="G24">SUMPRODUCT(--($C$30:$C$179=$D$21),--($AB$30:$AB$179="PL"&amp;G$21),$J$30:$J$179,$M$30:$M$179)/(7.85*G$21)</f>
        <v>2.1910828025477711</v>
      </c>
      <c r="H24" s="67" cm="1">
        <f t="array" ref="H24">SUMPRODUCT(--($C$30:$C$179=$D$21),--($AB$30:$AB$179="PL"&amp;H$21),$J$30:$J$179,$M$30:$M$179)/(7.85*H$21)</f>
        <v>1.1040339702760087</v>
      </c>
      <c r="I24" s="67" cm="1">
        <f t="array" ref="I24">SUMPRODUCT(--($C$30:$C$179=$D$21),--($AB$30:$AB$179="PL"&amp;I$21),$J$30:$J$179,$M$30:$M$179)/(7.85*I$21)</f>
        <v>0</v>
      </c>
      <c r="J24" s="67" t="e" cm="1">
        <f t="array" ref="J24">SUMPRODUCT(--($C$30:$C$179=$D$21),--($AB$30:$AB$179="PL"&amp;J$21),$J$30:$J$179,$M$30:$M$179)/(7.85*J$21)</f>
        <v>#DIV/0!</v>
      </c>
      <c r="K24" s="67" t="e" cm="1">
        <f t="array" ref="K24">SUMPRODUCT(--($C$30:$C$179=$D$21),--($AB$30:$AB$179="PL"&amp;K$21),$J$30:$J$179,$M$30:$M$179)/(7.85*K$21)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SUMPRODUCT(--($C$30:$C$179=$D$21),--($AB$30:$AB$179="PL"&amp;E$21),$M$30:$M$179)</f>
        <v>126</v>
      </c>
      <c r="F25" s="69" cm="1">
        <f t="array" ref="F25">SUMPRODUCT(--($C$30:$C$179=$D$21),--($AB$30:$AB$179="PL"&amp;F$21),$M$30:$M$179)</f>
        <v>2</v>
      </c>
      <c r="G25" s="69" cm="1">
        <f t="array" ref="G25">SUMPRODUCT(--($C$30:$C$179=$D$21),--($AB$30:$AB$179="PL"&amp;G$21),$M$30:$M$179)</f>
        <v>2</v>
      </c>
      <c r="H25" s="69" cm="1">
        <f t="array" ref="H25">SUMPRODUCT(--($C$30:$C$179=$D$21),--($AB$30:$AB$179="PL"&amp;H$21),$M$30:$M$179)</f>
        <v>52</v>
      </c>
      <c r="I25" s="69" cm="1">
        <f t="array" ref="I25">SUMPRODUCT(--($C$30:$C$179=$D$21),--($AB$30:$AB$179="PL"&amp;I$21),$M$30:$M$179)</f>
        <v>52</v>
      </c>
      <c r="J25" s="69" cm="1">
        <f t="array" ref="J25">SUMPRODUCT(--($C$30:$C$179=$D$21),--($AB$30:$AB$179="PL"&amp;J$21),$M$30:$M$179)</f>
        <v>0</v>
      </c>
      <c r="K25" s="69" cm="1">
        <f t="array" ref="K25">SUMPRODUCT(--($C$30:$C$179=$D$21),--($AB$30:$AB$179="PL"&amp;K$21),$M$30:$M$179)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SUMPRODUCT(--($C$30:$C$179=$D$21),--($AB$30:$AB$179="PL"&amp;E$21),$J$30:$J$179,$M$30:$M$179)</f>
        <v>328.99999999999994</v>
      </c>
      <c r="F26" s="67" cm="1">
        <f t="array" ref="F26">SUMPRODUCT(--($C$30:$C$179=$D$21),--($AB$30:$AB$179="PL"&amp;F$21),$J$30:$J$179,$M$30:$M$179)</f>
        <v>25.8</v>
      </c>
      <c r="G26" s="67" cm="1">
        <f t="array" ref="G26">SUMPRODUCT(--($C$30:$C$179=$D$21),--($AB$30:$AB$179="PL"&amp;G$21),$J$30:$J$179,$M$30:$M$179)</f>
        <v>25.8</v>
      </c>
      <c r="H26" s="67" cm="1">
        <f t="array" ref="H26">SUMPRODUCT(--($C$30:$C$179=$D$21),--($AB$30:$AB$179="PL"&amp;H$21),$J$30:$J$179,$M$30:$M$179)</f>
        <v>52</v>
      </c>
      <c r="I26" s="67" cm="1">
        <f t="array" ref="I26">SUMPRODUCT(--($C$30:$C$179=$D$21),--($AB$30:$AB$179="PL"&amp;I$21),$J$30:$J$179,$M$30:$M$179)</f>
        <v>0</v>
      </c>
      <c r="J26" s="67" cm="1">
        <f t="array" ref="J26">SUMPRODUCT(--($C$30:$C$179=$D$21),--($AB$30:$AB$179="PL"&amp;J$21),$J$30:$J$179,$M$30:$M$179)</f>
        <v>0</v>
      </c>
      <c r="K26" s="67" cm="1">
        <f t="array" ref="K26">SUMPRODUCT(--($C$30:$C$179=$D$21),--($AB$30:$AB$179="PL"&amp;K$21),$J$30:$J$179,$M$30:$M$179)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SUMPRODUCT($J$30:$J$179,N30:N179,--(N30:N179&lt;&gt;""))</f>
        <v>10735.1</v>
      </c>
      <c r="O27" s="73" cm="1">
        <f t="array" ref="O27">SUMPRODUCT($J$30:$J$179,O30:O179,--(O30:O179&lt;&gt;""))</f>
        <v>7981.3182426323247</v>
      </c>
      <c r="P27" s="73" cm="1">
        <f t="array" ref="P27">SUMPRODUCT($J$30:$J$179,P30:P179,--(P30:P179&lt;&gt;""))</f>
        <v>882.38308408109015</v>
      </c>
      <c r="Q27" s="73" cm="1">
        <f t="array" ref="Q27">SUMPRODUCT($J$30:$J$179,Q30:Q179,--(Q30:Q179&lt;&gt;""))</f>
        <v>589.02532402791621</v>
      </c>
      <c r="R27" s="73" cm="1">
        <f t="array" ref="R27">SUMPRODUCT($J$30:$J$179,R30:R179,--(R30:R179&lt;&gt;""))</f>
        <v>331</v>
      </c>
      <c r="S27" s="73" cm="1">
        <f t="array" ref="S27">SUMPRODUCT($J$30:$J$179,S30:S179,--(S30:S179&lt;&gt;""))</f>
        <v>163.19999999999999</v>
      </c>
      <c r="T27" s="73" cm="1">
        <f t="array" ref="T27">SUMPRODUCT($J$30:$J$179,T30:T179,--(T30:T179&lt;&gt;""))</f>
        <v>10650</v>
      </c>
      <c r="U27" s="73" cm="1">
        <f t="array" ref="U27">SUMPRODUCT($J$30:$J$179,U30:U179,--(U30:U179&lt;&gt;""))</f>
        <v>63.599999999999987</v>
      </c>
      <c r="V27" s="73" cm="1">
        <f t="array" ref="V27">SUMPRODUCT($J$30:$J$179,V30:V179,--(V30:V179&lt;&gt;""))</f>
        <v>62614.799999999996</v>
      </c>
      <c r="W27" s="73" cm="1">
        <f t="array" ref="W27">SUMPRODUCT($J$30:$J$179,W30:W179,--(W30:W179&lt;&gt;""))</f>
        <v>144.00000000000003</v>
      </c>
      <c r="X27" s="73" cm="1">
        <f t="array" ref="X27">SUMPRODUCT($J$30:$J$179,X30:X179,--(X30:X179&lt;&gt;""))</f>
        <v>8.4</v>
      </c>
      <c r="Y27" s="73" cm="1">
        <f t="array" ref="Y27">SUMPRODUCT($J$30:$J$179,Y30:Y179,--(Y30:Y179&lt;&gt;""))</f>
        <v>0</v>
      </c>
      <c r="Z27" s="73" t="e" cm="1">
        <f t="array" ref="Z27">SUMPRODUCT($J$30:$J$179,Z30:Z179,--(Z30:Z179&lt;&gt;""))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Z28" si="1">SUM(N30:N179)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48</v>
      </c>
      <c r="V28" s="75">
        <f t="shared" si="1"/>
        <v>28</v>
      </c>
      <c r="W28" s="75">
        <f t="shared" si="1"/>
        <v>12</v>
      </c>
      <c r="X28" s="75">
        <f t="shared" si="1"/>
        <v>4</v>
      </c>
      <c r="Y28" s="75">
        <f t="shared" si="1"/>
        <v>0</v>
      </c>
      <c r="Z28" s="75" t="e">
        <f t="shared" si="1"/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>
        <v>46307</v>
      </c>
      <c r="V29" s="79">
        <v>46311</v>
      </c>
      <c r="W29" s="79">
        <v>46315</v>
      </c>
      <c r="X29" s="79">
        <v>46318</v>
      </c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4571</v>
      </c>
      <c r="E30" s="82" t="s">
        <v>4681</v>
      </c>
      <c r="F30" s="82" t="s">
        <v>699</v>
      </c>
      <c r="G30" s="82">
        <v>880</v>
      </c>
      <c r="H30" s="82" t="s">
        <v>702</v>
      </c>
      <c r="I30" s="82">
        <v>4</v>
      </c>
      <c r="J30" s="82">
        <v>11.3</v>
      </c>
      <c r="K30" s="82">
        <v>45.2</v>
      </c>
      <c r="L30" s="26">
        <f t="shared" ref="L30:L124" si="2">MIN(SUM(N30:Y30),I30)</f>
        <v>0</v>
      </c>
      <c r="M30" s="26">
        <f t="shared" ref="M30:M124" si="3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124" si="4">IFERROR(IF(C30="Plate",LEFT(E30,FIND("*",E30,1)-1),""),IF(C30="Plate",LEFT(E30,FIND("x",E30,1)-1),""))</f>
        <v/>
      </c>
      <c r="AC30" s="53" t="str">
        <f t="shared" ref="AC30:AC124" si="5">IF(ROUND(SUM(N30:Y30)-I30,0)&gt;0,"Thừa "&amp;SUM(N30:Y30)-I30,"")</f>
        <v/>
      </c>
      <c r="AD30" s="53" t="s">
        <v>703</v>
      </c>
      <c r="AE30" s="84"/>
      <c r="AF30" s="53"/>
      <c r="AG30" s="53"/>
      <c r="AH30" s="53">
        <v>0</v>
      </c>
      <c r="AI30" s="83"/>
      <c r="AJ30" s="53"/>
      <c r="AK30" s="53"/>
    </row>
    <row r="31" spans="3:37" ht="14.25" hidden="1" customHeight="1">
      <c r="C31" s="82" t="s">
        <v>11</v>
      </c>
      <c r="D31" s="82" t="s">
        <v>4572</v>
      </c>
      <c r="E31" s="82" t="s">
        <v>4681</v>
      </c>
      <c r="F31" s="82" t="s">
        <v>699</v>
      </c>
      <c r="G31" s="82">
        <v>1490</v>
      </c>
      <c r="H31" s="82" t="s">
        <v>702</v>
      </c>
      <c r="I31" s="82">
        <v>4</v>
      </c>
      <c r="J31" s="82">
        <v>19.2</v>
      </c>
      <c r="K31" s="82">
        <v>76.8</v>
      </c>
      <c r="L31" s="26">
        <f t="shared" si="2"/>
        <v>0</v>
      </c>
      <c r="M31" s="26">
        <f t="shared" si="3"/>
        <v>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/>
      <c r="AF31" s="53"/>
      <c r="AG31" s="53"/>
      <c r="AH31" s="53">
        <v>0</v>
      </c>
      <c r="AI31" s="83"/>
      <c r="AJ31" s="53"/>
      <c r="AK31" s="53"/>
    </row>
    <row r="32" spans="3:37" ht="14.25" hidden="1" customHeight="1">
      <c r="C32" s="82" t="s">
        <v>11</v>
      </c>
      <c r="D32" s="82" t="s">
        <v>4573</v>
      </c>
      <c r="E32" s="82" t="s">
        <v>4708</v>
      </c>
      <c r="F32" s="82" t="s">
        <v>4707</v>
      </c>
      <c r="G32" s="82">
        <v>268</v>
      </c>
      <c r="H32" s="82" t="s">
        <v>702</v>
      </c>
      <c r="I32" s="82">
        <v>4</v>
      </c>
      <c r="J32" s="82">
        <v>0.15</v>
      </c>
      <c r="K32" s="82">
        <v>0.6</v>
      </c>
      <c r="L32" s="26">
        <f t="shared" si="2"/>
        <v>0</v>
      </c>
      <c r="M32" s="26">
        <f t="shared" si="3"/>
        <v>4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786</v>
      </c>
      <c r="AE32" s="84"/>
      <c r="AF32" s="53"/>
      <c r="AG32" s="53"/>
      <c r="AH32" s="53">
        <v>0</v>
      </c>
      <c r="AI32" s="83"/>
      <c r="AJ32" s="53"/>
      <c r="AK32" s="53"/>
    </row>
    <row r="33" spans="3:37" ht="14.25" hidden="1" customHeight="1">
      <c r="C33" s="82" t="s">
        <v>13</v>
      </c>
      <c r="D33" s="82" t="s">
        <v>4574</v>
      </c>
      <c r="E33" s="82" t="s">
        <v>4710</v>
      </c>
      <c r="F33" s="82" t="s">
        <v>4709</v>
      </c>
      <c r="G33" s="82"/>
      <c r="H33" s="82" t="s">
        <v>702</v>
      </c>
      <c r="I33" s="82">
        <v>40</v>
      </c>
      <c r="J33" s="82">
        <v>0.4</v>
      </c>
      <c r="K33" s="82">
        <v>16</v>
      </c>
      <c r="L33" s="26">
        <f t="shared" si="2"/>
        <v>0</v>
      </c>
      <c r="M33" s="26">
        <f t="shared" si="3"/>
        <v>40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>PL10</v>
      </c>
      <c r="AC33" s="53" t="str">
        <f t="shared" si="5"/>
        <v/>
      </c>
      <c r="AD33" s="53" t="s">
        <v>703</v>
      </c>
      <c r="AE33" s="84"/>
      <c r="AF33" s="53"/>
      <c r="AG33" s="53"/>
      <c r="AH33" s="53">
        <v>0</v>
      </c>
      <c r="AI33" s="83"/>
      <c r="AJ33" s="53"/>
      <c r="AK33" s="53"/>
    </row>
    <row r="34" spans="3:37" ht="14.25" hidden="1" customHeight="1">
      <c r="C34" s="82" t="s">
        <v>11</v>
      </c>
      <c r="D34" s="82" t="s">
        <v>4575</v>
      </c>
      <c r="E34" s="82" t="s">
        <v>4708</v>
      </c>
      <c r="F34" s="82" t="s">
        <v>4711</v>
      </c>
      <c r="G34" s="82">
        <v>350</v>
      </c>
      <c r="H34" s="82" t="s">
        <v>702</v>
      </c>
      <c r="I34" s="82">
        <v>2</v>
      </c>
      <c r="J34" s="82">
        <v>0.4</v>
      </c>
      <c r="K34" s="82">
        <v>0.8</v>
      </c>
      <c r="L34" s="26">
        <f t="shared" si="2"/>
        <v>0</v>
      </c>
      <c r="M34" s="26">
        <f t="shared" si="3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786</v>
      </c>
      <c r="AE34" s="84"/>
      <c r="AF34" s="53"/>
      <c r="AG34" s="53"/>
      <c r="AH34" s="53">
        <v>0</v>
      </c>
      <c r="AI34" s="83"/>
      <c r="AJ34" s="53"/>
      <c r="AK34" s="53"/>
    </row>
    <row r="35" spans="3:37" ht="14.25" hidden="1" customHeight="1">
      <c r="C35" s="82" t="s">
        <v>14</v>
      </c>
      <c r="D35" s="82" t="s">
        <v>4576</v>
      </c>
      <c r="E35" s="82" t="s">
        <v>4713</v>
      </c>
      <c r="F35" s="82" t="s">
        <v>4712</v>
      </c>
      <c r="G35" s="82"/>
      <c r="H35" s="82" t="s">
        <v>683</v>
      </c>
      <c r="I35" s="82">
        <v>2</v>
      </c>
      <c r="J35" s="82">
        <v>0.3</v>
      </c>
      <c r="K35" s="82">
        <v>0.6</v>
      </c>
      <c r="L35" s="26">
        <f t="shared" si="2"/>
        <v>0</v>
      </c>
      <c r="M35" s="26">
        <f t="shared" si="3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/>
      </c>
      <c r="AC35" s="53" t="str">
        <f t="shared" si="5"/>
        <v/>
      </c>
      <c r="AD35" s="53" t="s">
        <v>682</v>
      </c>
      <c r="AE35" s="84"/>
      <c r="AF35" s="53"/>
      <c r="AG35" s="53"/>
      <c r="AH35" s="53">
        <v>0</v>
      </c>
      <c r="AI35" s="83"/>
      <c r="AJ35" s="53"/>
      <c r="AK35" s="53"/>
    </row>
    <row r="36" spans="3:37" ht="14.25" hidden="1" customHeight="1">
      <c r="C36" s="82" t="s">
        <v>13</v>
      </c>
      <c r="D36" s="82" t="s">
        <v>4577</v>
      </c>
      <c r="E36" s="82" t="s">
        <v>4683</v>
      </c>
      <c r="F36" s="82" t="s">
        <v>781</v>
      </c>
      <c r="G36" s="82"/>
      <c r="H36" s="82" t="s">
        <v>702</v>
      </c>
      <c r="I36" s="82">
        <v>2</v>
      </c>
      <c r="J36" s="82">
        <v>88.5</v>
      </c>
      <c r="K36" s="82">
        <v>177</v>
      </c>
      <c r="L36" s="26">
        <f t="shared" si="2"/>
        <v>0</v>
      </c>
      <c r="M36" s="26">
        <f t="shared" si="3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>PL10</v>
      </c>
      <c r="AC36" s="53" t="str">
        <f t="shared" si="5"/>
        <v/>
      </c>
      <c r="AD36" s="53" t="s">
        <v>703</v>
      </c>
      <c r="AE36" s="84"/>
      <c r="AF36" s="53"/>
      <c r="AG36" s="53"/>
      <c r="AH36" s="53">
        <v>0</v>
      </c>
      <c r="AI36" s="83"/>
      <c r="AJ36" s="53"/>
      <c r="AK36" s="53"/>
    </row>
    <row r="37" spans="3:37" ht="14.25" hidden="1" customHeight="1">
      <c r="C37" s="82" t="s">
        <v>13</v>
      </c>
      <c r="D37" s="82" t="s">
        <v>4578</v>
      </c>
      <c r="E37" s="82" t="s">
        <v>4685</v>
      </c>
      <c r="F37" s="82" t="s">
        <v>4684</v>
      </c>
      <c r="G37" s="82"/>
      <c r="H37" s="82" t="s">
        <v>702</v>
      </c>
      <c r="I37" s="82">
        <v>6</v>
      </c>
      <c r="J37" s="82">
        <v>4.4000000000000004</v>
      </c>
      <c r="K37" s="82">
        <v>26.400000000000002</v>
      </c>
      <c r="L37" s="26">
        <f t="shared" si="2"/>
        <v>0</v>
      </c>
      <c r="M37" s="26">
        <f t="shared" si="3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PL10</v>
      </c>
      <c r="AC37" s="53" t="str">
        <f t="shared" si="5"/>
        <v/>
      </c>
      <c r="AD37" s="53" t="s">
        <v>703</v>
      </c>
      <c r="AE37" s="84"/>
      <c r="AF37" s="53"/>
      <c r="AG37" s="53"/>
      <c r="AH37" s="53">
        <v>0</v>
      </c>
      <c r="AI37" s="83"/>
      <c r="AJ37" s="53"/>
      <c r="AK37" s="53"/>
    </row>
    <row r="38" spans="3:37" ht="14.25" hidden="1" customHeight="1">
      <c r="C38" s="82" t="s">
        <v>13</v>
      </c>
      <c r="D38" s="82" t="s">
        <v>4579</v>
      </c>
      <c r="E38" s="82" t="s">
        <v>4686</v>
      </c>
      <c r="F38" s="82" t="s">
        <v>4684</v>
      </c>
      <c r="G38" s="82"/>
      <c r="H38" s="82" t="s">
        <v>702</v>
      </c>
      <c r="I38" s="82">
        <v>8</v>
      </c>
      <c r="J38" s="82">
        <v>0.9</v>
      </c>
      <c r="K38" s="82">
        <v>7.2</v>
      </c>
      <c r="L38" s="26">
        <f t="shared" si="2"/>
        <v>0</v>
      </c>
      <c r="M38" s="26">
        <f t="shared" si="3"/>
        <v>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PL10</v>
      </c>
      <c r="AC38" s="53" t="str">
        <f t="shared" si="5"/>
        <v/>
      </c>
      <c r="AD38" s="53" t="s">
        <v>703</v>
      </c>
      <c r="AE38" s="84"/>
      <c r="AF38" s="53"/>
      <c r="AG38" s="53"/>
      <c r="AH38" s="53">
        <v>0</v>
      </c>
      <c r="AI38" s="83"/>
      <c r="AJ38" s="53"/>
      <c r="AK38" s="53"/>
    </row>
    <row r="39" spans="3:37" ht="14.25" hidden="1" customHeight="1">
      <c r="C39" s="82" t="s">
        <v>13</v>
      </c>
      <c r="D39" s="82" t="s">
        <v>4580</v>
      </c>
      <c r="E39" s="82" t="s">
        <v>4688</v>
      </c>
      <c r="F39" s="82" t="s">
        <v>4687</v>
      </c>
      <c r="G39" s="82"/>
      <c r="H39" s="82" t="s">
        <v>754</v>
      </c>
      <c r="I39" s="82">
        <v>2</v>
      </c>
      <c r="J39" s="82">
        <v>12.9</v>
      </c>
      <c r="K39" s="82">
        <v>25.8</v>
      </c>
      <c r="L39" s="26">
        <f t="shared" si="2"/>
        <v>0</v>
      </c>
      <c r="M39" s="26">
        <f t="shared" si="3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>PL1.5</v>
      </c>
      <c r="AC39" s="53" t="str">
        <f t="shared" si="5"/>
        <v/>
      </c>
      <c r="AD39" s="53" t="s">
        <v>786</v>
      </c>
      <c r="AE39" s="84"/>
      <c r="AF39" s="53"/>
      <c r="AG39" s="53"/>
      <c r="AH39" s="53">
        <v>0</v>
      </c>
      <c r="AI39" s="83"/>
      <c r="AJ39" s="53"/>
      <c r="AK39" s="53"/>
    </row>
    <row r="40" spans="3:37" ht="14.25" hidden="1" customHeight="1">
      <c r="C40" s="82" t="s">
        <v>11</v>
      </c>
      <c r="D40" s="82" t="s">
        <v>4581</v>
      </c>
      <c r="E40" s="82" t="s">
        <v>4690</v>
      </c>
      <c r="F40" s="82" t="s">
        <v>4689</v>
      </c>
      <c r="G40" s="82">
        <v>64</v>
      </c>
      <c r="H40" s="82" t="s">
        <v>4691</v>
      </c>
      <c r="I40" s="82">
        <v>16</v>
      </c>
      <c r="J40" s="82">
        <v>0.15</v>
      </c>
      <c r="K40" s="82">
        <v>2.4</v>
      </c>
      <c r="L40" s="26">
        <f t="shared" si="2"/>
        <v>0</v>
      </c>
      <c r="M40" s="26">
        <f t="shared" si="3"/>
        <v>16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786</v>
      </c>
      <c r="AE40" s="84"/>
      <c r="AF40" s="53"/>
      <c r="AG40" s="53"/>
      <c r="AH40" s="53">
        <v>0</v>
      </c>
      <c r="AI40" s="83"/>
      <c r="AJ40" s="53"/>
      <c r="AK40" s="53"/>
    </row>
    <row r="41" spans="3:37" ht="14.25" hidden="1" customHeight="1">
      <c r="C41" s="82" t="s">
        <v>13</v>
      </c>
      <c r="D41" s="82" t="s">
        <v>4582</v>
      </c>
      <c r="E41" s="82" t="s">
        <v>4692</v>
      </c>
      <c r="F41" s="82" t="s">
        <v>2135</v>
      </c>
      <c r="G41" s="82"/>
      <c r="H41" s="82" t="s">
        <v>4691</v>
      </c>
      <c r="I41" s="82">
        <v>32</v>
      </c>
      <c r="J41" s="82">
        <v>7.0000000000000007E-2</v>
      </c>
      <c r="K41" s="82">
        <v>2.2400000000000002</v>
      </c>
      <c r="L41" s="26">
        <f t="shared" si="2"/>
        <v>0</v>
      </c>
      <c r="M41" s="26">
        <f t="shared" si="3"/>
        <v>32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 xml:space="preserve">PL1.5 </v>
      </c>
      <c r="AC41" s="53" t="str">
        <f t="shared" si="5"/>
        <v/>
      </c>
      <c r="AD41" s="53" t="s">
        <v>703</v>
      </c>
      <c r="AE41" s="84"/>
      <c r="AF41" s="53"/>
      <c r="AG41" s="53"/>
      <c r="AH41" s="53">
        <v>0</v>
      </c>
      <c r="AI41" s="83"/>
      <c r="AJ41" s="53"/>
      <c r="AK41" s="53"/>
    </row>
    <row r="42" spans="3:37" ht="14.25" hidden="1" customHeight="1">
      <c r="C42" s="82" t="s">
        <v>14</v>
      </c>
      <c r="D42" s="82" t="s">
        <v>4583</v>
      </c>
      <c r="E42" s="82" t="s">
        <v>4694</v>
      </c>
      <c r="F42" s="82" t="s">
        <v>4693</v>
      </c>
      <c r="G42" s="82"/>
      <c r="H42" s="82" t="s">
        <v>4691</v>
      </c>
      <c r="I42" s="82">
        <v>32</v>
      </c>
      <c r="J42" s="82">
        <v>0.01</v>
      </c>
      <c r="K42" s="82">
        <v>0.32</v>
      </c>
      <c r="L42" s="26">
        <f t="shared" si="2"/>
        <v>0</v>
      </c>
      <c r="M42" s="26">
        <f t="shared" si="3"/>
        <v>32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682</v>
      </c>
      <c r="AE42" s="84"/>
      <c r="AF42" s="53"/>
      <c r="AG42" s="53"/>
      <c r="AH42" s="53">
        <v>0</v>
      </c>
      <c r="AI42" s="83"/>
      <c r="AJ42" s="53"/>
      <c r="AK42" s="53"/>
    </row>
    <row r="43" spans="3:37" ht="14.25" hidden="1" customHeight="1">
      <c r="C43" s="82" t="s">
        <v>14</v>
      </c>
      <c r="D43" s="82" t="s">
        <v>4584</v>
      </c>
      <c r="E43" s="82" t="s">
        <v>4696</v>
      </c>
      <c r="F43" s="82" t="s">
        <v>4695</v>
      </c>
      <c r="G43" s="82"/>
      <c r="H43" s="82" t="s">
        <v>4697</v>
      </c>
      <c r="I43" s="82">
        <v>2</v>
      </c>
      <c r="J43" s="82">
        <v>0.12</v>
      </c>
      <c r="K43" s="82">
        <v>0.24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84"/>
      <c r="AF43" s="53"/>
      <c r="AG43" s="53"/>
      <c r="AH43" s="53">
        <v>0</v>
      </c>
      <c r="AI43" s="83"/>
      <c r="AJ43" s="53"/>
      <c r="AK43" s="53"/>
    </row>
    <row r="44" spans="3:37" ht="14.25" hidden="1" customHeight="1">
      <c r="C44" s="82" t="s">
        <v>14</v>
      </c>
      <c r="D44" s="82" t="s">
        <v>4585</v>
      </c>
      <c r="E44" s="82" t="s">
        <v>4699</v>
      </c>
      <c r="F44" s="82" t="s">
        <v>4698</v>
      </c>
      <c r="G44" s="82"/>
      <c r="H44" s="82" t="s">
        <v>4700</v>
      </c>
      <c r="I44" s="82">
        <v>2</v>
      </c>
      <c r="J44" s="82">
        <v>0.1</v>
      </c>
      <c r="K44" s="82">
        <v>0.2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682</v>
      </c>
      <c r="AE44" s="84"/>
      <c r="AF44" s="53"/>
      <c r="AG44" s="53"/>
      <c r="AH44" s="53">
        <v>0</v>
      </c>
      <c r="AI44" s="83"/>
      <c r="AJ44" s="53"/>
      <c r="AK44" s="53"/>
    </row>
    <row r="45" spans="3:37" ht="14.25" hidden="1" customHeight="1">
      <c r="C45" s="82" t="s">
        <v>14</v>
      </c>
      <c r="D45" s="82" t="s">
        <v>4586</v>
      </c>
      <c r="E45" s="82" t="s">
        <v>4702</v>
      </c>
      <c r="F45" s="82" t="s">
        <v>4701</v>
      </c>
      <c r="G45" s="82"/>
      <c r="H45" s="82" t="s">
        <v>4703</v>
      </c>
      <c r="I45" s="82">
        <v>80</v>
      </c>
      <c r="J45" s="82">
        <v>0.01</v>
      </c>
      <c r="K45" s="82">
        <v>0.8</v>
      </c>
      <c r="L45" s="26">
        <f t="shared" si="2"/>
        <v>0</v>
      </c>
      <c r="M45" s="26">
        <f t="shared" si="3"/>
        <v>80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682</v>
      </c>
      <c r="AE45" s="84"/>
      <c r="AF45" s="53"/>
      <c r="AG45" s="53"/>
      <c r="AH45" s="53">
        <v>0</v>
      </c>
      <c r="AI45" s="83"/>
      <c r="AJ45" s="53"/>
      <c r="AK45" s="53"/>
    </row>
    <row r="46" spans="3:37" ht="14.25" hidden="1" customHeight="1">
      <c r="C46" s="82" t="s">
        <v>14</v>
      </c>
      <c r="D46" s="82" t="s">
        <v>4587</v>
      </c>
      <c r="E46" s="82" t="s">
        <v>4705</v>
      </c>
      <c r="F46" s="82" t="s">
        <v>4704</v>
      </c>
      <c r="G46" s="82"/>
      <c r="H46" s="82" t="s">
        <v>4706</v>
      </c>
      <c r="I46" s="82">
        <v>4</v>
      </c>
      <c r="J46" s="82">
        <v>3.2</v>
      </c>
      <c r="K46" s="82">
        <v>12.8</v>
      </c>
      <c r="L46" s="26">
        <f t="shared" si="2"/>
        <v>0</v>
      </c>
      <c r="M46" s="26">
        <f t="shared" si="3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682</v>
      </c>
      <c r="AE46" s="84"/>
      <c r="AF46" s="53"/>
      <c r="AG46" s="53"/>
      <c r="AH46" s="53">
        <v>0</v>
      </c>
      <c r="AI46" s="83"/>
      <c r="AJ46" s="53"/>
      <c r="AK46" s="53"/>
    </row>
    <row r="47" spans="3:37" ht="14.25" hidden="1" customHeight="1">
      <c r="C47" s="82" t="s">
        <v>13</v>
      </c>
      <c r="D47" s="82" t="s">
        <v>4588</v>
      </c>
      <c r="E47" s="82" t="s">
        <v>4644</v>
      </c>
      <c r="F47" s="82" t="s">
        <v>781</v>
      </c>
      <c r="G47" s="82"/>
      <c r="H47" s="82" t="s">
        <v>702</v>
      </c>
      <c r="I47" s="82">
        <v>2</v>
      </c>
      <c r="J47" s="82">
        <v>40.4</v>
      </c>
      <c r="K47" s="82">
        <v>80.8</v>
      </c>
      <c r="L47" s="26">
        <f t="shared" si="2"/>
        <v>0</v>
      </c>
      <c r="M47" s="26">
        <f t="shared" si="3"/>
        <v>2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>PL10</v>
      </c>
      <c r="AC47" s="53" t="str">
        <f t="shared" si="5"/>
        <v/>
      </c>
      <c r="AD47" s="53" t="s">
        <v>703</v>
      </c>
      <c r="AE47" s="84"/>
      <c r="AF47" s="53"/>
      <c r="AG47" s="53"/>
      <c r="AH47" s="53">
        <v>0</v>
      </c>
      <c r="AI47" s="83"/>
      <c r="AJ47" s="53"/>
      <c r="AK47" s="53"/>
    </row>
    <row r="48" spans="3:37" ht="14.25" hidden="1" customHeight="1">
      <c r="C48" s="82" t="s">
        <v>13</v>
      </c>
      <c r="D48" s="82" t="s">
        <v>4589</v>
      </c>
      <c r="E48" s="82" t="s">
        <v>4647</v>
      </c>
      <c r="F48" s="82" t="s">
        <v>781</v>
      </c>
      <c r="G48" s="82"/>
      <c r="H48" s="82" t="s">
        <v>702</v>
      </c>
      <c r="I48" s="82">
        <v>2</v>
      </c>
      <c r="J48" s="82">
        <v>2.7</v>
      </c>
      <c r="K48" s="82">
        <v>5.4</v>
      </c>
      <c r="L48" s="26">
        <f t="shared" si="2"/>
        <v>0</v>
      </c>
      <c r="M48" s="26">
        <f t="shared" si="3"/>
        <v>2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>PL10</v>
      </c>
      <c r="AC48" s="53" t="str">
        <f t="shared" si="5"/>
        <v/>
      </c>
      <c r="AD48" s="53" t="s">
        <v>703</v>
      </c>
      <c r="AE48" s="84"/>
      <c r="AF48" s="53"/>
      <c r="AG48" s="53"/>
      <c r="AH48" s="53">
        <v>0</v>
      </c>
      <c r="AI48" s="83"/>
      <c r="AJ48" s="53"/>
      <c r="AK48" s="53"/>
    </row>
    <row r="49" spans="3:37" ht="14.25" hidden="1" customHeight="1">
      <c r="C49" s="82" t="s">
        <v>13</v>
      </c>
      <c r="D49" s="82" t="s">
        <v>4590</v>
      </c>
      <c r="E49" s="82" t="s">
        <v>4652</v>
      </c>
      <c r="F49" s="82" t="s">
        <v>781</v>
      </c>
      <c r="G49" s="82"/>
      <c r="H49" s="82" t="s">
        <v>702</v>
      </c>
      <c r="I49" s="82">
        <v>20</v>
      </c>
      <c r="J49" s="82">
        <v>0.2</v>
      </c>
      <c r="K49" s="82">
        <v>4</v>
      </c>
      <c r="L49" s="26">
        <f t="shared" si="2"/>
        <v>0</v>
      </c>
      <c r="M49" s="26">
        <f t="shared" si="3"/>
        <v>20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>PL10</v>
      </c>
      <c r="AC49" s="53" t="str">
        <f t="shared" si="5"/>
        <v/>
      </c>
      <c r="AD49" s="53" t="s">
        <v>703</v>
      </c>
      <c r="AE49" s="84"/>
      <c r="AF49" s="53"/>
      <c r="AG49" s="53"/>
      <c r="AH49" s="53">
        <v>0</v>
      </c>
      <c r="AI49" s="83"/>
      <c r="AJ49" s="53"/>
      <c r="AK49" s="53"/>
    </row>
    <row r="50" spans="3:37" ht="14.25" hidden="1" customHeight="1">
      <c r="C50" s="82" t="s">
        <v>13</v>
      </c>
      <c r="D50" s="82" t="s">
        <v>4591</v>
      </c>
      <c r="E50" s="82" t="s">
        <v>4654</v>
      </c>
      <c r="F50" s="82" t="s">
        <v>781</v>
      </c>
      <c r="G50" s="82"/>
      <c r="H50" s="82" t="s">
        <v>702</v>
      </c>
      <c r="I50" s="82">
        <v>40</v>
      </c>
      <c r="J50" s="82">
        <v>0.1</v>
      </c>
      <c r="K50" s="82">
        <v>4</v>
      </c>
      <c r="L50" s="26">
        <f t="shared" si="2"/>
        <v>0</v>
      </c>
      <c r="M50" s="26">
        <f t="shared" si="3"/>
        <v>40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>PL10</v>
      </c>
      <c r="AC50" s="53" t="str">
        <f t="shared" si="5"/>
        <v/>
      </c>
      <c r="AD50" s="53" t="s">
        <v>703</v>
      </c>
      <c r="AE50" s="84"/>
      <c r="AF50" s="53"/>
      <c r="AG50" s="53"/>
      <c r="AH50" s="53">
        <v>0</v>
      </c>
      <c r="AI50" s="83"/>
      <c r="AJ50" s="53"/>
      <c r="AK50" s="53"/>
    </row>
    <row r="51" spans="3:37" ht="14.25" hidden="1" customHeight="1">
      <c r="C51" s="82" t="s">
        <v>11</v>
      </c>
      <c r="D51" s="82" t="s">
        <v>4592</v>
      </c>
      <c r="E51" s="82" t="s">
        <v>4648</v>
      </c>
      <c r="F51" s="82" t="s">
        <v>874</v>
      </c>
      <c r="G51" s="82">
        <v>535</v>
      </c>
      <c r="H51" s="82" t="s">
        <v>702</v>
      </c>
      <c r="I51" s="82">
        <v>2</v>
      </c>
      <c r="J51" s="82">
        <v>1.2</v>
      </c>
      <c r="K51" s="82">
        <v>2.4</v>
      </c>
      <c r="L51" s="26">
        <f t="shared" si="2"/>
        <v>0</v>
      </c>
      <c r="M51" s="26">
        <f t="shared" si="3"/>
        <v>2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84"/>
      <c r="AF51" s="53"/>
      <c r="AG51" s="53"/>
      <c r="AH51" s="53">
        <v>0</v>
      </c>
      <c r="AI51" s="83"/>
      <c r="AJ51" s="53"/>
      <c r="AK51" s="53"/>
    </row>
    <row r="52" spans="3:37" ht="14.25" hidden="1" customHeight="1">
      <c r="C52" s="82" t="s">
        <v>13</v>
      </c>
      <c r="D52" s="82" t="s">
        <v>4593</v>
      </c>
      <c r="E52" s="82" t="s">
        <v>4674</v>
      </c>
      <c r="F52" s="82" t="s">
        <v>4672</v>
      </c>
      <c r="G52" s="82"/>
      <c r="H52" s="82" t="s">
        <v>702</v>
      </c>
      <c r="I52" s="82">
        <v>2</v>
      </c>
      <c r="J52" s="82">
        <v>0.3</v>
      </c>
      <c r="K52" s="82">
        <v>0.6</v>
      </c>
      <c r="L52" s="26">
        <f t="shared" si="2"/>
        <v>0</v>
      </c>
      <c r="M52" s="26">
        <f t="shared" si="3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>PL10</v>
      </c>
      <c r="AC52" s="53" t="str">
        <f t="shared" si="5"/>
        <v/>
      </c>
      <c r="AD52" s="53" t="s">
        <v>703</v>
      </c>
      <c r="AE52" s="84"/>
      <c r="AF52" s="53"/>
      <c r="AG52" s="53"/>
      <c r="AH52" s="53">
        <v>0</v>
      </c>
      <c r="AI52" s="83"/>
      <c r="AJ52" s="53"/>
      <c r="AK52" s="53"/>
    </row>
    <row r="53" spans="3:37" ht="14.25" hidden="1" customHeight="1">
      <c r="C53" s="82" t="s">
        <v>13</v>
      </c>
      <c r="D53" s="82" t="s">
        <v>4594</v>
      </c>
      <c r="E53" s="82" t="s">
        <v>4676</v>
      </c>
      <c r="F53" s="82" t="s">
        <v>781</v>
      </c>
      <c r="G53" s="82"/>
      <c r="H53" s="82" t="s">
        <v>702</v>
      </c>
      <c r="I53" s="82">
        <v>2</v>
      </c>
      <c r="J53" s="82">
        <v>1.7</v>
      </c>
      <c r="K53" s="82">
        <v>3.4</v>
      </c>
      <c r="L53" s="26">
        <f t="shared" si="2"/>
        <v>0</v>
      </c>
      <c r="M53" s="26">
        <f t="shared" si="3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>PL10</v>
      </c>
      <c r="AC53" s="53" t="str">
        <f t="shared" si="5"/>
        <v/>
      </c>
      <c r="AD53" s="53" t="s">
        <v>703</v>
      </c>
      <c r="AE53" s="84"/>
      <c r="AF53" s="53"/>
      <c r="AG53" s="53"/>
      <c r="AH53" s="53">
        <v>0</v>
      </c>
      <c r="AI53" s="83"/>
      <c r="AJ53" s="53"/>
      <c r="AK53" s="53"/>
    </row>
    <row r="54" spans="3:37" ht="14.25" hidden="1" customHeight="1">
      <c r="C54" s="82" t="s">
        <v>11</v>
      </c>
      <c r="D54" s="82" t="s">
        <v>4595</v>
      </c>
      <c r="E54" s="82" t="s">
        <v>4671</v>
      </c>
      <c r="F54" s="82" t="s">
        <v>4669</v>
      </c>
      <c r="G54" s="82">
        <v>1190</v>
      </c>
      <c r="H54" s="82" t="s">
        <v>702</v>
      </c>
      <c r="I54" s="82">
        <v>2</v>
      </c>
      <c r="J54" s="82">
        <v>12.7</v>
      </c>
      <c r="K54" s="82">
        <v>25.4</v>
      </c>
      <c r="L54" s="26">
        <f t="shared" si="2"/>
        <v>0</v>
      </c>
      <c r="M54" s="26">
        <f t="shared" si="3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84"/>
      <c r="AF54" s="53"/>
      <c r="AG54" s="53"/>
      <c r="AH54" s="53">
        <v>0</v>
      </c>
      <c r="AI54" s="83"/>
      <c r="AJ54" s="53"/>
      <c r="AK54" s="53"/>
    </row>
    <row r="55" spans="3:37" ht="14.25" hidden="1" customHeight="1">
      <c r="C55" s="82" t="s">
        <v>13</v>
      </c>
      <c r="D55" s="82" t="s">
        <v>4596</v>
      </c>
      <c r="E55" s="82" t="s">
        <v>4650</v>
      </c>
      <c r="F55" s="82" t="s">
        <v>4649</v>
      </c>
      <c r="G55" s="82"/>
      <c r="H55" s="82" t="s">
        <v>702</v>
      </c>
      <c r="I55" s="82">
        <v>2</v>
      </c>
      <c r="J55" s="82">
        <v>2.1</v>
      </c>
      <c r="K55" s="82">
        <v>4.2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>PL10</v>
      </c>
      <c r="AC55" s="53" t="str">
        <f t="shared" si="5"/>
        <v/>
      </c>
      <c r="AD55" s="53" t="s">
        <v>786</v>
      </c>
      <c r="AE55" s="84"/>
      <c r="AF55" s="53"/>
      <c r="AG55" s="53"/>
      <c r="AH55" s="53">
        <v>0</v>
      </c>
      <c r="AI55" s="83"/>
      <c r="AJ55" s="53"/>
      <c r="AK55" s="53"/>
    </row>
    <row r="56" spans="3:37" ht="14.25" hidden="1" customHeight="1">
      <c r="C56" s="82" t="s">
        <v>14</v>
      </c>
      <c r="D56" s="82" t="s">
        <v>4597</v>
      </c>
      <c r="E56" s="82" t="s">
        <v>4660</v>
      </c>
      <c r="F56" s="82" t="s">
        <v>4658</v>
      </c>
      <c r="G56" s="82"/>
      <c r="H56" s="82" t="s">
        <v>683</v>
      </c>
      <c r="I56" s="82">
        <v>20</v>
      </c>
      <c r="J56" s="82">
        <v>0.1</v>
      </c>
      <c r="K56" s="82">
        <v>2</v>
      </c>
      <c r="L56" s="26">
        <f t="shared" si="2"/>
        <v>0</v>
      </c>
      <c r="M56" s="26">
        <f t="shared" si="3"/>
        <v>20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682</v>
      </c>
      <c r="AE56" s="84"/>
      <c r="AF56" s="53"/>
      <c r="AG56" s="53"/>
      <c r="AH56" s="53">
        <v>0</v>
      </c>
      <c r="AI56" s="83"/>
      <c r="AJ56" s="53"/>
      <c r="AK56" s="53"/>
    </row>
    <row r="57" spans="3:37" ht="14.25" hidden="1" customHeight="1">
      <c r="C57" s="82" t="s">
        <v>14</v>
      </c>
      <c r="D57" s="82" t="s">
        <v>4598</v>
      </c>
      <c r="E57" s="82" t="s">
        <v>4663</v>
      </c>
      <c r="F57" s="82" t="s">
        <v>4661</v>
      </c>
      <c r="G57" s="82"/>
      <c r="H57" s="82" t="s">
        <v>683</v>
      </c>
      <c r="I57" s="82">
        <v>20</v>
      </c>
      <c r="J57" s="82">
        <v>0.1</v>
      </c>
      <c r="K57" s="82">
        <v>2</v>
      </c>
      <c r="L57" s="26">
        <f t="shared" si="2"/>
        <v>0</v>
      </c>
      <c r="M57" s="26">
        <f t="shared" si="3"/>
        <v>20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682</v>
      </c>
      <c r="AE57" s="84"/>
      <c r="AF57" s="53"/>
      <c r="AG57" s="53"/>
      <c r="AH57" s="53">
        <v>0</v>
      </c>
      <c r="AI57" s="83"/>
      <c r="AJ57" s="53"/>
      <c r="AK57" s="53"/>
    </row>
    <row r="58" spans="3:37" ht="14.25" hidden="1" customHeight="1">
      <c r="C58" s="82" t="s">
        <v>14</v>
      </c>
      <c r="D58" s="82" t="s">
        <v>4599</v>
      </c>
      <c r="E58" s="82" t="s">
        <v>4666</v>
      </c>
      <c r="F58" s="82" t="s">
        <v>4664</v>
      </c>
      <c r="G58" s="82"/>
      <c r="H58" s="82" t="s">
        <v>683</v>
      </c>
      <c r="I58" s="82">
        <v>20</v>
      </c>
      <c r="J58" s="82">
        <v>0.1</v>
      </c>
      <c r="K58" s="82">
        <v>2</v>
      </c>
      <c r="L58" s="26">
        <f t="shared" si="2"/>
        <v>0</v>
      </c>
      <c r="M58" s="26">
        <f t="shared" si="3"/>
        <v>20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682</v>
      </c>
      <c r="AE58" s="84"/>
      <c r="AF58" s="53"/>
      <c r="AG58" s="53"/>
      <c r="AH58" s="53">
        <v>0</v>
      </c>
      <c r="AI58" s="83"/>
      <c r="AJ58" s="53"/>
      <c r="AK58" s="53"/>
    </row>
    <row r="59" spans="3:37" ht="14.25" hidden="1" customHeight="1">
      <c r="C59" s="82" t="s">
        <v>14</v>
      </c>
      <c r="D59" s="82" t="s">
        <v>4600</v>
      </c>
      <c r="E59" s="82" t="s">
        <v>4657</v>
      </c>
      <c r="F59" s="82" t="s">
        <v>4655</v>
      </c>
      <c r="G59" s="82"/>
      <c r="H59" s="82" t="s">
        <v>683</v>
      </c>
      <c r="I59" s="82">
        <v>20</v>
      </c>
      <c r="J59" s="82">
        <v>0.1</v>
      </c>
      <c r="K59" s="82">
        <v>2</v>
      </c>
      <c r="L59" s="26">
        <f t="shared" si="2"/>
        <v>0</v>
      </c>
      <c r="M59" s="26">
        <f t="shared" si="3"/>
        <v>20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682</v>
      </c>
      <c r="AE59" s="84"/>
      <c r="AF59" s="53"/>
      <c r="AG59" s="53"/>
      <c r="AH59" s="53">
        <v>0</v>
      </c>
      <c r="AI59" s="83"/>
      <c r="AJ59" s="53"/>
      <c r="AK59" s="53"/>
    </row>
    <row r="60" spans="3:37" ht="14.25" hidden="1" customHeight="1">
      <c r="C60" s="82" t="s">
        <v>14</v>
      </c>
      <c r="D60" s="82" t="s">
        <v>4601</v>
      </c>
      <c r="E60" s="82" t="s">
        <v>4668</v>
      </c>
      <c r="F60" s="82" t="s">
        <v>4655</v>
      </c>
      <c r="G60" s="82"/>
      <c r="H60" s="82" t="s">
        <v>683</v>
      </c>
      <c r="I60" s="82">
        <v>20</v>
      </c>
      <c r="J60" s="82">
        <v>0.1</v>
      </c>
      <c r="K60" s="82">
        <v>2</v>
      </c>
      <c r="L60" s="26">
        <f t="shared" si="2"/>
        <v>0</v>
      </c>
      <c r="M60" s="26">
        <f t="shared" si="3"/>
        <v>20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682</v>
      </c>
      <c r="AE60" s="84"/>
      <c r="AF60" s="53"/>
      <c r="AG60" s="53"/>
      <c r="AH60" s="53">
        <v>0</v>
      </c>
      <c r="AI60" s="83"/>
      <c r="AJ60" s="53"/>
      <c r="AK60" s="53"/>
    </row>
    <row r="61" spans="3:37" ht="14.25" hidden="1" customHeight="1">
      <c r="C61" s="82" t="s">
        <v>14</v>
      </c>
      <c r="D61" s="82" t="s">
        <v>1972</v>
      </c>
      <c r="E61" s="82" t="s">
        <v>1973</v>
      </c>
      <c r="F61" s="82" t="s">
        <v>1974</v>
      </c>
      <c r="G61" s="82">
        <v>43</v>
      </c>
      <c r="H61" s="82" t="s">
        <v>1975</v>
      </c>
      <c r="I61" s="82">
        <v>52</v>
      </c>
      <c r="J61" s="82">
        <v>0</v>
      </c>
      <c r="K61" s="82">
        <v>0</v>
      </c>
      <c r="L61" s="26">
        <f t="shared" si="2"/>
        <v>0</v>
      </c>
      <c r="M61" s="26">
        <f t="shared" si="3"/>
        <v>52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682</v>
      </c>
      <c r="AE61" s="84"/>
      <c r="AF61" s="53"/>
      <c r="AG61" s="53"/>
      <c r="AH61" s="53">
        <v>0</v>
      </c>
      <c r="AI61" s="83"/>
      <c r="AJ61" s="53"/>
      <c r="AK61" s="53"/>
    </row>
    <row r="62" spans="3:37" ht="14.25" hidden="1" customHeight="1">
      <c r="C62" s="82" t="s">
        <v>11</v>
      </c>
      <c r="D62" s="82" t="s">
        <v>1976</v>
      </c>
      <c r="E62" s="82" t="s">
        <v>732</v>
      </c>
      <c r="F62" s="82" t="s">
        <v>717</v>
      </c>
      <c r="G62" s="82">
        <v>10676</v>
      </c>
      <c r="H62" s="82" t="s">
        <v>702</v>
      </c>
      <c r="I62" s="82">
        <v>1</v>
      </c>
      <c r="J62" s="82">
        <v>262.60000000000002</v>
      </c>
      <c r="K62" s="82">
        <v>262.60000000000002</v>
      </c>
      <c r="L62" s="26">
        <f t="shared" si="2"/>
        <v>1</v>
      </c>
      <c r="M62" s="26">
        <f t="shared" si="3"/>
        <v>0</v>
      </c>
      <c r="N62" s="26"/>
      <c r="O62" s="26"/>
      <c r="P62" s="26"/>
      <c r="Q62" s="26">
        <v>1</v>
      </c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46240</v>
      </c>
      <c r="AJ62" s="53"/>
      <c r="AK62" s="53"/>
    </row>
    <row r="63" spans="3:37" ht="14.25" hidden="1" customHeight="1">
      <c r="C63" s="82" t="s">
        <v>11</v>
      </c>
      <c r="D63" s="82" t="s">
        <v>1979</v>
      </c>
      <c r="E63" s="82" t="s">
        <v>1980</v>
      </c>
      <c r="F63" s="82" t="s">
        <v>717</v>
      </c>
      <c r="G63" s="82">
        <v>5286</v>
      </c>
      <c r="H63" s="82" t="s">
        <v>702</v>
      </c>
      <c r="I63" s="82">
        <v>1</v>
      </c>
      <c r="J63" s="82">
        <v>201.5</v>
      </c>
      <c r="K63" s="82">
        <v>201.5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53" t="s">
        <v>1981</v>
      </c>
      <c r="AF63" s="53"/>
      <c r="AG63" s="53" t="s">
        <v>1982</v>
      </c>
      <c r="AH63" s="53">
        <v>1</v>
      </c>
      <c r="AI63" s="83">
        <v>46240</v>
      </c>
      <c r="AJ63" s="53"/>
      <c r="AK63" s="53"/>
    </row>
    <row r="64" spans="3:37" ht="14.25" hidden="1" customHeight="1">
      <c r="C64" s="82" t="s">
        <v>11</v>
      </c>
      <c r="D64" s="82" t="s">
        <v>1983</v>
      </c>
      <c r="E64" s="82" t="s">
        <v>732</v>
      </c>
      <c r="F64" s="82" t="s">
        <v>717</v>
      </c>
      <c r="G64" s="82">
        <v>164</v>
      </c>
      <c r="H64" s="82" t="s">
        <v>702</v>
      </c>
      <c r="I64" s="82">
        <v>5</v>
      </c>
      <c r="J64" s="82">
        <v>4</v>
      </c>
      <c r="K64" s="82">
        <v>20</v>
      </c>
      <c r="L64" s="26">
        <f t="shared" si="2"/>
        <v>5</v>
      </c>
      <c r="M64" s="26">
        <f t="shared" si="3"/>
        <v>0</v>
      </c>
      <c r="N64" s="26"/>
      <c r="O64" s="26"/>
      <c r="P64" s="26">
        <v>2</v>
      </c>
      <c r="Q64" s="26">
        <v>3</v>
      </c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/>
      </c>
      <c r="AC64" s="53" t="str">
        <f t="shared" si="5"/>
        <v/>
      </c>
      <c r="AD64" s="53" t="s">
        <v>703</v>
      </c>
      <c r="AE64" s="84" t="s">
        <v>1977</v>
      </c>
      <c r="AF64" s="53"/>
      <c r="AG64" s="53" t="s">
        <v>1978</v>
      </c>
      <c r="AH64" s="53">
        <v>5</v>
      </c>
      <c r="AI64" s="83">
        <v>46240</v>
      </c>
      <c r="AJ64" s="53"/>
      <c r="AK64" s="53"/>
    </row>
    <row r="65" spans="3:37" ht="14.25" hidden="1" customHeight="1">
      <c r="C65" s="82" t="s">
        <v>11</v>
      </c>
      <c r="D65" s="82" t="s">
        <v>1984</v>
      </c>
      <c r="E65" s="82" t="s">
        <v>732</v>
      </c>
      <c r="F65" s="82" t="s">
        <v>717</v>
      </c>
      <c r="G65" s="82">
        <v>164</v>
      </c>
      <c r="H65" s="82" t="s">
        <v>702</v>
      </c>
      <c r="I65" s="82">
        <v>6</v>
      </c>
      <c r="J65" s="82">
        <v>4</v>
      </c>
      <c r="K65" s="82">
        <v>24</v>
      </c>
      <c r="L65" s="26">
        <f t="shared" si="2"/>
        <v>6</v>
      </c>
      <c r="M65" s="26">
        <f t="shared" si="3"/>
        <v>0</v>
      </c>
      <c r="N65" s="26"/>
      <c r="O65" s="26"/>
      <c r="P65" s="26">
        <v>6</v>
      </c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703</v>
      </c>
      <c r="AE65" s="84" t="s">
        <v>1977</v>
      </c>
      <c r="AF65" s="53"/>
      <c r="AG65" s="53" t="s">
        <v>1978</v>
      </c>
      <c r="AH65" s="53">
        <v>6</v>
      </c>
      <c r="AI65" s="83">
        <v>46240</v>
      </c>
      <c r="AJ65" s="53"/>
      <c r="AK65" s="53"/>
    </row>
    <row r="66" spans="3:37" ht="14.25" hidden="1" customHeight="1">
      <c r="C66" s="82" t="s">
        <v>11</v>
      </c>
      <c r="D66" s="82" t="s">
        <v>1985</v>
      </c>
      <c r="E66" s="82" t="s">
        <v>732</v>
      </c>
      <c r="F66" s="82" t="s">
        <v>717</v>
      </c>
      <c r="G66" s="82">
        <v>1086</v>
      </c>
      <c r="H66" s="82" t="s">
        <v>702</v>
      </c>
      <c r="I66" s="82">
        <v>1</v>
      </c>
      <c r="J66" s="82">
        <v>26.7</v>
      </c>
      <c r="K66" s="82">
        <v>26.7</v>
      </c>
      <c r="L66" s="26">
        <f t="shared" si="2"/>
        <v>1</v>
      </c>
      <c r="M66" s="26">
        <f t="shared" si="3"/>
        <v>0</v>
      </c>
      <c r="N66" s="26"/>
      <c r="O66" s="26">
        <v>1</v>
      </c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/>
      </c>
      <c r="AC66" s="53" t="str">
        <f t="shared" si="5"/>
        <v/>
      </c>
      <c r="AD66" s="53" t="s">
        <v>703</v>
      </c>
      <c r="AE66" s="84" t="s">
        <v>1977</v>
      </c>
      <c r="AF66" s="53"/>
      <c r="AG66" s="53" t="s">
        <v>1978</v>
      </c>
      <c r="AH66" s="53">
        <v>1</v>
      </c>
      <c r="AI66" s="83">
        <v>46240</v>
      </c>
      <c r="AJ66" s="53"/>
      <c r="AK66" s="53"/>
    </row>
    <row r="67" spans="3:37" ht="14.25" hidden="1" customHeight="1">
      <c r="C67" s="82" t="s">
        <v>11</v>
      </c>
      <c r="D67" s="82" t="s">
        <v>1986</v>
      </c>
      <c r="E67" s="82" t="s">
        <v>732</v>
      </c>
      <c r="F67" s="82" t="s">
        <v>717</v>
      </c>
      <c r="G67" s="82">
        <v>2075</v>
      </c>
      <c r="H67" s="82" t="s">
        <v>702</v>
      </c>
      <c r="I67" s="82">
        <v>1</v>
      </c>
      <c r="J67" s="82">
        <v>51</v>
      </c>
      <c r="K67" s="82">
        <v>51</v>
      </c>
      <c r="L67" s="26">
        <f t="shared" si="2"/>
        <v>1</v>
      </c>
      <c r="M67" s="26">
        <f t="shared" si="3"/>
        <v>0</v>
      </c>
      <c r="N67" s="26"/>
      <c r="O67" s="26">
        <v>1</v>
      </c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/>
      </c>
      <c r="AC67" s="53" t="str">
        <f t="shared" si="5"/>
        <v/>
      </c>
      <c r="AD67" s="53" t="s">
        <v>703</v>
      </c>
      <c r="AE67" s="84" t="s">
        <v>1977</v>
      </c>
      <c r="AF67" s="53"/>
      <c r="AG67" s="53" t="s">
        <v>1978</v>
      </c>
      <c r="AH67" s="53">
        <v>1</v>
      </c>
      <c r="AI67" s="83">
        <v>46240</v>
      </c>
      <c r="AJ67" s="53"/>
      <c r="AK67" s="53"/>
    </row>
    <row r="68" spans="3:37" ht="14.25" hidden="1" customHeight="1">
      <c r="C68" s="82" t="s">
        <v>11</v>
      </c>
      <c r="D68" s="82" t="s">
        <v>1987</v>
      </c>
      <c r="E68" s="82" t="s">
        <v>732</v>
      </c>
      <c r="F68" s="82" t="s">
        <v>717</v>
      </c>
      <c r="G68" s="82">
        <v>3196</v>
      </c>
      <c r="H68" s="82" t="s">
        <v>702</v>
      </c>
      <c r="I68" s="82">
        <v>2</v>
      </c>
      <c r="J68" s="82">
        <v>78.599999999999994</v>
      </c>
      <c r="K68" s="82">
        <v>157.19999999999999</v>
      </c>
      <c r="L68" s="26">
        <f t="shared" si="2"/>
        <v>2</v>
      </c>
      <c r="M68" s="26">
        <f t="shared" si="3"/>
        <v>0</v>
      </c>
      <c r="N68" s="26"/>
      <c r="O68" s="26">
        <v>2</v>
      </c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/>
      </c>
      <c r="AC68" s="53" t="str">
        <f t="shared" si="5"/>
        <v/>
      </c>
      <c r="AD68" s="53" t="s">
        <v>703</v>
      </c>
      <c r="AE68" s="84" t="s">
        <v>1977</v>
      </c>
      <c r="AF68" s="53"/>
      <c r="AG68" s="53" t="s">
        <v>1978</v>
      </c>
      <c r="AH68" s="53">
        <v>2</v>
      </c>
      <c r="AI68" s="83">
        <v>46240</v>
      </c>
      <c r="AJ68" s="53"/>
      <c r="AK68" s="53"/>
    </row>
    <row r="69" spans="3:37" ht="14.25" hidden="1" customHeight="1">
      <c r="C69" s="82" t="s">
        <v>11</v>
      </c>
      <c r="D69" s="82" t="s">
        <v>1988</v>
      </c>
      <c r="E69" s="82" t="s">
        <v>732</v>
      </c>
      <c r="F69" s="82" t="s">
        <v>717</v>
      </c>
      <c r="G69" s="82">
        <v>3196</v>
      </c>
      <c r="H69" s="82" t="s">
        <v>702</v>
      </c>
      <c r="I69" s="82">
        <v>3</v>
      </c>
      <c r="J69" s="82">
        <v>78.599999999999994</v>
      </c>
      <c r="K69" s="82">
        <v>235.79999999999998</v>
      </c>
      <c r="L69" s="26">
        <f t="shared" si="2"/>
        <v>3</v>
      </c>
      <c r="M69" s="26">
        <f t="shared" si="3"/>
        <v>0</v>
      </c>
      <c r="N69" s="26"/>
      <c r="O69" s="26">
        <v>3</v>
      </c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84" t="s">
        <v>1977</v>
      </c>
      <c r="AF69" s="53"/>
      <c r="AG69" s="53" t="s">
        <v>1978</v>
      </c>
      <c r="AH69" s="53">
        <v>3</v>
      </c>
      <c r="AI69" s="83">
        <v>46240</v>
      </c>
      <c r="AJ69" s="53"/>
      <c r="AK69" s="53"/>
    </row>
    <row r="70" spans="3:37" ht="14.25" hidden="1" customHeight="1">
      <c r="C70" s="82" t="s">
        <v>11</v>
      </c>
      <c r="D70" s="82" t="s">
        <v>1989</v>
      </c>
      <c r="E70" s="82" t="s">
        <v>732</v>
      </c>
      <c r="F70" s="82" t="s">
        <v>717</v>
      </c>
      <c r="G70" s="82">
        <v>2075</v>
      </c>
      <c r="H70" s="82" t="s">
        <v>702</v>
      </c>
      <c r="I70" s="82">
        <v>1</v>
      </c>
      <c r="J70" s="82">
        <v>51</v>
      </c>
      <c r="K70" s="82">
        <v>51</v>
      </c>
      <c r="L70" s="26">
        <f t="shared" si="2"/>
        <v>1</v>
      </c>
      <c r="M70" s="26">
        <f t="shared" si="3"/>
        <v>0</v>
      </c>
      <c r="N70" s="26"/>
      <c r="O70" s="26">
        <v>1</v>
      </c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84" t="s">
        <v>1977</v>
      </c>
      <c r="AF70" s="53"/>
      <c r="AG70" s="53" t="s">
        <v>1978</v>
      </c>
      <c r="AH70" s="53">
        <v>1</v>
      </c>
      <c r="AI70" s="83">
        <v>46240</v>
      </c>
      <c r="AJ70" s="53"/>
      <c r="AK70" s="53"/>
    </row>
    <row r="71" spans="3:37" ht="14.25" hidden="1" customHeight="1">
      <c r="C71" s="82" t="s">
        <v>11</v>
      </c>
      <c r="D71" s="82" t="s">
        <v>1990</v>
      </c>
      <c r="E71" s="82" t="s">
        <v>732</v>
      </c>
      <c r="F71" s="82" t="s">
        <v>717</v>
      </c>
      <c r="G71" s="82">
        <v>1086</v>
      </c>
      <c r="H71" s="82" t="s">
        <v>702</v>
      </c>
      <c r="I71" s="82">
        <v>1</v>
      </c>
      <c r="J71" s="82">
        <v>26.7</v>
      </c>
      <c r="K71" s="82">
        <v>26.7</v>
      </c>
      <c r="L71" s="26">
        <f t="shared" si="2"/>
        <v>1</v>
      </c>
      <c r="M71" s="26">
        <f t="shared" si="3"/>
        <v>0</v>
      </c>
      <c r="N71" s="26"/>
      <c r="O71" s="26">
        <v>1</v>
      </c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84" t="s">
        <v>1977</v>
      </c>
      <c r="AF71" s="53"/>
      <c r="AG71" s="53" t="s">
        <v>1978</v>
      </c>
      <c r="AH71" s="53">
        <v>1</v>
      </c>
      <c r="AI71" s="83">
        <v>46240</v>
      </c>
      <c r="AJ71" s="53"/>
      <c r="AK71" s="53"/>
    </row>
    <row r="72" spans="3:37" ht="14.25" customHeight="1">
      <c r="C72" s="82" t="s">
        <v>13</v>
      </c>
      <c r="D72" s="82" t="s">
        <v>1991</v>
      </c>
      <c r="E72" s="82" t="s">
        <v>1992</v>
      </c>
      <c r="F72" s="82" t="s">
        <v>1993</v>
      </c>
      <c r="G72" s="82">
        <v>125</v>
      </c>
      <c r="H72" s="82" t="s">
        <v>702</v>
      </c>
      <c r="I72" s="82">
        <v>4</v>
      </c>
      <c r="J72" s="82">
        <v>2.1</v>
      </c>
      <c r="K72" s="82">
        <v>8.4</v>
      </c>
      <c r="L72" s="26">
        <f t="shared" si="2"/>
        <v>4</v>
      </c>
      <c r="M72" s="26">
        <f t="shared" si="3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>
        <v>4</v>
      </c>
      <c r="Y72" s="26"/>
      <c r="Z72" s="67" t="e">
        <f>SUMIFS([1]Up!$J:$J,[1]Up!$D:$D,D72)</f>
        <v>#VALUE!</v>
      </c>
      <c r="AA72" s="82"/>
      <c r="AB72" s="82" t="str">
        <f t="shared" si="4"/>
        <v>PL25</v>
      </c>
      <c r="AC72" s="53" t="str">
        <f t="shared" si="5"/>
        <v/>
      </c>
      <c r="AD72" s="53" t="s">
        <v>786</v>
      </c>
      <c r="AE72" s="53" t="s">
        <v>1994</v>
      </c>
      <c r="AF72" s="53"/>
      <c r="AG72" s="53" t="s">
        <v>1994</v>
      </c>
      <c r="AH72" s="53">
        <v>4</v>
      </c>
      <c r="AI72" s="83">
        <v>46240</v>
      </c>
      <c r="AJ72" s="53"/>
      <c r="AK72" s="53"/>
    </row>
    <row r="73" spans="3:37" ht="14.25" hidden="1" customHeight="1">
      <c r="C73" s="82" t="s">
        <v>13</v>
      </c>
      <c r="D73" s="82" t="s">
        <v>1995</v>
      </c>
      <c r="E73" s="82" t="s">
        <v>1996</v>
      </c>
      <c r="F73" s="82" t="s">
        <v>1997</v>
      </c>
      <c r="G73" s="82">
        <v>10879</v>
      </c>
      <c r="H73" s="82" t="s">
        <v>702</v>
      </c>
      <c r="I73" s="82">
        <v>1</v>
      </c>
      <c r="J73" s="82">
        <v>1249.2</v>
      </c>
      <c r="K73" s="82">
        <v>1249.2</v>
      </c>
      <c r="L73" s="26">
        <f t="shared" si="2"/>
        <v>1</v>
      </c>
      <c r="M73" s="26">
        <f t="shared" si="3"/>
        <v>0</v>
      </c>
      <c r="N73" s="26"/>
      <c r="O73" s="26"/>
      <c r="P73" s="26"/>
      <c r="Q73" s="26"/>
      <c r="R73" s="26"/>
      <c r="S73" s="26"/>
      <c r="T73" s="26"/>
      <c r="U73" s="26"/>
      <c r="V73" s="26">
        <v>4</v>
      </c>
      <c r="W73" s="26"/>
      <c r="X73" s="26"/>
      <c r="Y73" s="26"/>
      <c r="Z73" s="67" t="e">
        <f>SUMIFS([1]Up!$J:$J,[1]Up!$D:$D,D73)</f>
        <v>#VALUE!</v>
      </c>
      <c r="AA73" s="82" t="s">
        <v>4561</v>
      </c>
      <c r="AB73" s="82" t="str">
        <f t="shared" si="4"/>
        <v>PL6</v>
      </c>
      <c r="AC73" s="53" t="str">
        <f t="shared" si="5"/>
        <v>Thừa 3</v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1998</v>
      </c>
      <c r="E74" s="82" t="s">
        <v>1999</v>
      </c>
      <c r="F74" s="82" t="s">
        <v>2000</v>
      </c>
      <c r="G74" s="82">
        <v>2431</v>
      </c>
      <c r="H74" s="82" t="s">
        <v>2001</v>
      </c>
      <c r="I74" s="82">
        <v>2</v>
      </c>
      <c r="J74" s="82">
        <v>27.5</v>
      </c>
      <c r="K74" s="82">
        <v>55</v>
      </c>
      <c r="L74" s="26">
        <f t="shared" si="2"/>
        <v>0</v>
      </c>
      <c r="M74" s="26">
        <f t="shared" si="3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2002</v>
      </c>
      <c r="AF74" s="53"/>
      <c r="AG74" s="53" t="s">
        <v>2003</v>
      </c>
      <c r="AH74" s="53">
        <v>2</v>
      </c>
      <c r="AI74" s="83">
        <v>46240</v>
      </c>
      <c r="AJ74" s="53"/>
      <c r="AK74" s="53"/>
    </row>
    <row r="75" spans="3:37" ht="14.25" hidden="1" customHeight="1">
      <c r="C75" s="82" t="s">
        <v>11</v>
      </c>
      <c r="D75" s="82" t="s">
        <v>2004</v>
      </c>
      <c r="E75" s="82" t="s">
        <v>2005</v>
      </c>
      <c r="F75" s="82" t="s">
        <v>2000</v>
      </c>
      <c r="G75" s="82">
        <v>2431</v>
      </c>
      <c r="H75" s="82" t="s">
        <v>2001</v>
      </c>
      <c r="I75" s="82">
        <v>2</v>
      </c>
      <c r="J75" s="82">
        <v>20.100000000000001</v>
      </c>
      <c r="K75" s="82">
        <v>40.200000000000003</v>
      </c>
      <c r="L75" s="26">
        <f t="shared" si="2"/>
        <v>0</v>
      </c>
      <c r="M75" s="26">
        <f t="shared" si="3"/>
        <v>2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2002</v>
      </c>
      <c r="AF75" s="53"/>
      <c r="AG75" s="53" t="s">
        <v>2003</v>
      </c>
      <c r="AH75" s="53">
        <v>2</v>
      </c>
      <c r="AI75" s="83">
        <v>46240</v>
      </c>
      <c r="AJ75" s="53"/>
      <c r="AK75" s="53"/>
    </row>
    <row r="76" spans="3:37" ht="14.25" hidden="1" customHeight="1">
      <c r="C76" s="82" t="s">
        <v>11</v>
      </c>
      <c r="D76" s="82" t="s">
        <v>2006</v>
      </c>
      <c r="E76" s="82" t="s">
        <v>2007</v>
      </c>
      <c r="F76" s="82" t="s">
        <v>2000</v>
      </c>
      <c r="G76" s="82">
        <v>686</v>
      </c>
      <c r="H76" s="82" t="s">
        <v>2001</v>
      </c>
      <c r="I76" s="82">
        <v>2</v>
      </c>
      <c r="J76" s="82">
        <v>2.2999999999999998</v>
      </c>
      <c r="K76" s="82">
        <v>4.5999999999999996</v>
      </c>
      <c r="L76" s="26">
        <f t="shared" si="2"/>
        <v>0</v>
      </c>
      <c r="M76" s="26">
        <f t="shared" si="3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53" t="s">
        <v>2002</v>
      </c>
      <c r="AF76" s="53"/>
      <c r="AG76" s="53" t="s">
        <v>2003</v>
      </c>
      <c r="AH76" s="53">
        <v>2</v>
      </c>
      <c r="AI76" s="83">
        <v>46240</v>
      </c>
      <c r="AJ76" s="53"/>
      <c r="AK76" s="53"/>
    </row>
    <row r="77" spans="3:37" ht="14.25" hidden="1" customHeight="1">
      <c r="C77" s="82" t="s">
        <v>11</v>
      </c>
      <c r="D77" s="82" t="s">
        <v>2008</v>
      </c>
      <c r="E77" s="82" t="s">
        <v>2009</v>
      </c>
      <c r="F77" s="82" t="s">
        <v>2000</v>
      </c>
      <c r="G77" s="82">
        <v>2431</v>
      </c>
      <c r="H77" s="82" t="s">
        <v>2001</v>
      </c>
      <c r="I77" s="82">
        <v>2</v>
      </c>
      <c r="J77" s="82">
        <v>20</v>
      </c>
      <c r="K77" s="82">
        <v>40</v>
      </c>
      <c r="L77" s="26">
        <f t="shared" si="2"/>
        <v>0</v>
      </c>
      <c r="M77" s="26">
        <f t="shared" si="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53" t="s">
        <v>2002</v>
      </c>
      <c r="AF77" s="53"/>
      <c r="AG77" s="53" t="s">
        <v>2003</v>
      </c>
      <c r="AH77" s="53">
        <v>2</v>
      </c>
      <c r="AI77" s="83">
        <v>46240</v>
      </c>
      <c r="AJ77" s="53"/>
      <c r="AK77" s="53"/>
    </row>
    <row r="78" spans="3:37" ht="14.25" hidden="1" customHeight="1">
      <c r="C78" s="82" t="s">
        <v>11</v>
      </c>
      <c r="D78" s="82" t="s">
        <v>2010</v>
      </c>
      <c r="E78" s="82" t="s">
        <v>2011</v>
      </c>
      <c r="F78" s="82" t="s">
        <v>735</v>
      </c>
      <c r="G78" s="82">
        <v>4636</v>
      </c>
      <c r="H78" s="82" t="s">
        <v>2012</v>
      </c>
      <c r="I78" s="82">
        <v>4</v>
      </c>
      <c r="J78" s="82">
        <v>40.799999999999997</v>
      </c>
      <c r="K78" s="82">
        <v>163.19999999999999</v>
      </c>
      <c r="L78" s="26">
        <f t="shared" si="2"/>
        <v>4</v>
      </c>
      <c r="M78" s="26">
        <f t="shared" si="3"/>
        <v>0</v>
      </c>
      <c r="N78" s="26"/>
      <c r="O78" s="26"/>
      <c r="P78" s="26"/>
      <c r="Q78" s="26"/>
      <c r="R78" s="26"/>
      <c r="S78" s="26">
        <v>4</v>
      </c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2013</v>
      </c>
      <c r="AF78" s="53"/>
      <c r="AG78" s="53" t="s">
        <v>2014</v>
      </c>
      <c r="AH78" s="53">
        <v>4</v>
      </c>
      <c r="AI78" s="83">
        <v>46209</v>
      </c>
      <c r="AJ78" s="53"/>
      <c r="AK78" s="53"/>
    </row>
    <row r="79" spans="3:37" ht="14.25" hidden="1" customHeight="1">
      <c r="C79" s="82" t="s">
        <v>11</v>
      </c>
      <c r="D79" s="82" t="s">
        <v>2015</v>
      </c>
      <c r="E79" s="82" t="s">
        <v>2016</v>
      </c>
      <c r="F79" s="82" t="s">
        <v>699</v>
      </c>
      <c r="G79" s="82">
        <v>187</v>
      </c>
      <c r="H79" s="82" t="s">
        <v>702</v>
      </c>
      <c r="I79" s="82">
        <v>1</v>
      </c>
      <c r="J79" s="82">
        <v>1.4</v>
      </c>
      <c r="K79" s="82">
        <v>1.4</v>
      </c>
      <c r="L79" s="26">
        <f t="shared" si="2"/>
        <v>1</v>
      </c>
      <c r="M79" s="26">
        <f t="shared" si="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>
        <v>1</v>
      </c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 t="s">
        <v>2017</v>
      </c>
      <c r="AF79" s="53"/>
      <c r="AG79" s="53" t="s">
        <v>2018</v>
      </c>
      <c r="AH79" s="53">
        <v>1</v>
      </c>
      <c r="AI79" s="83">
        <v>46209</v>
      </c>
      <c r="AJ79" s="53"/>
      <c r="AK79" s="53"/>
    </row>
    <row r="80" spans="3:37" ht="14.25" hidden="1" customHeight="1">
      <c r="C80" s="82" t="s">
        <v>11</v>
      </c>
      <c r="D80" s="82" t="s">
        <v>2019</v>
      </c>
      <c r="E80" s="82" t="s">
        <v>2016</v>
      </c>
      <c r="F80" s="82" t="s">
        <v>699</v>
      </c>
      <c r="G80" s="82">
        <v>4268</v>
      </c>
      <c r="H80" s="82" t="s">
        <v>702</v>
      </c>
      <c r="I80" s="82">
        <v>1</v>
      </c>
      <c r="J80" s="82">
        <v>32.700000000000003</v>
      </c>
      <c r="K80" s="82">
        <v>32.700000000000003</v>
      </c>
      <c r="L80" s="26">
        <f t="shared" si="2"/>
        <v>1</v>
      </c>
      <c r="M80" s="26">
        <f t="shared" si="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>
        <v>1</v>
      </c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 t="s">
        <v>2017</v>
      </c>
      <c r="AF80" s="53"/>
      <c r="AG80" s="53" t="s">
        <v>2018</v>
      </c>
      <c r="AH80" s="53">
        <v>1</v>
      </c>
      <c r="AI80" s="83">
        <v>46209</v>
      </c>
      <c r="AJ80" s="53"/>
      <c r="AK80" s="53"/>
    </row>
    <row r="81" spans="3:37" ht="14.25" hidden="1" customHeight="1">
      <c r="C81" s="82" t="s">
        <v>11</v>
      </c>
      <c r="D81" s="82" t="s">
        <v>2020</v>
      </c>
      <c r="E81" s="82" t="s">
        <v>2016</v>
      </c>
      <c r="F81" s="82" t="s">
        <v>699</v>
      </c>
      <c r="G81" s="82">
        <v>245</v>
      </c>
      <c r="H81" s="82" t="s">
        <v>702</v>
      </c>
      <c r="I81" s="82">
        <v>1</v>
      </c>
      <c r="J81" s="82">
        <v>1.9</v>
      </c>
      <c r="K81" s="82">
        <v>1.9</v>
      </c>
      <c r="L81" s="26">
        <f t="shared" si="2"/>
        <v>1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>
        <v>1</v>
      </c>
      <c r="X81" s="26"/>
      <c r="Y81" s="26"/>
      <c r="Z81" s="67" t="e">
        <f>SUMIFS([1]Up!$J:$J,[1]Up!$D:$D,D81)</f>
        <v>#VALUE!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 t="s">
        <v>2017</v>
      </c>
      <c r="AF81" s="53"/>
      <c r="AG81" s="53" t="s">
        <v>2018</v>
      </c>
      <c r="AH81" s="53">
        <v>1</v>
      </c>
      <c r="AI81" s="83">
        <v>46209</v>
      </c>
      <c r="AJ81" s="53"/>
      <c r="AK81" s="53"/>
    </row>
    <row r="82" spans="3:37" ht="14.25" hidden="1" customHeight="1">
      <c r="C82" s="82" t="s">
        <v>11</v>
      </c>
      <c r="D82" s="82" t="s">
        <v>2021</v>
      </c>
      <c r="E82" s="82" t="s">
        <v>1980</v>
      </c>
      <c r="F82" s="82" t="s">
        <v>717</v>
      </c>
      <c r="G82" s="82">
        <v>12198</v>
      </c>
      <c r="H82" s="82" t="s">
        <v>702</v>
      </c>
      <c r="I82" s="82">
        <v>1</v>
      </c>
      <c r="J82" s="82">
        <v>465.1</v>
      </c>
      <c r="K82" s="82">
        <v>465.1</v>
      </c>
      <c r="L82" s="26">
        <f t="shared" si="2"/>
        <v>1</v>
      </c>
      <c r="M82" s="26">
        <f t="shared" si="3"/>
        <v>0</v>
      </c>
      <c r="N82" s="26"/>
      <c r="O82" s="26">
        <f>(6710+5518)/G82</f>
        <v>1.0024594195769798</v>
      </c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/>
      </c>
      <c r="AC82" s="53" t="str">
        <f t="shared" si="5"/>
        <v/>
      </c>
      <c r="AD82" s="53" t="s">
        <v>703</v>
      </c>
      <c r="AE82" s="53"/>
      <c r="AF82" s="53"/>
      <c r="AG82" s="53" t="s">
        <v>576</v>
      </c>
      <c r="AH82" s="53">
        <v>1</v>
      </c>
      <c r="AI82" s="83"/>
      <c r="AJ82" s="53"/>
      <c r="AK82" s="53"/>
    </row>
    <row r="83" spans="3:37" ht="14.25" hidden="1" customHeight="1">
      <c r="C83" s="82" t="s">
        <v>11</v>
      </c>
      <c r="D83" s="82" t="s">
        <v>2022</v>
      </c>
      <c r="E83" s="82" t="s">
        <v>701</v>
      </c>
      <c r="F83" s="82" t="s">
        <v>699</v>
      </c>
      <c r="G83" s="82">
        <v>166</v>
      </c>
      <c r="H83" s="82" t="s">
        <v>702</v>
      </c>
      <c r="I83" s="82">
        <v>1</v>
      </c>
      <c r="J83" s="82">
        <v>2.2000000000000002</v>
      </c>
      <c r="K83" s="82">
        <v>2.2000000000000002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 t="s">
        <v>2023</v>
      </c>
      <c r="AF83" s="53"/>
      <c r="AG83" s="53" t="s">
        <v>2024</v>
      </c>
      <c r="AH83" s="53">
        <v>1</v>
      </c>
      <c r="AI83" s="83">
        <v>46209</v>
      </c>
      <c r="AJ83" s="53"/>
      <c r="AK83" s="53"/>
    </row>
    <row r="84" spans="3:37" ht="14.25" hidden="1" customHeight="1">
      <c r="C84" s="82" t="s">
        <v>11</v>
      </c>
      <c r="D84" s="82" t="s">
        <v>2025</v>
      </c>
      <c r="E84" s="82" t="s">
        <v>701</v>
      </c>
      <c r="F84" s="82" t="s">
        <v>699</v>
      </c>
      <c r="G84" s="82">
        <v>4279</v>
      </c>
      <c r="H84" s="82" t="s">
        <v>702</v>
      </c>
      <c r="I84" s="82">
        <v>1</v>
      </c>
      <c r="J84" s="82">
        <v>57.1</v>
      </c>
      <c r="K84" s="82">
        <v>57.1</v>
      </c>
      <c r="L84" s="26">
        <f t="shared" si="2"/>
        <v>0</v>
      </c>
      <c r="M84" s="26">
        <f t="shared" si="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/>
      </c>
      <c r="AC84" s="53" t="str">
        <f t="shared" si="5"/>
        <v/>
      </c>
      <c r="AD84" s="53" t="s">
        <v>703</v>
      </c>
      <c r="AE84" s="53" t="s">
        <v>2023</v>
      </c>
      <c r="AF84" s="53"/>
      <c r="AG84" s="53" t="s">
        <v>2024</v>
      </c>
      <c r="AH84" s="53">
        <v>1</v>
      </c>
      <c r="AI84" s="83">
        <v>46209</v>
      </c>
      <c r="AJ84" s="53"/>
      <c r="AK84" s="53"/>
    </row>
    <row r="85" spans="3:37" ht="14.25" hidden="1" customHeight="1">
      <c r="C85" s="82" t="s">
        <v>11</v>
      </c>
      <c r="D85" s="82" t="s">
        <v>2026</v>
      </c>
      <c r="E85" s="82" t="s">
        <v>701</v>
      </c>
      <c r="F85" s="82" t="s">
        <v>699</v>
      </c>
      <c r="G85" s="82">
        <v>270</v>
      </c>
      <c r="H85" s="82" t="s">
        <v>702</v>
      </c>
      <c r="I85" s="82">
        <v>1</v>
      </c>
      <c r="J85" s="82">
        <v>3.6</v>
      </c>
      <c r="K85" s="82">
        <v>3.6</v>
      </c>
      <c r="L85" s="26">
        <f t="shared" si="2"/>
        <v>0</v>
      </c>
      <c r="M85" s="26">
        <f t="shared" si="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 t="s">
        <v>2023</v>
      </c>
      <c r="AF85" s="53"/>
      <c r="AG85" s="53" t="s">
        <v>2024</v>
      </c>
      <c r="AH85" s="53">
        <v>1</v>
      </c>
      <c r="AI85" s="83">
        <v>46209</v>
      </c>
      <c r="AJ85" s="53"/>
      <c r="AK85" s="53"/>
    </row>
    <row r="86" spans="3:37" ht="14.25" hidden="1" customHeight="1">
      <c r="C86" s="82" t="s">
        <v>11</v>
      </c>
      <c r="D86" s="82" t="s">
        <v>2027</v>
      </c>
      <c r="E86" s="82" t="s">
        <v>732</v>
      </c>
      <c r="F86" s="82" t="s">
        <v>717</v>
      </c>
      <c r="G86" s="82">
        <v>12036</v>
      </c>
      <c r="H86" s="82" t="s">
        <v>702</v>
      </c>
      <c r="I86" s="82">
        <v>1</v>
      </c>
      <c r="J86" s="82">
        <v>296</v>
      </c>
      <c r="K86" s="82">
        <v>296</v>
      </c>
      <c r="L86" s="26">
        <f t="shared" si="2"/>
        <v>1</v>
      </c>
      <c r="M86" s="26">
        <f t="shared" si="3"/>
        <v>0</v>
      </c>
      <c r="N86" s="26"/>
      <c r="O86" s="26">
        <f>2066/G86</f>
        <v>0.17165171153207046</v>
      </c>
      <c r="P86" s="26">
        <f>10000/G86</f>
        <v>0.83084081090063144</v>
      </c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/>
      </c>
      <c r="AC86" s="53" t="str">
        <f t="shared" si="5"/>
        <v/>
      </c>
      <c r="AD86" s="53" t="s">
        <v>703</v>
      </c>
      <c r="AE86" s="53"/>
      <c r="AF86" s="53"/>
      <c r="AG86" s="53" t="s">
        <v>576</v>
      </c>
      <c r="AH86" s="53">
        <v>1</v>
      </c>
      <c r="AI86" s="83"/>
      <c r="AJ86" s="53"/>
      <c r="AK86" s="53"/>
    </row>
    <row r="87" spans="3:37" ht="14.25" hidden="1" customHeight="1">
      <c r="C87" s="82" t="s">
        <v>11</v>
      </c>
      <c r="D87" s="82" t="s">
        <v>2028</v>
      </c>
      <c r="E87" s="82" t="s">
        <v>732</v>
      </c>
      <c r="F87" s="82" t="s">
        <v>717</v>
      </c>
      <c r="G87" s="82">
        <v>2412</v>
      </c>
      <c r="H87" s="82" t="s">
        <v>702</v>
      </c>
      <c r="I87" s="82">
        <v>1</v>
      </c>
      <c r="J87" s="82">
        <v>59.3</v>
      </c>
      <c r="K87" s="82">
        <v>59.3</v>
      </c>
      <c r="L87" s="26">
        <f t="shared" si="2"/>
        <v>1</v>
      </c>
      <c r="M87" s="26">
        <f t="shared" si="3"/>
        <v>0</v>
      </c>
      <c r="N87" s="26"/>
      <c r="O87" s="26">
        <v>1</v>
      </c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84" t="s">
        <v>1977</v>
      </c>
      <c r="AF87" s="53"/>
      <c r="AG87" s="53" t="s">
        <v>1978</v>
      </c>
      <c r="AH87" s="53">
        <v>1</v>
      </c>
      <c r="AI87" s="83">
        <v>46240</v>
      </c>
      <c r="AJ87" s="53"/>
      <c r="AK87" s="53"/>
    </row>
    <row r="88" spans="3:37" ht="14.25" hidden="1" customHeight="1">
      <c r="C88" s="82" t="s">
        <v>11</v>
      </c>
      <c r="D88" s="82" t="s">
        <v>2029</v>
      </c>
      <c r="E88" s="82" t="s">
        <v>732</v>
      </c>
      <c r="F88" s="82" t="s">
        <v>717</v>
      </c>
      <c r="G88" s="82">
        <v>175</v>
      </c>
      <c r="H88" s="82" t="s">
        <v>702</v>
      </c>
      <c r="I88" s="82">
        <v>9</v>
      </c>
      <c r="J88" s="82">
        <v>4.3</v>
      </c>
      <c r="K88" s="82">
        <v>38.699999999999996</v>
      </c>
      <c r="L88" s="26">
        <f t="shared" si="2"/>
        <v>9</v>
      </c>
      <c r="M88" s="26">
        <f t="shared" si="3"/>
        <v>0</v>
      </c>
      <c r="N88" s="26"/>
      <c r="O88" s="26"/>
      <c r="P88" s="26">
        <v>2</v>
      </c>
      <c r="Q88" s="26">
        <v>4</v>
      </c>
      <c r="R88" s="26">
        <v>3</v>
      </c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84" t="s">
        <v>1977</v>
      </c>
      <c r="AF88" s="53"/>
      <c r="AG88" s="53" t="s">
        <v>1978</v>
      </c>
      <c r="AH88" s="53">
        <v>9</v>
      </c>
      <c r="AI88" s="83">
        <v>46240</v>
      </c>
      <c r="AJ88" s="53"/>
      <c r="AK88" s="53"/>
    </row>
    <row r="89" spans="3:37" ht="14.25" hidden="1" customHeight="1">
      <c r="C89" s="82" t="s">
        <v>11</v>
      </c>
      <c r="D89" s="82" t="s">
        <v>2030</v>
      </c>
      <c r="E89" s="82" t="s">
        <v>732</v>
      </c>
      <c r="F89" s="82" t="s">
        <v>717</v>
      </c>
      <c r="G89" s="82">
        <v>392</v>
      </c>
      <c r="H89" s="82" t="s">
        <v>702</v>
      </c>
      <c r="I89" s="82">
        <v>9</v>
      </c>
      <c r="J89" s="82">
        <v>9.6</v>
      </c>
      <c r="K89" s="82">
        <v>86.399999999999991</v>
      </c>
      <c r="L89" s="26">
        <f t="shared" si="2"/>
        <v>9</v>
      </c>
      <c r="M89" s="26">
        <f t="shared" si="3"/>
        <v>0</v>
      </c>
      <c r="N89" s="26"/>
      <c r="O89" s="26">
        <v>4</v>
      </c>
      <c r="P89" s="26"/>
      <c r="Q89" s="26">
        <v>2</v>
      </c>
      <c r="R89" s="26">
        <v>3</v>
      </c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84" t="s">
        <v>1977</v>
      </c>
      <c r="AF89" s="53"/>
      <c r="AG89" s="53" t="s">
        <v>1978</v>
      </c>
      <c r="AH89" s="53">
        <v>9</v>
      </c>
      <c r="AI89" s="83">
        <v>46240</v>
      </c>
      <c r="AJ89" s="53"/>
      <c r="AK89" s="53"/>
    </row>
    <row r="90" spans="3:37" ht="14.25" hidden="1" customHeight="1">
      <c r="C90" s="82" t="s">
        <v>11</v>
      </c>
      <c r="D90" s="82" t="s">
        <v>2031</v>
      </c>
      <c r="E90" s="82" t="s">
        <v>732</v>
      </c>
      <c r="F90" s="82" t="s">
        <v>717</v>
      </c>
      <c r="G90" s="82">
        <v>3927</v>
      </c>
      <c r="H90" s="82" t="s">
        <v>702</v>
      </c>
      <c r="I90" s="82">
        <v>8</v>
      </c>
      <c r="J90" s="82">
        <v>96.6</v>
      </c>
      <c r="K90" s="82">
        <v>772.8</v>
      </c>
      <c r="L90" s="26">
        <f t="shared" si="2"/>
        <v>8</v>
      </c>
      <c r="M90" s="26">
        <f t="shared" si="3"/>
        <v>0</v>
      </c>
      <c r="N90" s="26"/>
      <c r="O90" s="26">
        <v>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84" t="s">
        <v>1977</v>
      </c>
      <c r="AF90" s="53"/>
      <c r="AG90" s="53" t="s">
        <v>1978</v>
      </c>
      <c r="AH90" s="53">
        <v>8</v>
      </c>
      <c r="AI90" s="83">
        <v>46240</v>
      </c>
      <c r="AJ90" s="53"/>
      <c r="AK90" s="53"/>
    </row>
    <row r="91" spans="3:37" ht="14.25" hidden="1" customHeight="1">
      <c r="C91" s="82" t="s">
        <v>11</v>
      </c>
      <c r="D91" s="82" t="s">
        <v>2032</v>
      </c>
      <c r="E91" s="82" t="s">
        <v>732</v>
      </c>
      <c r="F91" s="82" t="s">
        <v>717</v>
      </c>
      <c r="G91" s="82">
        <v>270</v>
      </c>
      <c r="H91" s="82" t="s">
        <v>702</v>
      </c>
      <c r="I91" s="82">
        <v>9</v>
      </c>
      <c r="J91" s="82">
        <v>6.6</v>
      </c>
      <c r="K91" s="82">
        <v>59.4</v>
      </c>
      <c r="L91" s="26">
        <f t="shared" si="2"/>
        <v>9</v>
      </c>
      <c r="M91" s="26">
        <f t="shared" si="3"/>
        <v>0</v>
      </c>
      <c r="N91" s="26"/>
      <c r="O91" s="26"/>
      <c r="P91" s="26">
        <v>6</v>
      </c>
      <c r="Q91" s="26">
        <v>3</v>
      </c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84" t="s">
        <v>1977</v>
      </c>
      <c r="AF91" s="53"/>
      <c r="AG91" s="53" t="s">
        <v>1978</v>
      </c>
      <c r="AH91" s="53">
        <v>9</v>
      </c>
      <c r="AI91" s="83">
        <v>46240</v>
      </c>
      <c r="AJ91" s="53"/>
      <c r="AK91" s="53"/>
    </row>
    <row r="92" spans="3:37" ht="14.25" hidden="1" customHeight="1">
      <c r="C92" s="82" t="s">
        <v>11</v>
      </c>
      <c r="D92" s="82" t="s">
        <v>2033</v>
      </c>
      <c r="E92" s="82" t="s">
        <v>732</v>
      </c>
      <c r="F92" s="82" t="s">
        <v>717</v>
      </c>
      <c r="G92" s="82">
        <v>2412</v>
      </c>
      <c r="H92" s="82" t="s">
        <v>702</v>
      </c>
      <c r="I92" s="82">
        <v>1</v>
      </c>
      <c r="J92" s="82">
        <v>59.3</v>
      </c>
      <c r="K92" s="82">
        <v>59.3</v>
      </c>
      <c r="L92" s="26">
        <f t="shared" si="2"/>
        <v>1</v>
      </c>
      <c r="M92" s="26">
        <f t="shared" si="3"/>
        <v>0</v>
      </c>
      <c r="N92" s="26"/>
      <c r="O92" s="26">
        <v>1</v>
      </c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84" t="s">
        <v>1977</v>
      </c>
      <c r="AF92" s="53"/>
      <c r="AG92" s="53" t="s">
        <v>1978</v>
      </c>
      <c r="AH92" s="53">
        <v>1</v>
      </c>
      <c r="AI92" s="83">
        <v>46240</v>
      </c>
      <c r="AJ92" s="53"/>
      <c r="AK92" s="53"/>
    </row>
    <row r="93" spans="3:37" ht="14.25" hidden="1" customHeight="1">
      <c r="C93" s="82" t="s">
        <v>11</v>
      </c>
      <c r="D93" s="82" t="s">
        <v>2034</v>
      </c>
      <c r="E93" s="82" t="s">
        <v>732</v>
      </c>
      <c r="F93" s="82" t="s">
        <v>717</v>
      </c>
      <c r="G93" s="82">
        <v>978</v>
      </c>
      <c r="H93" s="82" t="s">
        <v>702</v>
      </c>
      <c r="I93" s="82">
        <v>1</v>
      </c>
      <c r="J93" s="82">
        <v>24.1</v>
      </c>
      <c r="K93" s="82">
        <v>24.1</v>
      </c>
      <c r="L93" s="26">
        <f t="shared" si="2"/>
        <v>1</v>
      </c>
      <c r="M93" s="26">
        <f t="shared" si="3"/>
        <v>0</v>
      </c>
      <c r="N93" s="26"/>
      <c r="O93" s="26">
        <v>1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84" t="s">
        <v>1977</v>
      </c>
      <c r="AF93" s="53"/>
      <c r="AG93" s="53" t="s">
        <v>1978</v>
      </c>
      <c r="AH93" s="53">
        <v>1</v>
      </c>
      <c r="AI93" s="83">
        <v>46240</v>
      </c>
      <c r="AJ93" s="53"/>
      <c r="AK93" s="53"/>
    </row>
    <row r="94" spans="3:37" ht="14.25" hidden="1" customHeight="1">
      <c r="C94" s="82" t="s">
        <v>11</v>
      </c>
      <c r="D94" s="82" t="s">
        <v>2035</v>
      </c>
      <c r="E94" s="82" t="s">
        <v>732</v>
      </c>
      <c r="F94" s="82" t="s">
        <v>717</v>
      </c>
      <c r="G94" s="82">
        <v>1562</v>
      </c>
      <c r="H94" s="82" t="s">
        <v>702</v>
      </c>
      <c r="I94" s="82">
        <v>1</v>
      </c>
      <c r="J94" s="82">
        <v>38.4</v>
      </c>
      <c r="K94" s="82">
        <v>38.4</v>
      </c>
      <c r="L94" s="26">
        <f t="shared" si="2"/>
        <v>1</v>
      </c>
      <c r="M94" s="26">
        <f t="shared" si="3"/>
        <v>0</v>
      </c>
      <c r="N94" s="26"/>
      <c r="O94" s="26">
        <v>1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si="4"/>
        <v/>
      </c>
      <c r="AC94" s="53" t="str">
        <f t="shared" si="5"/>
        <v/>
      </c>
      <c r="AD94" s="53" t="s">
        <v>703</v>
      </c>
      <c r="AE94" s="84" t="s">
        <v>1977</v>
      </c>
      <c r="AF94" s="53"/>
      <c r="AG94" s="53" t="s">
        <v>1978</v>
      </c>
      <c r="AH94" s="53">
        <v>1</v>
      </c>
      <c r="AI94" s="83">
        <v>46240</v>
      </c>
      <c r="AJ94" s="53"/>
      <c r="AK94" s="53"/>
    </row>
    <row r="95" spans="3:37" ht="14.25" hidden="1" customHeight="1">
      <c r="C95" s="82" t="s">
        <v>13</v>
      </c>
      <c r="D95" s="82" t="s">
        <v>2036</v>
      </c>
      <c r="E95" s="82" t="s">
        <v>2037</v>
      </c>
      <c r="F95" s="82" t="s">
        <v>781</v>
      </c>
      <c r="G95" s="82">
        <v>102</v>
      </c>
      <c r="H95" s="82" t="s">
        <v>702</v>
      </c>
      <c r="I95" s="82">
        <v>2</v>
      </c>
      <c r="J95" s="82">
        <v>1.2</v>
      </c>
      <c r="K95" s="82">
        <v>2.4</v>
      </c>
      <c r="L95" s="26">
        <f t="shared" si="2"/>
        <v>2</v>
      </c>
      <c r="M95" s="26">
        <f t="shared" si="3"/>
        <v>0</v>
      </c>
      <c r="N95" s="26"/>
      <c r="O95" s="26"/>
      <c r="P95" s="26"/>
      <c r="Q95" s="26"/>
      <c r="R95" s="26"/>
      <c r="S95" s="26"/>
      <c r="T95" s="26"/>
      <c r="U95" s="26">
        <v>2</v>
      </c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4"/>
        <v>PL12</v>
      </c>
      <c r="AC95" s="53" t="str">
        <f t="shared" si="5"/>
        <v/>
      </c>
      <c r="AD95" s="53" t="s">
        <v>703</v>
      </c>
      <c r="AE95" s="53" t="s">
        <v>2038</v>
      </c>
      <c r="AF95" s="53"/>
      <c r="AG95" s="53" t="s">
        <v>2039</v>
      </c>
      <c r="AH95" s="53">
        <v>2</v>
      </c>
      <c r="AI95" s="83">
        <v>46240</v>
      </c>
      <c r="AJ95" s="53"/>
      <c r="AK95" s="53"/>
    </row>
    <row r="96" spans="3:37" ht="14.25" hidden="1" customHeight="1">
      <c r="C96" s="82" t="s">
        <v>14</v>
      </c>
      <c r="D96" s="82" t="s">
        <v>2040</v>
      </c>
      <c r="E96" s="82" t="s">
        <v>2041</v>
      </c>
      <c r="F96" s="82" t="s">
        <v>2042</v>
      </c>
      <c r="G96" s="82">
        <v>16</v>
      </c>
      <c r="H96" s="82" t="s">
        <v>2043</v>
      </c>
      <c r="I96" s="82">
        <v>8</v>
      </c>
      <c r="J96" s="82">
        <v>0.1</v>
      </c>
      <c r="K96" s="82">
        <v>0.8</v>
      </c>
      <c r="L96" s="26">
        <f t="shared" si="2"/>
        <v>0</v>
      </c>
      <c r="M96" s="26">
        <f t="shared" si="3"/>
        <v>8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4"/>
        <v/>
      </c>
      <c r="AC96" s="53" t="str">
        <f t="shared" si="5"/>
        <v/>
      </c>
      <c r="AD96" s="53" t="s">
        <v>682</v>
      </c>
      <c r="AE96" s="53"/>
      <c r="AF96" s="53"/>
      <c r="AG96" s="53"/>
      <c r="AH96" s="53">
        <v>0</v>
      </c>
      <c r="AI96" s="83"/>
      <c r="AJ96" s="53"/>
      <c r="AK96" s="53"/>
    </row>
    <row r="97" spans="3:37" ht="14.25" hidden="1" customHeight="1">
      <c r="C97" s="82" t="s">
        <v>13</v>
      </c>
      <c r="D97" s="82" t="s">
        <v>2044</v>
      </c>
      <c r="E97" s="82" t="s">
        <v>1130</v>
      </c>
      <c r="F97" s="82" t="s">
        <v>781</v>
      </c>
      <c r="G97" s="82">
        <v>182</v>
      </c>
      <c r="H97" s="82" t="s">
        <v>702</v>
      </c>
      <c r="I97" s="82">
        <v>4</v>
      </c>
      <c r="J97" s="82">
        <v>1</v>
      </c>
      <c r="K97" s="82">
        <v>4</v>
      </c>
      <c r="L97" s="26">
        <f t="shared" si="2"/>
        <v>4</v>
      </c>
      <c r="M97" s="26">
        <f t="shared" si="3"/>
        <v>0</v>
      </c>
      <c r="N97" s="26"/>
      <c r="O97" s="26"/>
      <c r="P97" s="26"/>
      <c r="Q97" s="26"/>
      <c r="R97" s="26"/>
      <c r="S97" s="26"/>
      <c r="T97" s="26"/>
      <c r="U97" s="26">
        <v>4</v>
      </c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4"/>
        <v>PL10</v>
      </c>
      <c r="AC97" s="53" t="str">
        <f t="shared" si="5"/>
        <v/>
      </c>
      <c r="AD97" s="53" t="s">
        <v>703</v>
      </c>
      <c r="AE97" s="53" t="s">
        <v>2045</v>
      </c>
      <c r="AF97" s="53"/>
      <c r="AG97" s="53" t="s">
        <v>2046</v>
      </c>
      <c r="AH97" s="53">
        <v>4</v>
      </c>
      <c r="AI97" s="83">
        <v>46240</v>
      </c>
      <c r="AJ97" s="53"/>
      <c r="AK97" s="53"/>
    </row>
    <row r="98" spans="3:37" ht="14.25" hidden="1" customHeight="1">
      <c r="C98" s="82" t="s">
        <v>13</v>
      </c>
      <c r="D98" s="82" t="s">
        <v>2047</v>
      </c>
      <c r="E98" s="82" t="s">
        <v>2048</v>
      </c>
      <c r="F98" s="82" t="s">
        <v>781</v>
      </c>
      <c r="G98" s="82">
        <v>279</v>
      </c>
      <c r="H98" s="82" t="s">
        <v>702</v>
      </c>
      <c r="I98" s="82">
        <v>4</v>
      </c>
      <c r="J98" s="82">
        <v>1.7</v>
      </c>
      <c r="K98" s="82">
        <v>6.8</v>
      </c>
      <c r="L98" s="26">
        <f t="shared" si="2"/>
        <v>4</v>
      </c>
      <c r="M98" s="26">
        <f t="shared" si="3"/>
        <v>0</v>
      </c>
      <c r="N98" s="26"/>
      <c r="O98" s="26"/>
      <c r="P98" s="26"/>
      <c r="Q98" s="26"/>
      <c r="R98" s="26"/>
      <c r="S98" s="26"/>
      <c r="T98" s="26"/>
      <c r="U98" s="26">
        <v>4</v>
      </c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4"/>
        <v>PL10</v>
      </c>
      <c r="AC98" s="53" t="str">
        <f t="shared" si="5"/>
        <v/>
      </c>
      <c r="AD98" s="53" t="s">
        <v>703</v>
      </c>
      <c r="AE98" s="53" t="s">
        <v>2045</v>
      </c>
      <c r="AF98" s="53"/>
      <c r="AG98" s="53" t="s">
        <v>2046</v>
      </c>
      <c r="AH98" s="53">
        <v>4</v>
      </c>
      <c r="AI98" s="83">
        <v>46240</v>
      </c>
      <c r="AJ98" s="53"/>
      <c r="AK98" s="53"/>
    </row>
    <row r="99" spans="3:37" ht="14.25" hidden="1" customHeight="1">
      <c r="C99" s="82" t="s">
        <v>13</v>
      </c>
      <c r="D99" s="82" t="s">
        <v>2049</v>
      </c>
      <c r="E99" s="82" t="s">
        <v>2050</v>
      </c>
      <c r="F99" s="82" t="s">
        <v>1997</v>
      </c>
      <c r="G99" s="82">
        <v>4644</v>
      </c>
      <c r="H99" s="82" t="s">
        <v>702</v>
      </c>
      <c r="I99" s="82">
        <v>1</v>
      </c>
      <c r="J99" s="82">
        <v>2610.6999999999998</v>
      </c>
      <c r="K99" s="82">
        <v>2610.6999999999998</v>
      </c>
      <c r="L99" s="26">
        <f t="shared" si="2"/>
        <v>1</v>
      </c>
      <c r="M99" s="26">
        <f t="shared" si="3"/>
        <v>0</v>
      </c>
      <c r="N99" s="26">
        <v>1</v>
      </c>
      <c r="O99" s="26"/>
      <c r="P99" s="26"/>
      <c r="Q99" s="26"/>
      <c r="R99" s="26"/>
      <c r="S99" s="26"/>
      <c r="T99" s="26"/>
      <c r="U99" s="26"/>
      <c r="V99" s="26">
        <v>6</v>
      </c>
      <c r="W99" s="26"/>
      <c r="X99" s="26"/>
      <c r="Y99" s="26"/>
      <c r="Z99" s="67" t="e">
        <f>SUMIFS([1]Up!$J:$J,[1]Up!$D:$D,D99)</f>
        <v>#VALUE!</v>
      </c>
      <c r="AA99" s="82" t="s">
        <v>4562</v>
      </c>
      <c r="AB99" s="82" t="str">
        <f t="shared" si="4"/>
        <v>PL6</v>
      </c>
      <c r="AC99" s="53" t="str">
        <f t="shared" si="5"/>
        <v>Thừa 6</v>
      </c>
      <c r="AD99" s="53" t="s">
        <v>703</v>
      </c>
      <c r="AE99" s="53"/>
      <c r="AF99" s="53"/>
      <c r="AG99" s="53" t="s">
        <v>576</v>
      </c>
      <c r="AH99" s="53">
        <v>1</v>
      </c>
      <c r="AI99" s="83"/>
      <c r="AJ99" s="53"/>
      <c r="AK99" s="53"/>
    </row>
    <row r="100" spans="3:37" ht="14.25" hidden="1" customHeight="1">
      <c r="C100" s="82" t="s">
        <v>11</v>
      </c>
      <c r="D100" s="82" t="s">
        <v>2051</v>
      </c>
      <c r="E100" s="82" t="s">
        <v>2016</v>
      </c>
      <c r="F100" s="82" t="s">
        <v>699</v>
      </c>
      <c r="G100" s="82">
        <v>187</v>
      </c>
      <c r="H100" s="82" t="s">
        <v>702</v>
      </c>
      <c r="I100" s="82">
        <v>1</v>
      </c>
      <c r="J100" s="82">
        <v>1.4</v>
      </c>
      <c r="K100" s="82">
        <v>1.4</v>
      </c>
      <c r="L100" s="26">
        <f t="shared" si="2"/>
        <v>1</v>
      </c>
      <c r="M100" s="26">
        <f t="shared" si="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>
        <v>1</v>
      </c>
      <c r="X100" s="26"/>
      <c r="Y100" s="26"/>
      <c r="Z100" s="67" t="e">
        <f>SUMIFS([1]Up!$J:$J,[1]Up!$D:$D,D100)</f>
        <v>#VALUE!</v>
      </c>
      <c r="AA100" s="82"/>
      <c r="AB100" s="82" t="str">
        <f t="shared" si="4"/>
        <v/>
      </c>
      <c r="AC100" s="53" t="str">
        <f t="shared" si="5"/>
        <v/>
      </c>
      <c r="AD100" s="53" t="s">
        <v>703</v>
      </c>
      <c r="AE100" s="53" t="s">
        <v>2017</v>
      </c>
      <c r="AF100" s="53"/>
      <c r="AG100" s="53" t="s">
        <v>2018</v>
      </c>
      <c r="AH100" s="53">
        <v>1</v>
      </c>
      <c r="AI100" s="83">
        <v>46209</v>
      </c>
      <c r="AJ100" s="53"/>
      <c r="AK100" s="53"/>
    </row>
    <row r="101" spans="3:37" ht="14.25" hidden="1" customHeight="1">
      <c r="C101" s="82" t="s">
        <v>11</v>
      </c>
      <c r="D101" s="82" t="s">
        <v>2052</v>
      </c>
      <c r="E101" s="82" t="s">
        <v>2016</v>
      </c>
      <c r="F101" s="82" t="s">
        <v>699</v>
      </c>
      <c r="G101" s="82">
        <v>4268</v>
      </c>
      <c r="H101" s="82" t="s">
        <v>702</v>
      </c>
      <c r="I101" s="82">
        <v>1</v>
      </c>
      <c r="J101" s="82">
        <v>32.700000000000003</v>
      </c>
      <c r="K101" s="82">
        <v>32.700000000000003</v>
      </c>
      <c r="L101" s="26">
        <f t="shared" si="2"/>
        <v>1</v>
      </c>
      <c r="M101" s="26">
        <f t="shared" si="3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>
        <v>1</v>
      </c>
      <c r="X101" s="26"/>
      <c r="Y101" s="26"/>
      <c r="Z101" s="67" t="e">
        <f>SUMIFS([1]Up!$J:$J,[1]Up!$D:$D,D101)</f>
        <v>#VALUE!</v>
      </c>
      <c r="AA101" s="82"/>
      <c r="AB101" s="82" t="str">
        <f t="shared" si="4"/>
        <v/>
      </c>
      <c r="AC101" s="53" t="str">
        <f t="shared" si="5"/>
        <v/>
      </c>
      <c r="AD101" s="53" t="s">
        <v>703</v>
      </c>
      <c r="AE101" s="53" t="s">
        <v>2017</v>
      </c>
      <c r="AF101" s="53"/>
      <c r="AG101" s="53" t="s">
        <v>2018</v>
      </c>
      <c r="AH101" s="53">
        <v>1</v>
      </c>
      <c r="AI101" s="83">
        <v>46209</v>
      </c>
      <c r="AJ101" s="53"/>
      <c r="AK101" s="53"/>
    </row>
    <row r="102" spans="3:37" ht="14.25" hidden="1" customHeight="1">
      <c r="C102" s="82" t="s">
        <v>11</v>
      </c>
      <c r="D102" s="82" t="s">
        <v>2053</v>
      </c>
      <c r="E102" s="82" t="s">
        <v>2016</v>
      </c>
      <c r="F102" s="82" t="s">
        <v>699</v>
      </c>
      <c r="G102" s="82">
        <v>245</v>
      </c>
      <c r="H102" s="82" t="s">
        <v>702</v>
      </c>
      <c r="I102" s="82">
        <v>1</v>
      </c>
      <c r="J102" s="82">
        <v>1.9</v>
      </c>
      <c r="K102" s="82">
        <v>1.9</v>
      </c>
      <c r="L102" s="26">
        <f t="shared" si="2"/>
        <v>1</v>
      </c>
      <c r="M102" s="26">
        <f t="shared" si="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>
        <v>1</v>
      </c>
      <c r="X102" s="26"/>
      <c r="Y102" s="26"/>
      <c r="Z102" s="67" t="e">
        <f>SUMIFS([1]Up!$J:$J,[1]Up!$D:$D,D102)</f>
        <v>#VALUE!</v>
      </c>
      <c r="AA102" s="82"/>
      <c r="AB102" s="82" t="str">
        <f t="shared" si="4"/>
        <v/>
      </c>
      <c r="AC102" s="53" t="str">
        <f t="shared" si="5"/>
        <v/>
      </c>
      <c r="AD102" s="53" t="s">
        <v>703</v>
      </c>
      <c r="AE102" s="53" t="s">
        <v>2017</v>
      </c>
      <c r="AF102" s="53"/>
      <c r="AG102" s="53" t="s">
        <v>2018</v>
      </c>
      <c r="AH102" s="53">
        <v>1</v>
      </c>
      <c r="AI102" s="83">
        <v>46209</v>
      </c>
      <c r="AJ102" s="53"/>
      <c r="AK102" s="53"/>
    </row>
    <row r="103" spans="3:37" ht="14.25" hidden="1" customHeight="1">
      <c r="C103" s="82" t="s">
        <v>11</v>
      </c>
      <c r="D103" s="82" t="s">
        <v>2054</v>
      </c>
      <c r="E103" s="82" t="s">
        <v>701</v>
      </c>
      <c r="F103" s="82" t="s">
        <v>699</v>
      </c>
      <c r="G103" s="82">
        <v>270</v>
      </c>
      <c r="H103" s="82" t="s">
        <v>702</v>
      </c>
      <c r="I103" s="82">
        <v>1</v>
      </c>
      <c r="J103" s="82">
        <v>3.6</v>
      </c>
      <c r="K103" s="82">
        <v>3.6</v>
      </c>
      <c r="L103" s="26">
        <f t="shared" si="2"/>
        <v>1</v>
      </c>
      <c r="M103" s="26">
        <f t="shared" si="3"/>
        <v>0</v>
      </c>
      <c r="N103" s="26">
        <v>1</v>
      </c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4"/>
        <v/>
      </c>
      <c r="AC103" s="53" t="str">
        <f t="shared" si="5"/>
        <v/>
      </c>
      <c r="AD103" s="53" t="s">
        <v>703</v>
      </c>
      <c r="AE103" s="53" t="s">
        <v>2023</v>
      </c>
      <c r="AF103" s="53"/>
      <c r="AG103" s="53" t="s">
        <v>2024</v>
      </c>
      <c r="AH103" s="53">
        <v>1</v>
      </c>
      <c r="AI103" s="83">
        <v>46209</v>
      </c>
      <c r="AJ103" s="53"/>
      <c r="AK103" s="53"/>
    </row>
    <row r="104" spans="3:37" ht="14.25" hidden="1" customHeight="1">
      <c r="C104" s="82" t="s">
        <v>11</v>
      </c>
      <c r="D104" s="82" t="s">
        <v>2055</v>
      </c>
      <c r="E104" s="82" t="s">
        <v>1980</v>
      </c>
      <c r="F104" s="82" t="s">
        <v>717</v>
      </c>
      <c r="G104" s="82">
        <v>12198</v>
      </c>
      <c r="H104" s="82" t="s">
        <v>702</v>
      </c>
      <c r="I104" s="82">
        <v>1</v>
      </c>
      <c r="J104" s="82">
        <v>465.1</v>
      </c>
      <c r="K104" s="82">
        <v>465.1</v>
      </c>
      <c r="L104" s="26">
        <f t="shared" si="2"/>
        <v>1</v>
      </c>
      <c r="M104" s="26">
        <f t="shared" si="3"/>
        <v>0</v>
      </c>
      <c r="N104" s="26"/>
      <c r="O104" s="26">
        <f>(11268+960)/G104</f>
        <v>1.0024594195769798</v>
      </c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4"/>
        <v/>
      </c>
      <c r="AC104" s="53" t="str">
        <f t="shared" si="5"/>
        <v/>
      </c>
      <c r="AD104" s="53" t="s">
        <v>703</v>
      </c>
      <c r="AE104" s="53"/>
      <c r="AF104" s="53"/>
      <c r="AG104" s="53" t="s">
        <v>576</v>
      </c>
      <c r="AH104" s="53">
        <v>1</v>
      </c>
      <c r="AI104" s="83"/>
      <c r="AJ104" s="53"/>
      <c r="AK104" s="53"/>
    </row>
    <row r="105" spans="3:37" ht="14.25" hidden="1" customHeight="1">
      <c r="C105" s="82" t="s">
        <v>11</v>
      </c>
      <c r="D105" s="82" t="s">
        <v>2056</v>
      </c>
      <c r="E105" s="82" t="s">
        <v>701</v>
      </c>
      <c r="F105" s="82" t="s">
        <v>699</v>
      </c>
      <c r="G105" s="82">
        <v>4279</v>
      </c>
      <c r="H105" s="82" t="s">
        <v>702</v>
      </c>
      <c r="I105" s="82">
        <v>1</v>
      </c>
      <c r="J105" s="82">
        <v>57.1</v>
      </c>
      <c r="K105" s="82">
        <v>57.1</v>
      </c>
      <c r="L105" s="26">
        <f t="shared" si="2"/>
        <v>1</v>
      </c>
      <c r="M105" s="26">
        <f t="shared" si="3"/>
        <v>0</v>
      </c>
      <c r="N105" s="26">
        <v>1</v>
      </c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4"/>
        <v/>
      </c>
      <c r="AC105" s="53" t="str">
        <f t="shared" si="5"/>
        <v/>
      </c>
      <c r="AD105" s="53" t="s">
        <v>703</v>
      </c>
      <c r="AE105" s="53" t="s">
        <v>2023</v>
      </c>
      <c r="AF105" s="53"/>
      <c r="AG105" s="53" t="s">
        <v>2024</v>
      </c>
      <c r="AH105" s="53">
        <v>1</v>
      </c>
      <c r="AI105" s="83">
        <v>46209</v>
      </c>
      <c r="AJ105" s="53"/>
      <c r="AK105" s="53"/>
    </row>
    <row r="106" spans="3:37" ht="14.25" hidden="1" customHeight="1">
      <c r="C106" s="82" t="s">
        <v>11</v>
      </c>
      <c r="D106" s="82" t="s">
        <v>2057</v>
      </c>
      <c r="E106" s="82" t="s">
        <v>701</v>
      </c>
      <c r="F106" s="82" t="s">
        <v>699</v>
      </c>
      <c r="G106" s="82">
        <v>166</v>
      </c>
      <c r="H106" s="82" t="s">
        <v>702</v>
      </c>
      <c r="I106" s="82">
        <v>1</v>
      </c>
      <c r="J106" s="82">
        <v>2.2000000000000002</v>
      </c>
      <c r="K106" s="82">
        <v>2.2000000000000002</v>
      </c>
      <c r="L106" s="26">
        <f t="shared" si="2"/>
        <v>1</v>
      </c>
      <c r="M106" s="26">
        <f t="shared" si="3"/>
        <v>0</v>
      </c>
      <c r="N106" s="26">
        <v>1</v>
      </c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4"/>
        <v/>
      </c>
      <c r="AC106" s="53" t="str">
        <f t="shared" si="5"/>
        <v/>
      </c>
      <c r="AD106" s="53" t="s">
        <v>703</v>
      </c>
      <c r="AE106" s="53" t="s">
        <v>2023</v>
      </c>
      <c r="AF106" s="53"/>
      <c r="AG106" s="53" t="s">
        <v>2024</v>
      </c>
      <c r="AH106" s="53">
        <v>1</v>
      </c>
      <c r="AI106" s="83">
        <v>46209</v>
      </c>
      <c r="AJ106" s="53"/>
      <c r="AK106" s="53"/>
    </row>
    <row r="107" spans="3:37" ht="14.25" hidden="1" customHeight="1">
      <c r="C107" s="82" t="s">
        <v>11</v>
      </c>
      <c r="D107" s="82" t="s">
        <v>2058</v>
      </c>
      <c r="E107" s="82" t="s">
        <v>732</v>
      </c>
      <c r="F107" s="82" t="s">
        <v>717</v>
      </c>
      <c r="G107" s="82">
        <v>175</v>
      </c>
      <c r="H107" s="82" t="s">
        <v>702</v>
      </c>
      <c r="I107" s="82">
        <v>10</v>
      </c>
      <c r="J107" s="82">
        <v>4.3</v>
      </c>
      <c r="K107" s="82">
        <v>43</v>
      </c>
      <c r="L107" s="26">
        <f t="shared" si="2"/>
        <v>10</v>
      </c>
      <c r="M107" s="26">
        <f t="shared" si="3"/>
        <v>0</v>
      </c>
      <c r="N107" s="26"/>
      <c r="O107" s="26">
        <v>9</v>
      </c>
      <c r="P107" s="26">
        <v>1</v>
      </c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4"/>
        <v/>
      </c>
      <c r="AC107" s="53" t="str">
        <f t="shared" si="5"/>
        <v/>
      </c>
      <c r="AD107" s="53" t="s">
        <v>703</v>
      </c>
      <c r="AE107" s="84" t="s">
        <v>1977</v>
      </c>
      <c r="AF107" s="53"/>
      <c r="AG107" s="53" t="s">
        <v>1978</v>
      </c>
      <c r="AH107" s="53">
        <v>10</v>
      </c>
      <c r="AI107" s="83">
        <v>46240</v>
      </c>
      <c r="AJ107" s="53"/>
      <c r="AK107" s="53"/>
    </row>
    <row r="108" spans="3:37" ht="14.25" hidden="1" customHeight="1">
      <c r="C108" s="82" t="s">
        <v>11</v>
      </c>
      <c r="D108" s="82" t="s">
        <v>2059</v>
      </c>
      <c r="E108" s="82" t="s">
        <v>732</v>
      </c>
      <c r="F108" s="82" t="s">
        <v>717</v>
      </c>
      <c r="G108" s="82">
        <v>392</v>
      </c>
      <c r="H108" s="82" t="s">
        <v>702</v>
      </c>
      <c r="I108" s="82">
        <v>10</v>
      </c>
      <c r="J108" s="82">
        <v>9.6</v>
      </c>
      <c r="K108" s="82">
        <v>96</v>
      </c>
      <c r="L108" s="26">
        <f t="shared" si="2"/>
        <v>10</v>
      </c>
      <c r="M108" s="26">
        <f t="shared" si="3"/>
        <v>0</v>
      </c>
      <c r="N108" s="26"/>
      <c r="O108" s="26">
        <v>10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4"/>
        <v/>
      </c>
      <c r="AC108" s="53" t="str">
        <f t="shared" si="5"/>
        <v/>
      </c>
      <c r="AD108" s="53" t="s">
        <v>703</v>
      </c>
      <c r="AE108" s="84" t="s">
        <v>1977</v>
      </c>
      <c r="AF108" s="53"/>
      <c r="AG108" s="53" t="s">
        <v>1978</v>
      </c>
      <c r="AH108" s="53">
        <v>10</v>
      </c>
      <c r="AI108" s="83">
        <v>46240</v>
      </c>
      <c r="AJ108" s="53"/>
      <c r="AK108" s="53"/>
    </row>
    <row r="109" spans="3:37" ht="14.25" hidden="1" customHeight="1">
      <c r="C109" s="82" t="s">
        <v>11</v>
      </c>
      <c r="D109" s="82" t="s">
        <v>2060</v>
      </c>
      <c r="E109" s="82" t="s">
        <v>732</v>
      </c>
      <c r="F109" s="82" t="s">
        <v>717</v>
      </c>
      <c r="G109" s="82">
        <v>3927</v>
      </c>
      <c r="H109" s="82" t="s">
        <v>702</v>
      </c>
      <c r="I109" s="82">
        <v>10</v>
      </c>
      <c r="J109" s="82">
        <v>96.6</v>
      </c>
      <c r="K109" s="82">
        <v>966</v>
      </c>
      <c r="L109" s="26">
        <f t="shared" si="2"/>
        <v>10</v>
      </c>
      <c r="M109" s="26">
        <f t="shared" si="3"/>
        <v>0</v>
      </c>
      <c r="N109" s="26"/>
      <c r="O109" s="26">
        <v>10</v>
      </c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4"/>
        <v/>
      </c>
      <c r="AC109" s="53" t="str">
        <f t="shared" si="5"/>
        <v/>
      </c>
      <c r="AD109" s="53" t="s">
        <v>703</v>
      </c>
      <c r="AE109" s="84" t="s">
        <v>1977</v>
      </c>
      <c r="AF109" s="53"/>
      <c r="AG109" s="53" t="s">
        <v>1978</v>
      </c>
      <c r="AH109" s="53">
        <v>10</v>
      </c>
      <c r="AI109" s="83">
        <v>46240</v>
      </c>
      <c r="AJ109" s="53"/>
      <c r="AK109" s="53"/>
    </row>
    <row r="110" spans="3:37" ht="14.25" hidden="1" customHeight="1">
      <c r="C110" s="82" t="s">
        <v>11</v>
      </c>
      <c r="D110" s="82" t="s">
        <v>2061</v>
      </c>
      <c r="E110" s="82" t="s">
        <v>732</v>
      </c>
      <c r="F110" s="82" t="s">
        <v>717</v>
      </c>
      <c r="G110" s="82">
        <v>270</v>
      </c>
      <c r="H110" s="82" t="s">
        <v>702</v>
      </c>
      <c r="I110" s="82">
        <v>10</v>
      </c>
      <c r="J110" s="82">
        <v>6.6</v>
      </c>
      <c r="K110" s="82">
        <v>66</v>
      </c>
      <c r="L110" s="26">
        <f t="shared" si="2"/>
        <v>10</v>
      </c>
      <c r="M110" s="26">
        <f t="shared" si="3"/>
        <v>0</v>
      </c>
      <c r="N110" s="26"/>
      <c r="O110" s="26">
        <v>7</v>
      </c>
      <c r="P110" s="26">
        <v>3</v>
      </c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4"/>
        <v/>
      </c>
      <c r="AC110" s="53" t="str">
        <f t="shared" si="5"/>
        <v/>
      </c>
      <c r="AD110" s="53" t="s">
        <v>703</v>
      </c>
      <c r="AE110" s="84" t="s">
        <v>1977</v>
      </c>
      <c r="AF110" s="53"/>
      <c r="AG110" s="53" t="s">
        <v>1978</v>
      </c>
      <c r="AH110" s="53">
        <v>10</v>
      </c>
      <c r="AI110" s="83">
        <v>46240</v>
      </c>
      <c r="AJ110" s="53"/>
      <c r="AK110" s="53"/>
    </row>
    <row r="111" spans="3:37" ht="14.25" hidden="1" customHeight="1">
      <c r="C111" s="82" t="s">
        <v>11</v>
      </c>
      <c r="D111" s="82" t="s">
        <v>2062</v>
      </c>
      <c r="E111" s="82" t="s">
        <v>732</v>
      </c>
      <c r="F111" s="82" t="s">
        <v>717</v>
      </c>
      <c r="G111" s="82">
        <v>12036</v>
      </c>
      <c r="H111" s="82" t="s">
        <v>702</v>
      </c>
      <c r="I111" s="82">
        <v>1</v>
      </c>
      <c r="J111" s="82">
        <v>296</v>
      </c>
      <c r="K111" s="82">
        <v>296</v>
      </c>
      <c r="L111" s="26">
        <f t="shared" si="2"/>
        <v>1</v>
      </c>
      <c r="M111" s="26">
        <f t="shared" si="3"/>
        <v>0</v>
      </c>
      <c r="N111" s="26"/>
      <c r="O111" s="26">
        <f>1566/G111</f>
        <v>0.13010967098703888</v>
      </c>
      <c r="P111" s="26">
        <f>10500/G111</f>
        <v>0.87238285144566297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4"/>
        <v/>
      </c>
      <c r="AC111" s="53" t="str">
        <f t="shared" si="5"/>
        <v/>
      </c>
      <c r="AD111" s="53" t="s">
        <v>703</v>
      </c>
      <c r="AE111" s="53"/>
      <c r="AF111" s="53"/>
      <c r="AG111" s="53" t="s">
        <v>576</v>
      </c>
      <c r="AH111" s="53">
        <v>1</v>
      </c>
      <c r="AI111" s="83"/>
      <c r="AJ111" s="53"/>
      <c r="AK111" s="53"/>
    </row>
    <row r="112" spans="3:37" ht="14.25" hidden="1" customHeight="1">
      <c r="C112" s="82" t="s">
        <v>13</v>
      </c>
      <c r="D112" s="82" t="s">
        <v>2063</v>
      </c>
      <c r="E112" s="82" t="s">
        <v>2037</v>
      </c>
      <c r="F112" s="82" t="s">
        <v>781</v>
      </c>
      <c r="G112" s="82">
        <v>102</v>
      </c>
      <c r="H112" s="82" t="s">
        <v>702</v>
      </c>
      <c r="I112" s="82">
        <v>2</v>
      </c>
      <c r="J112" s="82">
        <v>1.2</v>
      </c>
      <c r="K112" s="82">
        <v>2.4</v>
      </c>
      <c r="L112" s="26">
        <f t="shared" si="2"/>
        <v>2</v>
      </c>
      <c r="M112" s="26">
        <f t="shared" si="3"/>
        <v>0</v>
      </c>
      <c r="N112" s="26"/>
      <c r="O112" s="26"/>
      <c r="P112" s="26"/>
      <c r="Q112" s="26"/>
      <c r="R112" s="26"/>
      <c r="S112" s="26"/>
      <c r="T112" s="26"/>
      <c r="U112" s="26">
        <v>2</v>
      </c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4"/>
        <v>PL12</v>
      </c>
      <c r="AC112" s="53" t="str">
        <f t="shared" si="5"/>
        <v/>
      </c>
      <c r="AD112" s="53" t="s">
        <v>703</v>
      </c>
      <c r="AE112" s="53" t="s">
        <v>2038</v>
      </c>
      <c r="AF112" s="53"/>
      <c r="AG112" s="53" t="s">
        <v>2039</v>
      </c>
      <c r="AH112" s="53">
        <v>2</v>
      </c>
      <c r="AI112" s="83">
        <v>46240</v>
      </c>
      <c r="AJ112" s="53"/>
      <c r="AK112" s="53"/>
    </row>
    <row r="113" spans="3:37" ht="14.25" hidden="1" customHeight="1">
      <c r="C113" s="82" t="s">
        <v>14</v>
      </c>
      <c r="D113" s="82" t="s">
        <v>2064</v>
      </c>
      <c r="E113" s="82" t="s">
        <v>2041</v>
      </c>
      <c r="F113" s="82" t="s">
        <v>2042</v>
      </c>
      <c r="G113" s="82">
        <v>16</v>
      </c>
      <c r="H113" s="82" t="s">
        <v>2043</v>
      </c>
      <c r="I113" s="82">
        <v>8</v>
      </c>
      <c r="J113" s="82">
        <v>0.1</v>
      </c>
      <c r="K113" s="82">
        <v>0.8</v>
      </c>
      <c r="L113" s="26">
        <f t="shared" si="2"/>
        <v>0</v>
      </c>
      <c r="M113" s="26">
        <f t="shared" si="3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4"/>
        <v/>
      </c>
      <c r="AC113" s="53" t="str">
        <f t="shared" si="5"/>
        <v/>
      </c>
      <c r="AD113" s="53" t="s">
        <v>682</v>
      </c>
      <c r="AE113" s="53"/>
      <c r="AF113" s="53"/>
      <c r="AG113" s="53"/>
      <c r="AH113" s="53">
        <v>0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2065</v>
      </c>
      <c r="E114" s="82" t="s">
        <v>1130</v>
      </c>
      <c r="F114" s="82" t="s">
        <v>781</v>
      </c>
      <c r="G114" s="82">
        <v>182</v>
      </c>
      <c r="H114" s="82" t="s">
        <v>702</v>
      </c>
      <c r="I114" s="82">
        <v>4</v>
      </c>
      <c r="J114" s="82">
        <v>1</v>
      </c>
      <c r="K114" s="82">
        <v>4</v>
      </c>
      <c r="L114" s="26">
        <f t="shared" si="2"/>
        <v>4</v>
      </c>
      <c r="M114" s="26">
        <f t="shared" si="3"/>
        <v>0</v>
      </c>
      <c r="N114" s="26"/>
      <c r="O114" s="26"/>
      <c r="P114" s="26"/>
      <c r="Q114" s="26"/>
      <c r="R114" s="26"/>
      <c r="S114" s="26"/>
      <c r="T114" s="26"/>
      <c r="U114" s="26">
        <v>4</v>
      </c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4"/>
        <v>PL10</v>
      </c>
      <c r="AC114" s="53" t="str">
        <f t="shared" si="5"/>
        <v/>
      </c>
      <c r="AD114" s="53" t="s">
        <v>703</v>
      </c>
      <c r="AE114" s="53" t="s">
        <v>2045</v>
      </c>
      <c r="AF114" s="53"/>
      <c r="AG114" s="53" t="s">
        <v>2046</v>
      </c>
      <c r="AH114" s="53">
        <v>4</v>
      </c>
      <c r="AI114" s="83">
        <v>46240</v>
      </c>
      <c r="AJ114" s="53"/>
      <c r="AK114" s="53"/>
    </row>
    <row r="115" spans="3:37" ht="14.25" hidden="1" customHeight="1">
      <c r="C115" s="82" t="s">
        <v>13</v>
      </c>
      <c r="D115" s="82" t="s">
        <v>2066</v>
      </c>
      <c r="E115" s="82" t="s">
        <v>2048</v>
      </c>
      <c r="F115" s="82" t="s">
        <v>781</v>
      </c>
      <c r="G115" s="82">
        <v>279</v>
      </c>
      <c r="H115" s="82" t="s">
        <v>702</v>
      </c>
      <c r="I115" s="82">
        <v>4</v>
      </c>
      <c r="J115" s="82">
        <v>1.7</v>
      </c>
      <c r="K115" s="82">
        <v>6.8</v>
      </c>
      <c r="L115" s="26">
        <f t="shared" si="2"/>
        <v>4</v>
      </c>
      <c r="M115" s="26">
        <f t="shared" si="3"/>
        <v>0</v>
      </c>
      <c r="N115" s="26"/>
      <c r="O115" s="26"/>
      <c r="P115" s="26"/>
      <c r="Q115" s="26"/>
      <c r="R115" s="26"/>
      <c r="S115" s="26"/>
      <c r="T115" s="26"/>
      <c r="U115" s="26">
        <v>4</v>
      </c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4"/>
        <v>PL10</v>
      </c>
      <c r="AC115" s="53" t="str">
        <f t="shared" si="5"/>
        <v/>
      </c>
      <c r="AD115" s="53" t="s">
        <v>703</v>
      </c>
      <c r="AE115" s="53" t="s">
        <v>2045</v>
      </c>
      <c r="AF115" s="53"/>
      <c r="AG115" s="53" t="s">
        <v>2046</v>
      </c>
      <c r="AH115" s="53">
        <v>4</v>
      </c>
      <c r="AI115" s="83">
        <v>46240</v>
      </c>
      <c r="AJ115" s="53"/>
      <c r="AK115" s="53"/>
    </row>
    <row r="116" spans="3:37" ht="14.25" hidden="1" customHeight="1">
      <c r="C116" s="82" t="s">
        <v>13</v>
      </c>
      <c r="D116" s="82" t="s">
        <v>2067</v>
      </c>
      <c r="E116" s="82" t="s">
        <v>2050</v>
      </c>
      <c r="F116" s="82" t="s">
        <v>1997</v>
      </c>
      <c r="G116" s="82">
        <v>4644</v>
      </c>
      <c r="H116" s="82" t="s">
        <v>702</v>
      </c>
      <c r="I116" s="82">
        <v>1</v>
      </c>
      <c r="J116" s="82">
        <v>2662.5</v>
      </c>
      <c r="K116" s="82">
        <v>2662.5</v>
      </c>
      <c r="L116" s="26">
        <f t="shared" si="2"/>
        <v>1</v>
      </c>
      <c r="M116" s="26">
        <f t="shared" si="3"/>
        <v>0</v>
      </c>
      <c r="N116" s="26">
        <v>1</v>
      </c>
      <c r="O116" s="26"/>
      <c r="P116" s="26"/>
      <c r="Q116" s="26"/>
      <c r="R116" s="26"/>
      <c r="S116" s="26"/>
      <c r="T116" s="26">
        <v>2</v>
      </c>
      <c r="U116" s="26"/>
      <c r="V116" s="26">
        <v>4</v>
      </c>
      <c r="W116" s="26"/>
      <c r="X116" s="26"/>
      <c r="Y116" s="26"/>
      <c r="Z116" s="67" t="e">
        <f>SUMIFS([1]Up!$J:$J,[1]Up!$D:$D,D116)</f>
        <v>#VALUE!</v>
      </c>
      <c r="AA116" s="82" t="s">
        <v>4563</v>
      </c>
      <c r="AB116" s="82" t="str">
        <f t="shared" si="4"/>
        <v>PL6</v>
      </c>
      <c r="AC116" s="53" t="str">
        <f t="shared" si="5"/>
        <v>Thừa 6</v>
      </c>
      <c r="AD116" s="53" t="s">
        <v>703</v>
      </c>
      <c r="AE116" s="53"/>
      <c r="AF116" s="53"/>
      <c r="AG116" s="53" t="s">
        <v>576</v>
      </c>
      <c r="AH116" s="53">
        <v>1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2068</v>
      </c>
      <c r="E117" s="82" t="s">
        <v>2069</v>
      </c>
      <c r="F117" s="82" t="s">
        <v>781</v>
      </c>
      <c r="G117" s="82">
        <v>266</v>
      </c>
      <c r="H117" s="82" t="s">
        <v>702</v>
      </c>
      <c r="I117" s="82">
        <v>52</v>
      </c>
      <c r="J117" s="82">
        <v>1</v>
      </c>
      <c r="K117" s="82">
        <v>52</v>
      </c>
      <c r="L117" s="26">
        <f t="shared" si="2"/>
        <v>0</v>
      </c>
      <c r="M117" s="26">
        <f t="shared" si="3"/>
        <v>52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4"/>
        <v>PL6</v>
      </c>
      <c r="AC117" s="53" t="str">
        <f t="shared" si="5"/>
        <v/>
      </c>
      <c r="AD117" s="53" t="s">
        <v>786</v>
      </c>
      <c r="AE117" s="84" t="s">
        <v>2070</v>
      </c>
      <c r="AF117" s="53"/>
      <c r="AG117" s="53" t="s">
        <v>2071</v>
      </c>
      <c r="AH117" s="53">
        <v>52</v>
      </c>
      <c r="AI117" s="83">
        <v>46240</v>
      </c>
      <c r="AJ117" s="53"/>
      <c r="AK117" s="53"/>
    </row>
    <row r="118" spans="3:37" ht="14.25" hidden="1" customHeight="1">
      <c r="C118" s="82" t="s">
        <v>11</v>
      </c>
      <c r="D118" s="82" t="s">
        <v>2072</v>
      </c>
      <c r="E118" s="82" t="s">
        <v>2016</v>
      </c>
      <c r="F118" s="82" t="s">
        <v>699</v>
      </c>
      <c r="G118" s="82">
        <v>187</v>
      </c>
      <c r="H118" s="82" t="s">
        <v>702</v>
      </c>
      <c r="I118" s="82">
        <v>1</v>
      </c>
      <c r="J118" s="82">
        <v>1.4</v>
      </c>
      <c r="K118" s="82">
        <v>1.4</v>
      </c>
      <c r="L118" s="26">
        <f t="shared" si="2"/>
        <v>1</v>
      </c>
      <c r="M118" s="26">
        <f t="shared" si="3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>
        <v>1</v>
      </c>
      <c r="X118" s="26"/>
      <c r="Y118" s="26"/>
      <c r="Z118" s="67" t="e">
        <f>SUMIFS([1]Up!$J:$J,[1]Up!$D:$D,D118)</f>
        <v>#VALUE!</v>
      </c>
      <c r="AA118" s="82"/>
      <c r="AB118" s="82" t="str">
        <f t="shared" si="4"/>
        <v/>
      </c>
      <c r="AC118" s="53" t="str">
        <f t="shared" si="5"/>
        <v/>
      </c>
      <c r="AD118" s="53" t="s">
        <v>703</v>
      </c>
      <c r="AE118" s="53" t="s">
        <v>2017</v>
      </c>
      <c r="AF118" s="53"/>
      <c r="AG118" s="53" t="s">
        <v>2018</v>
      </c>
      <c r="AH118" s="53">
        <v>1</v>
      </c>
      <c r="AI118" s="83">
        <v>46209</v>
      </c>
      <c r="AJ118" s="53"/>
      <c r="AK118" s="53"/>
    </row>
    <row r="119" spans="3:37" ht="14.25" hidden="1" customHeight="1">
      <c r="C119" s="82" t="s">
        <v>11</v>
      </c>
      <c r="D119" s="82" t="s">
        <v>2073</v>
      </c>
      <c r="E119" s="82" t="s">
        <v>2016</v>
      </c>
      <c r="F119" s="82" t="s">
        <v>699</v>
      </c>
      <c r="G119" s="82">
        <v>4268</v>
      </c>
      <c r="H119" s="82" t="s">
        <v>702</v>
      </c>
      <c r="I119" s="82">
        <v>1</v>
      </c>
      <c r="J119" s="82">
        <v>32.700000000000003</v>
      </c>
      <c r="K119" s="82">
        <v>32.700000000000003</v>
      </c>
      <c r="L119" s="26">
        <f t="shared" si="2"/>
        <v>1</v>
      </c>
      <c r="M119" s="26">
        <f t="shared" si="3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>
        <v>1</v>
      </c>
      <c r="X119" s="26"/>
      <c r="Y119" s="26"/>
      <c r="Z119" s="67" t="e">
        <f>SUMIFS([1]Up!$J:$J,[1]Up!$D:$D,D119)</f>
        <v>#VALUE!</v>
      </c>
      <c r="AA119" s="82"/>
      <c r="AB119" s="82" t="str">
        <f t="shared" si="4"/>
        <v/>
      </c>
      <c r="AC119" s="53" t="str">
        <f t="shared" si="5"/>
        <v/>
      </c>
      <c r="AD119" s="53" t="s">
        <v>703</v>
      </c>
      <c r="AE119" s="53" t="s">
        <v>2017</v>
      </c>
      <c r="AF119" s="53"/>
      <c r="AG119" s="53" t="s">
        <v>2018</v>
      </c>
      <c r="AH119" s="53">
        <v>1</v>
      </c>
      <c r="AI119" s="83">
        <v>46209</v>
      </c>
      <c r="AJ119" s="53"/>
      <c r="AK119" s="53"/>
    </row>
    <row r="120" spans="3:37" ht="14.25" hidden="1" customHeight="1">
      <c r="C120" s="82" t="s">
        <v>11</v>
      </c>
      <c r="D120" s="82" t="s">
        <v>2074</v>
      </c>
      <c r="E120" s="82" t="s">
        <v>2016</v>
      </c>
      <c r="F120" s="82" t="s">
        <v>699</v>
      </c>
      <c r="G120" s="82">
        <v>245</v>
      </c>
      <c r="H120" s="82" t="s">
        <v>702</v>
      </c>
      <c r="I120" s="82">
        <v>1</v>
      </c>
      <c r="J120" s="82">
        <v>1.9</v>
      </c>
      <c r="K120" s="82">
        <v>1.9</v>
      </c>
      <c r="L120" s="26">
        <f t="shared" si="2"/>
        <v>1</v>
      </c>
      <c r="M120" s="26">
        <f t="shared" si="3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1</v>
      </c>
      <c r="X120" s="26"/>
      <c r="Y120" s="26"/>
      <c r="Z120" s="67" t="e">
        <f>SUMIFS([1]Up!$J:$J,[1]Up!$D:$D,D120)</f>
        <v>#VALUE!</v>
      </c>
      <c r="AA120" s="82"/>
      <c r="AB120" s="82" t="str">
        <f t="shared" si="4"/>
        <v/>
      </c>
      <c r="AC120" s="53" t="str">
        <f t="shared" si="5"/>
        <v/>
      </c>
      <c r="AD120" s="53" t="s">
        <v>703</v>
      </c>
      <c r="AE120" s="53" t="s">
        <v>2017</v>
      </c>
      <c r="AF120" s="53"/>
      <c r="AG120" s="53" t="s">
        <v>2018</v>
      </c>
      <c r="AH120" s="53">
        <v>1</v>
      </c>
      <c r="AI120" s="83">
        <v>46209</v>
      </c>
      <c r="AJ120" s="53"/>
      <c r="AK120" s="53"/>
    </row>
    <row r="121" spans="3:37" ht="14.25" hidden="1" customHeight="1">
      <c r="C121" s="82" t="s">
        <v>11</v>
      </c>
      <c r="D121" s="82" t="s">
        <v>2075</v>
      </c>
      <c r="E121" s="82" t="s">
        <v>1980</v>
      </c>
      <c r="F121" s="82" t="s">
        <v>717</v>
      </c>
      <c r="G121" s="82">
        <v>12198</v>
      </c>
      <c r="H121" s="82" t="s">
        <v>702</v>
      </c>
      <c r="I121" s="82">
        <v>1</v>
      </c>
      <c r="J121" s="82">
        <v>465.1</v>
      </c>
      <c r="K121" s="82">
        <v>465.1</v>
      </c>
      <c r="L121" s="26">
        <f t="shared" si="2"/>
        <v>1</v>
      </c>
      <c r="M121" s="26">
        <f t="shared" si="3"/>
        <v>0</v>
      </c>
      <c r="N121" s="26"/>
      <c r="O121" s="26">
        <f>(6710+5518)/G121</f>
        <v>1.0024594195769798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4"/>
        <v/>
      </c>
      <c r="AC121" s="53" t="str">
        <f t="shared" si="5"/>
        <v/>
      </c>
      <c r="AD121" s="53" t="s">
        <v>703</v>
      </c>
      <c r="AE121" s="53"/>
      <c r="AF121" s="53"/>
      <c r="AG121" s="53" t="s">
        <v>576</v>
      </c>
      <c r="AH121" s="53">
        <v>1</v>
      </c>
      <c r="AI121" s="83"/>
      <c r="AJ121" s="53"/>
      <c r="AK121" s="53"/>
    </row>
    <row r="122" spans="3:37" ht="14.25" hidden="1" customHeight="1">
      <c r="C122" s="82" t="s">
        <v>11</v>
      </c>
      <c r="D122" s="82" t="s">
        <v>2076</v>
      </c>
      <c r="E122" s="82" t="s">
        <v>701</v>
      </c>
      <c r="F122" s="82" t="s">
        <v>699</v>
      </c>
      <c r="G122" s="82">
        <v>166</v>
      </c>
      <c r="H122" s="82" t="s">
        <v>702</v>
      </c>
      <c r="I122" s="82">
        <v>1</v>
      </c>
      <c r="J122" s="82">
        <v>2.2000000000000002</v>
      </c>
      <c r="K122" s="82">
        <v>2.2000000000000002</v>
      </c>
      <c r="L122" s="26">
        <f t="shared" si="2"/>
        <v>1</v>
      </c>
      <c r="M122" s="26">
        <f t="shared" si="3"/>
        <v>0</v>
      </c>
      <c r="N122" s="26">
        <v>1</v>
      </c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4"/>
        <v/>
      </c>
      <c r="AC122" s="53" t="str">
        <f t="shared" si="5"/>
        <v/>
      </c>
      <c r="AD122" s="53" t="s">
        <v>703</v>
      </c>
      <c r="AE122" s="53" t="s">
        <v>2023</v>
      </c>
      <c r="AF122" s="53"/>
      <c r="AG122" s="53" t="s">
        <v>2024</v>
      </c>
      <c r="AH122" s="53">
        <v>1</v>
      </c>
      <c r="AI122" s="83">
        <v>46209</v>
      </c>
      <c r="AJ122" s="53"/>
      <c r="AK122" s="53"/>
    </row>
    <row r="123" spans="3:37" ht="14.25" hidden="1" customHeight="1">
      <c r="C123" s="82" t="s">
        <v>11</v>
      </c>
      <c r="D123" s="82" t="s">
        <v>2077</v>
      </c>
      <c r="E123" s="82" t="s">
        <v>701</v>
      </c>
      <c r="F123" s="82" t="s">
        <v>699</v>
      </c>
      <c r="G123" s="82">
        <v>4279</v>
      </c>
      <c r="H123" s="82" t="s">
        <v>702</v>
      </c>
      <c r="I123" s="82">
        <v>1</v>
      </c>
      <c r="J123" s="82">
        <v>57.1</v>
      </c>
      <c r="K123" s="82">
        <v>57.1</v>
      </c>
      <c r="L123" s="26">
        <f t="shared" si="2"/>
        <v>1</v>
      </c>
      <c r="M123" s="26">
        <f t="shared" si="3"/>
        <v>0</v>
      </c>
      <c r="N123" s="26">
        <v>1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4"/>
        <v/>
      </c>
      <c r="AC123" s="53" t="str">
        <f t="shared" si="5"/>
        <v/>
      </c>
      <c r="AD123" s="53" t="s">
        <v>703</v>
      </c>
      <c r="AE123" s="53" t="s">
        <v>2023</v>
      </c>
      <c r="AF123" s="53"/>
      <c r="AG123" s="53" t="s">
        <v>2024</v>
      </c>
      <c r="AH123" s="53">
        <v>1</v>
      </c>
      <c r="AI123" s="83">
        <v>46209</v>
      </c>
      <c r="AJ123" s="53"/>
      <c r="AK123" s="53"/>
    </row>
    <row r="124" spans="3:37" ht="14.25" hidden="1" customHeight="1">
      <c r="C124" s="82" t="s">
        <v>11</v>
      </c>
      <c r="D124" s="82" t="s">
        <v>2078</v>
      </c>
      <c r="E124" s="82" t="s">
        <v>701</v>
      </c>
      <c r="F124" s="82" t="s">
        <v>699</v>
      </c>
      <c r="G124" s="82">
        <v>270</v>
      </c>
      <c r="H124" s="82" t="s">
        <v>702</v>
      </c>
      <c r="I124" s="82">
        <v>1</v>
      </c>
      <c r="J124" s="82">
        <v>3.6</v>
      </c>
      <c r="K124" s="82">
        <v>3.6</v>
      </c>
      <c r="L124" s="26">
        <f t="shared" si="2"/>
        <v>1</v>
      </c>
      <c r="M124" s="26">
        <f t="shared" si="3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4"/>
        <v/>
      </c>
      <c r="AC124" s="53" t="str">
        <f t="shared" si="5"/>
        <v/>
      </c>
      <c r="AD124" s="53" t="s">
        <v>703</v>
      </c>
      <c r="AE124" s="53" t="s">
        <v>2023</v>
      </c>
      <c r="AF124" s="53"/>
      <c r="AG124" s="53" t="s">
        <v>2024</v>
      </c>
      <c r="AH124" s="53">
        <v>1</v>
      </c>
      <c r="AI124" s="83">
        <v>46209</v>
      </c>
      <c r="AJ124" s="53"/>
      <c r="AK124" s="53"/>
    </row>
    <row r="125" spans="3:37" ht="14.25" hidden="1" customHeight="1">
      <c r="C125" s="82" t="s">
        <v>11</v>
      </c>
      <c r="D125" s="82" t="s">
        <v>2079</v>
      </c>
      <c r="E125" s="82" t="s">
        <v>732</v>
      </c>
      <c r="F125" s="82" t="s">
        <v>717</v>
      </c>
      <c r="G125" s="82">
        <v>175</v>
      </c>
      <c r="H125" s="82" t="s">
        <v>702</v>
      </c>
      <c r="I125" s="82">
        <v>10</v>
      </c>
      <c r="J125" s="82">
        <v>4.3</v>
      </c>
      <c r="K125" s="82">
        <v>43</v>
      </c>
      <c r="L125" s="26">
        <f t="shared" ref="L125:L172" si="6">MIN(SUM(N125:Y125),I125)</f>
        <v>10</v>
      </c>
      <c r="M125" s="26">
        <f t="shared" ref="M125:M172" si="7">MAX(0,I125-L125)</f>
        <v>0</v>
      </c>
      <c r="N125" s="26"/>
      <c r="O125" s="26">
        <v>10</v>
      </c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ref="AB125:AB172" si="8">IFERROR(IF(C125="Plate",LEFT(E125,FIND("*",E125,1)-1),""),IF(C125="Plate",LEFT(E125,FIND("x",E125,1)-1),""))</f>
        <v/>
      </c>
      <c r="AC125" s="53" t="str">
        <f t="shared" ref="AC125:AC172" si="9">IF(ROUND(SUM(N125:Y125)-I125,0)&gt;0,"Thừa "&amp;SUM(N125:Y125)-I125,"")</f>
        <v/>
      </c>
      <c r="AD125" s="53" t="s">
        <v>703</v>
      </c>
      <c r="AE125" s="84" t="s">
        <v>1977</v>
      </c>
      <c r="AF125" s="53"/>
      <c r="AG125" s="53" t="s">
        <v>1978</v>
      </c>
      <c r="AH125" s="53">
        <v>10</v>
      </c>
      <c r="AI125" s="83">
        <v>46240</v>
      </c>
      <c r="AJ125" s="53"/>
      <c r="AK125" s="53"/>
    </row>
    <row r="126" spans="3:37" ht="14.25" hidden="1" customHeight="1">
      <c r="C126" s="82" t="s">
        <v>11</v>
      </c>
      <c r="D126" s="82" t="s">
        <v>2080</v>
      </c>
      <c r="E126" s="82" t="s">
        <v>732</v>
      </c>
      <c r="F126" s="82" t="s">
        <v>717</v>
      </c>
      <c r="G126" s="82">
        <v>12036</v>
      </c>
      <c r="H126" s="82" t="s">
        <v>702</v>
      </c>
      <c r="I126" s="82">
        <v>1</v>
      </c>
      <c r="J126" s="82">
        <v>296</v>
      </c>
      <c r="K126" s="82">
        <v>296</v>
      </c>
      <c r="L126" s="26">
        <f t="shared" si="6"/>
        <v>1</v>
      </c>
      <c r="M126" s="26">
        <f t="shared" si="7"/>
        <v>0</v>
      </c>
      <c r="N126" s="26"/>
      <c r="O126" s="26">
        <f>2066/G126</f>
        <v>0.17165171153207046</v>
      </c>
      <c r="P126" s="26">
        <f>10000/G126</f>
        <v>0.83084081090063144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/>
      <c r="AF126" s="53"/>
      <c r="AG126" s="53" t="s">
        <v>576</v>
      </c>
      <c r="AH126" s="53">
        <v>1</v>
      </c>
      <c r="AI126" s="83"/>
      <c r="AJ126" s="53"/>
      <c r="AK126" s="53"/>
    </row>
    <row r="127" spans="3:37" ht="14.25" hidden="1" customHeight="1">
      <c r="C127" s="82" t="s">
        <v>11</v>
      </c>
      <c r="D127" s="82" t="s">
        <v>2081</v>
      </c>
      <c r="E127" s="82" t="s">
        <v>732</v>
      </c>
      <c r="F127" s="82" t="s">
        <v>717</v>
      </c>
      <c r="G127" s="82">
        <v>392</v>
      </c>
      <c r="H127" s="82" t="s">
        <v>702</v>
      </c>
      <c r="I127" s="82">
        <v>10</v>
      </c>
      <c r="J127" s="82">
        <v>9.6</v>
      </c>
      <c r="K127" s="82">
        <v>96</v>
      </c>
      <c r="L127" s="26">
        <f t="shared" si="6"/>
        <v>10</v>
      </c>
      <c r="M127" s="26">
        <f t="shared" si="7"/>
        <v>0</v>
      </c>
      <c r="N127" s="26"/>
      <c r="O127" s="26">
        <v>10</v>
      </c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10</v>
      </c>
      <c r="AI127" s="83">
        <v>46240</v>
      </c>
      <c r="AJ127" s="53"/>
      <c r="AK127" s="53"/>
    </row>
    <row r="128" spans="3:37" ht="14.25" hidden="1" customHeight="1">
      <c r="C128" s="82" t="s">
        <v>11</v>
      </c>
      <c r="D128" s="82" t="s">
        <v>2082</v>
      </c>
      <c r="E128" s="82" t="s">
        <v>732</v>
      </c>
      <c r="F128" s="82" t="s">
        <v>717</v>
      </c>
      <c r="G128" s="82">
        <v>3927</v>
      </c>
      <c r="H128" s="82" t="s">
        <v>702</v>
      </c>
      <c r="I128" s="82">
        <v>10</v>
      </c>
      <c r="J128" s="82">
        <v>96.6</v>
      </c>
      <c r="K128" s="82">
        <v>966</v>
      </c>
      <c r="L128" s="26">
        <f t="shared" si="6"/>
        <v>10</v>
      </c>
      <c r="M128" s="26">
        <f t="shared" si="7"/>
        <v>0</v>
      </c>
      <c r="N128" s="26"/>
      <c r="O128" s="26">
        <v>10</v>
      </c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10</v>
      </c>
      <c r="AI128" s="83">
        <v>46240</v>
      </c>
      <c r="AJ128" s="53"/>
      <c r="AK128" s="53"/>
    </row>
    <row r="129" spans="3:37" ht="14.25" hidden="1" customHeight="1">
      <c r="C129" s="82" t="s">
        <v>11</v>
      </c>
      <c r="D129" s="82" t="s">
        <v>2083</v>
      </c>
      <c r="E129" s="82" t="s">
        <v>732</v>
      </c>
      <c r="F129" s="82" t="s">
        <v>717</v>
      </c>
      <c r="G129" s="82">
        <v>270</v>
      </c>
      <c r="H129" s="82" t="s">
        <v>702</v>
      </c>
      <c r="I129" s="82">
        <v>10</v>
      </c>
      <c r="J129" s="82">
        <v>6.6</v>
      </c>
      <c r="K129" s="82">
        <v>66</v>
      </c>
      <c r="L129" s="26">
        <f t="shared" si="6"/>
        <v>10</v>
      </c>
      <c r="M129" s="26">
        <f t="shared" si="7"/>
        <v>0</v>
      </c>
      <c r="N129" s="26"/>
      <c r="O129" s="26">
        <v>10</v>
      </c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10</v>
      </c>
      <c r="AI129" s="83">
        <v>46240</v>
      </c>
      <c r="AJ129" s="53"/>
      <c r="AK129" s="53"/>
    </row>
    <row r="130" spans="3:37" ht="14.25" hidden="1" customHeight="1">
      <c r="C130" s="82" t="s">
        <v>13</v>
      </c>
      <c r="D130" s="82" t="s">
        <v>2084</v>
      </c>
      <c r="E130" s="82" t="s">
        <v>2037</v>
      </c>
      <c r="F130" s="82" t="s">
        <v>781</v>
      </c>
      <c r="G130" s="82">
        <v>102</v>
      </c>
      <c r="H130" s="82" t="s">
        <v>702</v>
      </c>
      <c r="I130" s="82">
        <v>2</v>
      </c>
      <c r="J130" s="82">
        <v>1.2</v>
      </c>
      <c r="K130" s="82">
        <v>2.4</v>
      </c>
      <c r="L130" s="26">
        <f t="shared" si="6"/>
        <v>2</v>
      </c>
      <c r="M130" s="26">
        <f t="shared" si="7"/>
        <v>0</v>
      </c>
      <c r="N130" s="26"/>
      <c r="O130" s="26"/>
      <c r="P130" s="26"/>
      <c r="Q130" s="26"/>
      <c r="R130" s="26"/>
      <c r="S130" s="26"/>
      <c r="T130" s="26"/>
      <c r="U130" s="26">
        <v>2</v>
      </c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PL12</v>
      </c>
      <c r="AC130" s="53" t="str">
        <f t="shared" si="9"/>
        <v/>
      </c>
      <c r="AD130" s="53" t="s">
        <v>703</v>
      </c>
      <c r="AE130" s="53" t="s">
        <v>2038</v>
      </c>
      <c r="AF130" s="53"/>
      <c r="AG130" s="53" t="s">
        <v>2039</v>
      </c>
      <c r="AH130" s="53">
        <v>2</v>
      </c>
      <c r="AI130" s="83">
        <v>46240</v>
      </c>
      <c r="AJ130" s="53"/>
      <c r="AK130" s="53"/>
    </row>
    <row r="131" spans="3:37" ht="14.25" hidden="1" customHeight="1">
      <c r="C131" s="82" t="s">
        <v>14</v>
      </c>
      <c r="D131" s="82" t="s">
        <v>2085</v>
      </c>
      <c r="E131" s="82" t="s">
        <v>2041</v>
      </c>
      <c r="F131" s="82" t="s">
        <v>2042</v>
      </c>
      <c r="G131" s="82">
        <v>16</v>
      </c>
      <c r="H131" s="82" t="s">
        <v>2043</v>
      </c>
      <c r="I131" s="82">
        <v>8</v>
      </c>
      <c r="J131" s="82">
        <v>0.1</v>
      </c>
      <c r="K131" s="82">
        <v>0.8</v>
      </c>
      <c r="L131" s="26">
        <f t="shared" si="6"/>
        <v>0</v>
      </c>
      <c r="M131" s="26">
        <f t="shared" si="7"/>
        <v>8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/>
      </c>
      <c r="AC131" s="53" t="str">
        <f t="shared" si="9"/>
        <v/>
      </c>
      <c r="AD131" s="53" t="s">
        <v>682</v>
      </c>
      <c r="AE131" s="53"/>
      <c r="AF131" s="53"/>
      <c r="AG131" s="53"/>
      <c r="AH131" s="53">
        <v>0</v>
      </c>
      <c r="AI131" s="83"/>
      <c r="AJ131" s="53"/>
      <c r="AK131" s="53"/>
    </row>
    <row r="132" spans="3:37" ht="14.25" hidden="1" customHeight="1">
      <c r="C132" s="82" t="s">
        <v>13</v>
      </c>
      <c r="D132" s="82" t="s">
        <v>2086</v>
      </c>
      <c r="E132" s="82" t="s">
        <v>1130</v>
      </c>
      <c r="F132" s="82" t="s">
        <v>781</v>
      </c>
      <c r="G132" s="82">
        <v>182</v>
      </c>
      <c r="H132" s="82" t="s">
        <v>702</v>
      </c>
      <c r="I132" s="82">
        <v>4</v>
      </c>
      <c r="J132" s="82">
        <v>1</v>
      </c>
      <c r="K132" s="82">
        <v>4</v>
      </c>
      <c r="L132" s="26">
        <f t="shared" si="6"/>
        <v>4</v>
      </c>
      <c r="M132" s="26">
        <f t="shared" si="7"/>
        <v>0</v>
      </c>
      <c r="N132" s="26"/>
      <c r="O132" s="26"/>
      <c r="P132" s="26"/>
      <c r="Q132" s="26"/>
      <c r="R132" s="26"/>
      <c r="S132" s="26"/>
      <c r="T132" s="26"/>
      <c r="U132" s="26">
        <v>4</v>
      </c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PL10</v>
      </c>
      <c r="AC132" s="53" t="str">
        <f t="shared" si="9"/>
        <v/>
      </c>
      <c r="AD132" s="53" t="s">
        <v>703</v>
      </c>
      <c r="AE132" s="53" t="s">
        <v>2045</v>
      </c>
      <c r="AF132" s="53"/>
      <c r="AG132" s="53" t="s">
        <v>2046</v>
      </c>
      <c r="AH132" s="53">
        <v>4</v>
      </c>
      <c r="AI132" s="83">
        <v>46240</v>
      </c>
      <c r="AJ132" s="53"/>
      <c r="AK132" s="53"/>
    </row>
    <row r="133" spans="3:37" ht="14.25" hidden="1" customHeight="1">
      <c r="C133" s="82" t="s">
        <v>13</v>
      </c>
      <c r="D133" s="82" t="s">
        <v>2087</v>
      </c>
      <c r="E133" s="82" t="s">
        <v>2048</v>
      </c>
      <c r="F133" s="82" t="s">
        <v>702</v>
      </c>
      <c r="G133" s="82">
        <v>279</v>
      </c>
      <c r="H133" s="82" t="s">
        <v>702</v>
      </c>
      <c r="I133" s="82">
        <v>4</v>
      </c>
      <c r="J133" s="82">
        <v>1.7</v>
      </c>
      <c r="K133" s="82">
        <v>6.8</v>
      </c>
      <c r="L133" s="26">
        <f t="shared" si="6"/>
        <v>4</v>
      </c>
      <c r="M133" s="26">
        <f t="shared" si="7"/>
        <v>0</v>
      </c>
      <c r="N133" s="26"/>
      <c r="O133" s="26"/>
      <c r="P133" s="26"/>
      <c r="Q133" s="26"/>
      <c r="R133" s="26"/>
      <c r="S133" s="26"/>
      <c r="T133" s="26"/>
      <c r="U133" s="26">
        <v>4</v>
      </c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PL10</v>
      </c>
      <c r="AC133" s="53" t="str">
        <f t="shared" si="9"/>
        <v/>
      </c>
      <c r="AD133" s="53" t="s">
        <v>703</v>
      </c>
      <c r="AE133" s="53" t="s">
        <v>2045</v>
      </c>
      <c r="AF133" s="53"/>
      <c r="AG133" s="53" t="s">
        <v>2046</v>
      </c>
      <c r="AH133" s="53">
        <v>4</v>
      </c>
      <c r="AI133" s="83">
        <v>46240</v>
      </c>
      <c r="AJ133" s="53"/>
      <c r="AK133" s="53"/>
    </row>
    <row r="134" spans="3:37" ht="14.25" hidden="1" customHeight="1">
      <c r="C134" s="82" t="s">
        <v>13</v>
      </c>
      <c r="D134" s="82" t="s">
        <v>2088</v>
      </c>
      <c r="E134" s="82" t="s">
        <v>2050</v>
      </c>
      <c r="F134" s="82" t="s">
        <v>1997</v>
      </c>
      <c r="G134" s="82">
        <v>4644</v>
      </c>
      <c r="H134" s="82" t="s">
        <v>702</v>
      </c>
      <c r="I134" s="82">
        <v>1</v>
      </c>
      <c r="J134" s="82">
        <v>2662.5</v>
      </c>
      <c r="K134" s="82">
        <v>2662.5</v>
      </c>
      <c r="L134" s="26">
        <f t="shared" si="6"/>
        <v>1</v>
      </c>
      <c r="M134" s="26">
        <f t="shared" si="7"/>
        <v>0</v>
      </c>
      <c r="N134" s="26">
        <v>1</v>
      </c>
      <c r="O134" s="26"/>
      <c r="P134" s="26"/>
      <c r="Q134" s="26"/>
      <c r="R134" s="26"/>
      <c r="S134" s="26"/>
      <c r="T134" s="26">
        <v>2</v>
      </c>
      <c r="U134" s="26"/>
      <c r="V134" s="26">
        <v>4</v>
      </c>
      <c r="W134" s="26"/>
      <c r="X134" s="26"/>
      <c r="Y134" s="26"/>
      <c r="Z134" s="67" t="e">
        <f>SUMIFS([1]Up!$J:$J,[1]Up!$D:$D,D134)</f>
        <v>#VALUE!</v>
      </c>
      <c r="AA134" s="82" t="s">
        <v>4564</v>
      </c>
      <c r="AB134" s="82" t="str">
        <f t="shared" si="8"/>
        <v>PL6</v>
      </c>
      <c r="AC134" s="53" t="str">
        <f t="shared" si="9"/>
        <v>Thừa 6</v>
      </c>
      <c r="AD134" s="53" t="s">
        <v>703</v>
      </c>
      <c r="AE134" s="53"/>
      <c r="AF134" s="53"/>
      <c r="AG134" s="53" t="s">
        <v>576</v>
      </c>
      <c r="AH134" s="53">
        <v>1</v>
      </c>
      <c r="AI134" s="83"/>
      <c r="AJ134" s="53"/>
      <c r="AK134" s="53"/>
    </row>
    <row r="135" spans="3:37" ht="14.25" hidden="1" customHeight="1">
      <c r="C135" s="82" t="s">
        <v>11</v>
      </c>
      <c r="D135" s="82" t="s">
        <v>2089</v>
      </c>
      <c r="E135" s="82" t="s">
        <v>2016</v>
      </c>
      <c r="F135" s="82" t="s">
        <v>699</v>
      </c>
      <c r="G135" s="82">
        <v>187</v>
      </c>
      <c r="H135" s="82" t="s">
        <v>702</v>
      </c>
      <c r="I135" s="82">
        <v>1</v>
      </c>
      <c r="J135" s="82">
        <v>1.4</v>
      </c>
      <c r="K135" s="82">
        <v>1.4</v>
      </c>
      <c r="L135" s="26">
        <f t="shared" si="6"/>
        <v>1</v>
      </c>
      <c r="M135" s="26">
        <f t="shared" si="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>
        <v>1</v>
      </c>
      <c r="X135" s="26"/>
      <c r="Y135" s="26"/>
      <c r="Z135" s="67" t="e">
        <f>SUMIFS([1]Up!$J:$J,[1]Up!$D:$D,D135)</f>
        <v>#VALUE!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53" t="s">
        <v>2017</v>
      </c>
      <c r="AF135" s="53"/>
      <c r="AG135" s="53" t="s">
        <v>2018</v>
      </c>
      <c r="AH135" s="53">
        <v>1</v>
      </c>
      <c r="AI135" s="83">
        <v>46209</v>
      </c>
      <c r="AJ135" s="53"/>
      <c r="AK135" s="53"/>
    </row>
    <row r="136" spans="3:37" ht="14.25" hidden="1" customHeight="1">
      <c r="C136" s="82" t="s">
        <v>11</v>
      </c>
      <c r="D136" s="82" t="s">
        <v>2090</v>
      </c>
      <c r="E136" s="82" t="s">
        <v>2016</v>
      </c>
      <c r="F136" s="82" t="s">
        <v>699</v>
      </c>
      <c r="G136" s="82">
        <v>4268</v>
      </c>
      <c r="H136" s="82" t="s">
        <v>702</v>
      </c>
      <c r="I136" s="82">
        <v>1</v>
      </c>
      <c r="J136" s="82">
        <v>32.700000000000003</v>
      </c>
      <c r="K136" s="82">
        <v>32.700000000000003</v>
      </c>
      <c r="L136" s="26">
        <f t="shared" si="6"/>
        <v>1</v>
      </c>
      <c r="M136" s="26">
        <f t="shared" si="7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>
        <v>1</v>
      </c>
      <c r="X136" s="26"/>
      <c r="Y136" s="26"/>
      <c r="Z136" s="67" t="e">
        <f>SUMIFS([1]Up!$J:$J,[1]Up!$D:$D,D136)</f>
        <v>#VALUE!</v>
      </c>
      <c r="AA136" s="82"/>
      <c r="AB136" s="82" t="str">
        <f t="shared" si="8"/>
        <v/>
      </c>
      <c r="AC136" s="53" t="str">
        <f t="shared" si="9"/>
        <v/>
      </c>
      <c r="AD136" s="53" t="s">
        <v>703</v>
      </c>
      <c r="AE136" s="53" t="s">
        <v>2017</v>
      </c>
      <c r="AF136" s="53"/>
      <c r="AG136" s="53" t="s">
        <v>2018</v>
      </c>
      <c r="AH136" s="53">
        <v>1</v>
      </c>
      <c r="AI136" s="83">
        <v>46209</v>
      </c>
      <c r="AJ136" s="53"/>
      <c r="AK136" s="53"/>
    </row>
    <row r="137" spans="3:37" ht="14.25" hidden="1" customHeight="1">
      <c r="C137" s="82" t="s">
        <v>11</v>
      </c>
      <c r="D137" s="82" t="s">
        <v>2091</v>
      </c>
      <c r="E137" s="82" t="s">
        <v>2016</v>
      </c>
      <c r="F137" s="82" t="s">
        <v>699</v>
      </c>
      <c r="G137" s="82">
        <v>245</v>
      </c>
      <c r="H137" s="82" t="s">
        <v>702</v>
      </c>
      <c r="I137" s="82">
        <v>1</v>
      </c>
      <c r="J137" s="82">
        <v>1.9</v>
      </c>
      <c r="K137" s="82">
        <v>1.9</v>
      </c>
      <c r="L137" s="26">
        <f t="shared" si="6"/>
        <v>1</v>
      </c>
      <c r="M137" s="26">
        <f t="shared" si="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>
        <v>1</v>
      </c>
      <c r="X137" s="26"/>
      <c r="Y137" s="26"/>
      <c r="Z137" s="67" t="e">
        <f>SUMIFS([1]Up!$J:$J,[1]Up!$D:$D,D137)</f>
        <v>#VALUE!</v>
      </c>
      <c r="AA137" s="82"/>
      <c r="AB137" s="82" t="str">
        <f t="shared" si="8"/>
        <v/>
      </c>
      <c r="AC137" s="53" t="str">
        <f t="shared" si="9"/>
        <v/>
      </c>
      <c r="AD137" s="53" t="s">
        <v>703</v>
      </c>
      <c r="AE137" s="53" t="s">
        <v>2017</v>
      </c>
      <c r="AF137" s="53"/>
      <c r="AG137" s="53" t="s">
        <v>2018</v>
      </c>
      <c r="AH137" s="53">
        <v>1</v>
      </c>
      <c r="AI137" s="83">
        <v>46209</v>
      </c>
      <c r="AJ137" s="53"/>
      <c r="AK137" s="53"/>
    </row>
    <row r="138" spans="3:37" ht="14.25" hidden="1" customHeight="1">
      <c r="C138" s="82" t="s">
        <v>11</v>
      </c>
      <c r="D138" s="82" t="s">
        <v>2092</v>
      </c>
      <c r="E138" s="82" t="s">
        <v>701</v>
      </c>
      <c r="F138" s="82" t="s">
        <v>699</v>
      </c>
      <c r="G138" s="82">
        <v>270</v>
      </c>
      <c r="H138" s="82" t="s">
        <v>702</v>
      </c>
      <c r="I138" s="82">
        <v>1</v>
      </c>
      <c r="J138" s="82">
        <v>3.6</v>
      </c>
      <c r="K138" s="82">
        <v>3.6</v>
      </c>
      <c r="L138" s="26">
        <f t="shared" si="6"/>
        <v>1</v>
      </c>
      <c r="M138" s="26">
        <f t="shared" si="7"/>
        <v>0</v>
      </c>
      <c r="N138" s="26">
        <v>1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/>
      </c>
      <c r="AC138" s="53" t="str">
        <f t="shared" si="9"/>
        <v/>
      </c>
      <c r="AD138" s="53" t="s">
        <v>703</v>
      </c>
      <c r="AE138" s="53" t="s">
        <v>2023</v>
      </c>
      <c r="AF138" s="53"/>
      <c r="AG138" s="53" t="s">
        <v>2024</v>
      </c>
      <c r="AH138" s="53">
        <v>1</v>
      </c>
      <c r="AI138" s="83">
        <v>46209</v>
      </c>
      <c r="AJ138" s="53"/>
      <c r="AK138" s="53"/>
    </row>
    <row r="139" spans="3:37" ht="14.25" hidden="1" customHeight="1">
      <c r="C139" s="82" t="s">
        <v>11</v>
      </c>
      <c r="D139" s="82" t="s">
        <v>2093</v>
      </c>
      <c r="E139" s="82" t="s">
        <v>1980</v>
      </c>
      <c r="F139" s="82" t="s">
        <v>717</v>
      </c>
      <c r="G139" s="82">
        <v>12198</v>
      </c>
      <c r="H139" s="82" t="s">
        <v>702</v>
      </c>
      <c r="I139" s="82">
        <v>1</v>
      </c>
      <c r="J139" s="82">
        <v>465.1</v>
      </c>
      <c r="K139" s="82">
        <v>465.1</v>
      </c>
      <c r="L139" s="26">
        <f t="shared" si="6"/>
        <v>1</v>
      </c>
      <c r="M139" s="26">
        <f t="shared" si="7"/>
        <v>0</v>
      </c>
      <c r="N139" s="26"/>
      <c r="O139" s="26">
        <f>(11268+960)/G139</f>
        <v>1.0024594195769798</v>
      </c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/>
      </c>
      <c r="AC139" s="53" t="str">
        <f t="shared" si="9"/>
        <v/>
      </c>
      <c r="AD139" s="53" t="s">
        <v>703</v>
      </c>
      <c r="AE139" s="53"/>
      <c r="AF139" s="53"/>
      <c r="AG139" s="53" t="s">
        <v>576</v>
      </c>
      <c r="AH139" s="53">
        <v>1</v>
      </c>
      <c r="AI139" s="83"/>
      <c r="AJ139" s="53"/>
      <c r="AK139" s="53"/>
    </row>
    <row r="140" spans="3:37" ht="14.25" hidden="1" customHeight="1">
      <c r="C140" s="82" t="s">
        <v>11</v>
      </c>
      <c r="D140" s="82" t="s">
        <v>2094</v>
      </c>
      <c r="E140" s="82" t="s">
        <v>701</v>
      </c>
      <c r="F140" s="82" t="s">
        <v>699</v>
      </c>
      <c r="G140" s="82">
        <v>4279</v>
      </c>
      <c r="H140" s="82" t="s">
        <v>702</v>
      </c>
      <c r="I140" s="82">
        <v>1</v>
      </c>
      <c r="J140" s="82">
        <v>57.1</v>
      </c>
      <c r="K140" s="82">
        <v>57.1</v>
      </c>
      <c r="L140" s="26">
        <f t="shared" si="6"/>
        <v>1</v>
      </c>
      <c r="M140" s="26">
        <f t="shared" si="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/>
      </c>
      <c r="AC140" s="53" t="str">
        <f t="shared" si="9"/>
        <v/>
      </c>
      <c r="AD140" s="53" t="s">
        <v>703</v>
      </c>
      <c r="AE140" s="53" t="s">
        <v>2023</v>
      </c>
      <c r="AF140" s="53"/>
      <c r="AG140" s="53" t="s">
        <v>2024</v>
      </c>
      <c r="AH140" s="53">
        <v>1</v>
      </c>
      <c r="AI140" s="83">
        <v>46209</v>
      </c>
      <c r="AJ140" s="53"/>
      <c r="AK140" s="53"/>
    </row>
    <row r="141" spans="3:37" ht="14.25" hidden="1" customHeight="1">
      <c r="C141" s="82" t="s">
        <v>11</v>
      </c>
      <c r="D141" s="82" t="s">
        <v>2095</v>
      </c>
      <c r="E141" s="82" t="s">
        <v>701</v>
      </c>
      <c r="F141" s="82" t="s">
        <v>699</v>
      </c>
      <c r="G141" s="82">
        <v>166</v>
      </c>
      <c r="H141" s="82" t="s">
        <v>702</v>
      </c>
      <c r="I141" s="82">
        <v>1</v>
      </c>
      <c r="J141" s="82">
        <v>2.2000000000000002</v>
      </c>
      <c r="K141" s="82">
        <v>2.2000000000000002</v>
      </c>
      <c r="L141" s="26">
        <f t="shared" si="6"/>
        <v>1</v>
      </c>
      <c r="M141" s="26">
        <f t="shared" si="7"/>
        <v>0</v>
      </c>
      <c r="N141" s="26">
        <v>1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/>
      </c>
      <c r="AC141" s="53" t="str">
        <f t="shared" si="9"/>
        <v/>
      </c>
      <c r="AD141" s="53" t="s">
        <v>703</v>
      </c>
      <c r="AE141" s="53" t="s">
        <v>2023</v>
      </c>
      <c r="AF141" s="53"/>
      <c r="AG141" s="53" t="s">
        <v>2024</v>
      </c>
      <c r="AH141" s="53">
        <v>1</v>
      </c>
      <c r="AI141" s="83">
        <v>46209</v>
      </c>
      <c r="AJ141" s="53"/>
      <c r="AK141" s="53"/>
    </row>
    <row r="142" spans="3:37" ht="14.25" hidden="1" customHeight="1">
      <c r="C142" s="82" t="s">
        <v>11</v>
      </c>
      <c r="D142" s="82" t="s">
        <v>2096</v>
      </c>
      <c r="E142" s="82" t="s">
        <v>732</v>
      </c>
      <c r="F142" s="82" t="s">
        <v>717</v>
      </c>
      <c r="G142" s="82">
        <v>175</v>
      </c>
      <c r="H142" s="82" t="s">
        <v>702</v>
      </c>
      <c r="I142" s="82">
        <v>9</v>
      </c>
      <c r="J142" s="82">
        <v>4.3</v>
      </c>
      <c r="K142" s="82">
        <v>38.699999999999996</v>
      </c>
      <c r="L142" s="26">
        <f t="shared" si="6"/>
        <v>9</v>
      </c>
      <c r="M142" s="26">
        <f t="shared" si="7"/>
        <v>0</v>
      </c>
      <c r="N142" s="26"/>
      <c r="O142" s="26">
        <v>9</v>
      </c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/>
      </c>
      <c r="AC142" s="53" t="str">
        <f t="shared" si="9"/>
        <v/>
      </c>
      <c r="AD142" s="53" t="s">
        <v>703</v>
      </c>
      <c r="AE142" s="84" t="s">
        <v>1977</v>
      </c>
      <c r="AF142" s="53"/>
      <c r="AG142" s="53" t="s">
        <v>1978</v>
      </c>
      <c r="AH142" s="53">
        <v>9</v>
      </c>
      <c r="AI142" s="83">
        <v>46240</v>
      </c>
      <c r="AJ142" s="53"/>
      <c r="AK142" s="53"/>
    </row>
    <row r="143" spans="3:37" ht="14.25" hidden="1" customHeight="1">
      <c r="C143" s="82" t="s">
        <v>11</v>
      </c>
      <c r="D143" s="82" t="s">
        <v>2097</v>
      </c>
      <c r="E143" s="82" t="s">
        <v>732</v>
      </c>
      <c r="F143" s="82" t="s">
        <v>717</v>
      </c>
      <c r="G143" s="82">
        <v>392</v>
      </c>
      <c r="H143" s="82" t="s">
        <v>702</v>
      </c>
      <c r="I143" s="82">
        <v>9</v>
      </c>
      <c r="J143" s="82">
        <v>9.6</v>
      </c>
      <c r="K143" s="82">
        <v>86.399999999999991</v>
      </c>
      <c r="L143" s="26">
        <f t="shared" si="6"/>
        <v>9</v>
      </c>
      <c r="M143" s="26">
        <f t="shared" si="7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/>
      </c>
      <c r="AC143" s="53" t="str">
        <f t="shared" si="9"/>
        <v/>
      </c>
      <c r="AD143" s="53" t="s">
        <v>703</v>
      </c>
      <c r="AE143" s="84" t="s">
        <v>1977</v>
      </c>
      <c r="AF143" s="53"/>
      <c r="AG143" s="53" t="s">
        <v>1978</v>
      </c>
      <c r="AH143" s="53">
        <v>9</v>
      </c>
      <c r="AI143" s="83">
        <v>46240</v>
      </c>
      <c r="AJ143" s="53"/>
      <c r="AK143" s="53"/>
    </row>
    <row r="144" spans="3:37" ht="14.25" hidden="1" customHeight="1">
      <c r="C144" s="82" t="s">
        <v>11</v>
      </c>
      <c r="D144" s="82" t="s">
        <v>2098</v>
      </c>
      <c r="E144" s="82" t="s">
        <v>732</v>
      </c>
      <c r="F144" s="82" t="s">
        <v>717</v>
      </c>
      <c r="G144" s="82">
        <v>3927</v>
      </c>
      <c r="H144" s="82" t="s">
        <v>702</v>
      </c>
      <c r="I144" s="82">
        <v>8</v>
      </c>
      <c r="J144" s="82">
        <v>96.6</v>
      </c>
      <c r="K144" s="82">
        <v>772.8</v>
      </c>
      <c r="L144" s="26">
        <f t="shared" si="6"/>
        <v>8</v>
      </c>
      <c r="M144" s="26">
        <f t="shared" si="7"/>
        <v>0</v>
      </c>
      <c r="N144" s="26"/>
      <c r="O144" s="26">
        <v>8</v>
      </c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/>
      </c>
      <c r="AC144" s="53" t="str">
        <f t="shared" si="9"/>
        <v/>
      </c>
      <c r="AD144" s="53" t="s">
        <v>703</v>
      </c>
      <c r="AE144" s="84" t="s">
        <v>1977</v>
      </c>
      <c r="AF144" s="53"/>
      <c r="AG144" s="53" t="s">
        <v>1978</v>
      </c>
      <c r="AH144" s="53">
        <v>8</v>
      </c>
      <c r="AI144" s="83">
        <v>46240</v>
      </c>
      <c r="AJ144" s="53"/>
      <c r="AK144" s="53"/>
    </row>
    <row r="145" spans="3:37" ht="14.25" hidden="1" customHeight="1">
      <c r="C145" s="82" t="s">
        <v>11</v>
      </c>
      <c r="D145" s="82" t="s">
        <v>2099</v>
      </c>
      <c r="E145" s="82" t="s">
        <v>732</v>
      </c>
      <c r="F145" s="82" t="s">
        <v>717</v>
      </c>
      <c r="G145" s="82">
        <v>270</v>
      </c>
      <c r="H145" s="82" t="s">
        <v>702</v>
      </c>
      <c r="I145" s="82">
        <v>9</v>
      </c>
      <c r="J145" s="82">
        <v>6.6</v>
      </c>
      <c r="K145" s="82">
        <v>59.4</v>
      </c>
      <c r="L145" s="26">
        <f t="shared" si="6"/>
        <v>9</v>
      </c>
      <c r="M145" s="26">
        <f t="shared" si="7"/>
        <v>0</v>
      </c>
      <c r="N145" s="26"/>
      <c r="O145" s="26">
        <v>9</v>
      </c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/>
      </c>
      <c r="AC145" s="53" t="str">
        <f t="shared" si="9"/>
        <v/>
      </c>
      <c r="AD145" s="53" t="s">
        <v>703</v>
      </c>
      <c r="AE145" s="84" t="s">
        <v>1977</v>
      </c>
      <c r="AF145" s="53"/>
      <c r="AG145" s="53" t="s">
        <v>1978</v>
      </c>
      <c r="AH145" s="53">
        <v>9</v>
      </c>
      <c r="AI145" s="83">
        <v>46240</v>
      </c>
      <c r="AJ145" s="53"/>
      <c r="AK145" s="53"/>
    </row>
    <row r="146" spans="3:37" ht="14.25" hidden="1" customHeight="1">
      <c r="C146" s="82" t="s">
        <v>11</v>
      </c>
      <c r="D146" s="82" t="s">
        <v>2100</v>
      </c>
      <c r="E146" s="82" t="s">
        <v>732</v>
      </c>
      <c r="F146" s="82" t="s">
        <v>717</v>
      </c>
      <c r="G146" s="82">
        <v>12036</v>
      </c>
      <c r="H146" s="82" t="s">
        <v>702</v>
      </c>
      <c r="I146" s="82">
        <v>1</v>
      </c>
      <c r="J146" s="82">
        <v>296</v>
      </c>
      <c r="K146" s="82">
        <v>296</v>
      </c>
      <c r="L146" s="26">
        <f t="shared" si="6"/>
        <v>1</v>
      </c>
      <c r="M146" s="26">
        <f t="shared" si="7"/>
        <v>0</v>
      </c>
      <c r="N146" s="26"/>
      <c r="O146" s="26">
        <f>1566/G146</f>
        <v>0.13010967098703888</v>
      </c>
      <c r="P146" s="26"/>
      <c r="Q146" s="26">
        <f>10500/G146</f>
        <v>0.87238285144566297</v>
      </c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/>
      </c>
      <c r="AC146" s="53" t="str">
        <f t="shared" si="9"/>
        <v/>
      </c>
      <c r="AD146" s="53" t="s">
        <v>703</v>
      </c>
      <c r="AE146" s="53"/>
      <c r="AF146" s="53"/>
      <c r="AG146" s="53" t="s">
        <v>576</v>
      </c>
      <c r="AH146" s="53">
        <v>1</v>
      </c>
      <c r="AI146" s="83"/>
      <c r="AJ146" s="53"/>
      <c r="AK146" s="53"/>
    </row>
    <row r="147" spans="3:37" ht="14.25" hidden="1" customHeight="1">
      <c r="C147" s="82" t="s">
        <v>11</v>
      </c>
      <c r="D147" s="82" t="s">
        <v>2101</v>
      </c>
      <c r="E147" s="82" t="s">
        <v>732</v>
      </c>
      <c r="F147" s="82" t="s">
        <v>717</v>
      </c>
      <c r="G147" s="82">
        <v>1562</v>
      </c>
      <c r="H147" s="82" t="s">
        <v>702</v>
      </c>
      <c r="I147" s="82">
        <v>1</v>
      </c>
      <c r="J147" s="82">
        <v>38.4</v>
      </c>
      <c r="K147" s="82">
        <v>38.4</v>
      </c>
      <c r="L147" s="26">
        <f t="shared" si="6"/>
        <v>1</v>
      </c>
      <c r="M147" s="26">
        <f t="shared" si="7"/>
        <v>0</v>
      </c>
      <c r="N147" s="26"/>
      <c r="O147" s="26">
        <v>1</v>
      </c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/>
      </c>
      <c r="AC147" s="53" t="str">
        <f t="shared" si="9"/>
        <v/>
      </c>
      <c r="AD147" s="53" t="s">
        <v>703</v>
      </c>
      <c r="AE147" s="84" t="s">
        <v>1977</v>
      </c>
      <c r="AF147" s="53"/>
      <c r="AG147" s="53" t="s">
        <v>1978</v>
      </c>
      <c r="AH147" s="53">
        <v>1</v>
      </c>
      <c r="AI147" s="83">
        <v>46240</v>
      </c>
      <c r="AJ147" s="53"/>
      <c r="AK147" s="53"/>
    </row>
    <row r="148" spans="3:37" ht="14.25" hidden="1" customHeight="1">
      <c r="C148" s="82" t="s">
        <v>11</v>
      </c>
      <c r="D148" s="82" t="s">
        <v>2102</v>
      </c>
      <c r="E148" s="82" t="s">
        <v>732</v>
      </c>
      <c r="F148" s="82" t="s">
        <v>717</v>
      </c>
      <c r="G148" s="82">
        <v>2412</v>
      </c>
      <c r="H148" s="82" t="s">
        <v>702</v>
      </c>
      <c r="I148" s="82">
        <v>1</v>
      </c>
      <c r="J148" s="82">
        <v>59.3</v>
      </c>
      <c r="K148" s="82">
        <v>59.3</v>
      </c>
      <c r="L148" s="26">
        <f t="shared" si="6"/>
        <v>1</v>
      </c>
      <c r="M148" s="26">
        <f t="shared" si="7"/>
        <v>0</v>
      </c>
      <c r="N148" s="26"/>
      <c r="O148" s="26">
        <v>1</v>
      </c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/>
      </c>
      <c r="AC148" s="53" t="str">
        <f t="shared" si="9"/>
        <v/>
      </c>
      <c r="AD148" s="53" t="s">
        <v>703</v>
      </c>
      <c r="AE148" s="84" t="s">
        <v>1977</v>
      </c>
      <c r="AF148" s="53"/>
      <c r="AG148" s="53" t="s">
        <v>1978</v>
      </c>
      <c r="AH148" s="53">
        <v>1</v>
      </c>
      <c r="AI148" s="83">
        <v>46240</v>
      </c>
      <c r="AJ148" s="53"/>
      <c r="AK148" s="53"/>
    </row>
    <row r="149" spans="3:37" ht="14.25" hidden="1" customHeight="1">
      <c r="C149" s="82" t="s">
        <v>11</v>
      </c>
      <c r="D149" s="82" t="s">
        <v>2103</v>
      </c>
      <c r="E149" s="82" t="s">
        <v>732</v>
      </c>
      <c r="F149" s="82" t="s">
        <v>717</v>
      </c>
      <c r="G149" s="82">
        <v>2412</v>
      </c>
      <c r="H149" s="82" t="s">
        <v>702</v>
      </c>
      <c r="I149" s="82">
        <v>1</v>
      </c>
      <c r="J149" s="82">
        <v>59.3</v>
      </c>
      <c r="K149" s="82">
        <v>59.3</v>
      </c>
      <c r="L149" s="26">
        <f t="shared" si="6"/>
        <v>1</v>
      </c>
      <c r="M149" s="26">
        <f t="shared" si="7"/>
        <v>0</v>
      </c>
      <c r="N149" s="26"/>
      <c r="O149" s="26">
        <v>1</v>
      </c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/>
      </c>
      <c r="AC149" s="53" t="str">
        <f t="shared" si="9"/>
        <v/>
      </c>
      <c r="AD149" s="53" t="s">
        <v>703</v>
      </c>
      <c r="AE149" s="84" t="s">
        <v>1977</v>
      </c>
      <c r="AF149" s="53"/>
      <c r="AG149" s="53" t="s">
        <v>1978</v>
      </c>
      <c r="AH149" s="53">
        <v>1</v>
      </c>
      <c r="AI149" s="83">
        <v>46240</v>
      </c>
      <c r="AJ149" s="53"/>
      <c r="AK149" s="53"/>
    </row>
    <row r="150" spans="3:37" ht="14.25" hidden="1" customHeight="1">
      <c r="C150" s="82" t="s">
        <v>11</v>
      </c>
      <c r="D150" s="82" t="s">
        <v>2104</v>
      </c>
      <c r="E150" s="82" t="s">
        <v>732</v>
      </c>
      <c r="F150" s="82" t="s">
        <v>717</v>
      </c>
      <c r="G150" s="82">
        <v>978</v>
      </c>
      <c r="H150" s="82" t="s">
        <v>702</v>
      </c>
      <c r="I150" s="82">
        <v>1</v>
      </c>
      <c r="J150" s="82">
        <v>24.1</v>
      </c>
      <c r="K150" s="82">
        <v>24.1</v>
      </c>
      <c r="L150" s="26">
        <f t="shared" si="6"/>
        <v>1</v>
      </c>
      <c r="M150" s="26">
        <f t="shared" si="7"/>
        <v>0</v>
      </c>
      <c r="N150" s="26"/>
      <c r="O150" s="26">
        <v>1</v>
      </c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/>
      </c>
      <c r="AC150" s="53" t="str">
        <f t="shared" si="9"/>
        <v/>
      </c>
      <c r="AD150" s="53" t="s">
        <v>703</v>
      </c>
      <c r="AE150" s="84" t="s">
        <v>1977</v>
      </c>
      <c r="AF150" s="53"/>
      <c r="AG150" s="53" t="s">
        <v>1978</v>
      </c>
      <c r="AH150" s="53">
        <v>1</v>
      </c>
      <c r="AI150" s="83">
        <v>46240</v>
      </c>
      <c r="AJ150" s="53"/>
      <c r="AK150" s="53"/>
    </row>
    <row r="151" spans="3:37" ht="14.25" hidden="1" customHeight="1">
      <c r="C151" s="82" t="s">
        <v>13</v>
      </c>
      <c r="D151" s="82" t="s">
        <v>2105</v>
      </c>
      <c r="E151" s="82" t="s">
        <v>2037</v>
      </c>
      <c r="F151" s="82" t="s">
        <v>781</v>
      </c>
      <c r="G151" s="82">
        <v>102</v>
      </c>
      <c r="H151" s="82" t="s">
        <v>702</v>
      </c>
      <c r="I151" s="82">
        <v>2</v>
      </c>
      <c r="J151" s="82">
        <v>1.2</v>
      </c>
      <c r="K151" s="82">
        <v>2.4</v>
      </c>
      <c r="L151" s="26">
        <f t="shared" si="6"/>
        <v>2</v>
      </c>
      <c r="M151" s="26">
        <f t="shared" si="7"/>
        <v>0</v>
      </c>
      <c r="N151" s="26"/>
      <c r="O151" s="26"/>
      <c r="P151" s="26"/>
      <c r="Q151" s="26"/>
      <c r="R151" s="26"/>
      <c r="S151" s="26"/>
      <c r="T151" s="26"/>
      <c r="U151" s="26">
        <v>2</v>
      </c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PL12</v>
      </c>
      <c r="AC151" s="53" t="str">
        <f t="shared" si="9"/>
        <v/>
      </c>
      <c r="AD151" s="53" t="s">
        <v>703</v>
      </c>
      <c r="AE151" s="53" t="s">
        <v>2038</v>
      </c>
      <c r="AF151" s="53"/>
      <c r="AG151" s="53" t="s">
        <v>2039</v>
      </c>
      <c r="AH151" s="53">
        <v>2</v>
      </c>
      <c r="AI151" s="83">
        <v>46240</v>
      </c>
      <c r="AJ151" s="53"/>
      <c r="AK151" s="53"/>
    </row>
    <row r="152" spans="3:37" ht="14.25" hidden="1" customHeight="1">
      <c r="C152" s="82" t="s">
        <v>14</v>
      </c>
      <c r="D152" s="82" t="s">
        <v>2106</v>
      </c>
      <c r="E152" s="82" t="s">
        <v>2041</v>
      </c>
      <c r="F152" s="82" t="s">
        <v>2042</v>
      </c>
      <c r="G152" s="82">
        <v>16</v>
      </c>
      <c r="H152" s="82" t="s">
        <v>2043</v>
      </c>
      <c r="I152" s="82">
        <v>8</v>
      </c>
      <c r="J152" s="82">
        <v>0.1</v>
      </c>
      <c r="K152" s="82">
        <v>0.8</v>
      </c>
      <c r="L152" s="26">
        <f t="shared" si="6"/>
        <v>0</v>
      </c>
      <c r="M152" s="26">
        <f t="shared" si="7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/>
      </c>
      <c r="AC152" s="53" t="str">
        <f t="shared" si="9"/>
        <v/>
      </c>
      <c r="AD152" s="53" t="s">
        <v>682</v>
      </c>
      <c r="AE152" s="53"/>
      <c r="AF152" s="53"/>
      <c r="AG152" s="53"/>
      <c r="AH152" s="53">
        <v>0</v>
      </c>
      <c r="AI152" s="83"/>
      <c r="AJ152" s="53"/>
      <c r="AK152" s="53"/>
    </row>
    <row r="153" spans="3:37" ht="14.25" hidden="1" customHeight="1">
      <c r="C153" s="82" t="s">
        <v>13</v>
      </c>
      <c r="D153" s="82" t="s">
        <v>2107</v>
      </c>
      <c r="E153" s="82" t="s">
        <v>1130</v>
      </c>
      <c r="F153" s="82" t="s">
        <v>781</v>
      </c>
      <c r="G153" s="82">
        <v>182</v>
      </c>
      <c r="H153" s="82" t="s">
        <v>702</v>
      </c>
      <c r="I153" s="82">
        <v>4</v>
      </c>
      <c r="J153" s="82">
        <v>1</v>
      </c>
      <c r="K153" s="82">
        <v>4</v>
      </c>
      <c r="L153" s="26">
        <f t="shared" si="6"/>
        <v>4</v>
      </c>
      <c r="M153" s="26">
        <f t="shared" si="7"/>
        <v>0</v>
      </c>
      <c r="N153" s="26"/>
      <c r="O153" s="26"/>
      <c r="P153" s="26"/>
      <c r="Q153" s="26"/>
      <c r="R153" s="26"/>
      <c r="S153" s="26"/>
      <c r="T153" s="26"/>
      <c r="U153" s="26">
        <v>4</v>
      </c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8"/>
        <v>PL10</v>
      </c>
      <c r="AC153" s="53" t="str">
        <f t="shared" si="9"/>
        <v/>
      </c>
      <c r="AD153" s="53" t="s">
        <v>703</v>
      </c>
      <c r="AE153" s="53" t="s">
        <v>2045</v>
      </c>
      <c r="AF153" s="53"/>
      <c r="AG153" s="53" t="s">
        <v>2046</v>
      </c>
      <c r="AH153" s="53">
        <v>4</v>
      </c>
      <c r="AI153" s="83">
        <v>46240</v>
      </c>
      <c r="AJ153" s="53"/>
      <c r="AK153" s="53"/>
    </row>
    <row r="154" spans="3:37" ht="14.25" hidden="1" customHeight="1">
      <c r="C154" s="82" t="s">
        <v>13</v>
      </c>
      <c r="D154" s="82" t="s">
        <v>2108</v>
      </c>
      <c r="E154" s="82" t="s">
        <v>2048</v>
      </c>
      <c r="F154" s="82" t="s">
        <v>702</v>
      </c>
      <c r="G154" s="82">
        <v>279</v>
      </c>
      <c r="H154" s="82" t="s">
        <v>702</v>
      </c>
      <c r="I154" s="82">
        <v>4</v>
      </c>
      <c r="J154" s="82">
        <v>1.7</v>
      </c>
      <c r="K154" s="82">
        <v>6.8</v>
      </c>
      <c r="L154" s="26">
        <f t="shared" si="6"/>
        <v>4</v>
      </c>
      <c r="M154" s="26">
        <f t="shared" si="7"/>
        <v>0</v>
      </c>
      <c r="N154" s="26"/>
      <c r="O154" s="26"/>
      <c r="P154" s="26"/>
      <c r="Q154" s="26"/>
      <c r="R154" s="26"/>
      <c r="S154" s="26"/>
      <c r="T154" s="26"/>
      <c r="U154" s="26">
        <v>4</v>
      </c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8"/>
        <v>PL10</v>
      </c>
      <c r="AC154" s="53" t="str">
        <f t="shared" si="9"/>
        <v/>
      </c>
      <c r="AD154" s="53" t="s">
        <v>703</v>
      </c>
      <c r="AE154" s="53" t="s">
        <v>2045</v>
      </c>
      <c r="AF154" s="53"/>
      <c r="AG154" s="53" t="s">
        <v>2046</v>
      </c>
      <c r="AH154" s="53">
        <v>4</v>
      </c>
      <c r="AI154" s="83">
        <v>46240</v>
      </c>
      <c r="AJ154" s="53"/>
      <c r="AK154" s="53"/>
    </row>
    <row r="155" spans="3:37" ht="14.25" hidden="1" customHeight="1">
      <c r="C155" s="82" t="s">
        <v>13</v>
      </c>
      <c r="D155" s="82" t="s">
        <v>2109</v>
      </c>
      <c r="E155" s="82" t="s">
        <v>2050</v>
      </c>
      <c r="F155" s="82" t="s">
        <v>1997</v>
      </c>
      <c r="G155" s="82">
        <v>4644</v>
      </c>
      <c r="H155" s="82" t="s">
        <v>702</v>
      </c>
      <c r="I155" s="82">
        <v>1</v>
      </c>
      <c r="J155" s="82">
        <v>2610.6999999999998</v>
      </c>
      <c r="K155" s="82">
        <v>2610.6999999999998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>
        <v>6</v>
      </c>
      <c r="W155" s="26"/>
      <c r="X155" s="26"/>
      <c r="Y155" s="26"/>
      <c r="Z155" s="67" t="e">
        <f>SUMIFS([1]Up!$J:$J,[1]Up!$D:$D,D155)</f>
        <v>#VALUE!</v>
      </c>
      <c r="AA155" s="82" t="s">
        <v>4565</v>
      </c>
      <c r="AB155" s="82" t="str">
        <f t="shared" si="8"/>
        <v>PL6</v>
      </c>
      <c r="AC155" s="53" t="str">
        <f t="shared" si="9"/>
        <v>Thừa 6</v>
      </c>
      <c r="AD155" s="53" t="s">
        <v>703</v>
      </c>
      <c r="AE155" s="53"/>
      <c r="AF155" s="53"/>
      <c r="AG155" s="53" t="s">
        <v>576</v>
      </c>
      <c r="AH155" s="53">
        <v>1</v>
      </c>
      <c r="AI155" s="83"/>
      <c r="AJ155" s="53"/>
      <c r="AK155" s="53"/>
    </row>
    <row r="156" spans="3:37" ht="14.25" hidden="1" customHeight="1">
      <c r="C156" s="82" t="s">
        <v>14</v>
      </c>
      <c r="D156" s="82" t="s">
        <v>2110</v>
      </c>
      <c r="E156" s="82" t="s">
        <v>2111</v>
      </c>
      <c r="F156" s="82" t="s">
        <v>2112</v>
      </c>
      <c r="G156" s="82">
        <v>34600</v>
      </c>
      <c r="H156" s="82" t="s">
        <v>2113</v>
      </c>
      <c r="I156" s="82">
        <v>1</v>
      </c>
      <c r="J156" s="82">
        <v>13</v>
      </c>
      <c r="K156" s="82">
        <v>13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/>
      </c>
      <c r="AC156" s="53" t="str">
        <f t="shared" si="9"/>
        <v/>
      </c>
      <c r="AD156" s="53" t="s">
        <v>682</v>
      </c>
      <c r="AE156" s="53"/>
      <c r="AF156" s="53"/>
      <c r="AG156" s="53"/>
      <c r="AH156" s="53">
        <v>0</v>
      </c>
      <c r="AI156" s="83"/>
      <c r="AJ156" s="53"/>
      <c r="AK156" s="53"/>
    </row>
    <row r="157" spans="3:37" ht="14.25" hidden="1" customHeight="1">
      <c r="C157" s="82" t="s">
        <v>11</v>
      </c>
      <c r="D157" s="82" t="s">
        <v>2114</v>
      </c>
      <c r="E157" s="82" t="s">
        <v>1980</v>
      </c>
      <c r="F157" s="82" t="s">
        <v>717</v>
      </c>
      <c r="G157" s="82">
        <v>5286</v>
      </c>
      <c r="H157" s="82" t="s">
        <v>702</v>
      </c>
      <c r="I157" s="82">
        <v>1</v>
      </c>
      <c r="J157" s="82">
        <v>201.5</v>
      </c>
      <c r="K157" s="82">
        <v>201.5</v>
      </c>
      <c r="L157" s="26">
        <f t="shared" si="6"/>
        <v>1</v>
      </c>
      <c r="M157" s="26">
        <f t="shared" si="7"/>
        <v>0</v>
      </c>
      <c r="N157" s="26"/>
      <c r="O157" s="26">
        <v>1</v>
      </c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/>
      </c>
      <c r="AC157" s="53" t="str">
        <f t="shared" si="9"/>
        <v/>
      </c>
      <c r="AD157" s="53" t="s">
        <v>703</v>
      </c>
      <c r="AE157" s="53" t="s">
        <v>1981</v>
      </c>
      <c r="AF157" s="53"/>
      <c r="AG157" s="53" t="s">
        <v>1982</v>
      </c>
      <c r="AH157" s="53">
        <v>1</v>
      </c>
      <c r="AI157" s="83">
        <v>46240</v>
      </c>
      <c r="AJ157" s="53"/>
      <c r="AK157" s="53"/>
    </row>
    <row r="158" spans="3:37" ht="14.25" hidden="1" customHeight="1">
      <c r="C158" s="82" t="s">
        <v>11</v>
      </c>
      <c r="D158" s="82" t="s">
        <v>2115</v>
      </c>
      <c r="E158" s="82" t="s">
        <v>732</v>
      </c>
      <c r="F158" s="82" t="s">
        <v>717</v>
      </c>
      <c r="G158" s="82">
        <v>10676</v>
      </c>
      <c r="H158" s="82" t="s">
        <v>702</v>
      </c>
      <c r="I158" s="82">
        <v>1</v>
      </c>
      <c r="J158" s="82">
        <v>262.60000000000002</v>
      </c>
      <c r="K158" s="82">
        <v>262.60000000000002</v>
      </c>
      <c r="L158" s="26">
        <f t="shared" si="6"/>
        <v>1</v>
      </c>
      <c r="M158" s="26">
        <f t="shared" si="7"/>
        <v>0</v>
      </c>
      <c r="N158" s="26"/>
      <c r="O158" s="26"/>
      <c r="P158" s="26"/>
      <c r="Q158" s="26"/>
      <c r="R158" s="26">
        <v>1</v>
      </c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si="8"/>
        <v/>
      </c>
      <c r="AC158" s="53" t="str">
        <f t="shared" si="9"/>
        <v/>
      </c>
      <c r="AD158" s="53" t="s">
        <v>703</v>
      </c>
      <c r="AE158" s="84" t="s">
        <v>1977</v>
      </c>
      <c r="AF158" s="53"/>
      <c r="AG158" s="53" t="s">
        <v>1978</v>
      </c>
      <c r="AH158" s="53">
        <v>1</v>
      </c>
      <c r="AI158" s="83">
        <v>46240</v>
      </c>
      <c r="AJ158" s="53"/>
      <c r="AK158" s="53"/>
    </row>
    <row r="159" spans="3:37" ht="14.25" hidden="1" customHeight="1">
      <c r="C159" s="82" t="s">
        <v>11</v>
      </c>
      <c r="D159" s="82" t="s">
        <v>2116</v>
      </c>
      <c r="E159" s="82" t="s">
        <v>732</v>
      </c>
      <c r="F159" s="82" t="s">
        <v>717</v>
      </c>
      <c r="G159" s="82">
        <v>164</v>
      </c>
      <c r="H159" s="82" t="s">
        <v>702</v>
      </c>
      <c r="I159" s="82">
        <v>6</v>
      </c>
      <c r="J159" s="82">
        <v>4</v>
      </c>
      <c r="K159" s="82">
        <v>24</v>
      </c>
      <c r="L159" s="26">
        <f t="shared" si="6"/>
        <v>6</v>
      </c>
      <c r="M159" s="26">
        <f t="shared" si="7"/>
        <v>0</v>
      </c>
      <c r="N159" s="26"/>
      <c r="O159" s="26"/>
      <c r="P159" s="26">
        <v>6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8"/>
        <v/>
      </c>
      <c r="AC159" s="53" t="str">
        <f t="shared" si="9"/>
        <v/>
      </c>
      <c r="AD159" s="53" t="s">
        <v>703</v>
      </c>
      <c r="AE159" s="84" t="s">
        <v>1977</v>
      </c>
      <c r="AF159" s="53"/>
      <c r="AG159" s="53" t="s">
        <v>1978</v>
      </c>
      <c r="AH159" s="53">
        <v>6</v>
      </c>
      <c r="AI159" s="83">
        <v>46240</v>
      </c>
      <c r="AJ159" s="53"/>
      <c r="AK159" s="53"/>
    </row>
    <row r="160" spans="3:37" ht="14.25" hidden="1" customHeight="1">
      <c r="C160" s="82" t="s">
        <v>11</v>
      </c>
      <c r="D160" s="82" t="s">
        <v>2117</v>
      </c>
      <c r="E160" s="82" t="s">
        <v>732</v>
      </c>
      <c r="F160" s="82" t="s">
        <v>717</v>
      </c>
      <c r="G160" s="82">
        <v>164</v>
      </c>
      <c r="H160" s="82" t="s">
        <v>702</v>
      </c>
      <c r="I160" s="82">
        <v>5</v>
      </c>
      <c r="J160" s="82">
        <v>4</v>
      </c>
      <c r="K160" s="82">
        <v>20</v>
      </c>
      <c r="L160" s="26">
        <f t="shared" si="6"/>
        <v>5</v>
      </c>
      <c r="M160" s="26">
        <f t="shared" si="7"/>
        <v>0</v>
      </c>
      <c r="N160" s="26"/>
      <c r="O160" s="26">
        <v>4</v>
      </c>
      <c r="P160" s="26">
        <v>1</v>
      </c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8"/>
        <v/>
      </c>
      <c r="AC160" s="53" t="str">
        <f t="shared" si="9"/>
        <v/>
      </c>
      <c r="AD160" s="53" t="s">
        <v>703</v>
      </c>
      <c r="AE160" s="84" t="s">
        <v>1977</v>
      </c>
      <c r="AF160" s="53"/>
      <c r="AG160" s="53" t="s">
        <v>1978</v>
      </c>
      <c r="AH160" s="53">
        <v>5</v>
      </c>
      <c r="AI160" s="83">
        <v>46240</v>
      </c>
      <c r="AJ160" s="53"/>
      <c r="AK160" s="53"/>
    </row>
    <row r="161" spans="3:37" ht="14.25" hidden="1" customHeight="1">
      <c r="C161" s="82" t="s">
        <v>11</v>
      </c>
      <c r="D161" s="82" t="s">
        <v>2118</v>
      </c>
      <c r="E161" s="82" t="s">
        <v>732</v>
      </c>
      <c r="F161" s="82" t="s">
        <v>717</v>
      </c>
      <c r="G161" s="82">
        <v>1086</v>
      </c>
      <c r="H161" s="82" t="s">
        <v>702</v>
      </c>
      <c r="I161" s="82">
        <v>1</v>
      </c>
      <c r="J161" s="82">
        <v>26.7</v>
      </c>
      <c r="K161" s="82">
        <v>26.7</v>
      </c>
      <c r="L161" s="26">
        <f t="shared" si="6"/>
        <v>1</v>
      </c>
      <c r="M161" s="26">
        <f t="shared" si="7"/>
        <v>0</v>
      </c>
      <c r="N161" s="26"/>
      <c r="O161" s="26"/>
      <c r="P161" s="26"/>
      <c r="Q161" s="26"/>
      <c r="R161" s="26">
        <v>1</v>
      </c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8"/>
        <v/>
      </c>
      <c r="AC161" s="53" t="str">
        <f t="shared" si="9"/>
        <v/>
      </c>
      <c r="AD161" s="53" t="s">
        <v>703</v>
      </c>
      <c r="AE161" s="84" t="s">
        <v>1977</v>
      </c>
      <c r="AF161" s="53"/>
      <c r="AG161" s="53" t="s">
        <v>1978</v>
      </c>
      <c r="AH161" s="53">
        <v>1</v>
      </c>
      <c r="AI161" s="83">
        <v>46240</v>
      </c>
      <c r="AJ161" s="53"/>
      <c r="AK161" s="53"/>
    </row>
    <row r="162" spans="3:37" ht="14.25" hidden="1" customHeight="1">
      <c r="C162" s="82" t="s">
        <v>11</v>
      </c>
      <c r="D162" s="82" t="s">
        <v>2119</v>
      </c>
      <c r="E162" s="82" t="s">
        <v>732</v>
      </c>
      <c r="F162" s="82" t="s">
        <v>717</v>
      </c>
      <c r="G162" s="82">
        <v>2075</v>
      </c>
      <c r="H162" s="82" t="s">
        <v>702</v>
      </c>
      <c r="I162" s="82">
        <v>1</v>
      </c>
      <c r="J162" s="82">
        <v>51</v>
      </c>
      <c r="K162" s="82">
        <v>51</v>
      </c>
      <c r="L162" s="26">
        <f t="shared" si="6"/>
        <v>1</v>
      </c>
      <c r="M162" s="26">
        <f t="shared" si="7"/>
        <v>0</v>
      </c>
      <c r="N162" s="26"/>
      <c r="O162" s="26">
        <v>1</v>
      </c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8"/>
        <v/>
      </c>
      <c r="AC162" s="53" t="str">
        <f t="shared" si="9"/>
        <v/>
      </c>
      <c r="AD162" s="53" t="s">
        <v>703</v>
      </c>
      <c r="AE162" s="84" t="s">
        <v>1977</v>
      </c>
      <c r="AF162" s="53"/>
      <c r="AG162" s="53" t="s">
        <v>1978</v>
      </c>
      <c r="AH162" s="53">
        <v>1</v>
      </c>
      <c r="AI162" s="83">
        <v>46240</v>
      </c>
      <c r="AJ162" s="53"/>
      <c r="AK162" s="53"/>
    </row>
    <row r="163" spans="3:37" ht="14.25" hidden="1" customHeight="1">
      <c r="C163" s="82" t="s">
        <v>11</v>
      </c>
      <c r="D163" s="82" t="s">
        <v>2120</v>
      </c>
      <c r="E163" s="82" t="s">
        <v>732</v>
      </c>
      <c r="F163" s="82" t="s">
        <v>717</v>
      </c>
      <c r="G163" s="82">
        <v>3196</v>
      </c>
      <c r="H163" s="82" t="s">
        <v>702</v>
      </c>
      <c r="I163" s="82">
        <v>3</v>
      </c>
      <c r="J163" s="82">
        <v>78.599999999999994</v>
      </c>
      <c r="K163" s="82">
        <v>235.79999999999998</v>
      </c>
      <c r="L163" s="26">
        <f t="shared" si="6"/>
        <v>3</v>
      </c>
      <c r="M163" s="26">
        <f t="shared" si="7"/>
        <v>0</v>
      </c>
      <c r="N163" s="26"/>
      <c r="O163" s="26">
        <v>3</v>
      </c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8"/>
        <v/>
      </c>
      <c r="AC163" s="53" t="str">
        <f t="shared" si="9"/>
        <v/>
      </c>
      <c r="AD163" s="53" t="s">
        <v>703</v>
      </c>
      <c r="AE163" s="84" t="s">
        <v>1977</v>
      </c>
      <c r="AF163" s="53"/>
      <c r="AG163" s="53" t="s">
        <v>1978</v>
      </c>
      <c r="AH163" s="53">
        <v>3</v>
      </c>
      <c r="AI163" s="83">
        <v>46240</v>
      </c>
      <c r="AJ163" s="53"/>
      <c r="AK163" s="53"/>
    </row>
    <row r="164" spans="3:37" ht="14.25" hidden="1" customHeight="1">
      <c r="C164" s="82" t="s">
        <v>11</v>
      </c>
      <c r="D164" s="82" t="s">
        <v>2121</v>
      </c>
      <c r="E164" s="82" t="s">
        <v>732</v>
      </c>
      <c r="F164" s="82" t="s">
        <v>717</v>
      </c>
      <c r="G164" s="82">
        <v>3196</v>
      </c>
      <c r="H164" s="82" t="s">
        <v>702</v>
      </c>
      <c r="I164" s="82">
        <v>2</v>
      </c>
      <c r="J164" s="82">
        <v>78.599999999999994</v>
      </c>
      <c r="K164" s="82">
        <v>157.19999999999999</v>
      </c>
      <c r="L164" s="26">
        <f t="shared" si="6"/>
        <v>2</v>
      </c>
      <c r="M164" s="26">
        <f t="shared" si="7"/>
        <v>0</v>
      </c>
      <c r="N164" s="26"/>
      <c r="O164" s="26">
        <v>2</v>
      </c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8"/>
        <v/>
      </c>
      <c r="AC164" s="53" t="str">
        <f t="shared" si="9"/>
        <v/>
      </c>
      <c r="AD164" s="53" t="s">
        <v>703</v>
      </c>
      <c r="AE164" s="84" t="s">
        <v>1977</v>
      </c>
      <c r="AF164" s="53"/>
      <c r="AG164" s="53" t="s">
        <v>1978</v>
      </c>
      <c r="AH164" s="53">
        <v>2</v>
      </c>
      <c r="AI164" s="83">
        <v>46240</v>
      </c>
      <c r="AJ164" s="53"/>
      <c r="AK164" s="53"/>
    </row>
    <row r="165" spans="3:37" ht="14.25" hidden="1" customHeight="1">
      <c r="C165" s="82" t="s">
        <v>11</v>
      </c>
      <c r="D165" s="82" t="s">
        <v>2122</v>
      </c>
      <c r="E165" s="82" t="s">
        <v>732</v>
      </c>
      <c r="F165" s="82" t="s">
        <v>717</v>
      </c>
      <c r="G165" s="82">
        <v>2075</v>
      </c>
      <c r="H165" s="82" t="s">
        <v>702</v>
      </c>
      <c r="I165" s="82">
        <v>1</v>
      </c>
      <c r="J165" s="82">
        <v>51</v>
      </c>
      <c r="K165" s="82">
        <v>51</v>
      </c>
      <c r="L165" s="26">
        <f t="shared" si="6"/>
        <v>1</v>
      </c>
      <c r="M165" s="26">
        <f t="shared" si="7"/>
        <v>0</v>
      </c>
      <c r="N165" s="26"/>
      <c r="O165" s="26">
        <v>1</v>
      </c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8"/>
        <v/>
      </c>
      <c r="AC165" s="53" t="str">
        <f t="shared" si="9"/>
        <v/>
      </c>
      <c r="AD165" s="53" t="s">
        <v>703</v>
      </c>
      <c r="AE165" s="84" t="s">
        <v>1977</v>
      </c>
      <c r="AF165" s="53"/>
      <c r="AG165" s="53" t="s">
        <v>1978</v>
      </c>
      <c r="AH165" s="53">
        <v>1</v>
      </c>
      <c r="AI165" s="83">
        <v>46240</v>
      </c>
      <c r="AJ165" s="53"/>
      <c r="AK165" s="53"/>
    </row>
    <row r="166" spans="3:37" ht="14.25" hidden="1" customHeight="1">
      <c r="C166" s="82" t="s">
        <v>11</v>
      </c>
      <c r="D166" s="82" t="s">
        <v>2123</v>
      </c>
      <c r="E166" s="82" t="s">
        <v>732</v>
      </c>
      <c r="F166" s="82" t="s">
        <v>717</v>
      </c>
      <c r="G166" s="82">
        <v>1086</v>
      </c>
      <c r="H166" s="82" t="s">
        <v>702</v>
      </c>
      <c r="I166" s="82">
        <v>1</v>
      </c>
      <c r="J166" s="82">
        <v>26.7</v>
      </c>
      <c r="K166" s="82">
        <v>26.7</v>
      </c>
      <c r="L166" s="26">
        <f t="shared" si="6"/>
        <v>1</v>
      </c>
      <c r="M166" s="26">
        <f t="shared" si="7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8"/>
        <v/>
      </c>
      <c r="AC166" s="53" t="str">
        <f t="shared" si="9"/>
        <v/>
      </c>
      <c r="AD166" s="53" t="s">
        <v>703</v>
      </c>
      <c r="AE166" s="84" t="s">
        <v>1977</v>
      </c>
      <c r="AF166" s="53"/>
      <c r="AG166" s="53" t="s">
        <v>1978</v>
      </c>
      <c r="AH166" s="53">
        <v>1</v>
      </c>
      <c r="AI166" s="83">
        <v>46240</v>
      </c>
      <c r="AJ166" s="53"/>
      <c r="AK166" s="53"/>
    </row>
    <row r="167" spans="3:37" ht="14.25" hidden="1" customHeight="1">
      <c r="C167" s="82" t="s">
        <v>11</v>
      </c>
      <c r="D167" s="82" t="s">
        <v>2124</v>
      </c>
      <c r="E167" s="82" t="s">
        <v>2011</v>
      </c>
      <c r="F167" s="82" t="s">
        <v>2125</v>
      </c>
      <c r="G167" s="82">
        <v>248</v>
      </c>
      <c r="H167" s="82" t="s">
        <v>2012</v>
      </c>
      <c r="I167" s="82">
        <v>6</v>
      </c>
      <c r="J167" s="82">
        <v>2.2000000000000002</v>
      </c>
      <c r="K167" s="82">
        <v>13.200000000000001</v>
      </c>
      <c r="L167" s="26">
        <f t="shared" si="6"/>
        <v>0</v>
      </c>
      <c r="M167" s="26">
        <f t="shared" si="7"/>
        <v>6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8"/>
        <v/>
      </c>
      <c r="AC167" s="53" t="str">
        <f t="shared" si="9"/>
        <v/>
      </c>
      <c r="AD167" s="53" t="s">
        <v>786</v>
      </c>
      <c r="AE167" s="84" t="s">
        <v>2013</v>
      </c>
      <c r="AF167" s="53"/>
      <c r="AG167" s="53" t="s">
        <v>2014</v>
      </c>
      <c r="AH167" s="53">
        <v>6</v>
      </c>
      <c r="AI167" s="83">
        <v>46209</v>
      </c>
      <c r="AJ167" s="53"/>
      <c r="AK167" s="53"/>
    </row>
    <row r="168" spans="3:37" ht="14.25" hidden="1" customHeight="1">
      <c r="C168" s="82" t="s">
        <v>14</v>
      </c>
      <c r="D168" s="82" t="s">
        <v>2126</v>
      </c>
      <c r="E168" s="82" t="s">
        <v>2127</v>
      </c>
      <c r="F168" s="82" t="s">
        <v>2128</v>
      </c>
      <c r="G168" s="82">
        <v>65</v>
      </c>
      <c r="H168" s="82" t="s">
        <v>2129</v>
      </c>
      <c r="I168" s="82">
        <v>6</v>
      </c>
      <c r="J168" s="82">
        <v>4.5999999999999996</v>
      </c>
      <c r="K168" s="82">
        <v>27.599999999999998</v>
      </c>
      <c r="L168" s="26">
        <f t="shared" si="6"/>
        <v>0</v>
      </c>
      <c r="M168" s="26">
        <f t="shared" si="7"/>
        <v>6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8"/>
        <v/>
      </c>
      <c r="AC168" s="53" t="str">
        <f t="shared" si="9"/>
        <v/>
      </c>
      <c r="AD168" s="53" t="s">
        <v>682</v>
      </c>
      <c r="AE168" s="53"/>
      <c r="AF168" s="53"/>
      <c r="AG168" s="53"/>
      <c r="AH168" s="53">
        <v>0</v>
      </c>
      <c r="AI168" s="83"/>
      <c r="AJ168" s="53"/>
      <c r="AK168" s="53"/>
    </row>
    <row r="169" spans="3:37" ht="14.25" hidden="1" customHeight="1">
      <c r="C169" s="82" t="s">
        <v>13</v>
      </c>
      <c r="D169" s="82" t="s">
        <v>2130</v>
      </c>
      <c r="E169" s="82" t="s">
        <v>1130</v>
      </c>
      <c r="F169" s="82" t="s">
        <v>781</v>
      </c>
      <c r="G169" s="82">
        <v>182</v>
      </c>
      <c r="H169" s="82" t="s">
        <v>702</v>
      </c>
      <c r="I169" s="82">
        <v>4</v>
      </c>
      <c r="J169" s="82">
        <v>1</v>
      </c>
      <c r="K169" s="82">
        <v>4</v>
      </c>
      <c r="L169" s="26">
        <f t="shared" si="6"/>
        <v>4</v>
      </c>
      <c r="M169" s="26">
        <f t="shared" si="7"/>
        <v>0</v>
      </c>
      <c r="N169" s="26"/>
      <c r="O169" s="26"/>
      <c r="P169" s="26"/>
      <c r="Q169" s="26"/>
      <c r="R169" s="26"/>
      <c r="S169" s="26"/>
      <c r="T169" s="26"/>
      <c r="U169" s="26">
        <v>4</v>
      </c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8"/>
        <v>PL10</v>
      </c>
      <c r="AC169" s="53" t="str">
        <f t="shared" si="9"/>
        <v/>
      </c>
      <c r="AD169" s="53" t="s">
        <v>703</v>
      </c>
      <c r="AE169" s="53" t="s">
        <v>2045</v>
      </c>
      <c r="AF169" s="53"/>
      <c r="AG169" s="53" t="s">
        <v>2046</v>
      </c>
      <c r="AH169" s="53">
        <v>4</v>
      </c>
      <c r="AI169" s="83">
        <v>46240</v>
      </c>
      <c r="AJ169" s="53"/>
      <c r="AK169" s="53"/>
    </row>
    <row r="170" spans="3:37" ht="14.25" hidden="1" customHeight="1">
      <c r="C170" s="82" t="s">
        <v>13</v>
      </c>
      <c r="D170" s="82" t="s">
        <v>2131</v>
      </c>
      <c r="E170" s="82" t="s">
        <v>2048</v>
      </c>
      <c r="F170" s="82" t="s">
        <v>781</v>
      </c>
      <c r="G170" s="82">
        <v>279</v>
      </c>
      <c r="H170" s="82" t="s">
        <v>702</v>
      </c>
      <c r="I170" s="82">
        <v>4</v>
      </c>
      <c r="J170" s="82">
        <v>1.7</v>
      </c>
      <c r="K170" s="82">
        <v>6.8</v>
      </c>
      <c r="L170" s="26">
        <f t="shared" si="6"/>
        <v>4</v>
      </c>
      <c r="M170" s="26">
        <f t="shared" si="7"/>
        <v>0</v>
      </c>
      <c r="N170" s="26"/>
      <c r="O170" s="26"/>
      <c r="P170" s="26"/>
      <c r="Q170" s="26"/>
      <c r="R170" s="26"/>
      <c r="S170" s="26"/>
      <c r="T170" s="26"/>
      <c r="U170" s="26">
        <v>4</v>
      </c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8"/>
        <v>PL10</v>
      </c>
      <c r="AC170" s="53" t="str">
        <f t="shared" si="9"/>
        <v/>
      </c>
      <c r="AD170" s="53" t="s">
        <v>703</v>
      </c>
      <c r="AE170" s="53" t="s">
        <v>2045</v>
      </c>
      <c r="AF170" s="53"/>
      <c r="AG170" s="53" t="s">
        <v>2046</v>
      </c>
      <c r="AH170" s="53">
        <v>4</v>
      </c>
      <c r="AI170" s="83">
        <v>46240</v>
      </c>
      <c r="AJ170" s="53"/>
      <c r="AK170" s="53"/>
    </row>
    <row r="171" spans="3:37" ht="14.25" hidden="1" customHeight="1">
      <c r="C171" s="82" t="s">
        <v>13</v>
      </c>
      <c r="D171" s="82" t="s">
        <v>2132</v>
      </c>
      <c r="E171" s="82" t="s">
        <v>1996</v>
      </c>
      <c r="F171" s="82" t="s">
        <v>1997</v>
      </c>
      <c r="G171" s="82">
        <v>10879</v>
      </c>
      <c r="H171" s="82" t="s">
        <v>702</v>
      </c>
      <c r="I171" s="82">
        <v>1</v>
      </c>
      <c r="J171" s="82">
        <v>1247.4000000000001</v>
      </c>
      <c r="K171" s="82">
        <v>1247.4000000000001</v>
      </c>
      <c r="L171" s="26">
        <f t="shared" si="6"/>
        <v>1</v>
      </c>
      <c r="M171" s="26">
        <f t="shared" si="7"/>
        <v>0</v>
      </c>
      <c r="N171" s="26"/>
      <c r="O171" s="26"/>
      <c r="P171" s="26"/>
      <c r="Q171" s="26"/>
      <c r="R171" s="26"/>
      <c r="S171" s="26"/>
      <c r="T171" s="26"/>
      <c r="U171" s="26"/>
      <c r="V171" s="26">
        <v>4</v>
      </c>
      <c r="W171" s="26"/>
      <c r="X171" s="26"/>
      <c r="Y171" s="26"/>
      <c r="Z171" s="67" t="e">
        <f>SUMIFS([1]Up!$J:$J,[1]Up!$D:$D,D171)</f>
        <v>#VALUE!</v>
      </c>
      <c r="AA171" s="82" t="s">
        <v>4561</v>
      </c>
      <c r="AB171" s="82" t="str">
        <f t="shared" si="8"/>
        <v>PL6</v>
      </c>
      <c r="AC171" s="53" t="str">
        <f t="shared" si="9"/>
        <v>Thừa 3</v>
      </c>
      <c r="AD171" s="53" t="s">
        <v>703</v>
      </c>
      <c r="AE171" s="53"/>
      <c r="AF171" s="53"/>
      <c r="AG171" s="53" t="s">
        <v>576</v>
      </c>
      <c r="AH171" s="53">
        <v>1</v>
      </c>
      <c r="AI171" s="83"/>
      <c r="AJ171" s="53"/>
      <c r="AK171" s="53"/>
    </row>
    <row r="172" spans="3:37" ht="14.25" hidden="1" customHeight="1">
      <c r="C172" s="82" t="s">
        <v>13</v>
      </c>
      <c r="D172" s="82" t="s">
        <v>2133</v>
      </c>
      <c r="E172" s="82" t="s">
        <v>2134</v>
      </c>
      <c r="F172" s="82" t="s">
        <v>2135</v>
      </c>
      <c r="G172" s="82">
        <v>38</v>
      </c>
      <c r="H172" s="82" t="s">
        <v>702</v>
      </c>
      <c r="I172" s="82">
        <v>52</v>
      </c>
      <c r="J172" s="82">
        <v>0</v>
      </c>
      <c r="K172" s="82">
        <v>0</v>
      </c>
      <c r="L172" s="26">
        <f t="shared" si="6"/>
        <v>0</v>
      </c>
      <c r="M172" s="26">
        <f t="shared" si="7"/>
        <v>52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8"/>
        <v>PL2</v>
      </c>
      <c r="AC172" s="53" t="str">
        <f t="shared" si="9"/>
        <v/>
      </c>
      <c r="AD172" s="53" t="s">
        <v>703</v>
      </c>
      <c r="AE172" s="53" t="s">
        <v>2136</v>
      </c>
      <c r="AF172" s="53"/>
      <c r="AG172" s="53" t="s">
        <v>2137</v>
      </c>
      <c r="AH172" s="53">
        <v>52</v>
      </c>
      <c r="AI172" s="83">
        <v>46240</v>
      </c>
      <c r="AJ172" s="53"/>
      <c r="AK172" s="53"/>
    </row>
    <row r="173" spans="3:37" hidden="1">
      <c r="C173" s="82"/>
      <c r="D173" s="82"/>
      <c r="E173" s="82"/>
      <c r="F173" s="82"/>
      <c r="G173" s="82"/>
      <c r="H173" s="82"/>
      <c r="I173" s="82"/>
      <c r="J173" s="82"/>
      <c r="K173" s="82"/>
      <c r="L173" s="26"/>
      <c r="M173" s="26"/>
      <c r="N173" s="82"/>
      <c r="O173" s="26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67"/>
      <c r="AA173" s="82"/>
      <c r="AB173" s="82"/>
      <c r="AC173" s="53"/>
      <c r="AD173" s="53"/>
      <c r="AE173" s="53"/>
      <c r="AF173" s="53"/>
      <c r="AG173" s="53"/>
      <c r="AH173" s="85"/>
      <c r="AI173" s="53"/>
      <c r="AJ173" s="53"/>
      <c r="AK173" s="53"/>
    </row>
    <row r="174" spans="3:37" hidden="1">
      <c r="C174" s="82"/>
      <c r="D174" s="82"/>
      <c r="E174" s="82"/>
      <c r="F174" s="82"/>
      <c r="G174" s="82"/>
      <c r="H174" s="82"/>
      <c r="I174" s="82"/>
      <c r="J174" s="82"/>
      <c r="K174" s="82"/>
      <c r="L174" s="26"/>
      <c r="M174" s="26"/>
      <c r="N174" s="82"/>
      <c r="O174" s="26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67"/>
      <c r="AA174" s="82"/>
      <c r="AB174" s="82"/>
      <c r="AC174" s="53"/>
      <c r="AD174" s="53"/>
      <c r="AE174" s="53"/>
      <c r="AF174" s="53"/>
      <c r="AG174" s="53"/>
      <c r="AH174" s="85"/>
      <c r="AI174" s="53"/>
      <c r="AJ174" s="53"/>
      <c r="AK174" s="53"/>
    </row>
    <row r="175" spans="3:37" hidden="1">
      <c r="C175" s="82"/>
      <c r="D175" s="82"/>
      <c r="E175" s="82"/>
      <c r="F175" s="82"/>
      <c r="G175" s="82"/>
      <c r="H175" s="82"/>
      <c r="I175" s="82"/>
      <c r="J175" s="82"/>
      <c r="K175" s="82"/>
      <c r="L175" s="26"/>
      <c r="M175" s="26"/>
      <c r="N175" s="82"/>
      <c r="O175" s="26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67"/>
      <c r="AA175" s="82"/>
      <c r="AB175" s="82"/>
      <c r="AC175" s="53"/>
      <c r="AD175" s="53"/>
      <c r="AE175" s="53"/>
      <c r="AF175" s="53"/>
      <c r="AG175" s="53"/>
      <c r="AH175" s="85"/>
      <c r="AI175" s="53"/>
      <c r="AJ175" s="53"/>
      <c r="AK175" s="53"/>
    </row>
    <row r="176" spans="3:37" hidden="1">
      <c r="C176" s="82"/>
      <c r="D176" s="82"/>
      <c r="E176" s="82"/>
      <c r="F176" s="82"/>
      <c r="G176" s="82"/>
      <c r="H176" s="82"/>
      <c r="I176" s="82"/>
      <c r="J176" s="82"/>
      <c r="K176" s="82"/>
      <c r="L176" s="26"/>
      <c r="M176" s="26"/>
      <c r="N176" s="82"/>
      <c r="O176" s="26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67"/>
      <c r="AA176" s="82"/>
      <c r="AB176" s="82"/>
      <c r="AC176" s="53"/>
      <c r="AD176" s="53"/>
      <c r="AE176" s="53"/>
      <c r="AF176" s="53"/>
      <c r="AG176" s="53"/>
      <c r="AH176" s="85"/>
      <c r="AI176" s="53"/>
      <c r="AJ176" s="53"/>
      <c r="AK176" s="53"/>
    </row>
    <row r="177" spans="3:37" hidden="1">
      <c r="C177" s="82"/>
      <c r="D177" s="82"/>
      <c r="E177" s="82"/>
      <c r="F177" s="82"/>
      <c r="G177" s="82"/>
      <c r="H177" s="82"/>
      <c r="I177" s="82"/>
      <c r="J177" s="82"/>
      <c r="K177" s="82"/>
      <c r="L177" s="26"/>
      <c r="M177" s="26"/>
      <c r="N177" s="82"/>
      <c r="O177" s="26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67"/>
      <c r="AA177" s="82"/>
      <c r="AB177" s="82"/>
      <c r="AC177" s="53"/>
      <c r="AD177" s="53"/>
      <c r="AE177" s="53"/>
      <c r="AF177" s="53"/>
      <c r="AG177" s="53"/>
      <c r="AH177" s="85"/>
      <c r="AI177" s="53"/>
      <c r="AJ177" s="53"/>
      <c r="AK177" s="53"/>
    </row>
    <row r="178" spans="3:37" hidden="1">
      <c r="C178" s="82"/>
      <c r="D178" s="82"/>
      <c r="E178" s="82"/>
      <c r="F178" s="82"/>
      <c r="G178" s="82"/>
      <c r="H178" s="82"/>
      <c r="I178" s="82"/>
      <c r="J178" s="82"/>
      <c r="K178" s="82"/>
      <c r="L178" s="26"/>
      <c r="M178" s="26"/>
      <c r="N178" s="82"/>
      <c r="O178" s="26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67"/>
      <c r="AA178" s="82"/>
      <c r="AB178" s="82"/>
      <c r="AC178" s="53"/>
      <c r="AD178" s="53"/>
      <c r="AE178" s="53"/>
      <c r="AF178" s="53"/>
      <c r="AG178" s="53"/>
      <c r="AH178" s="85"/>
      <c r="AI178" s="53"/>
      <c r="AJ178" s="53"/>
      <c r="AK178" s="53"/>
    </row>
    <row r="179" spans="3:37" hidden="1">
      <c r="C179" s="82"/>
      <c r="D179" s="82"/>
      <c r="E179" s="82"/>
      <c r="F179" s="82"/>
      <c r="G179" s="82"/>
      <c r="H179" s="82"/>
      <c r="I179" s="82"/>
      <c r="J179" s="82"/>
      <c r="K179" s="82"/>
      <c r="L179" s="26"/>
      <c r="M179" s="26"/>
      <c r="N179" s="82"/>
      <c r="O179" s="26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67"/>
      <c r="AA179" s="82"/>
      <c r="AB179" s="82"/>
      <c r="AC179" s="53"/>
      <c r="AD179" s="53"/>
      <c r="AE179" s="53"/>
      <c r="AF179" s="53"/>
      <c r="AG179" s="53"/>
      <c r="AH179" s="85"/>
      <c r="AI179" s="53"/>
      <c r="AJ179" s="53"/>
      <c r="AK179" s="53"/>
    </row>
  </sheetData>
  <autoFilter ref="C29:AK179" xr:uid="{B5DE6D30-F474-449D-82A7-1262A8A8C8BB}">
    <filterColumn colId="1">
      <filters>
        <filter val="U1_ODB-1-GZ-1"/>
      </filters>
    </filterColumn>
  </autoFilter>
  <dataConsolidate/>
  <conditionalFormatting sqref="D30:D172">
    <cfRule type="duplicateValues" dxfId="4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D52EA-0E28-4289-B355-CFF988597448}">
  <dimension ref="A1:BC202"/>
  <sheetViews>
    <sheetView zoomScale="55" zoomScaleNormal="55" workbookViewId="0">
      <selection activeCell="S25" sqref="S25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23.5" customWidth="1"/>
    <col min="5" max="5" width="10.875" customWidth="1"/>
    <col min="6" max="6" width="19" customWidth="1"/>
    <col min="7" max="7" width="19.125" customWidth="1"/>
    <col min="8" max="8" width="18.125" customWidth="1"/>
    <col min="9" max="9" width="16.375" customWidth="1"/>
    <col min="10" max="12" width="5.875" customWidth="1"/>
    <col min="13" max="27" width="13.75" customWidth="1"/>
    <col min="28" max="28" width="12.125" customWidth="1"/>
    <col min="29" max="29" width="9.375" customWidth="1"/>
    <col min="30" max="30" width="24.625" customWidth="1"/>
    <col min="31" max="31" width="7" customWidth="1"/>
    <col min="32" max="32" width="8.5" customWidth="1"/>
    <col min="33" max="33" width="9.875" customWidth="1"/>
    <col min="34" max="34" width="19.625" customWidth="1"/>
    <col min="35" max="35" width="9" customWidth="1"/>
    <col min="36" max="39" width="9.375" customWidth="1"/>
    <col min="40" max="40" width="11.125" customWidth="1"/>
    <col min="41" max="41" width="12.75" customWidth="1"/>
    <col min="42" max="42" width="9.375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2374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4633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4634</v>
      </c>
      <c r="AE6" s="119"/>
      <c r="AF6" s="119"/>
      <c r="AG6" s="118"/>
      <c r="AH6" s="403" t="s">
        <v>583</v>
      </c>
      <c r="AI6" s="402"/>
      <c r="AJ6" s="403" t="s">
        <v>584</v>
      </c>
      <c r="AK6" s="402"/>
      <c r="AL6" s="402"/>
      <c r="AM6" s="402"/>
      <c r="AN6" s="402"/>
      <c r="AO6" s="402"/>
      <c r="AP6" s="404"/>
      <c r="AQ6" s="129" t="s">
        <v>585</v>
      </c>
      <c r="AR6" s="403" t="s">
        <v>586</v>
      </c>
      <c r="AS6" s="402"/>
      <c r="AT6" s="402"/>
      <c r="AU6" s="402"/>
      <c r="AV6" s="402"/>
      <c r="AW6" s="404"/>
      <c r="AX6" s="403" t="s">
        <v>586</v>
      </c>
      <c r="AY6" s="402"/>
      <c r="AZ6" s="402"/>
      <c r="BA6" s="402"/>
      <c r="BB6" s="402"/>
      <c r="BC6" s="404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2144</v>
      </c>
      <c r="AL7" s="130" t="s">
        <v>2145</v>
      </c>
      <c r="AM7" s="130" t="s">
        <v>2146</v>
      </c>
      <c r="AN7" s="130" t="s">
        <v>2147</v>
      </c>
      <c r="AO7" s="130" t="s">
        <v>2148</v>
      </c>
      <c r="AP7" s="130" t="s">
        <v>2149</v>
      </c>
      <c r="AQ7" s="130" t="s">
        <v>587</v>
      </c>
      <c r="AR7" s="394" t="s">
        <v>587</v>
      </c>
      <c r="AS7" s="396"/>
      <c r="AT7" s="130" t="s">
        <v>587</v>
      </c>
      <c r="AU7" s="130" t="s">
        <v>587</v>
      </c>
      <c r="AV7" s="177" t="s">
        <v>587</v>
      </c>
      <c r="AW7" s="130" t="s">
        <v>587</v>
      </c>
      <c r="AX7" s="394" t="s">
        <v>587</v>
      </c>
      <c r="AY7" s="396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48">
      <c r="A8" s="129" t="s">
        <v>596</v>
      </c>
      <c r="B8" s="130" t="s">
        <v>2150</v>
      </c>
      <c r="C8" s="130" t="s">
        <v>598</v>
      </c>
      <c r="D8" s="133" t="s">
        <v>30</v>
      </c>
      <c r="E8" s="394" t="s">
        <v>599</v>
      </c>
      <c r="F8" s="39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2151</v>
      </c>
      <c r="AI8" s="130" t="s">
        <v>2152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2153</v>
      </c>
      <c r="AU8" s="130" t="s">
        <v>2154</v>
      </c>
      <c r="AV8" s="136" t="s">
        <v>44</v>
      </c>
      <c r="AW8" s="130" t="s">
        <v>2155</v>
      </c>
      <c r="AX8" s="130" t="s">
        <v>632</v>
      </c>
      <c r="AY8" s="130" t="s">
        <v>633</v>
      </c>
      <c r="AZ8" s="130" t="s">
        <v>2153</v>
      </c>
      <c r="BA8" s="130" t="s">
        <v>2154</v>
      </c>
      <c r="BB8" s="136" t="s">
        <v>44</v>
      </c>
      <c r="BC8" s="130" t="s">
        <v>2155</v>
      </c>
    </row>
    <row r="9" spans="1:55" ht="19.5" customHeight="1">
      <c r="A9" s="129" t="s">
        <v>636</v>
      </c>
      <c r="B9" s="130" t="s">
        <v>2156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309">
        <f>IF((AE10=""),"",COUNTIFS($AE$10:AE10,"x"))</f>
        <v>1</v>
      </c>
      <c r="B10" s="368" t="s">
        <v>2157</v>
      </c>
      <c r="C10" s="368" t="s">
        <v>2158</v>
      </c>
      <c r="D10" s="368" t="s">
        <v>4635</v>
      </c>
      <c r="E10" s="368"/>
      <c r="F10" s="368"/>
      <c r="G10" s="368" t="s">
        <v>2159</v>
      </c>
      <c r="H10" s="369"/>
      <c r="I10" s="370"/>
      <c r="J10" s="207"/>
      <c r="K10" s="207">
        <v>2</v>
      </c>
      <c r="L10" s="207"/>
      <c r="M10" s="369">
        <v>27.5</v>
      </c>
      <c r="N10" s="369">
        <v>55</v>
      </c>
      <c r="O10" s="369" t="s">
        <v>674</v>
      </c>
      <c r="P10" s="369"/>
      <c r="Q10" s="369"/>
      <c r="R10" s="369" t="s">
        <v>2160</v>
      </c>
      <c r="S10" s="369"/>
      <c r="T10" s="369"/>
      <c r="U10" s="369"/>
      <c r="V10" s="369"/>
      <c r="W10" s="369">
        <f>_xlfn.MINIFS(V:V,C:C,C10,AE:AE,"",AB:AB,"")</f>
        <v>0</v>
      </c>
      <c r="X10" s="369" t="e">
        <f>SUMIFS(T:T,C:C,C10,AE:AE,"")/SUMIFS(L:L,C:C,C10,AE:AE,"",AB:AB,"")</f>
        <v>#DIV/0!</v>
      </c>
      <c r="Y10" s="369"/>
      <c r="Z10" s="369"/>
      <c r="AA10" s="369"/>
      <c r="AB10" s="369"/>
      <c r="AC10" s="369">
        <v>11.6</v>
      </c>
      <c r="AD10" s="371"/>
      <c r="AE10" s="309" t="s">
        <v>675</v>
      </c>
      <c r="AF10" s="309" t="s">
        <v>2161</v>
      </c>
      <c r="AG10" s="372" t="s">
        <v>677</v>
      </c>
      <c r="AH10" s="187"/>
      <c r="AI10" s="187"/>
      <c r="AJ10" s="187"/>
      <c r="AK10" s="187"/>
      <c r="AL10" s="187"/>
      <c r="AM10" s="187"/>
      <c r="AN10" s="187"/>
      <c r="AO10" s="187"/>
      <c r="AP10" s="187"/>
      <c r="AQ10" s="187" t="s">
        <v>2162</v>
      </c>
      <c r="AR10" s="188"/>
      <c r="AS10" s="189"/>
      <c r="AT10" s="188"/>
      <c r="AU10" s="190"/>
      <c r="AV10" s="191"/>
      <c r="AW10" s="188"/>
      <c r="AX10" s="188"/>
      <c r="AY10" s="189"/>
      <c r="AZ10" s="188"/>
      <c r="BA10" s="190"/>
      <c r="BB10" s="191"/>
      <c r="BC10" s="188"/>
    </row>
    <row r="11" spans="1:55" ht="19.5" customHeight="1">
      <c r="A11" s="192"/>
      <c r="B11" s="193" t="s">
        <v>2157</v>
      </c>
      <c r="C11" s="193" t="s">
        <v>2163</v>
      </c>
      <c r="D11" s="193" t="s">
        <v>2000</v>
      </c>
      <c r="E11" s="193" t="s">
        <v>2164</v>
      </c>
      <c r="F11" s="193" t="s">
        <v>1998</v>
      </c>
      <c r="G11" s="193" t="s">
        <v>1999</v>
      </c>
      <c r="H11" s="194">
        <v>2431</v>
      </c>
      <c r="I11" s="195" t="s">
        <v>2001</v>
      </c>
      <c r="J11" s="196">
        <v>1</v>
      </c>
      <c r="K11" s="196"/>
      <c r="L11" s="196">
        <v>2</v>
      </c>
      <c r="M11" s="194">
        <v>27.5</v>
      </c>
      <c r="N11" s="194">
        <v>55</v>
      </c>
      <c r="O11" s="194" t="s">
        <v>674</v>
      </c>
      <c r="P11" s="194" t="s">
        <v>11</v>
      </c>
      <c r="Q11" s="194" t="s">
        <v>703</v>
      </c>
      <c r="R11" s="194" t="s">
        <v>2160</v>
      </c>
      <c r="S11" s="194"/>
      <c r="T11" s="19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4">
        <f ca="1">+L11-T11</f>
        <v>2</v>
      </c>
      <c r="V11" s="194">
        <f ca="1">ROUNDDOWN(T11/J11,0)</f>
        <v>0</v>
      </c>
      <c r="W11" s="194"/>
      <c r="X11" s="194"/>
      <c r="Y11" s="194"/>
      <c r="Z11" s="194"/>
      <c r="AA11" s="194"/>
      <c r="AB11" s="194"/>
      <c r="AC11" s="194">
        <v>11.6</v>
      </c>
      <c r="AD11" s="197"/>
      <c r="AE11" s="192"/>
      <c r="AF11" s="192"/>
      <c r="AG11" s="198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2162</v>
      </c>
      <c r="AR11" s="173" t="s">
        <v>2002</v>
      </c>
      <c r="AS11" s="173"/>
      <c r="AT11" s="173" t="s">
        <v>2003</v>
      </c>
      <c r="AU11" s="173">
        <v>2</v>
      </c>
      <c r="AV11" s="199">
        <v>46181</v>
      </c>
      <c r="AW11" s="173">
        <f>+L11-AU11</f>
        <v>0</v>
      </c>
      <c r="AX11" s="173" t="s">
        <v>2002</v>
      </c>
      <c r="AY11" s="173"/>
      <c r="AZ11" s="173" t="s">
        <v>2165</v>
      </c>
      <c r="BA11" s="173">
        <v>2</v>
      </c>
      <c r="BB11" s="199">
        <v>46181</v>
      </c>
      <c r="BC11" s="173">
        <f>+L11-BA11</f>
        <v>0</v>
      </c>
    </row>
    <row r="12" spans="1:55" ht="19.5" customHeight="1">
      <c r="A12" s="309">
        <f>IF((AE12=""),"",COUNTIFS($AE$10:AE12,"x"))</f>
        <v>2</v>
      </c>
      <c r="B12" s="368" t="s">
        <v>2166</v>
      </c>
      <c r="C12" s="368" t="s">
        <v>2167</v>
      </c>
      <c r="D12" s="368" t="s">
        <v>4635</v>
      </c>
      <c r="E12" s="368"/>
      <c r="F12" s="368"/>
      <c r="G12" s="368" t="s">
        <v>2168</v>
      </c>
      <c r="H12" s="369"/>
      <c r="I12" s="370"/>
      <c r="J12" s="207"/>
      <c r="K12" s="207">
        <v>2</v>
      </c>
      <c r="L12" s="207"/>
      <c r="M12" s="369">
        <v>20.100000000000001</v>
      </c>
      <c r="N12" s="369">
        <v>40.1</v>
      </c>
      <c r="O12" s="369" t="s">
        <v>674</v>
      </c>
      <c r="P12" s="369"/>
      <c r="Q12" s="369"/>
      <c r="R12" s="369" t="s">
        <v>2160</v>
      </c>
      <c r="S12" s="369"/>
      <c r="T12" s="369"/>
      <c r="U12" s="369"/>
      <c r="V12" s="369"/>
      <c r="W12" s="369">
        <f>_xlfn.MINIFS(V:V,C:C,C12,AE:AE,"",AB:AB,"")</f>
        <v>0</v>
      </c>
      <c r="X12" s="369" t="e">
        <f>SUMIFS(T:T,C:C,C12,AE:AE,"")/SUMIFS(L:L,C:C,C12,AE:AE,"",AB:AB,"")</f>
        <v>#DIV/0!</v>
      </c>
      <c r="Y12" s="369"/>
      <c r="Z12" s="369"/>
      <c r="AA12" s="369"/>
      <c r="AB12" s="369"/>
      <c r="AC12" s="369">
        <v>8.5</v>
      </c>
      <c r="AD12" s="371"/>
      <c r="AE12" s="309" t="s">
        <v>675</v>
      </c>
      <c r="AF12" s="309" t="s">
        <v>2161</v>
      </c>
      <c r="AG12" s="372" t="s">
        <v>677</v>
      </c>
      <c r="AH12" s="187"/>
      <c r="AI12" s="187"/>
      <c r="AJ12" s="187"/>
      <c r="AK12" s="187"/>
      <c r="AL12" s="187"/>
      <c r="AM12" s="187"/>
      <c r="AN12" s="187"/>
      <c r="AO12" s="187"/>
      <c r="AP12" s="187"/>
      <c r="AQ12" s="187" t="s">
        <v>2162</v>
      </c>
      <c r="AR12" s="188"/>
      <c r="AS12" s="189"/>
      <c r="AT12" s="188"/>
      <c r="AU12" s="188"/>
      <c r="AV12" s="191"/>
      <c r="AW12" s="188"/>
      <c r="AX12" s="188"/>
      <c r="AY12" s="189"/>
      <c r="AZ12" s="188"/>
      <c r="BA12" s="188"/>
      <c r="BB12" s="191"/>
      <c r="BC12" s="188"/>
    </row>
    <row r="13" spans="1:55" ht="19.5" customHeight="1">
      <c r="A13" s="192"/>
      <c r="B13" s="193" t="s">
        <v>2166</v>
      </c>
      <c r="C13" s="193" t="s">
        <v>2169</v>
      </c>
      <c r="D13" s="193" t="s">
        <v>2000</v>
      </c>
      <c r="E13" s="193" t="s">
        <v>2170</v>
      </c>
      <c r="F13" s="193" t="s">
        <v>2004</v>
      </c>
      <c r="G13" s="193" t="s">
        <v>2005</v>
      </c>
      <c r="H13" s="194">
        <v>2431</v>
      </c>
      <c r="I13" s="195" t="s">
        <v>2001</v>
      </c>
      <c r="J13" s="196">
        <v>1</v>
      </c>
      <c r="K13" s="196"/>
      <c r="L13" s="196">
        <v>2</v>
      </c>
      <c r="M13" s="194">
        <v>20.100000000000001</v>
      </c>
      <c r="N13" s="194">
        <v>40.1</v>
      </c>
      <c r="O13" s="194" t="s">
        <v>674</v>
      </c>
      <c r="P13" s="194" t="s">
        <v>11</v>
      </c>
      <c r="Q13" s="194" t="s">
        <v>703</v>
      </c>
      <c r="R13" s="194" t="s">
        <v>2160</v>
      </c>
      <c r="S13" s="194"/>
      <c r="T13" s="19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4">
        <f ca="1">+L13-T13</f>
        <v>2</v>
      </c>
      <c r="V13" s="194">
        <f ca="1">ROUNDDOWN(T13/J13,0)</f>
        <v>0</v>
      </c>
      <c r="W13" s="194"/>
      <c r="X13" s="194"/>
      <c r="Y13" s="194"/>
      <c r="Z13" s="194"/>
      <c r="AA13" s="194"/>
      <c r="AB13" s="194"/>
      <c r="AC13" s="194">
        <v>8.5</v>
      </c>
      <c r="AD13" s="197"/>
      <c r="AE13" s="192"/>
      <c r="AF13" s="192"/>
      <c r="AG13" s="198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2162</v>
      </c>
      <c r="AR13" s="173" t="s">
        <v>2002</v>
      </c>
      <c r="AS13" s="173"/>
      <c r="AT13" s="173" t="s">
        <v>2003</v>
      </c>
      <c r="AU13" s="173">
        <v>2</v>
      </c>
      <c r="AV13" s="199">
        <v>46181</v>
      </c>
      <c r="AW13" s="173">
        <f>+L13-AU13</f>
        <v>0</v>
      </c>
      <c r="AX13" s="173" t="s">
        <v>2002</v>
      </c>
      <c r="AY13" s="173"/>
      <c r="AZ13" s="173" t="s">
        <v>2165</v>
      </c>
      <c r="BA13" s="173">
        <v>2</v>
      </c>
      <c r="BB13" s="199">
        <v>46181</v>
      </c>
      <c r="BC13" s="173">
        <f>+L13-BA13</f>
        <v>0</v>
      </c>
    </row>
    <row r="14" spans="1:55" ht="19.5" customHeight="1">
      <c r="A14" s="309">
        <f>IF((AE14=""),"",COUNTIFS($AE$10:AE14,"x"))</f>
        <v>3</v>
      </c>
      <c r="B14" s="368" t="s">
        <v>2171</v>
      </c>
      <c r="C14" s="368" t="s">
        <v>2172</v>
      </c>
      <c r="D14" s="368" t="s">
        <v>4635</v>
      </c>
      <c r="E14" s="368"/>
      <c r="F14" s="368"/>
      <c r="G14" s="368" t="s">
        <v>2173</v>
      </c>
      <c r="H14" s="369"/>
      <c r="I14" s="370"/>
      <c r="J14" s="207"/>
      <c r="K14" s="207">
        <v>2</v>
      </c>
      <c r="L14" s="207"/>
      <c r="M14" s="369">
        <v>2.2999999999999998</v>
      </c>
      <c r="N14" s="369">
        <v>4.5999999999999996</v>
      </c>
      <c r="O14" s="369" t="s">
        <v>674</v>
      </c>
      <c r="P14" s="369"/>
      <c r="Q14" s="369"/>
      <c r="R14" s="369" t="s">
        <v>2160</v>
      </c>
      <c r="S14" s="369"/>
      <c r="T14" s="369"/>
      <c r="U14" s="369"/>
      <c r="V14" s="369"/>
      <c r="W14" s="369">
        <f>_xlfn.MINIFS(V:V,C:C,C14,AE:AE,"",AB:AB,"")</f>
        <v>0</v>
      </c>
      <c r="X14" s="369" t="e">
        <f>SUMIFS(T:T,C:C,C14,AE:AE,"")/SUMIFS(L:L,C:C,C14,AE:AE,"",AB:AB,"")</f>
        <v>#DIV/0!</v>
      </c>
      <c r="Y14" s="369"/>
      <c r="Z14" s="369"/>
      <c r="AA14" s="369"/>
      <c r="AB14" s="369"/>
      <c r="AC14" s="369">
        <v>1</v>
      </c>
      <c r="AD14" s="371"/>
      <c r="AE14" s="309" t="s">
        <v>675</v>
      </c>
      <c r="AF14" s="309" t="s">
        <v>2161</v>
      </c>
      <c r="AG14" s="372" t="s">
        <v>677</v>
      </c>
      <c r="AH14" s="187"/>
      <c r="AI14" s="187"/>
      <c r="AJ14" s="187"/>
      <c r="AK14" s="187"/>
      <c r="AL14" s="187"/>
      <c r="AM14" s="187"/>
      <c r="AN14" s="187"/>
      <c r="AO14" s="187"/>
      <c r="AP14" s="187"/>
      <c r="AQ14" s="187" t="s">
        <v>2162</v>
      </c>
      <c r="AR14" s="188"/>
      <c r="AS14" s="189"/>
      <c r="AT14" s="188"/>
      <c r="AU14" s="188"/>
      <c r="AV14" s="191"/>
      <c r="AW14" s="188"/>
      <c r="AX14" s="188"/>
      <c r="AY14" s="189"/>
      <c r="AZ14" s="188"/>
      <c r="BA14" s="188"/>
      <c r="BB14" s="191"/>
      <c r="BC14" s="188"/>
    </row>
    <row r="15" spans="1:55" ht="19.5" customHeight="1">
      <c r="A15" s="192"/>
      <c r="B15" s="193" t="s">
        <v>2171</v>
      </c>
      <c r="C15" s="193" t="s">
        <v>2174</v>
      </c>
      <c r="D15" s="193" t="s">
        <v>2000</v>
      </c>
      <c r="E15" s="193" t="s">
        <v>2175</v>
      </c>
      <c r="F15" s="193" t="s">
        <v>2006</v>
      </c>
      <c r="G15" s="193" t="s">
        <v>2007</v>
      </c>
      <c r="H15" s="194">
        <v>686</v>
      </c>
      <c r="I15" s="195" t="s">
        <v>2001</v>
      </c>
      <c r="J15" s="196">
        <v>1</v>
      </c>
      <c r="K15" s="196"/>
      <c r="L15" s="196">
        <v>2</v>
      </c>
      <c r="M15" s="194">
        <v>2.2999999999999998</v>
      </c>
      <c r="N15" s="194">
        <v>4.5999999999999996</v>
      </c>
      <c r="O15" s="194" t="s">
        <v>674</v>
      </c>
      <c r="P15" s="194" t="s">
        <v>11</v>
      </c>
      <c r="Q15" s="194" t="s">
        <v>703</v>
      </c>
      <c r="R15" s="194" t="s">
        <v>2160</v>
      </c>
      <c r="S15" s="194"/>
      <c r="T15" s="19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4">
        <f ca="1">+L15-T15</f>
        <v>2</v>
      </c>
      <c r="V15" s="194">
        <f ca="1">ROUNDDOWN(T15/J15,0)</f>
        <v>0</v>
      </c>
      <c r="W15" s="194"/>
      <c r="X15" s="194"/>
      <c r="Y15" s="194"/>
      <c r="Z15" s="194"/>
      <c r="AA15" s="194"/>
      <c r="AB15" s="194"/>
      <c r="AC15" s="194">
        <v>1</v>
      </c>
      <c r="AD15" s="197"/>
      <c r="AE15" s="192"/>
      <c r="AF15" s="192"/>
      <c r="AG15" s="198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2162</v>
      </c>
      <c r="AR15" s="173" t="s">
        <v>2002</v>
      </c>
      <c r="AS15" s="173"/>
      <c r="AT15" s="173" t="s">
        <v>2003</v>
      </c>
      <c r="AU15" s="173">
        <v>2</v>
      </c>
      <c r="AV15" s="199">
        <v>46181</v>
      </c>
      <c r="AW15" s="173">
        <f>+L15-AU15</f>
        <v>0</v>
      </c>
      <c r="AX15" s="173" t="s">
        <v>2002</v>
      </c>
      <c r="AY15" s="173"/>
      <c r="AZ15" s="173" t="s">
        <v>2165</v>
      </c>
      <c r="BA15" s="173">
        <v>2</v>
      </c>
      <c r="BB15" s="199">
        <v>46181</v>
      </c>
      <c r="BC15" s="173">
        <f>+L15-BA15</f>
        <v>0</v>
      </c>
    </row>
    <row r="16" spans="1:55" ht="19.5" customHeight="1">
      <c r="A16" s="309">
        <f>IF((AE16=""),"",COUNTIFS($AE$10:AE16,"x"))</f>
        <v>4</v>
      </c>
      <c r="B16" s="368" t="s">
        <v>2176</v>
      </c>
      <c r="C16" s="368" t="s">
        <v>2177</v>
      </c>
      <c r="D16" s="368" t="s">
        <v>4635</v>
      </c>
      <c r="E16" s="368"/>
      <c r="F16" s="368"/>
      <c r="G16" s="368" t="s">
        <v>2178</v>
      </c>
      <c r="H16" s="369"/>
      <c r="I16" s="370"/>
      <c r="J16" s="207"/>
      <c r="K16" s="207">
        <v>2</v>
      </c>
      <c r="L16" s="207"/>
      <c r="M16" s="369">
        <v>20</v>
      </c>
      <c r="N16" s="369">
        <v>39.9</v>
      </c>
      <c r="O16" s="369" t="s">
        <v>674</v>
      </c>
      <c r="P16" s="369"/>
      <c r="Q16" s="369"/>
      <c r="R16" s="369" t="s">
        <v>2160</v>
      </c>
      <c r="S16" s="369"/>
      <c r="T16" s="369"/>
      <c r="U16" s="369"/>
      <c r="V16" s="369"/>
      <c r="W16" s="369">
        <f>_xlfn.MINIFS(V:V,C:C,C16,AE:AE,"",AB:AB,"")</f>
        <v>0</v>
      </c>
      <c r="X16" s="369" t="e">
        <f>SUMIFS(T:T,C:C,C16,AE:AE,"")/SUMIFS(L:L,C:C,C16,AE:AE,"",AB:AB,"")</f>
        <v>#DIV/0!</v>
      </c>
      <c r="Y16" s="369"/>
      <c r="Z16" s="369"/>
      <c r="AA16" s="369"/>
      <c r="AB16" s="369"/>
      <c r="AC16" s="369">
        <v>8.4</v>
      </c>
      <c r="AD16" s="371"/>
      <c r="AE16" s="309" t="s">
        <v>675</v>
      </c>
      <c r="AF16" s="309" t="s">
        <v>2161</v>
      </c>
      <c r="AG16" s="372" t="s">
        <v>677</v>
      </c>
      <c r="AH16" s="187"/>
      <c r="AI16" s="187"/>
      <c r="AJ16" s="187"/>
      <c r="AK16" s="187"/>
      <c r="AL16" s="187"/>
      <c r="AM16" s="187"/>
      <c r="AN16" s="187"/>
      <c r="AO16" s="187"/>
      <c r="AP16" s="187"/>
      <c r="AQ16" s="187" t="s">
        <v>2162</v>
      </c>
      <c r="AR16" s="188"/>
      <c r="AS16" s="189"/>
      <c r="AT16" s="188"/>
      <c r="AU16" s="190"/>
      <c r="AV16" s="191"/>
      <c r="AW16" s="188"/>
      <c r="AX16" s="188"/>
      <c r="AY16" s="189"/>
      <c r="AZ16" s="188"/>
      <c r="BA16" s="190"/>
      <c r="BB16" s="191"/>
      <c r="BC16" s="188"/>
    </row>
    <row r="17" spans="1:55" ht="19.5" customHeight="1">
      <c r="A17" s="192"/>
      <c r="B17" s="193" t="s">
        <v>2176</v>
      </c>
      <c r="C17" s="193" t="s">
        <v>2179</v>
      </c>
      <c r="D17" s="193" t="s">
        <v>2000</v>
      </c>
      <c r="E17" s="193" t="s">
        <v>2180</v>
      </c>
      <c r="F17" s="193" t="s">
        <v>2008</v>
      </c>
      <c r="G17" s="193" t="s">
        <v>2009</v>
      </c>
      <c r="H17" s="194">
        <v>2431</v>
      </c>
      <c r="I17" s="195" t="s">
        <v>2001</v>
      </c>
      <c r="J17" s="196">
        <v>1</v>
      </c>
      <c r="K17" s="196"/>
      <c r="L17" s="196">
        <v>2</v>
      </c>
      <c r="M17" s="194">
        <v>20</v>
      </c>
      <c r="N17" s="194">
        <v>39.9</v>
      </c>
      <c r="O17" s="194" t="s">
        <v>674</v>
      </c>
      <c r="P17" s="194" t="s">
        <v>11</v>
      </c>
      <c r="Q17" s="194" t="s">
        <v>703</v>
      </c>
      <c r="R17" s="194" t="s">
        <v>2160</v>
      </c>
      <c r="S17" s="194"/>
      <c r="T17" s="19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4">
        <f ca="1">+L17-T17</f>
        <v>2</v>
      </c>
      <c r="V17" s="194">
        <f ca="1">ROUNDDOWN(T17/J17,0)</f>
        <v>0</v>
      </c>
      <c r="W17" s="194"/>
      <c r="X17" s="194"/>
      <c r="Y17" s="194"/>
      <c r="Z17" s="194"/>
      <c r="AA17" s="194"/>
      <c r="AB17" s="194"/>
      <c r="AC17" s="194">
        <v>8.4</v>
      </c>
      <c r="AD17" s="197"/>
      <c r="AE17" s="192"/>
      <c r="AF17" s="192"/>
      <c r="AG17" s="198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2162</v>
      </c>
      <c r="AR17" s="173" t="s">
        <v>2002</v>
      </c>
      <c r="AS17" s="173"/>
      <c r="AT17" s="173" t="s">
        <v>2003</v>
      </c>
      <c r="AU17" s="173">
        <v>2</v>
      </c>
      <c r="AV17" s="199">
        <v>46181</v>
      </c>
      <c r="AW17" s="173">
        <f>+L17-AU17</f>
        <v>0</v>
      </c>
      <c r="AX17" s="173" t="s">
        <v>2002</v>
      </c>
      <c r="AY17" s="173"/>
      <c r="AZ17" s="173" t="s">
        <v>2165</v>
      </c>
      <c r="BA17" s="173">
        <v>2</v>
      </c>
      <c r="BB17" s="199">
        <v>46181</v>
      </c>
      <c r="BC17" s="173">
        <f>+L17-BA17</f>
        <v>0</v>
      </c>
    </row>
    <row r="18" spans="1:55" ht="19.5" customHeight="1">
      <c r="A18" s="309">
        <f>IF((AE18=""),"",COUNTIFS($AE$10:AE18,"x"))</f>
        <v>5</v>
      </c>
      <c r="B18" s="368" t="s">
        <v>2181</v>
      </c>
      <c r="C18" s="368" t="s">
        <v>2182</v>
      </c>
      <c r="D18" s="368" t="s">
        <v>4635</v>
      </c>
      <c r="E18" s="368"/>
      <c r="F18" s="368"/>
      <c r="G18" s="368" t="s">
        <v>2183</v>
      </c>
      <c r="H18" s="369"/>
      <c r="I18" s="370"/>
      <c r="J18" s="207"/>
      <c r="K18" s="207">
        <v>4</v>
      </c>
      <c r="L18" s="207"/>
      <c r="M18" s="369">
        <v>40.799999999999997</v>
      </c>
      <c r="N18" s="369">
        <v>163</v>
      </c>
      <c r="O18" s="369" t="s">
        <v>674</v>
      </c>
      <c r="P18" s="369"/>
      <c r="Q18" s="369"/>
      <c r="R18" s="369" t="s">
        <v>2160</v>
      </c>
      <c r="S18" s="369"/>
      <c r="T18" s="369"/>
      <c r="U18" s="369"/>
      <c r="V18" s="369"/>
      <c r="W18" s="369">
        <f>_xlfn.MINIFS(V:V,C:C,C18,AE:AE,"",AB:AB,"")</f>
        <v>0</v>
      </c>
      <c r="X18" s="369" t="e">
        <f>SUMIFS(T:T,C:C,C18,AE:AE,"")/SUMIFS(L:L,C:C,C18,AE:AE,"",AB:AB,"")</f>
        <v>#DIV/0!</v>
      </c>
      <c r="Y18" s="369"/>
      <c r="Z18" s="369"/>
      <c r="AA18" s="369"/>
      <c r="AB18" s="369"/>
      <c r="AC18" s="369">
        <v>5.2</v>
      </c>
      <c r="AD18" s="371"/>
      <c r="AE18" s="309" t="s">
        <v>675</v>
      </c>
      <c r="AF18" s="309" t="s">
        <v>2161</v>
      </c>
      <c r="AG18" s="372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2162</v>
      </c>
      <c r="AR18" s="188"/>
      <c r="AS18" s="189"/>
      <c r="AT18" s="188"/>
      <c r="AU18" s="190"/>
      <c r="AV18" s="191"/>
      <c r="AW18" s="188"/>
      <c r="AX18" s="188"/>
      <c r="AY18" s="189"/>
      <c r="AZ18" s="188"/>
      <c r="BA18" s="190"/>
      <c r="BB18" s="191"/>
      <c r="BC18" s="188"/>
    </row>
    <row r="19" spans="1:55" ht="19.5" customHeight="1">
      <c r="A19" s="192"/>
      <c r="B19" s="193" t="s">
        <v>2181</v>
      </c>
      <c r="C19" s="193" t="s">
        <v>2184</v>
      </c>
      <c r="D19" s="193" t="s">
        <v>735</v>
      </c>
      <c r="E19" s="193" t="s">
        <v>2185</v>
      </c>
      <c r="F19" s="193" t="s">
        <v>2010</v>
      </c>
      <c r="G19" s="193" t="s">
        <v>2011</v>
      </c>
      <c r="H19" s="194">
        <v>4636</v>
      </c>
      <c r="I19" s="195" t="s">
        <v>2012</v>
      </c>
      <c r="J19" s="196">
        <v>1</v>
      </c>
      <c r="K19" s="196"/>
      <c r="L19" s="196">
        <v>4</v>
      </c>
      <c r="M19" s="194">
        <v>40.799999999999997</v>
      </c>
      <c r="N19" s="194">
        <v>163</v>
      </c>
      <c r="O19" s="194" t="s">
        <v>674</v>
      </c>
      <c r="P19" s="194" t="s">
        <v>11</v>
      </c>
      <c r="Q19" s="194" t="s">
        <v>703</v>
      </c>
      <c r="R19" s="194" t="s">
        <v>2160</v>
      </c>
      <c r="S19" s="194"/>
      <c r="T19" s="19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4">
        <f ca="1">+L19-T19</f>
        <v>0</v>
      </c>
      <c r="V19" s="194">
        <f ca="1">ROUNDDOWN(T19/J19,0)</f>
        <v>4</v>
      </c>
      <c r="W19" s="194"/>
      <c r="X19" s="194"/>
      <c r="Y19" s="194"/>
      <c r="Z19" s="194"/>
      <c r="AA19" s="194"/>
      <c r="AB19" s="194"/>
      <c r="AC19" s="194">
        <v>5.2</v>
      </c>
      <c r="AD19" s="197"/>
      <c r="AE19" s="192"/>
      <c r="AF19" s="192"/>
      <c r="AG19" s="198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2162</v>
      </c>
      <c r="AR19" s="201" t="s">
        <v>2013</v>
      </c>
      <c r="AS19" s="202"/>
      <c r="AT19" s="202" t="s">
        <v>2014</v>
      </c>
      <c r="AU19" s="203">
        <v>4</v>
      </c>
      <c r="AV19" s="204">
        <v>46180</v>
      </c>
      <c r="AW19" s="173">
        <f>+L19-AU19</f>
        <v>0</v>
      </c>
      <c r="AX19" s="205" t="s">
        <v>2186</v>
      </c>
      <c r="AY19" s="173"/>
      <c r="AZ19" s="173" t="s">
        <v>2187</v>
      </c>
      <c r="BA19" s="173">
        <v>4</v>
      </c>
      <c r="BB19" s="199">
        <v>46181</v>
      </c>
      <c r="BC19" s="173">
        <f>+L19-BA19</f>
        <v>0</v>
      </c>
    </row>
    <row r="20" spans="1:55" ht="19.5" customHeight="1">
      <c r="A20" s="309">
        <f>IF((AE20=""),"",COUNTIFS($AE$10:AE20,"x"))</f>
        <v>6</v>
      </c>
      <c r="B20" s="368" t="s">
        <v>2188</v>
      </c>
      <c r="C20" s="368" t="s">
        <v>2189</v>
      </c>
      <c r="D20" s="368" t="s">
        <v>4635</v>
      </c>
      <c r="E20" s="368"/>
      <c r="F20" s="368"/>
      <c r="G20" s="368" t="s">
        <v>2190</v>
      </c>
      <c r="H20" s="369"/>
      <c r="I20" s="370"/>
      <c r="J20" s="207"/>
      <c r="K20" s="207">
        <v>52</v>
      </c>
      <c r="L20" s="207"/>
      <c r="M20" s="369">
        <v>1</v>
      </c>
      <c r="N20" s="369">
        <v>49.4</v>
      </c>
      <c r="O20" s="369" t="s">
        <v>674</v>
      </c>
      <c r="P20" s="369"/>
      <c r="Q20" s="369"/>
      <c r="R20" s="369" t="s">
        <v>2160</v>
      </c>
      <c r="S20" s="369"/>
      <c r="T20" s="369"/>
      <c r="U20" s="369"/>
      <c r="V20" s="369"/>
      <c r="W20" s="369">
        <f>_xlfn.MINIFS(V:V,C:C,C20,AE:AE,"",AB:AB,"")</f>
        <v>0</v>
      </c>
      <c r="X20" s="369" t="e">
        <f>SUMIFS(T:T,C:C,C20,AE:AE,"")/SUMIFS(L:L,C:C,C20,AE:AE,"",AB:AB,"")</f>
        <v>#DIV/0!</v>
      </c>
      <c r="Y20" s="369"/>
      <c r="Z20" s="369"/>
      <c r="AA20" s="369"/>
      <c r="AB20" s="369"/>
      <c r="AC20" s="369">
        <v>2.2999999999999998</v>
      </c>
      <c r="AD20" s="371"/>
      <c r="AE20" s="309" t="s">
        <v>675</v>
      </c>
      <c r="AF20" s="309" t="s">
        <v>2161</v>
      </c>
      <c r="AG20" s="372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2162</v>
      </c>
      <c r="AR20" s="188"/>
      <c r="AS20" s="189"/>
      <c r="AT20" s="188"/>
      <c r="AU20" s="190"/>
      <c r="AV20" s="191"/>
      <c r="AW20" s="188"/>
      <c r="AX20" s="188"/>
      <c r="AY20" s="189"/>
      <c r="AZ20" s="188"/>
      <c r="BA20" s="190"/>
      <c r="BB20" s="191"/>
      <c r="BC20" s="188"/>
    </row>
    <row r="21" spans="1:55" ht="19.5" customHeight="1">
      <c r="A21" s="192"/>
      <c r="B21" s="193" t="s">
        <v>2188</v>
      </c>
      <c r="C21" s="193" t="s">
        <v>2191</v>
      </c>
      <c r="D21" s="193" t="s">
        <v>781</v>
      </c>
      <c r="E21" s="193" t="s">
        <v>2192</v>
      </c>
      <c r="F21" s="193" t="s">
        <v>2068</v>
      </c>
      <c r="G21" s="193" t="s">
        <v>2069</v>
      </c>
      <c r="H21" s="194">
        <v>266</v>
      </c>
      <c r="I21" s="195" t="s">
        <v>702</v>
      </c>
      <c r="J21" s="196">
        <v>1</v>
      </c>
      <c r="K21" s="196"/>
      <c r="L21" s="196">
        <v>52</v>
      </c>
      <c r="M21" s="194">
        <v>1</v>
      </c>
      <c r="N21" s="194">
        <v>49.4</v>
      </c>
      <c r="O21" s="194" t="s">
        <v>674</v>
      </c>
      <c r="P21" s="194" t="s">
        <v>13</v>
      </c>
      <c r="Q21" s="194" t="s">
        <v>786</v>
      </c>
      <c r="R21" s="194" t="s">
        <v>2160</v>
      </c>
      <c r="S21" s="194"/>
      <c r="T21" s="19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4">
        <f ca="1">+L21-T21</f>
        <v>52</v>
      </c>
      <c r="V21" s="194">
        <f ca="1">ROUNDDOWN(T21/J21,0)</f>
        <v>0</v>
      </c>
      <c r="W21" s="194"/>
      <c r="X21" s="194"/>
      <c r="Y21" s="194"/>
      <c r="Z21" s="194"/>
      <c r="AA21" s="194"/>
      <c r="AB21" s="194"/>
      <c r="AC21" s="194">
        <v>2.2999999999999998</v>
      </c>
      <c r="AD21" s="197"/>
      <c r="AE21" s="192"/>
      <c r="AF21" s="192"/>
      <c r="AG21" s="198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2162</v>
      </c>
      <c r="AR21" s="205" t="s">
        <v>2070</v>
      </c>
      <c r="AS21" s="173"/>
      <c r="AT21" s="173" t="s">
        <v>2071</v>
      </c>
      <c r="AU21" s="196">
        <v>52</v>
      </c>
      <c r="AV21" s="199">
        <v>46181</v>
      </c>
      <c r="AW21" s="173">
        <f>+L21-AU21</f>
        <v>0</v>
      </c>
      <c r="AX21" s="205" t="s">
        <v>2193</v>
      </c>
      <c r="AY21" s="173"/>
      <c r="AZ21" s="173" t="s">
        <v>2194</v>
      </c>
      <c r="BA21" s="196">
        <v>52</v>
      </c>
      <c r="BB21" s="199">
        <v>46181</v>
      </c>
      <c r="BC21" s="173">
        <f>+L21-BA21</f>
        <v>0</v>
      </c>
    </row>
    <row r="22" spans="1:55" ht="19.5" customHeight="1">
      <c r="A22" s="309">
        <f>IF((AE22=""),"",COUNTIFS($AE$10:AE22,"x"))</f>
        <v>7</v>
      </c>
      <c r="B22" s="368" t="s">
        <v>2195</v>
      </c>
      <c r="C22" s="368" t="s">
        <v>2196</v>
      </c>
      <c r="D22" s="368" t="s">
        <v>4635</v>
      </c>
      <c r="E22" s="368"/>
      <c r="F22" s="368"/>
      <c r="G22" s="368" t="s">
        <v>2197</v>
      </c>
      <c r="H22" s="369"/>
      <c r="I22" s="370"/>
      <c r="J22" s="207"/>
      <c r="K22" s="207">
        <v>52</v>
      </c>
      <c r="L22" s="207"/>
      <c r="M22" s="369">
        <v>0</v>
      </c>
      <c r="N22" s="369">
        <v>0.9</v>
      </c>
      <c r="O22" s="369" t="s">
        <v>674</v>
      </c>
      <c r="P22" s="369"/>
      <c r="Q22" s="369"/>
      <c r="R22" s="369" t="s">
        <v>2160</v>
      </c>
      <c r="S22" s="369"/>
      <c r="T22" s="369"/>
      <c r="U22" s="369"/>
      <c r="V22" s="369"/>
      <c r="W22" s="369">
        <f>_xlfn.MINIFS(V:V,C:C,C22,AE:AE,"",AB:AB,"")</f>
        <v>0</v>
      </c>
      <c r="X22" s="369" t="e">
        <f>SUMIFS(T:T,C:C,C22,AE:AE,"")/SUMIFS(L:L,C:C,C22,AE:AE,"",AB:AB,"")</f>
        <v>#DIV/0!</v>
      </c>
      <c r="Y22" s="369"/>
      <c r="Z22" s="369"/>
      <c r="AA22" s="369"/>
      <c r="AB22" s="369"/>
      <c r="AC22" s="369">
        <v>0.1</v>
      </c>
      <c r="AD22" s="371"/>
      <c r="AE22" s="309" t="s">
        <v>675</v>
      </c>
      <c r="AF22" s="309" t="s">
        <v>2161</v>
      </c>
      <c r="AG22" s="372" t="s">
        <v>677</v>
      </c>
      <c r="AH22" s="187"/>
      <c r="AI22" s="187"/>
      <c r="AJ22" s="187"/>
      <c r="AK22" s="187"/>
      <c r="AL22" s="187"/>
      <c r="AM22" s="187"/>
      <c r="AN22" s="187"/>
      <c r="AO22" s="187"/>
      <c r="AP22" s="187"/>
      <c r="AQ22" s="187" t="s">
        <v>2162</v>
      </c>
      <c r="AR22" s="188"/>
      <c r="AS22" s="189"/>
      <c r="AT22" s="188"/>
      <c r="AU22" s="190"/>
      <c r="AV22" s="191"/>
      <c r="AW22" s="188"/>
      <c r="AX22" s="188"/>
      <c r="AY22" s="189"/>
      <c r="AZ22" s="188"/>
      <c r="BA22" s="190"/>
      <c r="BB22" s="191"/>
      <c r="BC22" s="188"/>
    </row>
    <row r="23" spans="1:55" ht="19.5" customHeight="1">
      <c r="A23" s="192"/>
      <c r="B23" s="193" t="s">
        <v>2195</v>
      </c>
      <c r="C23" s="193" t="s">
        <v>2198</v>
      </c>
      <c r="D23" s="193" t="s">
        <v>2135</v>
      </c>
      <c r="E23" s="193" t="s">
        <v>2199</v>
      </c>
      <c r="F23" s="193" t="s">
        <v>2133</v>
      </c>
      <c r="G23" s="193" t="s">
        <v>2134</v>
      </c>
      <c r="H23" s="194">
        <v>38</v>
      </c>
      <c r="I23" s="195" t="s">
        <v>702</v>
      </c>
      <c r="J23" s="196">
        <v>1</v>
      </c>
      <c r="K23" s="196"/>
      <c r="L23" s="196">
        <v>52</v>
      </c>
      <c r="M23" s="194">
        <v>0</v>
      </c>
      <c r="N23" s="194">
        <v>0.9</v>
      </c>
      <c r="O23" s="194" t="s">
        <v>674</v>
      </c>
      <c r="P23" s="194" t="s">
        <v>13</v>
      </c>
      <c r="Q23" s="194" t="s">
        <v>703</v>
      </c>
      <c r="R23" s="194" t="s">
        <v>2160</v>
      </c>
      <c r="S23" s="194"/>
      <c r="T23" s="19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4">
        <f ca="1">+L23-T23</f>
        <v>52</v>
      </c>
      <c r="V23" s="194">
        <f ca="1">ROUNDDOWN(T23/J23,0)</f>
        <v>0</v>
      </c>
      <c r="W23" s="194"/>
      <c r="X23" s="194"/>
      <c r="Y23" s="194"/>
      <c r="Z23" s="194"/>
      <c r="AA23" s="194"/>
      <c r="AB23" s="194"/>
      <c r="AC23" s="194">
        <v>0.1</v>
      </c>
      <c r="AD23" s="197"/>
      <c r="AE23" s="192"/>
      <c r="AF23" s="192"/>
      <c r="AG23" s="198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2162</v>
      </c>
      <c r="AR23" s="173" t="s">
        <v>2136</v>
      </c>
      <c r="AS23" s="173"/>
      <c r="AT23" s="173" t="s">
        <v>2137</v>
      </c>
      <c r="AU23" s="196">
        <v>52</v>
      </c>
      <c r="AV23" s="199">
        <v>46181</v>
      </c>
      <c r="AW23" s="173">
        <f>+L23-AU23</f>
        <v>0</v>
      </c>
      <c r="AX23" s="173" t="s">
        <v>2200</v>
      </c>
      <c r="AY23" s="173"/>
      <c r="AZ23" s="173" t="s">
        <v>2201</v>
      </c>
      <c r="BA23" s="173">
        <v>52</v>
      </c>
      <c r="BB23" s="199">
        <v>46181</v>
      </c>
      <c r="BC23" s="173">
        <f>+L23-BA23</f>
        <v>0</v>
      </c>
    </row>
    <row r="24" spans="1:55" ht="19.5" customHeight="1">
      <c r="A24" s="309">
        <f>IF((AE24=""),"",COUNTIFS($AE$10:AE24,"x"))</f>
        <v>8</v>
      </c>
      <c r="B24" s="368" t="s">
        <v>2202</v>
      </c>
      <c r="C24" s="368" t="s">
        <v>2203</v>
      </c>
      <c r="D24" s="368" t="s">
        <v>4635</v>
      </c>
      <c r="E24" s="368"/>
      <c r="F24" s="368"/>
      <c r="G24" s="368" t="s">
        <v>2204</v>
      </c>
      <c r="H24" s="369"/>
      <c r="I24" s="370"/>
      <c r="J24" s="207"/>
      <c r="K24" s="207">
        <v>1</v>
      </c>
      <c r="L24" s="207"/>
      <c r="M24" s="369">
        <v>2314.5</v>
      </c>
      <c r="N24" s="369">
        <v>2314.5</v>
      </c>
      <c r="O24" s="369" t="s">
        <v>674</v>
      </c>
      <c r="P24" s="369"/>
      <c r="Q24" s="369"/>
      <c r="R24" s="369" t="s">
        <v>2160</v>
      </c>
      <c r="S24" s="369"/>
      <c r="T24" s="369"/>
      <c r="U24" s="369"/>
      <c r="V24" s="369"/>
      <c r="W24" s="369">
        <f>_xlfn.MINIFS(V:V,C:C,C24,AE:AE,"",AB:AB,"")</f>
        <v>0</v>
      </c>
      <c r="X24" s="369" t="e">
        <f>SUMIFS(T:T,C:C,C24,AE:AE,"")/SUMIFS(L:L,C:C,C24,AE:AE,"",AB:AB,"")</f>
        <v>#DIV/0!</v>
      </c>
      <c r="Y24" s="369"/>
      <c r="Z24" s="369"/>
      <c r="AA24" s="369"/>
      <c r="AB24" s="369"/>
      <c r="AC24" s="369">
        <v>81.8</v>
      </c>
      <c r="AD24" s="371"/>
      <c r="AE24" s="309" t="s">
        <v>675</v>
      </c>
      <c r="AF24" s="309" t="s">
        <v>2161</v>
      </c>
      <c r="AG24" s="372" t="s">
        <v>677</v>
      </c>
      <c r="AH24" s="187"/>
      <c r="AI24" s="187"/>
      <c r="AJ24" s="187"/>
      <c r="AK24" s="187"/>
      <c r="AL24" s="187"/>
      <c r="AM24" s="187"/>
      <c r="AN24" s="187"/>
      <c r="AO24" s="187"/>
      <c r="AP24" s="187"/>
      <c r="AQ24" s="187" t="s">
        <v>2162</v>
      </c>
      <c r="AR24" s="188"/>
      <c r="AS24" s="189"/>
      <c r="AT24" s="188"/>
      <c r="AU24" s="190"/>
      <c r="AV24" s="191"/>
      <c r="AW24" s="188"/>
      <c r="AX24" s="188"/>
      <c r="AY24" s="189"/>
      <c r="AZ24" s="188"/>
      <c r="BA24" s="190"/>
      <c r="BB24" s="191"/>
      <c r="BC24" s="188"/>
    </row>
    <row r="25" spans="1:55" ht="19.5" customHeight="1">
      <c r="A25" s="192"/>
      <c r="B25" s="193" t="s">
        <v>2202</v>
      </c>
      <c r="C25" s="193" t="s">
        <v>2205</v>
      </c>
      <c r="D25" s="193" t="s">
        <v>717</v>
      </c>
      <c r="E25" s="193" t="s">
        <v>1173</v>
      </c>
      <c r="F25" s="193" t="s">
        <v>1979</v>
      </c>
      <c r="G25" s="193" t="s">
        <v>1980</v>
      </c>
      <c r="H25" s="194">
        <v>5286</v>
      </c>
      <c r="I25" s="195" t="s">
        <v>702</v>
      </c>
      <c r="J25" s="196">
        <v>1</v>
      </c>
      <c r="K25" s="196"/>
      <c r="L25" s="196">
        <v>1</v>
      </c>
      <c r="M25" s="194">
        <v>201.5</v>
      </c>
      <c r="N25" s="194">
        <v>201.5</v>
      </c>
      <c r="O25" s="194" t="s">
        <v>674</v>
      </c>
      <c r="P25" s="194" t="s">
        <v>11</v>
      </c>
      <c r="Q25" s="194" t="s">
        <v>703</v>
      </c>
      <c r="R25" s="194" t="s">
        <v>2160</v>
      </c>
      <c r="S25" s="194"/>
      <c r="T25" s="19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4">
        <f t="shared" ref="U25:U36" ca="1" si="0">+L25-T25</f>
        <v>0</v>
      </c>
      <c r="V25" s="194">
        <f t="shared" ref="V25:V36" ca="1" si="1">ROUNDDOWN(T25/J25,0)</f>
        <v>1</v>
      </c>
      <c r="W25" s="194"/>
      <c r="X25" s="194"/>
      <c r="Y25" s="194"/>
      <c r="Z25" s="194"/>
      <c r="AA25" s="194"/>
      <c r="AB25" s="194"/>
      <c r="AC25" s="194">
        <v>4.8</v>
      </c>
      <c r="AD25" s="197"/>
      <c r="AE25" s="192"/>
      <c r="AF25" s="192"/>
      <c r="AG25" s="198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2162</v>
      </c>
      <c r="AR25" s="173" t="s">
        <v>1981</v>
      </c>
      <c r="AS25" s="173"/>
      <c r="AT25" s="173" t="s">
        <v>1982</v>
      </c>
      <c r="AU25" s="196">
        <v>1</v>
      </c>
      <c r="AV25" s="199">
        <v>46181</v>
      </c>
      <c r="AW25" s="173">
        <f t="shared" ref="AW25:AW36" si="2">+L25-AU25</f>
        <v>0</v>
      </c>
      <c r="AX25" s="205" t="s">
        <v>2206</v>
      </c>
      <c r="AY25" s="173"/>
      <c r="AZ25" s="173" t="s">
        <v>2207</v>
      </c>
      <c r="BA25" s="173">
        <v>1</v>
      </c>
      <c r="BB25" s="199">
        <v>46181</v>
      </c>
      <c r="BC25" s="173">
        <f t="shared" ref="BC25:BC36" si="3">+L25-BA25</f>
        <v>0</v>
      </c>
    </row>
    <row r="26" spans="1:55" ht="19.5" customHeight="1">
      <c r="A26" s="192"/>
      <c r="B26" s="193" t="s">
        <v>2202</v>
      </c>
      <c r="C26" s="193" t="s">
        <v>2205</v>
      </c>
      <c r="D26" s="193" t="s">
        <v>717</v>
      </c>
      <c r="E26" s="193" t="s">
        <v>2208</v>
      </c>
      <c r="F26" s="193" t="s">
        <v>1976</v>
      </c>
      <c r="G26" s="193" t="s">
        <v>732</v>
      </c>
      <c r="H26" s="194">
        <v>10676</v>
      </c>
      <c r="I26" s="195" t="s">
        <v>702</v>
      </c>
      <c r="J26" s="196">
        <v>1</v>
      </c>
      <c r="K26" s="196"/>
      <c r="L26" s="196">
        <v>1</v>
      </c>
      <c r="M26" s="194">
        <v>262.60000000000002</v>
      </c>
      <c r="N26" s="194">
        <v>262.60000000000002</v>
      </c>
      <c r="O26" s="194" t="s">
        <v>674</v>
      </c>
      <c r="P26" s="194" t="s">
        <v>11</v>
      </c>
      <c r="Q26" s="194" t="s">
        <v>703</v>
      </c>
      <c r="R26" s="194" t="s">
        <v>2160</v>
      </c>
      <c r="S26" s="194"/>
      <c r="T26" s="19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4">
        <f t="shared" ca="1" si="0"/>
        <v>0</v>
      </c>
      <c r="V26" s="194">
        <f t="shared" ca="1" si="1"/>
        <v>1</v>
      </c>
      <c r="W26" s="194"/>
      <c r="X26" s="194"/>
      <c r="Y26" s="194"/>
      <c r="Z26" s="194"/>
      <c r="AA26" s="194"/>
      <c r="AB26" s="194"/>
      <c r="AC26" s="194">
        <v>7.3</v>
      </c>
      <c r="AD26" s="197"/>
      <c r="AE26" s="192"/>
      <c r="AF26" s="192"/>
      <c r="AG26" s="198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2162</v>
      </c>
      <c r="AR26" s="201" t="s">
        <v>1977</v>
      </c>
      <c r="AS26" s="202"/>
      <c r="AT26" s="202" t="s">
        <v>1978</v>
      </c>
      <c r="AU26" s="196">
        <v>1</v>
      </c>
      <c r="AV26" s="204">
        <v>46181</v>
      </c>
      <c r="AW26" s="173">
        <f t="shared" si="2"/>
        <v>0</v>
      </c>
      <c r="AX26" s="205" t="s">
        <v>2209</v>
      </c>
      <c r="AY26" s="173"/>
      <c r="AZ26" s="173" t="s">
        <v>2210</v>
      </c>
      <c r="BA26" s="196">
        <v>1</v>
      </c>
      <c r="BB26" s="199">
        <v>46181</v>
      </c>
      <c r="BC26" s="173">
        <f t="shared" si="3"/>
        <v>0</v>
      </c>
    </row>
    <row r="27" spans="1:55" ht="19.5" customHeight="1">
      <c r="A27" s="192"/>
      <c r="B27" s="193" t="s">
        <v>2202</v>
      </c>
      <c r="C27" s="193" t="s">
        <v>2205</v>
      </c>
      <c r="D27" s="193" t="s">
        <v>717</v>
      </c>
      <c r="E27" s="193" t="s">
        <v>966</v>
      </c>
      <c r="F27" s="193" t="s">
        <v>1983</v>
      </c>
      <c r="G27" s="193" t="s">
        <v>732</v>
      </c>
      <c r="H27" s="194">
        <v>164</v>
      </c>
      <c r="I27" s="195" t="s">
        <v>702</v>
      </c>
      <c r="J27" s="196">
        <v>5</v>
      </c>
      <c r="K27" s="196"/>
      <c r="L27" s="196">
        <v>5</v>
      </c>
      <c r="M27" s="194">
        <v>4</v>
      </c>
      <c r="N27" s="194">
        <v>20.2</v>
      </c>
      <c r="O27" s="194" t="s">
        <v>674</v>
      </c>
      <c r="P27" s="194" t="s">
        <v>11</v>
      </c>
      <c r="Q27" s="194" t="s">
        <v>703</v>
      </c>
      <c r="R27" s="194" t="s">
        <v>2160</v>
      </c>
      <c r="S27" s="194"/>
      <c r="T27" s="19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4">
        <f t="shared" ca="1" si="0"/>
        <v>0</v>
      </c>
      <c r="V27" s="194">
        <f t="shared" ca="1" si="1"/>
        <v>1</v>
      </c>
      <c r="W27" s="194"/>
      <c r="X27" s="194"/>
      <c r="Y27" s="194"/>
      <c r="Z27" s="194"/>
      <c r="AA27" s="194"/>
      <c r="AB27" s="194"/>
      <c r="AC27" s="194">
        <v>0.6</v>
      </c>
      <c r="AD27" s="197"/>
      <c r="AE27" s="192"/>
      <c r="AF27" s="192"/>
      <c r="AG27" s="198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2162</v>
      </c>
      <c r="AR27" s="201" t="s">
        <v>1977</v>
      </c>
      <c r="AS27" s="202"/>
      <c r="AT27" s="202" t="s">
        <v>1978</v>
      </c>
      <c r="AU27" s="196">
        <v>5</v>
      </c>
      <c r="AV27" s="204">
        <v>46181</v>
      </c>
      <c r="AW27" s="173">
        <f t="shared" si="2"/>
        <v>0</v>
      </c>
      <c r="AX27" s="205" t="s">
        <v>2209</v>
      </c>
      <c r="AY27" s="173"/>
      <c r="AZ27" s="173" t="s">
        <v>2210</v>
      </c>
      <c r="BA27" s="196">
        <v>5</v>
      </c>
      <c r="BB27" s="199">
        <v>46181</v>
      </c>
      <c r="BC27" s="173">
        <f t="shared" si="3"/>
        <v>0</v>
      </c>
    </row>
    <row r="28" spans="1:55" ht="19.5" customHeight="1">
      <c r="A28" s="192"/>
      <c r="B28" s="193" t="s">
        <v>2202</v>
      </c>
      <c r="C28" s="193" t="s">
        <v>2205</v>
      </c>
      <c r="D28" s="193" t="s">
        <v>717</v>
      </c>
      <c r="E28" s="193" t="s">
        <v>1006</v>
      </c>
      <c r="F28" s="193" t="s">
        <v>1984</v>
      </c>
      <c r="G28" s="193" t="s">
        <v>732</v>
      </c>
      <c r="H28" s="194">
        <v>164</v>
      </c>
      <c r="I28" s="195" t="s">
        <v>702</v>
      </c>
      <c r="J28" s="196">
        <v>6</v>
      </c>
      <c r="K28" s="196"/>
      <c r="L28" s="196">
        <v>6</v>
      </c>
      <c r="M28" s="194">
        <v>4</v>
      </c>
      <c r="N28" s="194">
        <v>24.2</v>
      </c>
      <c r="O28" s="194" t="s">
        <v>674</v>
      </c>
      <c r="P28" s="194" t="s">
        <v>11</v>
      </c>
      <c r="Q28" s="194" t="s">
        <v>703</v>
      </c>
      <c r="R28" s="194" t="s">
        <v>2160</v>
      </c>
      <c r="S28" s="194"/>
      <c r="T28" s="19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4">
        <f t="shared" ca="1" si="0"/>
        <v>0</v>
      </c>
      <c r="V28" s="194">
        <f t="shared" ca="1" si="1"/>
        <v>1</v>
      </c>
      <c r="W28" s="194"/>
      <c r="X28" s="194"/>
      <c r="Y28" s="194"/>
      <c r="Z28" s="194"/>
      <c r="AA28" s="194"/>
      <c r="AB28" s="194"/>
      <c r="AC28" s="194">
        <v>0.7</v>
      </c>
      <c r="AD28" s="197"/>
      <c r="AE28" s="192"/>
      <c r="AF28" s="192"/>
      <c r="AG28" s="198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2162</v>
      </c>
      <c r="AR28" s="201" t="s">
        <v>1977</v>
      </c>
      <c r="AS28" s="202"/>
      <c r="AT28" s="202" t="s">
        <v>1978</v>
      </c>
      <c r="AU28" s="196">
        <v>6</v>
      </c>
      <c r="AV28" s="204">
        <v>46181</v>
      </c>
      <c r="AW28" s="173">
        <f t="shared" si="2"/>
        <v>0</v>
      </c>
      <c r="AX28" s="205" t="s">
        <v>2209</v>
      </c>
      <c r="AY28" s="173"/>
      <c r="AZ28" s="173" t="s">
        <v>2210</v>
      </c>
      <c r="BA28" s="196">
        <v>6</v>
      </c>
      <c r="BB28" s="199">
        <v>46181</v>
      </c>
      <c r="BC28" s="173">
        <f t="shared" si="3"/>
        <v>0</v>
      </c>
    </row>
    <row r="29" spans="1:55" ht="19.5" customHeight="1">
      <c r="A29" s="192"/>
      <c r="B29" s="193" t="s">
        <v>2202</v>
      </c>
      <c r="C29" s="193" t="s">
        <v>2205</v>
      </c>
      <c r="D29" s="193" t="s">
        <v>717</v>
      </c>
      <c r="E29" s="193" t="s">
        <v>1135</v>
      </c>
      <c r="F29" s="193" t="s">
        <v>1985</v>
      </c>
      <c r="G29" s="193" t="s">
        <v>732</v>
      </c>
      <c r="H29" s="194">
        <v>1086</v>
      </c>
      <c r="I29" s="195" t="s">
        <v>702</v>
      </c>
      <c r="J29" s="196">
        <v>1</v>
      </c>
      <c r="K29" s="196"/>
      <c r="L29" s="196">
        <v>1</v>
      </c>
      <c r="M29" s="194">
        <v>26.7</v>
      </c>
      <c r="N29" s="194">
        <v>26.7</v>
      </c>
      <c r="O29" s="194" t="s">
        <v>674</v>
      </c>
      <c r="P29" s="194" t="s">
        <v>11</v>
      </c>
      <c r="Q29" s="194" t="s">
        <v>703</v>
      </c>
      <c r="R29" s="194" t="s">
        <v>2160</v>
      </c>
      <c r="S29" s="194"/>
      <c r="T29" s="19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4">
        <f t="shared" ca="1" si="0"/>
        <v>0</v>
      </c>
      <c r="V29" s="194">
        <f t="shared" ca="1" si="1"/>
        <v>1</v>
      </c>
      <c r="W29" s="194"/>
      <c r="X29" s="194"/>
      <c r="Y29" s="194"/>
      <c r="Z29" s="194"/>
      <c r="AA29" s="194"/>
      <c r="AB29" s="194"/>
      <c r="AC29" s="194">
        <v>0.7</v>
      </c>
      <c r="AD29" s="197"/>
      <c r="AE29" s="192"/>
      <c r="AF29" s="192"/>
      <c r="AG29" s="198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2162</v>
      </c>
      <c r="AR29" s="201" t="s">
        <v>1977</v>
      </c>
      <c r="AS29" s="202"/>
      <c r="AT29" s="202" t="s">
        <v>1978</v>
      </c>
      <c r="AU29" s="196">
        <v>1</v>
      </c>
      <c r="AV29" s="204">
        <v>46181</v>
      </c>
      <c r="AW29" s="173">
        <f t="shared" si="2"/>
        <v>0</v>
      </c>
      <c r="AX29" s="205" t="s">
        <v>2209</v>
      </c>
      <c r="AY29" s="173"/>
      <c r="AZ29" s="173" t="s">
        <v>2210</v>
      </c>
      <c r="BA29" s="196">
        <v>1</v>
      </c>
      <c r="BB29" s="199">
        <v>46181</v>
      </c>
      <c r="BC29" s="173">
        <f t="shared" si="3"/>
        <v>0</v>
      </c>
    </row>
    <row r="30" spans="1:55" ht="19.5" customHeight="1">
      <c r="A30" s="192"/>
      <c r="B30" s="193" t="s">
        <v>2202</v>
      </c>
      <c r="C30" s="193" t="s">
        <v>2205</v>
      </c>
      <c r="D30" s="193" t="s">
        <v>717</v>
      </c>
      <c r="E30" s="193" t="s">
        <v>1139</v>
      </c>
      <c r="F30" s="193" t="s">
        <v>1986</v>
      </c>
      <c r="G30" s="193" t="s">
        <v>732</v>
      </c>
      <c r="H30" s="194">
        <v>2075</v>
      </c>
      <c r="I30" s="195" t="s">
        <v>702</v>
      </c>
      <c r="J30" s="196">
        <v>1</v>
      </c>
      <c r="K30" s="196"/>
      <c r="L30" s="196">
        <v>1</v>
      </c>
      <c r="M30" s="194">
        <v>51</v>
      </c>
      <c r="N30" s="194">
        <v>51</v>
      </c>
      <c r="O30" s="194" t="s">
        <v>674</v>
      </c>
      <c r="P30" s="194" t="s">
        <v>11</v>
      </c>
      <c r="Q30" s="194" t="s">
        <v>703</v>
      </c>
      <c r="R30" s="194" t="s">
        <v>2160</v>
      </c>
      <c r="S30" s="194"/>
      <c r="T30" s="19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4">
        <f t="shared" ca="1" si="0"/>
        <v>0</v>
      </c>
      <c r="V30" s="194">
        <f t="shared" ca="1" si="1"/>
        <v>1</v>
      </c>
      <c r="W30" s="194"/>
      <c r="X30" s="194"/>
      <c r="Y30" s="194"/>
      <c r="Z30" s="194"/>
      <c r="AA30" s="194"/>
      <c r="AB30" s="194"/>
      <c r="AC30" s="194">
        <v>1.4</v>
      </c>
      <c r="AD30" s="197"/>
      <c r="AE30" s="192"/>
      <c r="AF30" s="192"/>
      <c r="AG30" s="198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2162</v>
      </c>
      <c r="AR30" s="201" t="s">
        <v>1977</v>
      </c>
      <c r="AS30" s="202"/>
      <c r="AT30" s="202" t="s">
        <v>1978</v>
      </c>
      <c r="AU30" s="196">
        <v>1</v>
      </c>
      <c r="AV30" s="204">
        <v>46181</v>
      </c>
      <c r="AW30" s="173">
        <f t="shared" si="2"/>
        <v>0</v>
      </c>
      <c r="AX30" s="205" t="s">
        <v>2209</v>
      </c>
      <c r="AY30" s="173"/>
      <c r="AZ30" s="173" t="s">
        <v>2210</v>
      </c>
      <c r="BA30" s="196">
        <v>1</v>
      </c>
      <c r="BB30" s="199">
        <v>46181</v>
      </c>
      <c r="BC30" s="173">
        <f t="shared" si="3"/>
        <v>0</v>
      </c>
    </row>
    <row r="31" spans="1:55" ht="19.5" customHeight="1">
      <c r="A31" s="192"/>
      <c r="B31" s="193" t="s">
        <v>2202</v>
      </c>
      <c r="C31" s="193" t="s">
        <v>2205</v>
      </c>
      <c r="D31" s="193" t="s">
        <v>717</v>
      </c>
      <c r="E31" s="193" t="s">
        <v>1140</v>
      </c>
      <c r="F31" s="193" t="s">
        <v>1987</v>
      </c>
      <c r="G31" s="193" t="s">
        <v>732</v>
      </c>
      <c r="H31" s="194">
        <v>3196</v>
      </c>
      <c r="I31" s="195" t="s">
        <v>702</v>
      </c>
      <c r="J31" s="196">
        <v>2</v>
      </c>
      <c r="K31" s="196"/>
      <c r="L31" s="196">
        <v>2</v>
      </c>
      <c r="M31" s="194">
        <v>78.599999999999994</v>
      </c>
      <c r="N31" s="194">
        <v>157.19999999999999</v>
      </c>
      <c r="O31" s="194" t="s">
        <v>674</v>
      </c>
      <c r="P31" s="194" t="s">
        <v>11</v>
      </c>
      <c r="Q31" s="194" t="s">
        <v>703</v>
      </c>
      <c r="R31" s="194" t="s">
        <v>2160</v>
      </c>
      <c r="S31" s="194"/>
      <c r="T31" s="19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4">
        <f t="shared" ca="1" si="0"/>
        <v>0</v>
      </c>
      <c r="V31" s="194">
        <f t="shared" ca="1" si="1"/>
        <v>1</v>
      </c>
      <c r="W31" s="194"/>
      <c r="X31" s="194"/>
      <c r="Y31" s="194"/>
      <c r="Z31" s="194"/>
      <c r="AA31" s="194"/>
      <c r="AB31" s="194"/>
      <c r="AC31" s="194">
        <v>4.3</v>
      </c>
      <c r="AD31" s="197"/>
      <c r="AE31" s="192"/>
      <c r="AF31" s="192"/>
      <c r="AG31" s="198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2162</v>
      </c>
      <c r="AR31" s="201" t="s">
        <v>1977</v>
      </c>
      <c r="AS31" s="202"/>
      <c r="AT31" s="202" t="s">
        <v>1978</v>
      </c>
      <c r="AU31" s="196">
        <v>2</v>
      </c>
      <c r="AV31" s="204">
        <v>46181</v>
      </c>
      <c r="AW31" s="173">
        <f t="shared" si="2"/>
        <v>0</v>
      </c>
      <c r="AX31" s="205" t="s">
        <v>2209</v>
      </c>
      <c r="AY31" s="173"/>
      <c r="AZ31" s="173" t="s">
        <v>2210</v>
      </c>
      <c r="BA31" s="196">
        <v>2</v>
      </c>
      <c r="BB31" s="199">
        <v>46181</v>
      </c>
      <c r="BC31" s="173">
        <f t="shared" si="3"/>
        <v>0</v>
      </c>
    </row>
    <row r="32" spans="1:55" ht="19.5" customHeight="1">
      <c r="A32" s="192"/>
      <c r="B32" s="193" t="s">
        <v>2202</v>
      </c>
      <c r="C32" s="193" t="s">
        <v>2205</v>
      </c>
      <c r="D32" s="193" t="s">
        <v>717</v>
      </c>
      <c r="E32" s="193" t="s">
        <v>1155</v>
      </c>
      <c r="F32" s="193" t="s">
        <v>1988</v>
      </c>
      <c r="G32" s="193" t="s">
        <v>732</v>
      </c>
      <c r="H32" s="194">
        <v>3196</v>
      </c>
      <c r="I32" s="195" t="s">
        <v>702</v>
      </c>
      <c r="J32" s="196">
        <v>3</v>
      </c>
      <c r="K32" s="196"/>
      <c r="L32" s="196">
        <v>3</v>
      </c>
      <c r="M32" s="194">
        <v>78.599999999999994</v>
      </c>
      <c r="N32" s="194">
        <v>235.8</v>
      </c>
      <c r="O32" s="194" t="s">
        <v>674</v>
      </c>
      <c r="P32" s="194" t="s">
        <v>11</v>
      </c>
      <c r="Q32" s="194" t="s">
        <v>703</v>
      </c>
      <c r="R32" s="194" t="s">
        <v>2160</v>
      </c>
      <c r="S32" s="194"/>
      <c r="T32" s="19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4">
        <f t="shared" ca="1" si="0"/>
        <v>0</v>
      </c>
      <c r="V32" s="194">
        <f t="shared" ca="1" si="1"/>
        <v>1</v>
      </c>
      <c r="W32" s="194"/>
      <c r="X32" s="194"/>
      <c r="Y32" s="194"/>
      <c r="Z32" s="194"/>
      <c r="AA32" s="194"/>
      <c r="AB32" s="194"/>
      <c r="AC32" s="194">
        <v>6.5</v>
      </c>
      <c r="AD32" s="197"/>
      <c r="AE32" s="192"/>
      <c r="AF32" s="192"/>
      <c r="AG32" s="198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2162</v>
      </c>
      <c r="AR32" s="201" t="s">
        <v>1977</v>
      </c>
      <c r="AS32" s="202"/>
      <c r="AT32" s="202" t="s">
        <v>1978</v>
      </c>
      <c r="AU32" s="196">
        <v>3</v>
      </c>
      <c r="AV32" s="204">
        <v>46181</v>
      </c>
      <c r="AW32" s="173">
        <f t="shared" si="2"/>
        <v>0</v>
      </c>
      <c r="AX32" s="205" t="s">
        <v>2209</v>
      </c>
      <c r="AY32" s="173"/>
      <c r="AZ32" s="173" t="s">
        <v>2210</v>
      </c>
      <c r="BA32" s="196">
        <v>3</v>
      </c>
      <c r="BB32" s="199">
        <v>46181</v>
      </c>
      <c r="BC32" s="173">
        <f t="shared" si="3"/>
        <v>0</v>
      </c>
    </row>
    <row r="33" spans="1:55" ht="19.5" customHeight="1">
      <c r="A33" s="192"/>
      <c r="B33" s="193" t="s">
        <v>2202</v>
      </c>
      <c r="C33" s="193" t="s">
        <v>2205</v>
      </c>
      <c r="D33" s="193" t="s">
        <v>717</v>
      </c>
      <c r="E33" s="193" t="s">
        <v>977</v>
      </c>
      <c r="F33" s="193" t="s">
        <v>1989</v>
      </c>
      <c r="G33" s="193" t="s">
        <v>732</v>
      </c>
      <c r="H33" s="194">
        <v>2075</v>
      </c>
      <c r="I33" s="195" t="s">
        <v>702</v>
      </c>
      <c r="J33" s="196">
        <v>1</v>
      </c>
      <c r="K33" s="196"/>
      <c r="L33" s="196">
        <v>1</v>
      </c>
      <c r="M33" s="194">
        <v>51</v>
      </c>
      <c r="N33" s="194">
        <v>51</v>
      </c>
      <c r="O33" s="194" t="s">
        <v>674</v>
      </c>
      <c r="P33" s="194" t="s">
        <v>11</v>
      </c>
      <c r="Q33" s="194" t="s">
        <v>703</v>
      </c>
      <c r="R33" s="194" t="s">
        <v>2160</v>
      </c>
      <c r="S33" s="194"/>
      <c r="T33" s="19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4">
        <f t="shared" ca="1" si="0"/>
        <v>0</v>
      </c>
      <c r="V33" s="194">
        <f t="shared" ca="1" si="1"/>
        <v>1</v>
      </c>
      <c r="W33" s="194"/>
      <c r="X33" s="194"/>
      <c r="Y33" s="194"/>
      <c r="Z33" s="194"/>
      <c r="AA33" s="194"/>
      <c r="AB33" s="194"/>
      <c r="AC33" s="194">
        <v>1.4</v>
      </c>
      <c r="AD33" s="197"/>
      <c r="AE33" s="192"/>
      <c r="AF33" s="192"/>
      <c r="AG33" s="198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2162</v>
      </c>
      <c r="AR33" s="201" t="s">
        <v>1977</v>
      </c>
      <c r="AS33" s="202"/>
      <c r="AT33" s="202" t="s">
        <v>1978</v>
      </c>
      <c r="AU33" s="196">
        <v>1</v>
      </c>
      <c r="AV33" s="204">
        <v>46181</v>
      </c>
      <c r="AW33" s="173">
        <f t="shared" si="2"/>
        <v>0</v>
      </c>
      <c r="AX33" s="205" t="s">
        <v>2209</v>
      </c>
      <c r="AY33" s="173"/>
      <c r="AZ33" s="173" t="s">
        <v>2210</v>
      </c>
      <c r="BA33" s="196">
        <v>1</v>
      </c>
      <c r="BB33" s="199">
        <v>46181</v>
      </c>
      <c r="BC33" s="173">
        <f t="shared" si="3"/>
        <v>0</v>
      </c>
    </row>
    <row r="34" spans="1:55" ht="19.5" customHeight="1">
      <c r="A34" s="192"/>
      <c r="B34" s="193" t="s">
        <v>2202</v>
      </c>
      <c r="C34" s="193" t="s">
        <v>2205</v>
      </c>
      <c r="D34" s="193" t="s">
        <v>717</v>
      </c>
      <c r="E34" s="193" t="s">
        <v>1122</v>
      </c>
      <c r="F34" s="193" t="s">
        <v>1990</v>
      </c>
      <c r="G34" s="193" t="s">
        <v>732</v>
      </c>
      <c r="H34" s="194">
        <v>1086</v>
      </c>
      <c r="I34" s="195" t="s">
        <v>702</v>
      </c>
      <c r="J34" s="196">
        <v>1</v>
      </c>
      <c r="K34" s="196"/>
      <c r="L34" s="196">
        <v>1</v>
      </c>
      <c r="M34" s="194">
        <v>26.7</v>
      </c>
      <c r="N34" s="194">
        <v>26.7</v>
      </c>
      <c r="O34" s="194" t="s">
        <v>674</v>
      </c>
      <c r="P34" s="194" t="s">
        <v>11</v>
      </c>
      <c r="Q34" s="194" t="s">
        <v>703</v>
      </c>
      <c r="R34" s="194" t="s">
        <v>2160</v>
      </c>
      <c r="S34" s="194"/>
      <c r="T34" s="19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4">
        <f t="shared" ca="1" si="0"/>
        <v>0</v>
      </c>
      <c r="V34" s="194">
        <f t="shared" ca="1" si="1"/>
        <v>1</v>
      </c>
      <c r="W34" s="194"/>
      <c r="X34" s="194"/>
      <c r="Y34" s="194"/>
      <c r="Z34" s="194"/>
      <c r="AA34" s="194"/>
      <c r="AB34" s="194"/>
      <c r="AC34" s="194">
        <v>0.7</v>
      </c>
      <c r="AD34" s="197"/>
      <c r="AE34" s="192"/>
      <c r="AF34" s="192"/>
      <c r="AG34" s="198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2162</v>
      </c>
      <c r="AR34" s="201" t="s">
        <v>1977</v>
      </c>
      <c r="AS34" s="202"/>
      <c r="AT34" s="202" t="s">
        <v>1978</v>
      </c>
      <c r="AU34" s="196">
        <v>1</v>
      </c>
      <c r="AV34" s="204">
        <v>46181</v>
      </c>
      <c r="AW34" s="173">
        <f t="shared" si="2"/>
        <v>0</v>
      </c>
      <c r="AX34" s="205" t="s">
        <v>2209</v>
      </c>
      <c r="AY34" s="173"/>
      <c r="AZ34" s="173" t="s">
        <v>2210</v>
      </c>
      <c r="BA34" s="196">
        <v>1</v>
      </c>
      <c r="BB34" s="199">
        <v>46181</v>
      </c>
      <c r="BC34" s="173">
        <f t="shared" si="3"/>
        <v>0</v>
      </c>
    </row>
    <row r="35" spans="1:55" ht="19.5" customHeight="1">
      <c r="A35" s="192"/>
      <c r="B35" s="193" t="s">
        <v>2202</v>
      </c>
      <c r="C35" s="193" t="s">
        <v>2205</v>
      </c>
      <c r="D35" s="193" t="s">
        <v>1993</v>
      </c>
      <c r="E35" s="193" t="s">
        <v>789</v>
      </c>
      <c r="F35" s="193" t="s">
        <v>1991</v>
      </c>
      <c r="G35" s="193" t="s">
        <v>1992</v>
      </c>
      <c r="H35" s="194">
        <v>125</v>
      </c>
      <c r="I35" s="195" t="s">
        <v>702</v>
      </c>
      <c r="J35" s="196">
        <v>4</v>
      </c>
      <c r="K35" s="196"/>
      <c r="L35" s="196">
        <v>4</v>
      </c>
      <c r="M35" s="194">
        <v>2.1</v>
      </c>
      <c r="N35" s="194">
        <v>8.4</v>
      </c>
      <c r="O35" s="194" t="s">
        <v>674</v>
      </c>
      <c r="P35" s="194" t="s">
        <v>13</v>
      </c>
      <c r="Q35" s="194" t="s">
        <v>786</v>
      </c>
      <c r="R35" s="194" t="s">
        <v>2160</v>
      </c>
      <c r="S35" s="194"/>
      <c r="T35" s="19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4</v>
      </c>
      <c r="U35" s="194">
        <f t="shared" ca="1" si="0"/>
        <v>0</v>
      </c>
      <c r="V35" s="194">
        <f t="shared" ca="1" si="1"/>
        <v>1</v>
      </c>
      <c r="W35" s="194"/>
      <c r="X35" s="194"/>
      <c r="Y35" s="194"/>
      <c r="Z35" s="194"/>
      <c r="AA35" s="194"/>
      <c r="AB35" s="194"/>
      <c r="AC35" s="194">
        <v>0.1</v>
      </c>
      <c r="AD35" s="197"/>
      <c r="AE35" s="192"/>
      <c r="AF35" s="192"/>
      <c r="AG35" s="198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2162</v>
      </c>
      <c r="AR35" s="173" t="s">
        <v>1994</v>
      </c>
      <c r="AS35" s="173"/>
      <c r="AT35" s="173" t="s">
        <v>1994</v>
      </c>
      <c r="AU35" s="196">
        <v>4</v>
      </c>
      <c r="AV35" s="199">
        <v>46181</v>
      </c>
      <c r="AW35" s="173">
        <f t="shared" si="2"/>
        <v>0</v>
      </c>
      <c r="AX35" s="173" t="s">
        <v>2211</v>
      </c>
      <c r="AY35" s="173"/>
      <c r="AZ35" s="173" t="s">
        <v>2212</v>
      </c>
      <c r="BA35" s="173">
        <v>4</v>
      </c>
      <c r="BB35" s="199">
        <v>46181</v>
      </c>
      <c r="BC35" s="173">
        <f t="shared" si="3"/>
        <v>0</v>
      </c>
    </row>
    <row r="36" spans="1:55" ht="19.5" customHeight="1">
      <c r="A36" s="192"/>
      <c r="B36" s="193" t="s">
        <v>2202</v>
      </c>
      <c r="C36" s="193" t="s">
        <v>2205</v>
      </c>
      <c r="D36" s="193" t="s">
        <v>1997</v>
      </c>
      <c r="E36" s="193" t="s">
        <v>2213</v>
      </c>
      <c r="F36" s="193" t="s">
        <v>1995</v>
      </c>
      <c r="G36" s="193" t="s">
        <v>1996</v>
      </c>
      <c r="H36" s="194">
        <v>10879</v>
      </c>
      <c r="I36" s="195" t="s">
        <v>702</v>
      </c>
      <c r="J36" s="196">
        <v>1</v>
      </c>
      <c r="K36" s="196"/>
      <c r="L36" s="196">
        <v>1</v>
      </c>
      <c r="M36" s="194">
        <v>1249.2</v>
      </c>
      <c r="N36" s="194">
        <v>1249.2</v>
      </c>
      <c r="O36" s="194" t="s">
        <v>674</v>
      </c>
      <c r="P36" s="194" t="s">
        <v>13</v>
      </c>
      <c r="Q36" s="194" t="s">
        <v>703</v>
      </c>
      <c r="R36" s="194" t="s">
        <v>2160</v>
      </c>
      <c r="S36" s="194"/>
      <c r="T36" s="194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194">
        <f t="shared" ca="1" si="0"/>
        <v>0</v>
      </c>
      <c r="V36" s="194">
        <f t="shared" ca="1" si="1"/>
        <v>1</v>
      </c>
      <c r="W36" s="194"/>
      <c r="X36" s="194"/>
      <c r="Y36" s="194"/>
      <c r="Z36" s="194"/>
      <c r="AA36" s="194"/>
      <c r="AB36" s="194"/>
      <c r="AC36" s="194">
        <v>53.2</v>
      </c>
      <c r="AD36" s="197"/>
      <c r="AE36" s="192"/>
      <c r="AF36" s="192"/>
      <c r="AG36" s="198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2162</v>
      </c>
      <c r="AR36" s="173"/>
      <c r="AS36" s="173"/>
      <c r="AT36" s="173" t="s">
        <v>576</v>
      </c>
      <c r="AU36" s="196">
        <v>1</v>
      </c>
      <c r="AV36" s="199"/>
      <c r="AW36" s="173">
        <f t="shared" si="2"/>
        <v>0</v>
      </c>
      <c r="AX36" s="173"/>
      <c r="AY36" s="173"/>
      <c r="AZ36" s="173" t="s">
        <v>576</v>
      </c>
      <c r="BA36" s="196">
        <v>1</v>
      </c>
      <c r="BB36" s="199"/>
      <c r="BC36" s="173">
        <f t="shared" si="3"/>
        <v>0</v>
      </c>
    </row>
    <row r="37" spans="1:55" ht="19.5" customHeight="1">
      <c r="A37" s="309">
        <f>IF((AE37=""),"",COUNTIFS($AE$10:AE37,"x"))</f>
        <v>9</v>
      </c>
      <c r="B37" s="368" t="s">
        <v>2214</v>
      </c>
      <c r="C37" s="368" t="s">
        <v>2215</v>
      </c>
      <c r="D37" s="368" t="s">
        <v>4635</v>
      </c>
      <c r="E37" s="368"/>
      <c r="F37" s="368"/>
      <c r="G37" s="368" t="s">
        <v>2216</v>
      </c>
      <c r="H37" s="369"/>
      <c r="I37" s="370"/>
      <c r="J37" s="207"/>
      <c r="K37" s="207">
        <v>1</v>
      </c>
      <c r="L37" s="207"/>
      <c r="M37" s="369">
        <v>4891.5</v>
      </c>
      <c r="N37" s="369">
        <f>4623.7+N59+N74</f>
        <v>4891.5</v>
      </c>
      <c r="O37" s="369" t="s">
        <v>674</v>
      </c>
      <c r="P37" s="369"/>
      <c r="Q37" s="369"/>
      <c r="R37" s="369" t="s">
        <v>2160</v>
      </c>
      <c r="S37" s="369"/>
      <c r="T37" s="369"/>
      <c r="U37" s="369"/>
      <c r="V37" s="369"/>
      <c r="W37" s="369">
        <f>_xlfn.MINIFS(V:V,C:C,C37,AE:AE,"",AB:AB,"")</f>
        <v>0</v>
      </c>
      <c r="X37" s="369" t="e">
        <f>SUMIFS(T:T,C:C,C37,AE:AE,"")/SUMIFS(L:L,C:C,C37,AE:AE,"",AB:AB,"")</f>
        <v>#DIV/0!</v>
      </c>
      <c r="Y37" s="369"/>
      <c r="Z37" s="369"/>
      <c r="AA37" s="369"/>
      <c r="AB37" s="369"/>
      <c r="AC37" s="369">
        <v>165.2</v>
      </c>
      <c r="AD37" s="371"/>
      <c r="AE37" s="309" t="s">
        <v>675</v>
      </c>
      <c r="AF37" s="309" t="s">
        <v>2161</v>
      </c>
      <c r="AG37" s="372" t="s">
        <v>677</v>
      </c>
      <c r="AH37" s="187" t="s">
        <v>4636</v>
      </c>
      <c r="AI37" s="187"/>
      <c r="AJ37" s="187"/>
      <c r="AK37" s="187"/>
      <c r="AL37" s="187"/>
      <c r="AM37" s="187"/>
      <c r="AN37" s="187"/>
      <c r="AO37" s="187"/>
      <c r="AP37" s="187"/>
      <c r="AQ37" s="187" t="s">
        <v>2162</v>
      </c>
      <c r="AR37" s="188"/>
      <c r="AS37" s="189"/>
      <c r="AT37" s="188"/>
      <c r="AU37" s="190"/>
      <c r="AV37" s="191"/>
      <c r="AW37" s="188"/>
      <c r="AX37" s="188"/>
      <c r="AY37" s="189"/>
      <c r="AZ37" s="188"/>
      <c r="BA37" s="190"/>
      <c r="BB37" s="191"/>
      <c r="BC37" s="188"/>
    </row>
    <row r="38" spans="1:55" ht="19.5" customHeight="1">
      <c r="A38" s="192"/>
      <c r="B38" s="193" t="s">
        <v>2214</v>
      </c>
      <c r="C38" s="193" t="s">
        <v>2217</v>
      </c>
      <c r="D38" s="193" t="s">
        <v>699</v>
      </c>
      <c r="E38" s="193" t="s">
        <v>1082</v>
      </c>
      <c r="F38" s="193" t="s">
        <v>2015</v>
      </c>
      <c r="G38" s="193" t="s">
        <v>2016</v>
      </c>
      <c r="H38" s="194">
        <v>187</v>
      </c>
      <c r="I38" s="195" t="s">
        <v>702</v>
      </c>
      <c r="J38" s="196">
        <v>1</v>
      </c>
      <c r="K38" s="196"/>
      <c r="L38" s="196">
        <v>1</v>
      </c>
      <c r="M38" s="194">
        <v>1.4</v>
      </c>
      <c r="N38" s="194">
        <v>1.4</v>
      </c>
      <c r="O38" s="194" t="s">
        <v>674</v>
      </c>
      <c r="P38" s="194" t="s">
        <v>11</v>
      </c>
      <c r="Q38" s="194" t="s">
        <v>703</v>
      </c>
      <c r="R38" s="194" t="s">
        <v>2160</v>
      </c>
      <c r="S38" s="194"/>
      <c r="T38" s="19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194">
        <f t="shared" ref="U38:U58" ca="1" si="4">+L38-T38</f>
        <v>0</v>
      </c>
      <c r="V38" s="194">
        <f t="shared" ref="V38:V58" ca="1" si="5">ROUNDDOWN(T38/J38,0)</f>
        <v>1</v>
      </c>
      <c r="W38" s="194"/>
      <c r="X38" s="194"/>
      <c r="Y38" s="194"/>
      <c r="Z38" s="194"/>
      <c r="AA38" s="194"/>
      <c r="AB38" s="194"/>
      <c r="AC38" s="194">
        <v>0</v>
      </c>
      <c r="AD38" s="197"/>
      <c r="AE38" s="192"/>
      <c r="AF38" s="192"/>
      <c r="AG38" s="198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2162</v>
      </c>
      <c r="AR38" s="173" t="s">
        <v>2017</v>
      </c>
      <c r="AS38" s="173"/>
      <c r="AT38" s="173" t="s">
        <v>2018</v>
      </c>
      <c r="AU38" s="196">
        <v>1</v>
      </c>
      <c r="AV38" s="199">
        <v>46180</v>
      </c>
      <c r="AW38" s="173">
        <f t="shared" ref="AW38:AW54" si="6">+L38-AU38</f>
        <v>0</v>
      </c>
      <c r="AX38" s="205" t="s">
        <v>2218</v>
      </c>
      <c r="AY38" s="173"/>
      <c r="AZ38" s="173" t="s">
        <v>2219</v>
      </c>
      <c r="BA38" s="173">
        <v>1</v>
      </c>
      <c r="BB38" s="199">
        <v>46181</v>
      </c>
      <c r="BC38" s="173">
        <f t="shared" ref="BC38:BC54" si="7">+L38-BA38</f>
        <v>0</v>
      </c>
    </row>
    <row r="39" spans="1:55" ht="19.5" customHeight="1">
      <c r="A39" s="192"/>
      <c r="B39" s="193" t="s">
        <v>2214</v>
      </c>
      <c r="C39" s="193" t="s">
        <v>2217</v>
      </c>
      <c r="D39" s="193" t="s">
        <v>699</v>
      </c>
      <c r="E39" s="193" t="s">
        <v>1120</v>
      </c>
      <c r="F39" s="193" t="s">
        <v>2019</v>
      </c>
      <c r="G39" s="193" t="s">
        <v>2016</v>
      </c>
      <c r="H39" s="194">
        <v>4268</v>
      </c>
      <c r="I39" s="195" t="s">
        <v>702</v>
      </c>
      <c r="J39" s="196">
        <v>1</v>
      </c>
      <c r="K39" s="196"/>
      <c r="L39" s="196">
        <v>1</v>
      </c>
      <c r="M39" s="194">
        <v>32.700000000000003</v>
      </c>
      <c r="N39" s="194">
        <v>32.700000000000003</v>
      </c>
      <c r="O39" s="194" t="s">
        <v>674</v>
      </c>
      <c r="P39" s="194" t="s">
        <v>11</v>
      </c>
      <c r="Q39" s="194" t="s">
        <v>703</v>
      </c>
      <c r="R39" s="194" t="s">
        <v>2160</v>
      </c>
      <c r="S39" s="194"/>
      <c r="T39" s="19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94">
        <f t="shared" ca="1" si="4"/>
        <v>0</v>
      </c>
      <c r="V39" s="194">
        <f t="shared" ca="1" si="5"/>
        <v>1</v>
      </c>
      <c r="W39" s="194"/>
      <c r="X39" s="194"/>
      <c r="Y39" s="194"/>
      <c r="Z39" s="194"/>
      <c r="AA39" s="194"/>
      <c r="AB39" s="194"/>
      <c r="AC39" s="194">
        <v>1.1000000000000001</v>
      </c>
      <c r="AD39" s="197"/>
      <c r="AE39" s="192"/>
      <c r="AF39" s="192"/>
      <c r="AG39" s="198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2162</v>
      </c>
      <c r="AR39" s="173" t="s">
        <v>2017</v>
      </c>
      <c r="AS39" s="173"/>
      <c r="AT39" s="173" t="s">
        <v>2018</v>
      </c>
      <c r="AU39" s="196">
        <v>1</v>
      </c>
      <c r="AV39" s="199">
        <v>46180</v>
      </c>
      <c r="AW39" s="173">
        <f t="shared" si="6"/>
        <v>0</v>
      </c>
      <c r="AX39" s="205" t="s">
        <v>2218</v>
      </c>
      <c r="AY39" s="173"/>
      <c r="AZ39" s="173" t="s">
        <v>2219</v>
      </c>
      <c r="BA39" s="173">
        <v>1</v>
      </c>
      <c r="BB39" s="199">
        <v>46181</v>
      </c>
      <c r="BC39" s="173">
        <f t="shared" si="7"/>
        <v>0</v>
      </c>
    </row>
    <row r="40" spans="1:55" ht="19.5" customHeight="1">
      <c r="A40" s="192"/>
      <c r="B40" s="193" t="s">
        <v>2214</v>
      </c>
      <c r="C40" s="193" t="s">
        <v>2217</v>
      </c>
      <c r="D40" s="193" t="s">
        <v>699</v>
      </c>
      <c r="E40" s="193" t="s">
        <v>1003</v>
      </c>
      <c r="F40" s="193" t="s">
        <v>2020</v>
      </c>
      <c r="G40" s="193" t="s">
        <v>2016</v>
      </c>
      <c r="H40" s="194">
        <v>245</v>
      </c>
      <c r="I40" s="195" t="s">
        <v>702</v>
      </c>
      <c r="J40" s="196">
        <v>1</v>
      </c>
      <c r="K40" s="196"/>
      <c r="L40" s="196">
        <v>1</v>
      </c>
      <c r="M40" s="194">
        <v>1.9</v>
      </c>
      <c r="N40" s="194">
        <v>1.9</v>
      </c>
      <c r="O40" s="194" t="s">
        <v>674</v>
      </c>
      <c r="P40" s="194" t="s">
        <v>11</v>
      </c>
      <c r="Q40" s="194" t="s">
        <v>703</v>
      </c>
      <c r="R40" s="194" t="s">
        <v>2160</v>
      </c>
      <c r="S40" s="194"/>
      <c r="T40" s="19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94">
        <f t="shared" ca="1" si="4"/>
        <v>0</v>
      </c>
      <c r="V40" s="194">
        <f t="shared" ca="1" si="5"/>
        <v>1</v>
      </c>
      <c r="W40" s="194"/>
      <c r="X40" s="194"/>
      <c r="Y40" s="194"/>
      <c r="Z40" s="194"/>
      <c r="AA40" s="194"/>
      <c r="AB40" s="194"/>
      <c r="AC40" s="194">
        <v>0.1</v>
      </c>
      <c r="AD40" s="197"/>
      <c r="AE40" s="192"/>
      <c r="AF40" s="192"/>
      <c r="AG40" s="198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2162</v>
      </c>
      <c r="AR40" s="173" t="s">
        <v>2017</v>
      </c>
      <c r="AS40" s="173"/>
      <c r="AT40" s="173" t="s">
        <v>2018</v>
      </c>
      <c r="AU40" s="196">
        <v>1</v>
      </c>
      <c r="AV40" s="199">
        <v>46180</v>
      </c>
      <c r="AW40" s="173">
        <f t="shared" si="6"/>
        <v>0</v>
      </c>
      <c r="AX40" s="205" t="s">
        <v>2218</v>
      </c>
      <c r="AY40" s="173"/>
      <c r="AZ40" s="173" t="s">
        <v>2219</v>
      </c>
      <c r="BA40" s="173">
        <v>1</v>
      </c>
      <c r="BB40" s="199">
        <v>46181</v>
      </c>
      <c r="BC40" s="173">
        <f t="shared" si="7"/>
        <v>0</v>
      </c>
    </row>
    <row r="41" spans="1:55" ht="19.5" customHeight="1">
      <c r="A41" s="192"/>
      <c r="B41" s="193" t="s">
        <v>2214</v>
      </c>
      <c r="C41" s="193" t="s">
        <v>2217</v>
      </c>
      <c r="D41" s="193" t="s">
        <v>717</v>
      </c>
      <c r="E41" s="193" t="s">
        <v>1055</v>
      </c>
      <c r="F41" s="193" t="s">
        <v>2021</v>
      </c>
      <c r="G41" s="193" t="s">
        <v>1980</v>
      </c>
      <c r="H41" s="194">
        <v>12198</v>
      </c>
      <c r="I41" s="195" t="s">
        <v>702</v>
      </c>
      <c r="J41" s="196">
        <v>1</v>
      </c>
      <c r="K41" s="196"/>
      <c r="L41" s="196">
        <v>1</v>
      </c>
      <c r="M41" s="194">
        <v>465.1</v>
      </c>
      <c r="N41" s="194">
        <v>465.1</v>
      </c>
      <c r="O41" s="194" t="s">
        <v>674</v>
      </c>
      <c r="P41" s="194" t="s">
        <v>11</v>
      </c>
      <c r="Q41" s="194" t="s">
        <v>703</v>
      </c>
      <c r="R41" s="194" t="s">
        <v>2160</v>
      </c>
      <c r="S41" s="194"/>
      <c r="T41" s="19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4">
        <f t="shared" ca="1" si="4"/>
        <v>0</v>
      </c>
      <c r="V41" s="194">
        <f t="shared" ca="1" si="5"/>
        <v>1</v>
      </c>
      <c r="W41" s="194"/>
      <c r="X41" s="194"/>
      <c r="Y41" s="194"/>
      <c r="Z41" s="194"/>
      <c r="AA41" s="194"/>
      <c r="AB41" s="194"/>
      <c r="AC41" s="194">
        <v>11.1</v>
      </c>
      <c r="AD41" s="197"/>
      <c r="AE41" s="192"/>
      <c r="AF41" s="192"/>
      <c r="AG41" s="198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2162</v>
      </c>
      <c r="AR41" s="188"/>
      <c r="AS41" s="188"/>
      <c r="AT41" s="173" t="s">
        <v>576</v>
      </c>
      <c r="AU41" s="203">
        <v>1</v>
      </c>
      <c r="AV41" s="191"/>
      <c r="AW41" s="173">
        <f t="shared" si="6"/>
        <v>0</v>
      </c>
      <c r="AX41" s="173"/>
      <c r="AY41" s="173"/>
      <c r="AZ41" s="173"/>
      <c r="BA41" s="173"/>
      <c r="BB41" s="199"/>
      <c r="BC41" s="173">
        <f t="shared" si="7"/>
        <v>1</v>
      </c>
    </row>
    <row r="42" spans="1:55" ht="19.5" customHeight="1">
      <c r="A42" s="192"/>
      <c r="B42" s="193" t="s">
        <v>2214</v>
      </c>
      <c r="C42" s="193" t="s">
        <v>2217</v>
      </c>
      <c r="D42" s="193" t="s">
        <v>699</v>
      </c>
      <c r="E42" s="193" t="s">
        <v>961</v>
      </c>
      <c r="F42" s="193" t="s">
        <v>2022</v>
      </c>
      <c r="G42" s="193" t="s">
        <v>701</v>
      </c>
      <c r="H42" s="194">
        <v>166</v>
      </c>
      <c r="I42" s="195" t="s">
        <v>702</v>
      </c>
      <c r="J42" s="196">
        <v>1</v>
      </c>
      <c r="K42" s="196"/>
      <c r="L42" s="196">
        <v>1</v>
      </c>
      <c r="M42" s="194">
        <v>2.2000000000000002</v>
      </c>
      <c r="N42" s="194">
        <v>2.2000000000000002</v>
      </c>
      <c r="O42" s="194" t="s">
        <v>674</v>
      </c>
      <c r="P42" s="194" t="s">
        <v>11</v>
      </c>
      <c r="Q42" s="194" t="s">
        <v>703</v>
      </c>
      <c r="R42" s="194" t="s">
        <v>2160</v>
      </c>
      <c r="S42" s="194"/>
      <c r="T42" s="19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4">
        <f t="shared" ca="1" si="4"/>
        <v>1</v>
      </c>
      <c r="V42" s="194">
        <f t="shared" ca="1" si="5"/>
        <v>0</v>
      </c>
      <c r="W42" s="194"/>
      <c r="X42" s="194"/>
      <c r="Y42" s="194"/>
      <c r="Z42" s="194"/>
      <c r="AA42" s="194"/>
      <c r="AB42" s="194"/>
      <c r="AC42" s="194">
        <v>0.1</v>
      </c>
      <c r="AD42" s="197"/>
      <c r="AE42" s="192"/>
      <c r="AF42" s="192"/>
      <c r="AG42" s="198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2162</v>
      </c>
      <c r="AR42" s="173" t="s">
        <v>2023</v>
      </c>
      <c r="AS42" s="173"/>
      <c r="AT42" s="173" t="s">
        <v>2024</v>
      </c>
      <c r="AU42" s="196">
        <v>1</v>
      </c>
      <c r="AV42" s="199">
        <v>46180</v>
      </c>
      <c r="AW42" s="173">
        <f t="shared" si="6"/>
        <v>0</v>
      </c>
      <c r="AX42" s="205" t="s">
        <v>2220</v>
      </c>
      <c r="AY42" s="173"/>
      <c r="AZ42" s="173" t="s">
        <v>2221</v>
      </c>
      <c r="BA42" s="173">
        <v>1</v>
      </c>
      <c r="BB42" s="199">
        <v>46181</v>
      </c>
      <c r="BC42" s="173">
        <f t="shared" si="7"/>
        <v>0</v>
      </c>
    </row>
    <row r="43" spans="1:55" ht="19.5" customHeight="1">
      <c r="A43" s="192"/>
      <c r="B43" s="193" t="s">
        <v>2214</v>
      </c>
      <c r="C43" s="193" t="s">
        <v>2217</v>
      </c>
      <c r="D43" s="193" t="s">
        <v>699</v>
      </c>
      <c r="E43" s="193" t="s">
        <v>718</v>
      </c>
      <c r="F43" s="193" t="s">
        <v>2025</v>
      </c>
      <c r="G43" s="193" t="s">
        <v>701</v>
      </c>
      <c r="H43" s="194">
        <v>4279</v>
      </c>
      <c r="I43" s="195" t="s">
        <v>702</v>
      </c>
      <c r="J43" s="196">
        <v>1</v>
      </c>
      <c r="K43" s="196"/>
      <c r="L43" s="196">
        <v>1</v>
      </c>
      <c r="M43" s="194">
        <v>57.1</v>
      </c>
      <c r="N43" s="194">
        <v>57.1</v>
      </c>
      <c r="O43" s="194" t="s">
        <v>674</v>
      </c>
      <c r="P43" s="194" t="s">
        <v>11</v>
      </c>
      <c r="Q43" s="194" t="s">
        <v>703</v>
      </c>
      <c r="R43" s="194" t="s">
        <v>2160</v>
      </c>
      <c r="S43" s="194"/>
      <c r="T43" s="19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4">
        <f t="shared" ca="1" si="4"/>
        <v>1</v>
      </c>
      <c r="V43" s="194">
        <f t="shared" ca="1" si="5"/>
        <v>0</v>
      </c>
      <c r="W43" s="194"/>
      <c r="X43" s="194"/>
      <c r="Y43" s="194"/>
      <c r="Z43" s="194"/>
      <c r="AA43" s="194"/>
      <c r="AB43" s="194"/>
      <c r="AC43" s="194">
        <v>1.5</v>
      </c>
      <c r="AD43" s="197"/>
      <c r="AE43" s="192"/>
      <c r="AF43" s="192"/>
      <c r="AG43" s="198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2162</v>
      </c>
      <c r="AR43" s="173" t="s">
        <v>2023</v>
      </c>
      <c r="AS43" s="173"/>
      <c r="AT43" s="173" t="s">
        <v>2024</v>
      </c>
      <c r="AU43" s="196">
        <v>1</v>
      </c>
      <c r="AV43" s="199">
        <v>46180</v>
      </c>
      <c r="AW43" s="173">
        <f t="shared" si="6"/>
        <v>0</v>
      </c>
      <c r="AX43" s="205" t="s">
        <v>2220</v>
      </c>
      <c r="AY43" s="173"/>
      <c r="AZ43" s="173" t="s">
        <v>2221</v>
      </c>
      <c r="BA43" s="173">
        <v>1</v>
      </c>
      <c r="BB43" s="199">
        <v>46181</v>
      </c>
      <c r="BC43" s="173">
        <f t="shared" si="7"/>
        <v>0</v>
      </c>
    </row>
    <row r="44" spans="1:55" ht="19.5" customHeight="1">
      <c r="A44" s="192"/>
      <c r="B44" s="193" t="s">
        <v>2214</v>
      </c>
      <c r="C44" s="193" t="s">
        <v>2217</v>
      </c>
      <c r="D44" s="193" t="s">
        <v>699</v>
      </c>
      <c r="E44" s="193" t="s">
        <v>2222</v>
      </c>
      <c r="F44" s="193" t="s">
        <v>2026</v>
      </c>
      <c r="G44" s="193" t="s">
        <v>701</v>
      </c>
      <c r="H44" s="194">
        <v>270</v>
      </c>
      <c r="I44" s="195" t="s">
        <v>702</v>
      </c>
      <c r="J44" s="196">
        <v>1</v>
      </c>
      <c r="K44" s="196"/>
      <c r="L44" s="196">
        <v>1</v>
      </c>
      <c r="M44" s="194">
        <v>3.6</v>
      </c>
      <c r="N44" s="194">
        <v>3.6</v>
      </c>
      <c r="O44" s="194" t="s">
        <v>674</v>
      </c>
      <c r="P44" s="194" t="s">
        <v>11</v>
      </c>
      <c r="Q44" s="194" t="s">
        <v>703</v>
      </c>
      <c r="R44" s="194" t="s">
        <v>2160</v>
      </c>
      <c r="S44" s="194"/>
      <c r="T44" s="19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4">
        <f t="shared" ca="1" si="4"/>
        <v>1</v>
      </c>
      <c r="V44" s="194">
        <f t="shared" ca="1" si="5"/>
        <v>0</v>
      </c>
      <c r="W44" s="194"/>
      <c r="X44" s="194"/>
      <c r="Y44" s="194"/>
      <c r="Z44" s="194"/>
      <c r="AA44" s="194"/>
      <c r="AB44" s="194"/>
      <c r="AC44" s="194">
        <v>0.1</v>
      </c>
      <c r="AD44" s="197"/>
      <c r="AE44" s="192"/>
      <c r="AF44" s="192"/>
      <c r="AG44" s="198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2162</v>
      </c>
      <c r="AR44" s="173" t="s">
        <v>2023</v>
      </c>
      <c r="AS44" s="173"/>
      <c r="AT44" s="173" t="s">
        <v>2024</v>
      </c>
      <c r="AU44" s="196">
        <v>1</v>
      </c>
      <c r="AV44" s="199">
        <v>46180</v>
      </c>
      <c r="AW44" s="173">
        <f t="shared" si="6"/>
        <v>0</v>
      </c>
      <c r="AX44" s="205" t="s">
        <v>2220</v>
      </c>
      <c r="AY44" s="173"/>
      <c r="AZ44" s="173" t="s">
        <v>2221</v>
      </c>
      <c r="BA44" s="173">
        <v>1</v>
      </c>
      <c r="BB44" s="199">
        <v>46181</v>
      </c>
      <c r="BC44" s="173">
        <f t="shared" si="7"/>
        <v>0</v>
      </c>
    </row>
    <row r="45" spans="1:55" ht="19.5" customHeight="1">
      <c r="A45" s="192"/>
      <c r="B45" s="193" t="s">
        <v>2214</v>
      </c>
      <c r="C45" s="193" t="s">
        <v>2217</v>
      </c>
      <c r="D45" s="193" t="s">
        <v>717</v>
      </c>
      <c r="E45" s="193" t="s">
        <v>963</v>
      </c>
      <c r="F45" s="193" t="s">
        <v>2035</v>
      </c>
      <c r="G45" s="193" t="s">
        <v>732</v>
      </c>
      <c r="H45" s="194">
        <v>1562</v>
      </c>
      <c r="I45" s="195" t="s">
        <v>702</v>
      </c>
      <c r="J45" s="196">
        <v>1</v>
      </c>
      <c r="K45" s="196"/>
      <c r="L45" s="196">
        <v>1</v>
      </c>
      <c r="M45" s="194">
        <v>38.4</v>
      </c>
      <c r="N45" s="194">
        <v>38.4</v>
      </c>
      <c r="O45" s="194" t="s">
        <v>674</v>
      </c>
      <c r="P45" s="194" t="s">
        <v>11</v>
      </c>
      <c r="Q45" s="194" t="s">
        <v>703</v>
      </c>
      <c r="R45" s="194" t="s">
        <v>2160</v>
      </c>
      <c r="S45" s="194"/>
      <c r="T45" s="19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4">
        <f t="shared" ca="1" si="4"/>
        <v>0</v>
      </c>
      <c r="V45" s="194">
        <f t="shared" ca="1" si="5"/>
        <v>1</v>
      </c>
      <c r="W45" s="194"/>
      <c r="X45" s="194"/>
      <c r="Y45" s="194"/>
      <c r="Z45" s="194"/>
      <c r="AA45" s="194"/>
      <c r="AB45" s="194"/>
      <c r="AC45" s="194">
        <v>1.1000000000000001</v>
      </c>
      <c r="AD45" s="197"/>
      <c r="AE45" s="192"/>
      <c r="AF45" s="192"/>
      <c r="AG45" s="198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2162</v>
      </c>
      <c r="AR45" s="201" t="s">
        <v>1977</v>
      </c>
      <c r="AS45" s="202"/>
      <c r="AT45" s="202" t="s">
        <v>1978</v>
      </c>
      <c r="AU45" s="196">
        <v>1</v>
      </c>
      <c r="AV45" s="204">
        <v>46181</v>
      </c>
      <c r="AW45" s="173">
        <f t="shared" si="6"/>
        <v>0</v>
      </c>
      <c r="AX45" s="205" t="s">
        <v>2209</v>
      </c>
      <c r="AY45" s="173"/>
      <c r="AZ45" s="173" t="s">
        <v>2210</v>
      </c>
      <c r="BA45" s="196">
        <v>1</v>
      </c>
      <c r="BB45" s="199">
        <v>46181</v>
      </c>
      <c r="BC45" s="173">
        <f t="shared" si="7"/>
        <v>0</v>
      </c>
    </row>
    <row r="46" spans="1:55" ht="19.5" customHeight="1">
      <c r="A46" s="192"/>
      <c r="B46" s="193" t="s">
        <v>2214</v>
      </c>
      <c r="C46" s="193" t="s">
        <v>2217</v>
      </c>
      <c r="D46" s="193" t="s">
        <v>717</v>
      </c>
      <c r="E46" s="193" t="s">
        <v>965</v>
      </c>
      <c r="F46" s="193" t="s">
        <v>2027</v>
      </c>
      <c r="G46" s="193" t="s">
        <v>732</v>
      </c>
      <c r="H46" s="194">
        <v>12036</v>
      </c>
      <c r="I46" s="195" t="s">
        <v>702</v>
      </c>
      <c r="J46" s="196">
        <v>1</v>
      </c>
      <c r="K46" s="196"/>
      <c r="L46" s="196">
        <v>1</v>
      </c>
      <c r="M46" s="194">
        <v>296</v>
      </c>
      <c r="N46" s="194">
        <v>296</v>
      </c>
      <c r="O46" s="194" t="s">
        <v>674</v>
      </c>
      <c r="P46" s="194" t="s">
        <v>11</v>
      </c>
      <c r="Q46" s="194" t="s">
        <v>703</v>
      </c>
      <c r="R46" s="194" t="s">
        <v>2160</v>
      </c>
      <c r="S46" s="194"/>
      <c r="T46" s="194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4">
        <f t="shared" ca="1" si="4"/>
        <v>0</v>
      </c>
      <c r="V46" s="194">
        <f t="shared" ca="1" si="5"/>
        <v>1</v>
      </c>
      <c r="W46" s="194"/>
      <c r="X46" s="194"/>
      <c r="Y46" s="194"/>
      <c r="Z46" s="194"/>
      <c r="AA46" s="194"/>
      <c r="AB46" s="194"/>
      <c r="AC46" s="194">
        <v>8.1999999999999993</v>
      </c>
      <c r="AD46" s="197"/>
      <c r="AE46" s="192"/>
      <c r="AF46" s="192"/>
      <c r="AG46" s="198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2162</v>
      </c>
      <c r="AR46" s="173"/>
      <c r="AS46" s="173"/>
      <c r="AT46" s="173" t="s">
        <v>576</v>
      </c>
      <c r="AU46" s="196">
        <v>1</v>
      </c>
      <c r="AV46" s="199"/>
      <c r="AW46" s="173">
        <f t="shared" si="6"/>
        <v>0</v>
      </c>
      <c r="AX46" s="173"/>
      <c r="AY46" s="173"/>
      <c r="AZ46" s="173"/>
      <c r="BA46" s="173"/>
      <c r="BB46" s="199"/>
      <c r="BC46" s="173">
        <f t="shared" si="7"/>
        <v>1</v>
      </c>
    </row>
    <row r="47" spans="1:55" ht="19.5" customHeight="1">
      <c r="A47" s="192"/>
      <c r="B47" s="193" t="s">
        <v>2214</v>
      </c>
      <c r="C47" s="193" t="s">
        <v>2217</v>
      </c>
      <c r="D47" s="193" t="s">
        <v>717</v>
      </c>
      <c r="E47" s="193" t="s">
        <v>946</v>
      </c>
      <c r="F47" s="193" t="s">
        <v>2028</v>
      </c>
      <c r="G47" s="193" t="s">
        <v>732</v>
      </c>
      <c r="H47" s="194">
        <v>2412</v>
      </c>
      <c r="I47" s="195" t="s">
        <v>702</v>
      </c>
      <c r="J47" s="196">
        <v>1</v>
      </c>
      <c r="K47" s="196"/>
      <c r="L47" s="196">
        <v>1</v>
      </c>
      <c r="M47" s="194">
        <v>59.3</v>
      </c>
      <c r="N47" s="194">
        <v>59.3</v>
      </c>
      <c r="O47" s="194" t="s">
        <v>674</v>
      </c>
      <c r="P47" s="194" t="s">
        <v>11</v>
      </c>
      <c r="Q47" s="194" t="s">
        <v>703</v>
      </c>
      <c r="R47" s="194" t="s">
        <v>2160</v>
      </c>
      <c r="S47" s="194"/>
      <c r="T47" s="19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4">
        <f t="shared" ca="1" si="4"/>
        <v>0</v>
      </c>
      <c r="V47" s="194">
        <f t="shared" ca="1" si="5"/>
        <v>1</v>
      </c>
      <c r="W47" s="194"/>
      <c r="X47" s="194"/>
      <c r="Y47" s="194"/>
      <c r="Z47" s="194"/>
      <c r="AA47" s="194"/>
      <c r="AB47" s="194"/>
      <c r="AC47" s="194">
        <v>1.6</v>
      </c>
      <c r="AD47" s="197"/>
      <c r="AE47" s="192"/>
      <c r="AF47" s="192"/>
      <c r="AG47" s="198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2162</v>
      </c>
      <c r="AR47" s="201" t="s">
        <v>1977</v>
      </c>
      <c r="AS47" s="202"/>
      <c r="AT47" s="202" t="s">
        <v>1978</v>
      </c>
      <c r="AU47" s="196">
        <v>1</v>
      </c>
      <c r="AV47" s="204">
        <v>46181</v>
      </c>
      <c r="AW47" s="173">
        <f t="shared" si="6"/>
        <v>0</v>
      </c>
      <c r="AX47" s="205" t="s">
        <v>2209</v>
      </c>
      <c r="AY47" s="173"/>
      <c r="AZ47" s="173" t="s">
        <v>2210</v>
      </c>
      <c r="BA47" s="196">
        <v>1</v>
      </c>
      <c r="BB47" s="199">
        <v>46181</v>
      </c>
      <c r="BC47" s="173">
        <f t="shared" si="7"/>
        <v>0</v>
      </c>
    </row>
    <row r="48" spans="1:55" ht="19.5" customHeight="1">
      <c r="A48" s="192"/>
      <c r="B48" s="193" t="s">
        <v>2214</v>
      </c>
      <c r="C48" s="193" t="s">
        <v>2217</v>
      </c>
      <c r="D48" s="193" t="s">
        <v>717</v>
      </c>
      <c r="E48" s="193" t="s">
        <v>947</v>
      </c>
      <c r="F48" s="193" t="s">
        <v>2029</v>
      </c>
      <c r="G48" s="193" t="s">
        <v>732</v>
      </c>
      <c r="H48" s="194">
        <v>175</v>
      </c>
      <c r="I48" s="195" t="s">
        <v>702</v>
      </c>
      <c r="J48" s="196">
        <v>9</v>
      </c>
      <c r="K48" s="196"/>
      <c r="L48" s="196">
        <v>9</v>
      </c>
      <c r="M48" s="194">
        <v>4.3</v>
      </c>
      <c r="N48" s="194">
        <v>38.799999999999997</v>
      </c>
      <c r="O48" s="194" t="s">
        <v>674</v>
      </c>
      <c r="P48" s="194" t="s">
        <v>11</v>
      </c>
      <c r="Q48" s="194" t="s">
        <v>703</v>
      </c>
      <c r="R48" s="194" t="s">
        <v>2160</v>
      </c>
      <c r="S48" s="194"/>
      <c r="T48" s="19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4">
        <f t="shared" ca="1" si="4"/>
        <v>0</v>
      </c>
      <c r="V48" s="194">
        <f t="shared" ca="1" si="5"/>
        <v>1</v>
      </c>
      <c r="W48" s="194"/>
      <c r="X48" s="194"/>
      <c r="Y48" s="194"/>
      <c r="Z48" s="194"/>
      <c r="AA48" s="194"/>
      <c r="AB48" s="194"/>
      <c r="AC48" s="194">
        <v>1.1000000000000001</v>
      </c>
      <c r="AD48" s="197"/>
      <c r="AE48" s="192"/>
      <c r="AF48" s="192"/>
      <c r="AG48" s="198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2162</v>
      </c>
      <c r="AR48" s="201" t="s">
        <v>1977</v>
      </c>
      <c r="AS48" s="202"/>
      <c r="AT48" s="202" t="s">
        <v>1978</v>
      </c>
      <c r="AU48" s="196">
        <v>9</v>
      </c>
      <c r="AV48" s="204">
        <v>46181</v>
      </c>
      <c r="AW48" s="173">
        <f t="shared" si="6"/>
        <v>0</v>
      </c>
      <c r="AX48" s="205" t="s">
        <v>2209</v>
      </c>
      <c r="AY48" s="173"/>
      <c r="AZ48" s="173" t="s">
        <v>2210</v>
      </c>
      <c r="BA48" s="196">
        <v>9</v>
      </c>
      <c r="BB48" s="199">
        <v>46181</v>
      </c>
      <c r="BC48" s="173">
        <f t="shared" si="7"/>
        <v>0</v>
      </c>
    </row>
    <row r="49" spans="1:55" ht="19.5" customHeight="1">
      <c r="A49" s="192"/>
      <c r="B49" s="193" t="s">
        <v>2214</v>
      </c>
      <c r="C49" s="193" t="s">
        <v>2217</v>
      </c>
      <c r="D49" s="193" t="s">
        <v>717</v>
      </c>
      <c r="E49" s="193" t="s">
        <v>978</v>
      </c>
      <c r="F49" s="193" t="s">
        <v>2030</v>
      </c>
      <c r="G49" s="193" t="s">
        <v>732</v>
      </c>
      <c r="H49" s="194">
        <v>392</v>
      </c>
      <c r="I49" s="195" t="s">
        <v>702</v>
      </c>
      <c r="J49" s="196">
        <v>9</v>
      </c>
      <c r="K49" s="196"/>
      <c r="L49" s="196">
        <v>9</v>
      </c>
      <c r="M49" s="194">
        <v>9.6</v>
      </c>
      <c r="N49" s="194">
        <v>86.8</v>
      </c>
      <c r="O49" s="194" t="s">
        <v>674</v>
      </c>
      <c r="P49" s="194" t="s">
        <v>11</v>
      </c>
      <c r="Q49" s="194" t="s">
        <v>703</v>
      </c>
      <c r="R49" s="194" t="s">
        <v>2160</v>
      </c>
      <c r="S49" s="194"/>
      <c r="T49" s="19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4">
        <f t="shared" ca="1" si="4"/>
        <v>0</v>
      </c>
      <c r="V49" s="194">
        <f t="shared" ca="1" si="5"/>
        <v>1</v>
      </c>
      <c r="W49" s="194"/>
      <c r="X49" s="194"/>
      <c r="Y49" s="194"/>
      <c r="Z49" s="194"/>
      <c r="AA49" s="194"/>
      <c r="AB49" s="194"/>
      <c r="AC49" s="194">
        <v>2.4</v>
      </c>
      <c r="AD49" s="197"/>
      <c r="AE49" s="192"/>
      <c r="AF49" s="192"/>
      <c r="AG49" s="198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2162</v>
      </c>
      <c r="AR49" s="201" t="s">
        <v>1977</v>
      </c>
      <c r="AS49" s="202"/>
      <c r="AT49" s="202" t="s">
        <v>1978</v>
      </c>
      <c r="AU49" s="196">
        <v>9</v>
      </c>
      <c r="AV49" s="204">
        <v>46181</v>
      </c>
      <c r="AW49" s="173">
        <f t="shared" si="6"/>
        <v>0</v>
      </c>
      <c r="AX49" s="205" t="s">
        <v>2209</v>
      </c>
      <c r="AY49" s="173"/>
      <c r="AZ49" s="173" t="s">
        <v>2210</v>
      </c>
      <c r="BA49" s="196">
        <v>9</v>
      </c>
      <c r="BB49" s="199">
        <v>46181</v>
      </c>
      <c r="BC49" s="173">
        <f t="shared" si="7"/>
        <v>0</v>
      </c>
    </row>
    <row r="50" spans="1:55" ht="19.5" customHeight="1">
      <c r="A50" s="192"/>
      <c r="B50" s="193" t="s">
        <v>2214</v>
      </c>
      <c r="C50" s="193" t="s">
        <v>2217</v>
      </c>
      <c r="D50" s="193" t="s">
        <v>717</v>
      </c>
      <c r="E50" s="193" t="s">
        <v>979</v>
      </c>
      <c r="F50" s="193" t="s">
        <v>2031</v>
      </c>
      <c r="G50" s="193" t="s">
        <v>732</v>
      </c>
      <c r="H50" s="194">
        <v>3927</v>
      </c>
      <c r="I50" s="195" t="s">
        <v>702</v>
      </c>
      <c r="J50" s="196">
        <v>8</v>
      </c>
      <c r="K50" s="196"/>
      <c r="L50" s="196">
        <v>8</v>
      </c>
      <c r="M50" s="194">
        <v>96.6</v>
      </c>
      <c r="N50" s="194">
        <v>772.7</v>
      </c>
      <c r="O50" s="194" t="s">
        <v>674</v>
      </c>
      <c r="P50" s="194" t="s">
        <v>11</v>
      </c>
      <c r="Q50" s="194" t="s">
        <v>703</v>
      </c>
      <c r="R50" s="194" t="s">
        <v>2160</v>
      </c>
      <c r="S50" s="194"/>
      <c r="T50" s="19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4">
        <f t="shared" ca="1" si="4"/>
        <v>0</v>
      </c>
      <c r="V50" s="194">
        <f t="shared" ca="1" si="5"/>
        <v>1</v>
      </c>
      <c r="W50" s="194"/>
      <c r="X50" s="194"/>
      <c r="Y50" s="194"/>
      <c r="Z50" s="194"/>
      <c r="AA50" s="194"/>
      <c r="AB50" s="194"/>
      <c r="AC50" s="194">
        <v>21.4</v>
      </c>
      <c r="AD50" s="197"/>
      <c r="AE50" s="192"/>
      <c r="AF50" s="192"/>
      <c r="AG50" s="198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2162</v>
      </c>
      <c r="AR50" s="201" t="s">
        <v>1977</v>
      </c>
      <c r="AS50" s="202"/>
      <c r="AT50" s="202" t="s">
        <v>1978</v>
      </c>
      <c r="AU50" s="196">
        <v>8</v>
      </c>
      <c r="AV50" s="204">
        <v>46181</v>
      </c>
      <c r="AW50" s="173">
        <f t="shared" si="6"/>
        <v>0</v>
      </c>
      <c r="AX50" s="205" t="s">
        <v>2209</v>
      </c>
      <c r="AY50" s="173"/>
      <c r="AZ50" s="173" t="s">
        <v>2210</v>
      </c>
      <c r="BA50" s="196">
        <v>8</v>
      </c>
      <c r="BB50" s="199">
        <v>46181</v>
      </c>
      <c r="BC50" s="173">
        <f t="shared" si="7"/>
        <v>0</v>
      </c>
    </row>
    <row r="51" spans="1:55" ht="19.5" customHeight="1">
      <c r="A51" s="192"/>
      <c r="B51" s="193" t="s">
        <v>2214</v>
      </c>
      <c r="C51" s="193" t="s">
        <v>2217</v>
      </c>
      <c r="D51" s="193" t="s">
        <v>717</v>
      </c>
      <c r="E51" s="193" t="s">
        <v>980</v>
      </c>
      <c r="F51" s="193" t="s">
        <v>2032</v>
      </c>
      <c r="G51" s="193" t="s">
        <v>732</v>
      </c>
      <c r="H51" s="194">
        <v>270</v>
      </c>
      <c r="I51" s="195" t="s">
        <v>702</v>
      </c>
      <c r="J51" s="196">
        <v>9</v>
      </c>
      <c r="K51" s="196"/>
      <c r="L51" s="196">
        <v>9</v>
      </c>
      <c r="M51" s="194">
        <v>6.6</v>
      </c>
      <c r="N51" s="194">
        <v>59.8</v>
      </c>
      <c r="O51" s="194" t="s">
        <v>674</v>
      </c>
      <c r="P51" s="194" t="s">
        <v>11</v>
      </c>
      <c r="Q51" s="194" t="s">
        <v>703</v>
      </c>
      <c r="R51" s="194" t="s">
        <v>2160</v>
      </c>
      <c r="S51" s="194"/>
      <c r="T51" s="19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4">
        <f t="shared" ca="1" si="4"/>
        <v>0</v>
      </c>
      <c r="V51" s="194">
        <f t="shared" ca="1" si="5"/>
        <v>1</v>
      </c>
      <c r="W51" s="194"/>
      <c r="X51" s="194"/>
      <c r="Y51" s="194"/>
      <c r="Z51" s="194"/>
      <c r="AA51" s="194"/>
      <c r="AB51" s="194"/>
      <c r="AC51" s="194">
        <v>1.7</v>
      </c>
      <c r="AD51" s="197"/>
      <c r="AE51" s="192"/>
      <c r="AF51" s="192"/>
      <c r="AG51" s="198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2162</v>
      </c>
      <c r="AR51" s="201" t="s">
        <v>1977</v>
      </c>
      <c r="AS51" s="202"/>
      <c r="AT51" s="202" t="s">
        <v>1978</v>
      </c>
      <c r="AU51" s="196">
        <v>9</v>
      </c>
      <c r="AV51" s="204">
        <v>46181</v>
      </c>
      <c r="AW51" s="173">
        <f t="shared" si="6"/>
        <v>0</v>
      </c>
      <c r="AX51" s="205" t="s">
        <v>2209</v>
      </c>
      <c r="AY51" s="173"/>
      <c r="AZ51" s="173" t="s">
        <v>2210</v>
      </c>
      <c r="BA51" s="196">
        <v>9</v>
      </c>
      <c r="BB51" s="199">
        <v>46181</v>
      </c>
      <c r="BC51" s="173">
        <f t="shared" si="7"/>
        <v>0</v>
      </c>
    </row>
    <row r="52" spans="1:55" ht="19.5" customHeight="1">
      <c r="A52" s="192"/>
      <c r="B52" s="193" t="s">
        <v>2214</v>
      </c>
      <c r="C52" s="193" t="s">
        <v>2217</v>
      </c>
      <c r="D52" s="193" t="s">
        <v>717</v>
      </c>
      <c r="E52" s="193" t="s">
        <v>967</v>
      </c>
      <c r="F52" s="193" t="s">
        <v>2033</v>
      </c>
      <c r="G52" s="193" t="s">
        <v>732</v>
      </c>
      <c r="H52" s="194">
        <v>2412</v>
      </c>
      <c r="I52" s="195" t="s">
        <v>702</v>
      </c>
      <c r="J52" s="196">
        <v>1</v>
      </c>
      <c r="K52" s="196"/>
      <c r="L52" s="196">
        <v>1</v>
      </c>
      <c r="M52" s="194">
        <v>59.3</v>
      </c>
      <c r="N52" s="194">
        <v>59.3</v>
      </c>
      <c r="O52" s="194" t="s">
        <v>674</v>
      </c>
      <c r="P52" s="194" t="s">
        <v>11</v>
      </c>
      <c r="Q52" s="194" t="s">
        <v>703</v>
      </c>
      <c r="R52" s="194" t="s">
        <v>2160</v>
      </c>
      <c r="S52" s="194"/>
      <c r="T52" s="19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4">
        <f t="shared" ca="1" si="4"/>
        <v>0</v>
      </c>
      <c r="V52" s="194">
        <f t="shared" ca="1" si="5"/>
        <v>1</v>
      </c>
      <c r="W52" s="194"/>
      <c r="X52" s="194"/>
      <c r="Y52" s="194"/>
      <c r="Z52" s="194"/>
      <c r="AA52" s="194"/>
      <c r="AB52" s="194"/>
      <c r="AC52" s="194">
        <v>1.6</v>
      </c>
      <c r="AD52" s="197"/>
      <c r="AE52" s="192"/>
      <c r="AF52" s="192"/>
      <c r="AG52" s="198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2162</v>
      </c>
      <c r="AR52" s="201" t="s">
        <v>1977</v>
      </c>
      <c r="AS52" s="202"/>
      <c r="AT52" s="202" t="s">
        <v>1978</v>
      </c>
      <c r="AU52" s="196">
        <v>1</v>
      </c>
      <c r="AV52" s="204">
        <v>46181</v>
      </c>
      <c r="AW52" s="173">
        <f t="shared" si="6"/>
        <v>0</v>
      </c>
      <c r="AX52" s="205" t="s">
        <v>2209</v>
      </c>
      <c r="AY52" s="173"/>
      <c r="AZ52" s="173" t="s">
        <v>2210</v>
      </c>
      <c r="BA52" s="196">
        <v>1</v>
      </c>
      <c r="BB52" s="199">
        <v>46181</v>
      </c>
      <c r="BC52" s="173">
        <f t="shared" si="7"/>
        <v>0</v>
      </c>
    </row>
    <row r="53" spans="1:55" ht="19.5" customHeight="1">
      <c r="A53" s="192"/>
      <c r="B53" s="193" t="s">
        <v>2214</v>
      </c>
      <c r="C53" s="193" t="s">
        <v>2217</v>
      </c>
      <c r="D53" s="193" t="s">
        <v>717</v>
      </c>
      <c r="E53" s="193" t="s">
        <v>891</v>
      </c>
      <c r="F53" s="193" t="s">
        <v>2034</v>
      </c>
      <c r="G53" s="193" t="s">
        <v>732</v>
      </c>
      <c r="H53" s="194">
        <v>978</v>
      </c>
      <c r="I53" s="195" t="s">
        <v>702</v>
      </c>
      <c r="J53" s="196">
        <v>1</v>
      </c>
      <c r="K53" s="196"/>
      <c r="L53" s="196">
        <v>1</v>
      </c>
      <c r="M53" s="194">
        <v>24.1</v>
      </c>
      <c r="N53" s="194">
        <v>24.1</v>
      </c>
      <c r="O53" s="194" t="s">
        <v>674</v>
      </c>
      <c r="P53" s="194" t="s">
        <v>11</v>
      </c>
      <c r="Q53" s="194" t="s">
        <v>703</v>
      </c>
      <c r="R53" s="194" t="s">
        <v>2160</v>
      </c>
      <c r="S53" s="194"/>
      <c r="T53" s="19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4">
        <f t="shared" ca="1" si="4"/>
        <v>0</v>
      </c>
      <c r="V53" s="194">
        <f t="shared" ca="1" si="5"/>
        <v>1</v>
      </c>
      <c r="W53" s="194"/>
      <c r="X53" s="194"/>
      <c r="Y53" s="194"/>
      <c r="Z53" s="194"/>
      <c r="AA53" s="194"/>
      <c r="AB53" s="194"/>
      <c r="AC53" s="194">
        <v>0.7</v>
      </c>
      <c r="AD53" s="197"/>
      <c r="AE53" s="192"/>
      <c r="AF53" s="192"/>
      <c r="AG53" s="198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2162</v>
      </c>
      <c r="AR53" s="201" t="s">
        <v>1977</v>
      </c>
      <c r="AS53" s="202"/>
      <c r="AT53" s="202" t="s">
        <v>1978</v>
      </c>
      <c r="AU53" s="196">
        <v>1</v>
      </c>
      <c r="AV53" s="204">
        <v>46181</v>
      </c>
      <c r="AW53" s="173">
        <f t="shared" si="6"/>
        <v>0</v>
      </c>
      <c r="AX53" s="205" t="s">
        <v>2209</v>
      </c>
      <c r="AY53" s="173"/>
      <c r="AZ53" s="173" t="s">
        <v>2210</v>
      </c>
      <c r="BA53" s="196">
        <v>1</v>
      </c>
      <c r="BB53" s="199">
        <v>46181</v>
      </c>
      <c r="BC53" s="173">
        <f t="shared" si="7"/>
        <v>0</v>
      </c>
    </row>
    <row r="54" spans="1:55" ht="19.5" customHeight="1">
      <c r="A54" s="192"/>
      <c r="B54" s="193" t="s">
        <v>2214</v>
      </c>
      <c r="C54" s="193" t="s">
        <v>2217</v>
      </c>
      <c r="D54" s="193" t="s">
        <v>781</v>
      </c>
      <c r="E54" s="193" t="s">
        <v>2223</v>
      </c>
      <c r="F54" s="193" t="s">
        <v>2036</v>
      </c>
      <c r="G54" s="193" t="s">
        <v>2037</v>
      </c>
      <c r="H54" s="194">
        <v>102</v>
      </c>
      <c r="I54" s="195" t="s">
        <v>702</v>
      </c>
      <c r="J54" s="196">
        <v>2</v>
      </c>
      <c r="K54" s="196"/>
      <c r="L54" s="196">
        <v>2</v>
      </c>
      <c r="M54" s="194">
        <v>1.2</v>
      </c>
      <c r="N54" s="194">
        <v>2.4</v>
      </c>
      <c r="O54" s="194" t="s">
        <v>674</v>
      </c>
      <c r="P54" s="194" t="s">
        <v>13</v>
      </c>
      <c r="Q54" s="194" t="s">
        <v>703</v>
      </c>
      <c r="R54" s="194" t="s">
        <v>2160</v>
      </c>
      <c r="S54" s="194"/>
      <c r="T54" s="19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194">
        <f t="shared" ca="1" si="4"/>
        <v>0</v>
      </c>
      <c r="V54" s="194">
        <f t="shared" ca="1" si="5"/>
        <v>1</v>
      </c>
      <c r="W54" s="194"/>
      <c r="X54" s="194"/>
      <c r="Y54" s="194"/>
      <c r="Z54" s="194"/>
      <c r="AA54" s="194"/>
      <c r="AB54" s="194"/>
      <c r="AC54" s="194">
        <v>0.1</v>
      </c>
      <c r="AD54" s="197"/>
      <c r="AE54" s="192"/>
      <c r="AF54" s="192"/>
      <c r="AG54" s="198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2162</v>
      </c>
      <c r="AR54" s="173" t="s">
        <v>2038</v>
      </c>
      <c r="AS54" s="173"/>
      <c r="AT54" s="173" t="s">
        <v>2039</v>
      </c>
      <c r="AU54" s="196">
        <v>2</v>
      </c>
      <c r="AV54" s="199">
        <v>46181</v>
      </c>
      <c r="AW54" s="173">
        <f t="shared" si="6"/>
        <v>0</v>
      </c>
      <c r="AX54" s="173" t="s">
        <v>2038</v>
      </c>
      <c r="AY54" s="173"/>
      <c r="AZ54" s="173" t="s">
        <v>2224</v>
      </c>
      <c r="BA54" s="196">
        <v>2</v>
      </c>
      <c r="BB54" s="199">
        <v>46181</v>
      </c>
      <c r="BC54" s="173">
        <f t="shared" si="7"/>
        <v>0</v>
      </c>
    </row>
    <row r="55" spans="1:55" ht="19.5" customHeight="1">
      <c r="A55" s="192"/>
      <c r="B55" s="193" t="s">
        <v>2214</v>
      </c>
      <c r="C55" s="193" t="s">
        <v>2217</v>
      </c>
      <c r="D55" s="193" t="s">
        <v>2042</v>
      </c>
      <c r="E55" s="193" t="s">
        <v>2225</v>
      </c>
      <c r="F55" s="193" t="s">
        <v>2040</v>
      </c>
      <c r="G55" s="193" t="s">
        <v>2041</v>
      </c>
      <c r="H55" s="194">
        <v>16</v>
      </c>
      <c r="I55" s="195" t="s">
        <v>2043</v>
      </c>
      <c r="J55" s="196">
        <v>8</v>
      </c>
      <c r="K55" s="196"/>
      <c r="L55" s="196">
        <v>8</v>
      </c>
      <c r="M55" s="194">
        <v>0.1</v>
      </c>
      <c r="N55" s="194">
        <v>0.8</v>
      </c>
      <c r="O55" s="194" t="s">
        <v>674</v>
      </c>
      <c r="P55" s="194" t="s">
        <v>14</v>
      </c>
      <c r="Q55" s="194" t="s">
        <v>682</v>
      </c>
      <c r="R55" s="194" t="s">
        <v>2160</v>
      </c>
      <c r="S55" s="194"/>
      <c r="T55" s="19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4">
        <f t="shared" ca="1" si="4"/>
        <v>8</v>
      </c>
      <c r="V55" s="194">
        <f t="shared" ca="1" si="5"/>
        <v>0</v>
      </c>
      <c r="W55" s="194"/>
      <c r="X55" s="194"/>
      <c r="Y55" s="194"/>
      <c r="Z55" s="194"/>
      <c r="AA55" s="194"/>
      <c r="AB55" s="194"/>
      <c r="AC55" s="194">
        <v>0</v>
      </c>
      <c r="AD55" s="197"/>
      <c r="AE55" s="192"/>
      <c r="AF55" s="192"/>
      <c r="AG55" s="198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8"/>
      <c r="AS55" s="189"/>
      <c r="AT55" s="188"/>
      <c r="AU55" s="190"/>
      <c r="AV55" s="191"/>
      <c r="AW55" s="188"/>
      <c r="AX55" s="188"/>
      <c r="AY55" s="189"/>
      <c r="AZ55" s="188"/>
      <c r="BA55" s="190"/>
      <c r="BB55" s="191"/>
      <c r="BC55" s="188"/>
    </row>
    <row r="56" spans="1:55" ht="19.5" customHeight="1">
      <c r="A56" s="192"/>
      <c r="B56" s="193" t="s">
        <v>2214</v>
      </c>
      <c r="C56" s="193" t="s">
        <v>2217</v>
      </c>
      <c r="D56" s="193" t="s">
        <v>781</v>
      </c>
      <c r="E56" s="193" t="s">
        <v>834</v>
      </c>
      <c r="F56" s="193" t="s">
        <v>2044</v>
      </c>
      <c r="G56" s="193" t="s">
        <v>1130</v>
      </c>
      <c r="H56" s="194">
        <v>182</v>
      </c>
      <c r="I56" s="195" t="s">
        <v>702</v>
      </c>
      <c r="J56" s="196">
        <v>4</v>
      </c>
      <c r="K56" s="196"/>
      <c r="L56" s="196">
        <v>4</v>
      </c>
      <c r="M56" s="194">
        <v>1</v>
      </c>
      <c r="N56" s="194">
        <v>3.8</v>
      </c>
      <c r="O56" s="194" t="s">
        <v>674</v>
      </c>
      <c r="P56" s="194" t="s">
        <v>13</v>
      </c>
      <c r="Q56" s="194" t="s">
        <v>703</v>
      </c>
      <c r="R56" s="194" t="s">
        <v>2160</v>
      </c>
      <c r="S56" s="194"/>
      <c r="T56" s="19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4">
        <f t="shared" ca="1" si="4"/>
        <v>0</v>
      </c>
      <c r="V56" s="194">
        <f t="shared" ca="1" si="5"/>
        <v>1</v>
      </c>
      <c r="W56" s="194"/>
      <c r="X56" s="194"/>
      <c r="Y56" s="194"/>
      <c r="Z56" s="194"/>
      <c r="AA56" s="194"/>
      <c r="AB56" s="194"/>
      <c r="AC56" s="194">
        <v>0.1</v>
      </c>
      <c r="AD56" s="197"/>
      <c r="AE56" s="192"/>
      <c r="AF56" s="192"/>
      <c r="AG56" s="198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2162</v>
      </c>
      <c r="AR56" s="173" t="s">
        <v>2045</v>
      </c>
      <c r="AS56" s="173"/>
      <c r="AT56" s="173" t="s">
        <v>2046</v>
      </c>
      <c r="AU56" s="196">
        <v>4</v>
      </c>
      <c r="AV56" s="199">
        <v>46181</v>
      </c>
      <c r="AW56" s="173">
        <f>+L56-AU56</f>
        <v>0</v>
      </c>
      <c r="AX56" s="173" t="s">
        <v>2226</v>
      </c>
      <c r="AY56" s="173"/>
      <c r="AZ56" s="173" t="s">
        <v>2227</v>
      </c>
      <c r="BA56" s="173">
        <v>4</v>
      </c>
      <c r="BB56" s="199">
        <v>46181</v>
      </c>
      <c r="BC56" s="173">
        <f>+L56-BA56</f>
        <v>0</v>
      </c>
    </row>
    <row r="57" spans="1:55" ht="19.5" customHeight="1">
      <c r="A57" s="192"/>
      <c r="B57" s="193" t="s">
        <v>2214</v>
      </c>
      <c r="C57" s="193" t="s">
        <v>2217</v>
      </c>
      <c r="D57" s="193" t="s">
        <v>781</v>
      </c>
      <c r="E57" s="193" t="s">
        <v>1026</v>
      </c>
      <c r="F57" s="193" t="s">
        <v>2047</v>
      </c>
      <c r="G57" s="193" t="s">
        <v>2048</v>
      </c>
      <c r="H57" s="194">
        <v>279</v>
      </c>
      <c r="I57" s="195" t="s">
        <v>702</v>
      </c>
      <c r="J57" s="196">
        <v>4</v>
      </c>
      <c r="K57" s="196"/>
      <c r="L57" s="196">
        <v>4</v>
      </c>
      <c r="M57" s="194">
        <v>1.7</v>
      </c>
      <c r="N57" s="194">
        <v>6.7</v>
      </c>
      <c r="O57" s="194" t="s">
        <v>674</v>
      </c>
      <c r="P57" s="194" t="s">
        <v>13</v>
      </c>
      <c r="Q57" s="194" t="s">
        <v>703</v>
      </c>
      <c r="R57" s="194" t="s">
        <v>2160</v>
      </c>
      <c r="S57" s="194"/>
      <c r="T57" s="19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4">
        <f t="shared" ca="1" si="4"/>
        <v>0</v>
      </c>
      <c r="V57" s="194">
        <f t="shared" ca="1" si="5"/>
        <v>1</v>
      </c>
      <c r="W57" s="194"/>
      <c r="X57" s="194"/>
      <c r="Y57" s="194"/>
      <c r="Z57" s="194"/>
      <c r="AA57" s="194"/>
      <c r="AB57" s="194"/>
      <c r="AC57" s="194">
        <v>0.2</v>
      </c>
      <c r="AD57" s="197"/>
      <c r="AE57" s="192"/>
      <c r="AF57" s="192"/>
      <c r="AG57" s="198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2162</v>
      </c>
      <c r="AR57" s="173" t="s">
        <v>2045</v>
      </c>
      <c r="AS57" s="173"/>
      <c r="AT57" s="173" t="s">
        <v>2046</v>
      </c>
      <c r="AU57" s="196">
        <v>4</v>
      </c>
      <c r="AV57" s="199">
        <v>46181</v>
      </c>
      <c r="AW57" s="173">
        <f>+L57-AU57</f>
        <v>0</v>
      </c>
      <c r="AX57" s="173" t="s">
        <v>2226</v>
      </c>
      <c r="AY57" s="173"/>
      <c r="AZ57" s="173" t="s">
        <v>2227</v>
      </c>
      <c r="BA57" s="173">
        <v>4</v>
      </c>
      <c r="BB57" s="199">
        <v>46181</v>
      </c>
      <c r="BC57" s="173">
        <f>+L57-BA57</f>
        <v>0</v>
      </c>
    </row>
    <row r="58" spans="1:55" ht="19.5" customHeight="1">
      <c r="A58" s="192"/>
      <c r="B58" s="193" t="s">
        <v>2214</v>
      </c>
      <c r="C58" s="193" t="s">
        <v>2217</v>
      </c>
      <c r="D58" s="193" t="s">
        <v>1997</v>
      </c>
      <c r="E58" s="193" t="s">
        <v>2228</v>
      </c>
      <c r="F58" s="193" t="s">
        <v>2049</v>
      </c>
      <c r="G58" s="193" t="s">
        <v>2050</v>
      </c>
      <c r="H58" s="194">
        <v>4644</v>
      </c>
      <c r="I58" s="195" t="s">
        <v>702</v>
      </c>
      <c r="J58" s="196">
        <v>1</v>
      </c>
      <c r="K58" s="196"/>
      <c r="L58" s="196">
        <v>1</v>
      </c>
      <c r="M58" s="194">
        <v>2610.6999999999998</v>
      </c>
      <c r="N58" s="194">
        <v>2610.6999999999998</v>
      </c>
      <c r="O58" s="194" t="s">
        <v>674</v>
      </c>
      <c r="P58" s="194" t="s">
        <v>13</v>
      </c>
      <c r="Q58" s="194" t="s">
        <v>703</v>
      </c>
      <c r="R58" s="194" t="s">
        <v>2160</v>
      </c>
      <c r="S58" s="194"/>
      <c r="T58" s="194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4">
        <f t="shared" ca="1" si="4"/>
        <v>0</v>
      </c>
      <c r="V58" s="194">
        <f t="shared" ca="1" si="5"/>
        <v>1</v>
      </c>
      <c r="W58" s="194"/>
      <c r="X58" s="194"/>
      <c r="Y58" s="194"/>
      <c r="Z58" s="194"/>
      <c r="AA58" s="194"/>
      <c r="AB58" s="194"/>
      <c r="AC58" s="194">
        <v>111.1</v>
      </c>
      <c r="AD58" s="197"/>
      <c r="AE58" s="192"/>
      <c r="AF58" s="192"/>
      <c r="AG58" s="198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2162</v>
      </c>
      <c r="AR58" s="173"/>
      <c r="AS58" s="173"/>
      <c r="AT58" s="173" t="s">
        <v>576</v>
      </c>
      <c r="AU58" s="196">
        <v>1</v>
      </c>
      <c r="AV58" s="199"/>
      <c r="AW58" s="173">
        <f>+L58-AU58</f>
        <v>0</v>
      </c>
      <c r="AX58" s="173"/>
      <c r="AY58" s="173"/>
      <c r="AZ58" s="173" t="s">
        <v>576</v>
      </c>
      <c r="BA58" s="196">
        <v>1</v>
      </c>
      <c r="BB58" s="199"/>
      <c r="BC58" s="173">
        <f>+L58-BA58</f>
        <v>0</v>
      </c>
    </row>
    <row r="59" spans="1:55" ht="19.5" customHeight="1">
      <c r="A59" s="373"/>
      <c r="B59" s="374" t="s">
        <v>4637</v>
      </c>
      <c r="C59" s="374" t="s">
        <v>4638</v>
      </c>
      <c r="D59" s="374" t="s">
        <v>4639</v>
      </c>
      <c r="E59" s="374"/>
      <c r="F59" s="374"/>
      <c r="G59" s="374" t="s">
        <v>4640</v>
      </c>
      <c r="H59" s="375"/>
      <c r="I59" s="376"/>
      <c r="J59" s="332"/>
      <c r="K59" s="332">
        <v>1</v>
      </c>
      <c r="L59" s="332"/>
      <c r="M59" s="375"/>
      <c r="N59" s="375">
        <v>70.099999999999994</v>
      </c>
      <c r="O59" s="375" t="s">
        <v>674</v>
      </c>
      <c r="P59" s="375"/>
      <c r="Q59" s="375"/>
      <c r="R59" s="375" t="s">
        <v>2160</v>
      </c>
      <c r="S59" s="375"/>
      <c r="T59" s="375"/>
      <c r="U59" s="375"/>
      <c r="V59" s="375"/>
      <c r="W59" s="375"/>
      <c r="X59" s="375"/>
      <c r="Y59" s="375"/>
      <c r="Z59" s="375"/>
      <c r="AA59" s="375"/>
      <c r="AB59" s="375"/>
      <c r="AC59" s="375"/>
      <c r="AD59" s="377" t="s">
        <v>4641</v>
      </c>
      <c r="AE59" s="373" t="s">
        <v>4642</v>
      </c>
      <c r="AF59" s="373"/>
      <c r="AG59" s="378" t="s">
        <v>677</v>
      </c>
      <c r="AH59" s="328" t="s">
        <v>880</v>
      </c>
      <c r="AI59" s="328"/>
      <c r="AJ59" s="328"/>
      <c r="AK59" s="328"/>
      <c r="AL59" s="328"/>
      <c r="AM59" s="328"/>
      <c r="AN59" s="328"/>
      <c r="AO59" s="328"/>
      <c r="AP59" s="328"/>
      <c r="AQ59" s="328" t="s">
        <v>2162</v>
      </c>
      <c r="AR59" s="328"/>
      <c r="AS59" s="329"/>
      <c r="AT59" s="328"/>
      <c r="AU59" s="332"/>
      <c r="AV59" s="333"/>
      <c r="AW59" s="328"/>
      <c r="AX59" s="328"/>
      <c r="AY59" s="329"/>
      <c r="AZ59" s="328"/>
      <c r="BA59" s="332"/>
      <c r="BB59" s="333"/>
      <c r="BC59" s="328"/>
    </row>
    <row r="60" spans="1:55" ht="19.5" customHeight="1">
      <c r="A60" s="379"/>
      <c r="B60" s="380" t="s">
        <v>4637</v>
      </c>
      <c r="C60" s="380" t="s">
        <v>4638</v>
      </c>
      <c r="D60" s="380" t="s">
        <v>781</v>
      </c>
      <c r="E60" s="380" t="s">
        <v>4643</v>
      </c>
      <c r="F60" s="380" t="s">
        <v>4588</v>
      </c>
      <c r="G60" s="380" t="s">
        <v>4644</v>
      </c>
      <c r="H60" s="381"/>
      <c r="I60" s="382" t="s">
        <v>702</v>
      </c>
      <c r="J60" s="383">
        <v>1</v>
      </c>
      <c r="K60" s="383"/>
      <c r="L60" s="383">
        <v>1</v>
      </c>
      <c r="M60" s="381">
        <v>40.4</v>
      </c>
      <c r="N60" s="381">
        <f>M60*L60</f>
        <v>40.4</v>
      </c>
      <c r="O60" s="381" t="s">
        <v>674</v>
      </c>
      <c r="P60" s="381" t="s">
        <v>13</v>
      </c>
      <c r="Q60" s="381" t="s">
        <v>703</v>
      </c>
      <c r="R60" s="381" t="s">
        <v>2160</v>
      </c>
      <c r="S60" s="381"/>
      <c r="T60" s="194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4">
        <f t="shared" ref="U60:U73" ca="1" si="8">+L60-T60</f>
        <v>1</v>
      </c>
      <c r="V60" s="194">
        <f t="shared" ref="V60:V73" ca="1" si="9">ROUNDDOWN(T60/J60,0)</f>
        <v>0</v>
      </c>
      <c r="W60" s="381"/>
      <c r="X60" s="381"/>
      <c r="Y60" s="381"/>
      <c r="Z60" s="381"/>
      <c r="AA60" s="381"/>
      <c r="AB60" s="381"/>
      <c r="AC60" s="381"/>
      <c r="AD60" s="384"/>
      <c r="AE60" s="379"/>
      <c r="AF60" s="379"/>
      <c r="AG60" s="385" t="s">
        <v>677</v>
      </c>
      <c r="AH60" s="386" t="s">
        <v>4645</v>
      </c>
      <c r="AI60" s="386"/>
      <c r="AJ60" s="386">
        <v>0</v>
      </c>
      <c r="AK60" s="386">
        <v>0</v>
      </c>
      <c r="AL60" s="386">
        <v>0</v>
      </c>
      <c r="AM60" s="386">
        <v>0</v>
      </c>
      <c r="AN60" s="386">
        <v>0</v>
      </c>
      <c r="AO60" s="386">
        <v>0</v>
      </c>
      <c r="AP60" s="386">
        <v>0</v>
      </c>
      <c r="AQ60" s="386" t="s">
        <v>2162</v>
      </c>
      <c r="AR60" s="386"/>
      <c r="AS60" s="387"/>
      <c r="AT60" s="386"/>
      <c r="AU60" s="383"/>
      <c r="AV60" s="388"/>
      <c r="AW60" s="386"/>
      <c r="AX60" s="386"/>
      <c r="AY60" s="387"/>
      <c r="AZ60" s="386"/>
      <c r="BA60" s="383"/>
      <c r="BB60" s="388"/>
      <c r="BC60" s="386"/>
    </row>
    <row r="61" spans="1:55" ht="19.5" customHeight="1">
      <c r="A61" s="379"/>
      <c r="B61" s="380" t="s">
        <v>4637</v>
      </c>
      <c r="C61" s="380" t="s">
        <v>4638</v>
      </c>
      <c r="D61" s="380" t="s">
        <v>781</v>
      </c>
      <c r="E61" s="380" t="s">
        <v>4646</v>
      </c>
      <c r="F61" s="380" t="s">
        <v>4589</v>
      </c>
      <c r="G61" s="380" t="s">
        <v>4647</v>
      </c>
      <c r="H61" s="381"/>
      <c r="I61" s="382" t="s">
        <v>702</v>
      </c>
      <c r="J61" s="383">
        <v>1</v>
      </c>
      <c r="K61" s="383"/>
      <c r="L61" s="383">
        <v>1</v>
      </c>
      <c r="M61" s="381">
        <v>2.7</v>
      </c>
      <c r="N61" s="381">
        <f t="shared" ref="N61:N73" si="10">M61*L61</f>
        <v>2.7</v>
      </c>
      <c r="O61" s="381" t="s">
        <v>674</v>
      </c>
      <c r="P61" s="381" t="s">
        <v>13</v>
      </c>
      <c r="Q61" s="381" t="s">
        <v>703</v>
      </c>
      <c r="R61" s="381" t="s">
        <v>2160</v>
      </c>
      <c r="S61" s="381"/>
      <c r="T61" s="19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4">
        <f t="shared" ca="1" si="8"/>
        <v>1</v>
      </c>
      <c r="V61" s="194">
        <f t="shared" ca="1" si="9"/>
        <v>0</v>
      </c>
      <c r="W61" s="381"/>
      <c r="X61" s="381"/>
      <c r="Y61" s="381"/>
      <c r="Z61" s="381"/>
      <c r="AA61" s="381"/>
      <c r="AB61" s="381"/>
      <c r="AC61" s="381"/>
      <c r="AD61" s="384"/>
      <c r="AE61" s="379"/>
      <c r="AF61" s="379"/>
      <c r="AG61" s="385" t="s">
        <v>677</v>
      </c>
      <c r="AH61" s="386" t="s">
        <v>4645</v>
      </c>
      <c r="AI61" s="386"/>
      <c r="AJ61" s="386">
        <v>0</v>
      </c>
      <c r="AK61" s="386">
        <v>0</v>
      </c>
      <c r="AL61" s="386">
        <v>0</v>
      </c>
      <c r="AM61" s="386">
        <v>0</v>
      </c>
      <c r="AN61" s="386">
        <v>0</v>
      </c>
      <c r="AO61" s="386">
        <v>0</v>
      </c>
      <c r="AP61" s="386">
        <v>0</v>
      </c>
      <c r="AQ61" s="386" t="s">
        <v>2162</v>
      </c>
      <c r="AR61" s="386"/>
      <c r="AS61" s="387"/>
      <c r="AT61" s="386"/>
      <c r="AU61" s="383"/>
      <c r="AV61" s="388"/>
      <c r="AW61" s="386"/>
      <c r="AX61" s="386"/>
      <c r="AY61" s="387"/>
      <c r="AZ61" s="386"/>
      <c r="BA61" s="383"/>
      <c r="BB61" s="388"/>
      <c r="BC61" s="386"/>
    </row>
    <row r="62" spans="1:55" ht="19.5" customHeight="1">
      <c r="A62" s="379"/>
      <c r="B62" s="380" t="s">
        <v>4637</v>
      </c>
      <c r="C62" s="380" t="s">
        <v>4638</v>
      </c>
      <c r="D62" s="380" t="s">
        <v>874</v>
      </c>
      <c r="E62" s="380">
        <v>110</v>
      </c>
      <c r="F62" s="380" t="s">
        <v>4592</v>
      </c>
      <c r="G62" s="380" t="s">
        <v>4648</v>
      </c>
      <c r="H62" s="381">
        <v>535</v>
      </c>
      <c r="I62" s="382" t="s">
        <v>702</v>
      </c>
      <c r="J62" s="383">
        <v>1</v>
      </c>
      <c r="K62" s="383"/>
      <c r="L62" s="383">
        <v>1</v>
      </c>
      <c r="M62" s="381">
        <v>1.2</v>
      </c>
      <c r="N62" s="381">
        <f t="shared" si="10"/>
        <v>1.2</v>
      </c>
      <c r="O62" s="381" t="s">
        <v>674</v>
      </c>
      <c r="P62" s="381" t="s">
        <v>11</v>
      </c>
      <c r="Q62" s="381" t="s">
        <v>786</v>
      </c>
      <c r="R62" s="381" t="s">
        <v>2160</v>
      </c>
      <c r="S62" s="381"/>
      <c r="T62" s="194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4">
        <f t="shared" ca="1" si="8"/>
        <v>1</v>
      </c>
      <c r="V62" s="194">
        <f t="shared" ca="1" si="9"/>
        <v>0</v>
      </c>
      <c r="W62" s="381"/>
      <c r="X62" s="381"/>
      <c r="Y62" s="381"/>
      <c r="Z62" s="381"/>
      <c r="AA62" s="381"/>
      <c r="AB62" s="381"/>
      <c r="AC62" s="381"/>
      <c r="AD62" s="384"/>
      <c r="AE62" s="379"/>
      <c r="AF62" s="379"/>
      <c r="AG62" s="385" t="s">
        <v>677</v>
      </c>
      <c r="AH62" s="386" t="s">
        <v>4645</v>
      </c>
      <c r="AI62" s="386"/>
      <c r="AJ62" s="386">
        <v>0</v>
      </c>
      <c r="AK62" s="386">
        <v>0</v>
      </c>
      <c r="AL62" s="386">
        <v>1</v>
      </c>
      <c r="AM62" s="386">
        <v>0</v>
      </c>
      <c r="AN62" s="386">
        <v>0</v>
      </c>
      <c r="AO62" s="386">
        <v>0</v>
      </c>
      <c r="AP62" s="386">
        <v>0</v>
      </c>
      <c r="AQ62" s="386" t="s">
        <v>2162</v>
      </c>
      <c r="AR62" s="386"/>
      <c r="AS62" s="387"/>
      <c r="AT62" s="386"/>
      <c r="AU62" s="383"/>
      <c r="AV62" s="388"/>
      <c r="AW62" s="386"/>
      <c r="AX62" s="386"/>
      <c r="AY62" s="387"/>
      <c r="AZ62" s="386"/>
      <c r="BA62" s="383"/>
      <c r="BB62" s="388"/>
      <c r="BC62" s="386"/>
    </row>
    <row r="63" spans="1:55" ht="19.5" customHeight="1">
      <c r="A63" s="379"/>
      <c r="B63" s="380" t="s">
        <v>4637</v>
      </c>
      <c r="C63" s="380" t="s">
        <v>4638</v>
      </c>
      <c r="D63" s="380" t="s">
        <v>4649</v>
      </c>
      <c r="E63" s="380">
        <v>127</v>
      </c>
      <c r="F63" s="380" t="s">
        <v>4596</v>
      </c>
      <c r="G63" s="380" t="s">
        <v>4650</v>
      </c>
      <c r="H63" s="381"/>
      <c r="I63" s="382" t="s">
        <v>702</v>
      </c>
      <c r="J63" s="383">
        <v>1</v>
      </c>
      <c r="K63" s="383"/>
      <c r="L63" s="383">
        <v>1</v>
      </c>
      <c r="M63" s="381">
        <v>2.1</v>
      </c>
      <c r="N63" s="381">
        <f t="shared" si="10"/>
        <v>2.1</v>
      </c>
      <c r="O63" s="381" t="s">
        <v>674</v>
      </c>
      <c r="P63" s="381" t="s">
        <v>13</v>
      </c>
      <c r="Q63" s="381" t="s">
        <v>786</v>
      </c>
      <c r="R63" s="381" t="s">
        <v>2160</v>
      </c>
      <c r="S63" s="381"/>
      <c r="T63" s="19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4">
        <f t="shared" ca="1" si="8"/>
        <v>1</v>
      </c>
      <c r="V63" s="194">
        <f t="shared" ca="1" si="9"/>
        <v>0</v>
      </c>
      <c r="W63" s="381"/>
      <c r="X63" s="381"/>
      <c r="Y63" s="381"/>
      <c r="Z63" s="381"/>
      <c r="AA63" s="381"/>
      <c r="AB63" s="381"/>
      <c r="AC63" s="381"/>
      <c r="AD63" s="384"/>
      <c r="AE63" s="379"/>
      <c r="AF63" s="379"/>
      <c r="AG63" s="385" t="s">
        <v>677</v>
      </c>
      <c r="AH63" s="386" t="s">
        <v>4645</v>
      </c>
      <c r="AI63" s="386"/>
      <c r="AJ63" s="386">
        <v>1</v>
      </c>
      <c r="AK63" s="386">
        <v>0</v>
      </c>
      <c r="AL63" s="386">
        <v>1</v>
      </c>
      <c r="AM63" s="386">
        <v>1</v>
      </c>
      <c r="AN63" s="386">
        <v>0</v>
      </c>
      <c r="AO63" s="386">
        <v>0</v>
      </c>
      <c r="AP63" s="386">
        <v>0</v>
      </c>
      <c r="AQ63" s="386" t="s">
        <v>2162</v>
      </c>
      <c r="AR63" s="386"/>
      <c r="AS63" s="387"/>
      <c r="AT63" s="386"/>
      <c r="AU63" s="383"/>
      <c r="AV63" s="388"/>
      <c r="AW63" s="386"/>
      <c r="AX63" s="386"/>
      <c r="AY63" s="387"/>
      <c r="AZ63" s="386"/>
      <c r="BA63" s="383"/>
      <c r="BB63" s="388"/>
      <c r="BC63" s="386"/>
    </row>
    <row r="64" spans="1:55" ht="19.5" customHeight="1">
      <c r="A64" s="379"/>
      <c r="B64" s="380" t="s">
        <v>4637</v>
      </c>
      <c r="C64" s="380" t="s">
        <v>4638</v>
      </c>
      <c r="D64" s="380" t="s">
        <v>781</v>
      </c>
      <c r="E64" s="380" t="s">
        <v>4651</v>
      </c>
      <c r="F64" s="380" t="s">
        <v>4590</v>
      </c>
      <c r="G64" s="380" t="s">
        <v>4652</v>
      </c>
      <c r="H64" s="381"/>
      <c r="I64" s="382" t="s">
        <v>702</v>
      </c>
      <c r="J64" s="383">
        <v>10</v>
      </c>
      <c r="K64" s="383"/>
      <c r="L64" s="383">
        <v>10</v>
      </c>
      <c r="M64" s="381">
        <v>0.2</v>
      </c>
      <c r="N64" s="381">
        <f t="shared" si="10"/>
        <v>2</v>
      </c>
      <c r="O64" s="381" t="s">
        <v>674</v>
      </c>
      <c r="P64" s="381" t="s">
        <v>13</v>
      </c>
      <c r="Q64" s="381" t="s">
        <v>703</v>
      </c>
      <c r="R64" s="381" t="s">
        <v>2160</v>
      </c>
      <c r="S64" s="381"/>
      <c r="T64" s="19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4">
        <f t="shared" ca="1" si="8"/>
        <v>10</v>
      </c>
      <c r="V64" s="194">
        <f t="shared" ca="1" si="9"/>
        <v>0</v>
      </c>
      <c r="W64" s="381"/>
      <c r="X64" s="381"/>
      <c r="Y64" s="381"/>
      <c r="Z64" s="381"/>
      <c r="AA64" s="381"/>
      <c r="AB64" s="381"/>
      <c r="AC64" s="381"/>
      <c r="AD64" s="384"/>
      <c r="AE64" s="379"/>
      <c r="AF64" s="379"/>
      <c r="AG64" s="385" t="s">
        <v>677</v>
      </c>
      <c r="AH64" s="386" t="s">
        <v>4645</v>
      </c>
      <c r="AI64" s="386"/>
      <c r="AJ64" s="386">
        <v>0</v>
      </c>
      <c r="AK64" s="386">
        <v>0</v>
      </c>
      <c r="AL64" s="386">
        <v>0</v>
      </c>
      <c r="AM64" s="386">
        <v>0</v>
      </c>
      <c r="AN64" s="386">
        <v>0</v>
      </c>
      <c r="AO64" s="386">
        <v>0</v>
      </c>
      <c r="AP64" s="386">
        <v>0</v>
      </c>
      <c r="AQ64" s="386" t="s">
        <v>2162</v>
      </c>
      <c r="AR64" s="386"/>
      <c r="AS64" s="387"/>
      <c r="AT64" s="386"/>
      <c r="AU64" s="383"/>
      <c r="AV64" s="388"/>
      <c r="AW64" s="386"/>
      <c r="AX64" s="386"/>
      <c r="AY64" s="387"/>
      <c r="AZ64" s="386"/>
      <c r="BA64" s="383"/>
      <c r="BB64" s="388"/>
      <c r="BC64" s="386"/>
    </row>
    <row r="65" spans="1:55" ht="19.5" customHeight="1">
      <c r="A65" s="379"/>
      <c r="B65" s="380" t="s">
        <v>4637</v>
      </c>
      <c r="C65" s="380" t="s">
        <v>4638</v>
      </c>
      <c r="D65" s="380" t="s">
        <v>781</v>
      </c>
      <c r="E65" s="380" t="s">
        <v>4653</v>
      </c>
      <c r="F65" s="380" t="s">
        <v>4591</v>
      </c>
      <c r="G65" s="380" t="s">
        <v>4654</v>
      </c>
      <c r="H65" s="381"/>
      <c r="I65" s="382" t="s">
        <v>702</v>
      </c>
      <c r="J65" s="383">
        <v>20</v>
      </c>
      <c r="K65" s="383"/>
      <c r="L65" s="383">
        <v>20</v>
      </c>
      <c r="M65" s="381">
        <v>0.1</v>
      </c>
      <c r="N65" s="381">
        <f t="shared" si="10"/>
        <v>2</v>
      </c>
      <c r="O65" s="381" t="s">
        <v>674</v>
      </c>
      <c r="P65" s="381" t="s">
        <v>13</v>
      </c>
      <c r="Q65" s="381" t="s">
        <v>703</v>
      </c>
      <c r="R65" s="381" t="s">
        <v>2160</v>
      </c>
      <c r="S65" s="381"/>
      <c r="T65" s="19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4">
        <f t="shared" ca="1" si="8"/>
        <v>20</v>
      </c>
      <c r="V65" s="194">
        <f t="shared" ca="1" si="9"/>
        <v>0</v>
      </c>
      <c r="W65" s="381"/>
      <c r="X65" s="381"/>
      <c r="Y65" s="381"/>
      <c r="Z65" s="381"/>
      <c r="AA65" s="381"/>
      <c r="AB65" s="381"/>
      <c r="AC65" s="381"/>
      <c r="AD65" s="384"/>
      <c r="AE65" s="379"/>
      <c r="AF65" s="379"/>
      <c r="AG65" s="385" t="s">
        <v>677</v>
      </c>
      <c r="AH65" s="386" t="s">
        <v>4645</v>
      </c>
      <c r="AI65" s="386"/>
      <c r="AJ65" s="386">
        <v>1</v>
      </c>
      <c r="AK65" s="386">
        <v>0</v>
      </c>
      <c r="AL65" s="386">
        <v>0</v>
      </c>
      <c r="AM65" s="386">
        <v>0</v>
      </c>
      <c r="AN65" s="386">
        <v>0</v>
      </c>
      <c r="AO65" s="386">
        <v>0</v>
      </c>
      <c r="AP65" s="386">
        <v>0</v>
      </c>
      <c r="AQ65" s="386" t="s">
        <v>2162</v>
      </c>
      <c r="AR65" s="386"/>
      <c r="AS65" s="387"/>
      <c r="AT65" s="386"/>
      <c r="AU65" s="383"/>
      <c r="AV65" s="388"/>
      <c r="AW65" s="386"/>
      <c r="AX65" s="386"/>
      <c r="AY65" s="387"/>
      <c r="AZ65" s="386"/>
      <c r="BA65" s="383"/>
      <c r="BB65" s="388"/>
      <c r="BC65" s="386"/>
    </row>
    <row r="66" spans="1:55" ht="19.5" customHeight="1">
      <c r="A66" s="379"/>
      <c r="B66" s="380" t="s">
        <v>4637</v>
      </c>
      <c r="C66" s="380" t="s">
        <v>4638</v>
      </c>
      <c r="D66" s="380" t="s">
        <v>4655</v>
      </c>
      <c r="E66" s="380" t="s">
        <v>4656</v>
      </c>
      <c r="F66" s="193" t="s">
        <v>4600</v>
      </c>
      <c r="G66" s="380" t="s">
        <v>4657</v>
      </c>
      <c r="H66" s="381"/>
      <c r="I66" s="382" t="s">
        <v>683</v>
      </c>
      <c r="J66" s="383">
        <v>10</v>
      </c>
      <c r="K66" s="383"/>
      <c r="L66" s="383">
        <v>10</v>
      </c>
      <c r="M66" s="381">
        <v>0.1</v>
      </c>
      <c r="N66" s="381">
        <f t="shared" si="10"/>
        <v>1</v>
      </c>
      <c r="O66" s="381" t="s">
        <v>674</v>
      </c>
      <c r="P66" s="381" t="s">
        <v>14</v>
      </c>
      <c r="Q66" s="381" t="s">
        <v>682</v>
      </c>
      <c r="R66" s="381" t="s">
        <v>2160</v>
      </c>
      <c r="S66" s="381"/>
      <c r="T66" s="19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4">
        <f t="shared" ca="1" si="8"/>
        <v>10</v>
      </c>
      <c r="V66" s="194">
        <f t="shared" ca="1" si="9"/>
        <v>0</v>
      </c>
      <c r="W66" s="381"/>
      <c r="X66" s="381"/>
      <c r="Y66" s="381"/>
      <c r="Z66" s="381"/>
      <c r="AA66" s="381"/>
      <c r="AB66" s="381"/>
      <c r="AC66" s="381"/>
      <c r="AD66" s="384"/>
      <c r="AE66" s="379"/>
      <c r="AF66" s="379"/>
      <c r="AG66" s="385"/>
      <c r="AH66" s="386" t="s">
        <v>880</v>
      </c>
      <c r="AI66" s="386"/>
      <c r="AJ66" s="386"/>
      <c r="AK66" s="386"/>
      <c r="AL66" s="386"/>
      <c r="AM66" s="386"/>
      <c r="AN66" s="386"/>
      <c r="AO66" s="386"/>
      <c r="AP66" s="386"/>
      <c r="AQ66" s="386" t="s">
        <v>14</v>
      </c>
      <c r="AR66" s="386"/>
      <c r="AS66" s="387"/>
      <c r="AT66" s="386"/>
      <c r="AU66" s="383"/>
      <c r="AV66" s="388"/>
      <c r="AW66" s="386"/>
      <c r="AX66" s="386"/>
      <c r="AY66" s="387"/>
      <c r="AZ66" s="386"/>
      <c r="BA66" s="383"/>
      <c r="BB66" s="388"/>
      <c r="BC66" s="386"/>
    </row>
    <row r="67" spans="1:55" ht="19.5" customHeight="1">
      <c r="A67" s="379"/>
      <c r="B67" s="380" t="s">
        <v>4637</v>
      </c>
      <c r="C67" s="380" t="s">
        <v>4638</v>
      </c>
      <c r="D67" s="380" t="s">
        <v>4658</v>
      </c>
      <c r="E67" s="380" t="s">
        <v>4659</v>
      </c>
      <c r="F67" s="193" t="s">
        <v>4597</v>
      </c>
      <c r="G67" s="380" t="s">
        <v>4660</v>
      </c>
      <c r="H67" s="381"/>
      <c r="I67" s="382" t="s">
        <v>683</v>
      </c>
      <c r="J67" s="383">
        <v>10</v>
      </c>
      <c r="K67" s="383"/>
      <c r="L67" s="383">
        <v>10</v>
      </c>
      <c r="M67" s="381">
        <v>0.1</v>
      </c>
      <c r="N67" s="381">
        <f t="shared" si="10"/>
        <v>1</v>
      </c>
      <c r="O67" s="381" t="s">
        <v>674</v>
      </c>
      <c r="P67" s="381" t="s">
        <v>14</v>
      </c>
      <c r="Q67" s="381" t="s">
        <v>682</v>
      </c>
      <c r="R67" s="381" t="s">
        <v>2160</v>
      </c>
      <c r="S67" s="381"/>
      <c r="T67" s="19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4">
        <f t="shared" ca="1" si="8"/>
        <v>10</v>
      </c>
      <c r="V67" s="194">
        <f t="shared" ca="1" si="9"/>
        <v>0</v>
      </c>
      <c r="W67" s="381"/>
      <c r="X67" s="381"/>
      <c r="Y67" s="381"/>
      <c r="Z67" s="381"/>
      <c r="AA67" s="381"/>
      <c r="AB67" s="381"/>
      <c r="AC67" s="381"/>
      <c r="AD67" s="384"/>
      <c r="AE67" s="379"/>
      <c r="AF67" s="379"/>
      <c r="AG67" s="385"/>
      <c r="AH67" s="386" t="s">
        <v>880</v>
      </c>
      <c r="AI67" s="386"/>
      <c r="AJ67" s="386"/>
      <c r="AK67" s="386"/>
      <c r="AL67" s="386"/>
      <c r="AM67" s="386"/>
      <c r="AN67" s="386"/>
      <c r="AO67" s="386"/>
      <c r="AP67" s="386"/>
      <c r="AQ67" s="386" t="s">
        <v>14</v>
      </c>
      <c r="AR67" s="386"/>
      <c r="AS67" s="387"/>
      <c r="AT67" s="386"/>
      <c r="AU67" s="383"/>
      <c r="AV67" s="388"/>
      <c r="AW67" s="386"/>
      <c r="AX67" s="386"/>
      <c r="AY67" s="387"/>
      <c r="AZ67" s="386"/>
      <c r="BA67" s="383"/>
      <c r="BB67" s="388"/>
      <c r="BC67" s="386"/>
    </row>
    <row r="68" spans="1:55" ht="19.5" customHeight="1">
      <c r="A68" s="379"/>
      <c r="B68" s="380" t="s">
        <v>4637</v>
      </c>
      <c r="C68" s="380" t="s">
        <v>4638</v>
      </c>
      <c r="D68" s="380" t="s">
        <v>4661</v>
      </c>
      <c r="E68" s="380" t="s">
        <v>4662</v>
      </c>
      <c r="F68" s="193" t="s">
        <v>4598</v>
      </c>
      <c r="G68" s="380" t="s">
        <v>4663</v>
      </c>
      <c r="H68" s="381"/>
      <c r="I68" s="382" t="s">
        <v>683</v>
      </c>
      <c r="J68" s="383">
        <v>10</v>
      </c>
      <c r="K68" s="383"/>
      <c r="L68" s="383">
        <v>10</v>
      </c>
      <c r="M68" s="381">
        <v>0.1</v>
      </c>
      <c r="N68" s="381">
        <f t="shared" si="10"/>
        <v>1</v>
      </c>
      <c r="O68" s="381" t="s">
        <v>674</v>
      </c>
      <c r="P68" s="381" t="s">
        <v>14</v>
      </c>
      <c r="Q68" s="381" t="s">
        <v>682</v>
      </c>
      <c r="R68" s="381" t="s">
        <v>2160</v>
      </c>
      <c r="S68" s="381"/>
      <c r="T68" s="194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4">
        <f t="shared" ca="1" si="8"/>
        <v>10</v>
      </c>
      <c r="V68" s="194">
        <f t="shared" ca="1" si="9"/>
        <v>0</v>
      </c>
      <c r="W68" s="381"/>
      <c r="X68" s="381"/>
      <c r="Y68" s="381"/>
      <c r="Z68" s="381"/>
      <c r="AA68" s="381"/>
      <c r="AB68" s="381"/>
      <c r="AC68" s="381"/>
      <c r="AD68" s="384"/>
      <c r="AE68" s="379"/>
      <c r="AF68" s="379"/>
      <c r="AG68" s="385"/>
      <c r="AH68" s="386" t="s">
        <v>880</v>
      </c>
      <c r="AI68" s="386"/>
      <c r="AJ68" s="386"/>
      <c r="AK68" s="386"/>
      <c r="AL68" s="386"/>
      <c r="AM68" s="386"/>
      <c r="AN68" s="386"/>
      <c r="AO68" s="386"/>
      <c r="AP68" s="386"/>
      <c r="AQ68" s="386" t="s">
        <v>14</v>
      </c>
      <c r="AR68" s="386"/>
      <c r="AS68" s="387"/>
      <c r="AT68" s="386"/>
      <c r="AU68" s="383"/>
      <c r="AV68" s="388"/>
      <c r="AW68" s="386"/>
      <c r="AX68" s="386"/>
      <c r="AY68" s="387"/>
      <c r="AZ68" s="386"/>
      <c r="BA68" s="383"/>
      <c r="BB68" s="388"/>
      <c r="BC68" s="386"/>
    </row>
    <row r="69" spans="1:55" ht="19.5" customHeight="1">
      <c r="A69" s="379"/>
      <c r="B69" s="380" t="s">
        <v>4637</v>
      </c>
      <c r="C69" s="380" t="s">
        <v>4638</v>
      </c>
      <c r="D69" s="380" t="s">
        <v>4664</v>
      </c>
      <c r="E69" s="380" t="s">
        <v>4665</v>
      </c>
      <c r="F69" s="193" t="s">
        <v>4599</v>
      </c>
      <c r="G69" s="380" t="s">
        <v>4666</v>
      </c>
      <c r="H69" s="381"/>
      <c r="I69" s="382" t="s">
        <v>683</v>
      </c>
      <c r="J69" s="383">
        <v>10</v>
      </c>
      <c r="K69" s="383"/>
      <c r="L69" s="383">
        <v>10</v>
      </c>
      <c r="M69" s="381">
        <v>0.1</v>
      </c>
      <c r="N69" s="381">
        <f t="shared" si="10"/>
        <v>1</v>
      </c>
      <c r="O69" s="381" t="s">
        <v>674</v>
      </c>
      <c r="P69" s="381" t="s">
        <v>14</v>
      </c>
      <c r="Q69" s="381" t="s">
        <v>682</v>
      </c>
      <c r="R69" s="381" t="s">
        <v>2160</v>
      </c>
      <c r="S69" s="381"/>
      <c r="T69" s="19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4">
        <f t="shared" ca="1" si="8"/>
        <v>10</v>
      </c>
      <c r="V69" s="194">
        <f t="shared" ca="1" si="9"/>
        <v>0</v>
      </c>
      <c r="W69" s="381"/>
      <c r="X69" s="381"/>
      <c r="Y69" s="381"/>
      <c r="Z69" s="381"/>
      <c r="AA69" s="381"/>
      <c r="AB69" s="381"/>
      <c r="AC69" s="381"/>
      <c r="AD69" s="384"/>
      <c r="AE69" s="379"/>
      <c r="AF69" s="379"/>
      <c r="AG69" s="385"/>
      <c r="AH69" s="386" t="s">
        <v>880</v>
      </c>
      <c r="AI69" s="386"/>
      <c r="AJ69" s="386"/>
      <c r="AK69" s="386"/>
      <c r="AL69" s="386"/>
      <c r="AM69" s="386"/>
      <c r="AN69" s="386"/>
      <c r="AO69" s="386"/>
      <c r="AP69" s="386"/>
      <c r="AQ69" s="386" t="s">
        <v>14</v>
      </c>
      <c r="AR69" s="386"/>
      <c r="AS69" s="387"/>
      <c r="AT69" s="386"/>
      <c r="AU69" s="383"/>
      <c r="AV69" s="388"/>
      <c r="AW69" s="386"/>
      <c r="AX69" s="386"/>
      <c r="AY69" s="387"/>
      <c r="AZ69" s="386"/>
      <c r="BA69" s="383"/>
      <c r="BB69" s="388"/>
      <c r="BC69" s="386"/>
    </row>
    <row r="70" spans="1:55" ht="19.5" customHeight="1">
      <c r="A70" s="379"/>
      <c r="B70" s="380" t="s">
        <v>4637</v>
      </c>
      <c r="C70" s="380" t="s">
        <v>4638</v>
      </c>
      <c r="D70" s="380" t="s">
        <v>4655</v>
      </c>
      <c r="E70" s="380" t="s">
        <v>4667</v>
      </c>
      <c r="F70" s="193" t="s">
        <v>4601</v>
      </c>
      <c r="G70" s="380" t="s">
        <v>4668</v>
      </c>
      <c r="H70" s="381"/>
      <c r="I70" s="382" t="s">
        <v>683</v>
      </c>
      <c r="J70" s="383">
        <v>10</v>
      </c>
      <c r="K70" s="383"/>
      <c r="L70" s="383">
        <v>10</v>
      </c>
      <c r="M70" s="381">
        <v>0.1</v>
      </c>
      <c r="N70" s="381">
        <f t="shared" si="10"/>
        <v>1</v>
      </c>
      <c r="O70" s="381" t="s">
        <v>674</v>
      </c>
      <c r="P70" s="381" t="s">
        <v>14</v>
      </c>
      <c r="Q70" s="381" t="s">
        <v>682</v>
      </c>
      <c r="R70" s="381" t="s">
        <v>2160</v>
      </c>
      <c r="S70" s="381"/>
      <c r="T70" s="19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4">
        <f t="shared" ca="1" si="8"/>
        <v>10</v>
      </c>
      <c r="V70" s="194">
        <f t="shared" ca="1" si="9"/>
        <v>0</v>
      </c>
      <c r="W70" s="381"/>
      <c r="X70" s="381"/>
      <c r="Y70" s="381"/>
      <c r="Z70" s="381"/>
      <c r="AA70" s="381"/>
      <c r="AB70" s="381"/>
      <c r="AC70" s="381"/>
      <c r="AD70" s="384"/>
      <c r="AE70" s="379"/>
      <c r="AF70" s="379"/>
      <c r="AG70" s="385"/>
      <c r="AH70" s="386" t="s">
        <v>880</v>
      </c>
      <c r="AI70" s="386"/>
      <c r="AJ70" s="386"/>
      <c r="AK70" s="386"/>
      <c r="AL70" s="386"/>
      <c r="AM70" s="386"/>
      <c r="AN70" s="386"/>
      <c r="AO70" s="386"/>
      <c r="AP70" s="386"/>
      <c r="AQ70" s="386" t="s">
        <v>14</v>
      </c>
      <c r="AR70" s="386"/>
      <c r="AS70" s="387"/>
      <c r="AT70" s="386"/>
      <c r="AU70" s="383"/>
      <c r="AV70" s="388"/>
      <c r="AW70" s="386"/>
      <c r="AX70" s="386"/>
      <c r="AY70" s="387"/>
      <c r="AZ70" s="386"/>
      <c r="BA70" s="383"/>
      <c r="BB70" s="388"/>
      <c r="BC70" s="386"/>
    </row>
    <row r="71" spans="1:55" ht="19.5" customHeight="1">
      <c r="A71" s="379"/>
      <c r="B71" s="380" t="s">
        <v>4637</v>
      </c>
      <c r="C71" s="380" t="s">
        <v>4638</v>
      </c>
      <c r="D71" s="380" t="s">
        <v>4669</v>
      </c>
      <c r="E71" s="380" t="s">
        <v>4670</v>
      </c>
      <c r="F71" s="380" t="s">
        <v>4595</v>
      </c>
      <c r="G71" s="380" t="s">
        <v>4671</v>
      </c>
      <c r="H71" s="381">
        <v>1190</v>
      </c>
      <c r="I71" s="382" t="s">
        <v>702</v>
      </c>
      <c r="J71" s="383">
        <v>1</v>
      </c>
      <c r="K71" s="383"/>
      <c r="L71" s="383">
        <v>1</v>
      </c>
      <c r="M71" s="381">
        <v>12.7</v>
      </c>
      <c r="N71" s="381">
        <f t="shared" si="10"/>
        <v>12.7</v>
      </c>
      <c r="O71" s="381" t="s">
        <v>674</v>
      </c>
      <c r="P71" s="381" t="s">
        <v>11</v>
      </c>
      <c r="Q71" s="381" t="s">
        <v>786</v>
      </c>
      <c r="R71" s="381" t="s">
        <v>2160</v>
      </c>
      <c r="S71" s="381"/>
      <c r="T71" s="19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4">
        <f t="shared" ca="1" si="8"/>
        <v>1</v>
      </c>
      <c r="V71" s="194">
        <f t="shared" ca="1" si="9"/>
        <v>0</v>
      </c>
      <c r="W71" s="381"/>
      <c r="X71" s="381"/>
      <c r="Y71" s="381"/>
      <c r="Z71" s="381"/>
      <c r="AA71" s="381"/>
      <c r="AB71" s="381"/>
      <c r="AC71" s="381"/>
      <c r="AD71" s="384"/>
      <c r="AE71" s="379"/>
      <c r="AF71" s="379"/>
      <c r="AG71" s="385" t="s">
        <v>677</v>
      </c>
      <c r="AH71" s="386" t="s">
        <v>4645</v>
      </c>
      <c r="AI71" s="386"/>
      <c r="AJ71" s="386">
        <v>1</v>
      </c>
      <c r="AK71" s="386">
        <v>1</v>
      </c>
      <c r="AL71" s="386">
        <v>0</v>
      </c>
      <c r="AM71" s="386">
        <v>0</v>
      </c>
      <c r="AN71" s="386">
        <v>0</v>
      </c>
      <c r="AO71" s="386">
        <v>1</v>
      </c>
      <c r="AP71" s="386">
        <v>0</v>
      </c>
      <c r="AQ71" s="386" t="s">
        <v>2162</v>
      </c>
      <c r="AR71" s="386"/>
      <c r="AS71" s="387"/>
      <c r="AT71" s="386"/>
      <c r="AU71" s="383"/>
      <c r="AV71" s="388"/>
      <c r="AW71" s="386"/>
      <c r="AX71" s="386"/>
      <c r="AY71" s="387"/>
      <c r="AZ71" s="386"/>
      <c r="BA71" s="383"/>
      <c r="BB71" s="388"/>
      <c r="BC71" s="386"/>
    </row>
    <row r="72" spans="1:55" ht="19.5" customHeight="1">
      <c r="A72" s="379"/>
      <c r="B72" s="380" t="s">
        <v>4637</v>
      </c>
      <c r="C72" s="380" t="s">
        <v>4638</v>
      </c>
      <c r="D72" s="380" t="s">
        <v>4672</v>
      </c>
      <c r="E72" s="380" t="s">
        <v>4673</v>
      </c>
      <c r="F72" s="380" t="s">
        <v>4593</v>
      </c>
      <c r="G72" s="380" t="s">
        <v>4674</v>
      </c>
      <c r="H72" s="381"/>
      <c r="I72" s="382" t="s">
        <v>702</v>
      </c>
      <c r="J72" s="383">
        <v>1</v>
      </c>
      <c r="K72" s="383"/>
      <c r="L72" s="383">
        <v>1</v>
      </c>
      <c r="M72" s="381">
        <v>0.3</v>
      </c>
      <c r="N72" s="381">
        <f t="shared" si="10"/>
        <v>0.3</v>
      </c>
      <c r="O72" s="381" t="s">
        <v>674</v>
      </c>
      <c r="P72" s="381" t="s">
        <v>13</v>
      </c>
      <c r="Q72" s="381" t="s">
        <v>703</v>
      </c>
      <c r="R72" s="381" t="s">
        <v>2160</v>
      </c>
      <c r="S72" s="381"/>
      <c r="T72" s="19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4">
        <f t="shared" ca="1" si="8"/>
        <v>1</v>
      </c>
      <c r="V72" s="194">
        <f t="shared" ca="1" si="9"/>
        <v>0</v>
      </c>
      <c r="W72" s="381"/>
      <c r="X72" s="381"/>
      <c r="Y72" s="381"/>
      <c r="Z72" s="381"/>
      <c r="AA72" s="381"/>
      <c r="AB72" s="381"/>
      <c r="AC72" s="381"/>
      <c r="AD72" s="384"/>
      <c r="AE72" s="379"/>
      <c r="AF72" s="379"/>
      <c r="AG72" s="385" t="s">
        <v>677</v>
      </c>
      <c r="AH72" s="386" t="s">
        <v>4645</v>
      </c>
      <c r="AI72" s="386"/>
      <c r="AJ72" s="386">
        <v>0</v>
      </c>
      <c r="AK72" s="386">
        <v>0</v>
      </c>
      <c r="AL72" s="386">
        <v>0</v>
      </c>
      <c r="AM72" s="386">
        <v>0</v>
      </c>
      <c r="AN72" s="386">
        <v>0</v>
      </c>
      <c r="AO72" s="386">
        <v>0</v>
      </c>
      <c r="AP72" s="386">
        <v>0</v>
      </c>
      <c r="AQ72" s="386" t="s">
        <v>2162</v>
      </c>
      <c r="AR72" s="386"/>
      <c r="AS72" s="387"/>
      <c r="AT72" s="386"/>
      <c r="AU72" s="383"/>
      <c r="AV72" s="388"/>
      <c r="AW72" s="386"/>
      <c r="AX72" s="386"/>
      <c r="AY72" s="387"/>
      <c r="AZ72" s="386"/>
      <c r="BA72" s="383"/>
      <c r="BB72" s="388"/>
      <c r="BC72" s="386"/>
    </row>
    <row r="73" spans="1:55" ht="19.5" customHeight="1">
      <c r="A73" s="379"/>
      <c r="B73" s="380" t="s">
        <v>4637</v>
      </c>
      <c r="C73" s="380" t="s">
        <v>4638</v>
      </c>
      <c r="D73" s="380" t="s">
        <v>781</v>
      </c>
      <c r="E73" s="380" t="s">
        <v>4675</v>
      </c>
      <c r="F73" s="380" t="s">
        <v>4594</v>
      </c>
      <c r="G73" s="380" t="s">
        <v>4676</v>
      </c>
      <c r="H73" s="381"/>
      <c r="I73" s="382" t="s">
        <v>702</v>
      </c>
      <c r="J73" s="383">
        <v>1</v>
      </c>
      <c r="K73" s="383"/>
      <c r="L73" s="383">
        <v>1</v>
      </c>
      <c r="M73" s="381">
        <v>1.7</v>
      </c>
      <c r="N73" s="381">
        <f t="shared" si="10"/>
        <v>1.7</v>
      </c>
      <c r="O73" s="381" t="s">
        <v>674</v>
      </c>
      <c r="P73" s="381" t="s">
        <v>13</v>
      </c>
      <c r="Q73" s="381" t="s">
        <v>703</v>
      </c>
      <c r="R73" s="381" t="s">
        <v>2160</v>
      </c>
      <c r="S73" s="381"/>
      <c r="T73" s="19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4">
        <f t="shared" ca="1" si="8"/>
        <v>1</v>
      </c>
      <c r="V73" s="194">
        <f t="shared" ca="1" si="9"/>
        <v>0</v>
      </c>
      <c r="W73" s="381"/>
      <c r="X73" s="381"/>
      <c r="Y73" s="381"/>
      <c r="Z73" s="381"/>
      <c r="AA73" s="381"/>
      <c r="AB73" s="381"/>
      <c r="AC73" s="381"/>
      <c r="AD73" s="384"/>
      <c r="AE73" s="379"/>
      <c r="AF73" s="379"/>
      <c r="AG73" s="385" t="s">
        <v>677</v>
      </c>
      <c r="AH73" s="386" t="s">
        <v>4645</v>
      </c>
      <c r="AI73" s="386"/>
      <c r="AJ73" s="386">
        <v>0</v>
      </c>
      <c r="AK73" s="386">
        <v>0</v>
      </c>
      <c r="AL73" s="386">
        <v>0</v>
      </c>
      <c r="AM73" s="386">
        <v>0</v>
      </c>
      <c r="AN73" s="386">
        <v>0</v>
      </c>
      <c r="AO73" s="386">
        <v>0</v>
      </c>
      <c r="AP73" s="386">
        <v>0</v>
      </c>
      <c r="AQ73" s="386" t="s">
        <v>2162</v>
      </c>
      <c r="AR73" s="386"/>
      <c r="AS73" s="387"/>
      <c r="AT73" s="386"/>
      <c r="AU73" s="383"/>
      <c r="AV73" s="388"/>
      <c r="AW73" s="386"/>
      <c r="AX73" s="386"/>
      <c r="AY73" s="387"/>
      <c r="AZ73" s="386"/>
      <c r="BA73" s="383"/>
      <c r="BB73" s="388"/>
      <c r="BC73" s="386"/>
    </row>
    <row r="74" spans="1:55" ht="19.5" customHeight="1">
      <c r="A74" s="373"/>
      <c r="B74" s="374" t="s">
        <v>4677</v>
      </c>
      <c r="C74" s="374" t="s">
        <v>4678</v>
      </c>
      <c r="D74" s="374" t="s">
        <v>4679</v>
      </c>
      <c r="E74" s="374"/>
      <c r="F74" s="374"/>
      <c r="G74" s="374"/>
      <c r="H74" s="375"/>
      <c r="I74" s="376"/>
      <c r="J74" s="332"/>
      <c r="K74" s="332">
        <v>1</v>
      </c>
      <c r="L74" s="332"/>
      <c r="M74" s="375"/>
      <c r="N74" s="375">
        <v>197.7</v>
      </c>
      <c r="O74" s="375" t="s">
        <v>674</v>
      </c>
      <c r="P74" s="375"/>
      <c r="Q74" s="375"/>
      <c r="R74" s="375" t="s">
        <v>2160</v>
      </c>
      <c r="S74" s="375"/>
      <c r="T74" s="375"/>
      <c r="U74" s="375"/>
      <c r="V74" s="375"/>
      <c r="W74" s="375"/>
      <c r="X74" s="375"/>
      <c r="Y74" s="375"/>
      <c r="Z74" s="375"/>
      <c r="AA74" s="375"/>
      <c r="AB74" s="375"/>
      <c r="AC74" s="375"/>
      <c r="AD74" s="377" t="s">
        <v>4641</v>
      </c>
      <c r="AE74" s="373" t="s">
        <v>4642</v>
      </c>
      <c r="AF74" s="373"/>
      <c r="AG74" s="378" t="s">
        <v>677</v>
      </c>
      <c r="AH74" s="328" t="s">
        <v>880</v>
      </c>
      <c r="AI74" s="328"/>
      <c r="AJ74" s="328"/>
      <c r="AK74" s="328"/>
      <c r="AL74" s="328"/>
      <c r="AM74" s="328"/>
      <c r="AN74" s="328"/>
      <c r="AO74" s="328"/>
      <c r="AP74" s="328"/>
      <c r="AQ74" s="328" t="s">
        <v>2162</v>
      </c>
      <c r="AR74" s="328"/>
      <c r="AS74" s="329"/>
      <c r="AT74" s="328"/>
      <c r="AU74" s="332"/>
      <c r="AV74" s="333"/>
      <c r="AW74" s="328"/>
      <c r="AX74" s="328"/>
      <c r="AY74" s="329"/>
      <c r="AZ74" s="328"/>
      <c r="BA74" s="332"/>
      <c r="BB74" s="333"/>
      <c r="BC74" s="328"/>
    </row>
    <row r="75" spans="1:55" ht="19.5" customHeight="1">
      <c r="A75" s="379"/>
      <c r="B75" s="380" t="s">
        <v>4677</v>
      </c>
      <c r="C75" s="380" t="s">
        <v>4678</v>
      </c>
      <c r="D75" s="380" t="s">
        <v>699</v>
      </c>
      <c r="E75" s="380" t="s">
        <v>4680</v>
      </c>
      <c r="F75" s="380" t="s">
        <v>4571</v>
      </c>
      <c r="G75" s="380" t="s">
        <v>4681</v>
      </c>
      <c r="H75" s="381">
        <v>880</v>
      </c>
      <c r="I75" s="382" t="s">
        <v>702</v>
      </c>
      <c r="J75" s="383">
        <v>2</v>
      </c>
      <c r="K75" s="383"/>
      <c r="L75" s="383">
        <v>2</v>
      </c>
      <c r="M75" s="381">
        <v>11.3</v>
      </c>
      <c r="N75" s="381">
        <v>22.6</v>
      </c>
      <c r="O75" s="381" t="s">
        <v>674</v>
      </c>
      <c r="P75" s="381" t="s">
        <v>11</v>
      </c>
      <c r="Q75" s="381" t="s">
        <v>703</v>
      </c>
      <c r="R75" s="381" t="s">
        <v>2160</v>
      </c>
      <c r="S75" s="381"/>
      <c r="T75" s="19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4">
        <f t="shared" ref="U75:U91" ca="1" si="11">+L75-T75</f>
        <v>2</v>
      </c>
      <c r="V75" s="194">
        <f t="shared" ref="V75:V91" ca="1" si="12">ROUNDDOWN(T75/J75,0)</f>
        <v>0</v>
      </c>
      <c r="W75" s="381"/>
      <c r="X75" s="381"/>
      <c r="Y75" s="381"/>
      <c r="Z75" s="381"/>
      <c r="AA75" s="381"/>
      <c r="AB75" s="381"/>
      <c r="AC75" s="381"/>
      <c r="AD75" s="384"/>
      <c r="AE75" s="379"/>
      <c r="AF75" s="379"/>
      <c r="AG75" s="385" t="s">
        <v>677</v>
      </c>
      <c r="AH75" s="386" t="s">
        <v>4645</v>
      </c>
      <c r="AI75" s="386"/>
      <c r="AJ75" s="386">
        <v>0</v>
      </c>
      <c r="AK75" s="386">
        <v>0</v>
      </c>
      <c r="AL75" s="386">
        <v>0</v>
      </c>
      <c r="AM75" s="386">
        <v>1</v>
      </c>
      <c r="AN75" s="386">
        <v>0</v>
      </c>
      <c r="AO75" s="386">
        <v>0</v>
      </c>
      <c r="AP75" s="386">
        <v>0</v>
      </c>
      <c r="AQ75" s="386" t="s">
        <v>2162</v>
      </c>
      <c r="AR75" s="386"/>
      <c r="AS75" s="387"/>
      <c r="AT75" s="386"/>
      <c r="AU75" s="383"/>
      <c r="AV75" s="388"/>
      <c r="AW75" s="386"/>
      <c r="AX75" s="386"/>
      <c r="AY75" s="387"/>
      <c r="AZ75" s="386"/>
      <c r="BA75" s="383"/>
      <c r="BB75" s="388"/>
      <c r="BC75" s="386"/>
    </row>
    <row r="76" spans="1:55" ht="19.5" customHeight="1">
      <c r="A76" s="379"/>
      <c r="B76" s="380" t="s">
        <v>4677</v>
      </c>
      <c r="C76" s="380" t="s">
        <v>4678</v>
      </c>
      <c r="D76" s="380" t="s">
        <v>699</v>
      </c>
      <c r="E76" s="380" t="s">
        <v>4682</v>
      </c>
      <c r="F76" s="380" t="s">
        <v>4572</v>
      </c>
      <c r="G76" s="380" t="s">
        <v>4681</v>
      </c>
      <c r="H76" s="381">
        <v>1490</v>
      </c>
      <c r="I76" s="382" t="s">
        <v>702</v>
      </c>
      <c r="J76" s="383">
        <v>2</v>
      </c>
      <c r="K76" s="383"/>
      <c r="L76" s="383">
        <v>2</v>
      </c>
      <c r="M76" s="381">
        <v>19.2</v>
      </c>
      <c r="N76" s="381">
        <v>38.4</v>
      </c>
      <c r="O76" s="381" t="s">
        <v>674</v>
      </c>
      <c r="P76" s="381" t="s">
        <v>11</v>
      </c>
      <c r="Q76" s="381" t="s">
        <v>703</v>
      </c>
      <c r="R76" s="381" t="s">
        <v>2160</v>
      </c>
      <c r="S76" s="381"/>
      <c r="T76" s="19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4">
        <f t="shared" ca="1" si="11"/>
        <v>2</v>
      </c>
      <c r="V76" s="194">
        <f t="shared" ca="1" si="12"/>
        <v>0</v>
      </c>
      <c r="W76" s="381"/>
      <c r="X76" s="381"/>
      <c r="Y76" s="381"/>
      <c r="Z76" s="381"/>
      <c r="AA76" s="381"/>
      <c r="AB76" s="381"/>
      <c r="AC76" s="381"/>
      <c r="AD76" s="384"/>
      <c r="AE76" s="379"/>
      <c r="AF76" s="379"/>
      <c r="AG76" s="385" t="s">
        <v>677</v>
      </c>
      <c r="AH76" s="386" t="s">
        <v>4645</v>
      </c>
      <c r="AI76" s="386"/>
      <c r="AJ76" s="386">
        <v>0</v>
      </c>
      <c r="AK76" s="386">
        <v>0</v>
      </c>
      <c r="AL76" s="386">
        <v>0</v>
      </c>
      <c r="AM76" s="386">
        <v>1</v>
      </c>
      <c r="AN76" s="386">
        <v>0</v>
      </c>
      <c r="AO76" s="386">
        <v>0</v>
      </c>
      <c r="AP76" s="386">
        <v>0</v>
      </c>
      <c r="AQ76" s="386" t="s">
        <v>2162</v>
      </c>
      <c r="AR76" s="386"/>
      <c r="AS76" s="387"/>
      <c r="AT76" s="386"/>
      <c r="AU76" s="383"/>
      <c r="AV76" s="388"/>
      <c r="AW76" s="386"/>
      <c r="AX76" s="386"/>
      <c r="AY76" s="387"/>
      <c r="AZ76" s="386"/>
      <c r="BA76" s="383"/>
      <c r="BB76" s="388"/>
      <c r="BC76" s="386"/>
    </row>
    <row r="77" spans="1:55" ht="19.5" customHeight="1">
      <c r="A77" s="379"/>
      <c r="B77" s="380" t="s">
        <v>4677</v>
      </c>
      <c r="C77" s="380" t="s">
        <v>4678</v>
      </c>
      <c r="D77" s="380" t="s">
        <v>781</v>
      </c>
      <c r="E77" s="380">
        <v>20</v>
      </c>
      <c r="F77" s="380" t="s">
        <v>4577</v>
      </c>
      <c r="G77" s="380" t="s">
        <v>4683</v>
      </c>
      <c r="H77" s="381"/>
      <c r="I77" s="382" t="s">
        <v>702</v>
      </c>
      <c r="J77" s="383">
        <v>1</v>
      </c>
      <c r="K77" s="383"/>
      <c r="L77" s="383">
        <v>1</v>
      </c>
      <c r="M77" s="381">
        <v>88.5</v>
      </c>
      <c r="N77" s="381">
        <v>88.5</v>
      </c>
      <c r="O77" s="381" t="s">
        <v>674</v>
      </c>
      <c r="P77" s="381" t="s">
        <v>13</v>
      </c>
      <c r="Q77" s="381" t="s">
        <v>703</v>
      </c>
      <c r="R77" s="381" t="s">
        <v>2160</v>
      </c>
      <c r="S77" s="381"/>
      <c r="T77" s="19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194">
        <f t="shared" ca="1" si="11"/>
        <v>1</v>
      </c>
      <c r="V77" s="194">
        <f t="shared" ca="1" si="12"/>
        <v>0</v>
      </c>
      <c r="W77" s="381"/>
      <c r="X77" s="381"/>
      <c r="Y77" s="381"/>
      <c r="Z77" s="381"/>
      <c r="AA77" s="381"/>
      <c r="AB77" s="381"/>
      <c r="AC77" s="381"/>
      <c r="AD77" s="384"/>
      <c r="AE77" s="379"/>
      <c r="AF77" s="379"/>
      <c r="AG77" s="385" t="s">
        <v>677</v>
      </c>
      <c r="AH77" s="386" t="s">
        <v>4645</v>
      </c>
      <c r="AI77" s="386"/>
      <c r="AJ77" s="386">
        <v>0</v>
      </c>
      <c r="AK77" s="386">
        <v>0</v>
      </c>
      <c r="AL77" s="386">
        <v>0</v>
      </c>
      <c r="AM77" s="386">
        <v>0</v>
      </c>
      <c r="AN77" s="386">
        <v>0</v>
      </c>
      <c r="AO77" s="386">
        <v>0</v>
      </c>
      <c r="AP77" s="386">
        <v>0</v>
      </c>
      <c r="AQ77" s="386" t="s">
        <v>2162</v>
      </c>
      <c r="AR77" s="386"/>
      <c r="AS77" s="387"/>
      <c r="AT77" s="386"/>
      <c r="AU77" s="383"/>
      <c r="AV77" s="388"/>
      <c r="AW77" s="386"/>
      <c r="AX77" s="386"/>
      <c r="AY77" s="387"/>
      <c r="AZ77" s="386"/>
      <c r="BA77" s="383"/>
      <c r="BB77" s="388"/>
      <c r="BC77" s="386"/>
    </row>
    <row r="78" spans="1:55" ht="19.5" customHeight="1">
      <c r="A78" s="379"/>
      <c r="B78" s="380" t="s">
        <v>4677</v>
      </c>
      <c r="C78" s="380" t="s">
        <v>4678</v>
      </c>
      <c r="D78" s="380" t="s">
        <v>4684</v>
      </c>
      <c r="E78" s="380">
        <v>21</v>
      </c>
      <c r="F78" s="380" t="s">
        <v>4578</v>
      </c>
      <c r="G78" s="380" t="s">
        <v>4685</v>
      </c>
      <c r="H78" s="381"/>
      <c r="I78" s="382" t="s">
        <v>702</v>
      </c>
      <c r="J78" s="383">
        <v>3</v>
      </c>
      <c r="K78" s="383"/>
      <c r="L78" s="383">
        <v>3</v>
      </c>
      <c r="M78" s="381">
        <v>4.4000000000000004</v>
      </c>
      <c r="N78" s="381">
        <v>13.2</v>
      </c>
      <c r="O78" s="381" t="s">
        <v>674</v>
      </c>
      <c r="P78" s="381" t="s">
        <v>13</v>
      </c>
      <c r="Q78" s="381" t="s">
        <v>703</v>
      </c>
      <c r="R78" s="381" t="s">
        <v>2160</v>
      </c>
      <c r="S78" s="381"/>
      <c r="T78" s="19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4">
        <f t="shared" ca="1" si="11"/>
        <v>3</v>
      </c>
      <c r="V78" s="194">
        <f t="shared" ca="1" si="12"/>
        <v>0</v>
      </c>
      <c r="W78" s="381"/>
      <c r="X78" s="381"/>
      <c r="Y78" s="381"/>
      <c r="Z78" s="381"/>
      <c r="AA78" s="381"/>
      <c r="AB78" s="381"/>
      <c r="AC78" s="381"/>
      <c r="AD78" s="384"/>
      <c r="AE78" s="379"/>
      <c r="AF78" s="379"/>
      <c r="AG78" s="385" t="s">
        <v>677</v>
      </c>
      <c r="AH78" s="386" t="s">
        <v>4645</v>
      </c>
      <c r="AI78" s="386"/>
      <c r="AJ78" s="386">
        <v>0</v>
      </c>
      <c r="AK78" s="386">
        <v>0</v>
      </c>
      <c r="AL78" s="386">
        <v>0</v>
      </c>
      <c r="AM78" s="386">
        <v>0</v>
      </c>
      <c r="AN78" s="386">
        <v>0</v>
      </c>
      <c r="AO78" s="386">
        <v>0</v>
      </c>
      <c r="AP78" s="386">
        <v>0</v>
      </c>
      <c r="AQ78" s="386" t="s">
        <v>2162</v>
      </c>
      <c r="AR78" s="386"/>
      <c r="AS78" s="387"/>
      <c r="AT78" s="386"/>
      <c r="AU78" s="383"/>
      <c r="AV78" s="388"/>
      <c r="AW78" s="386"/>
      <c r="AX78" s="386"/>
      <c r="AY78" s="387"/>
      <c r="AZ78" s="386"/>
      <c r="BA78" s="383"/>
      <c r="BB78" s="388"/>
      <c r="BC78" s="386"/>
    </row>
    <row r="79" spans="1:55" ht="19.5" customHeight="1">
      <c r="A79" s="379"/>
      <c r="B79" s="380" t="s">
        <v>4677</v>
      </c>
      <c r="C79" s="380" t="s">
        <v>4678</v>
      </c>
      <c r="D79" s="380" t="s">
        <v>4684</v>
      </c>
      <c r="E79" s="380">
        <v>22</v>
      </c>
      <c r="F79" s="380" t="s">
        <v>4579</v>
      </c>
      <c r="G79" s="380" t="s">
        <v>4686</v>
      </c>
      <c r="H79" s="381"/>
      <c r="I79" s="382" t="s">
        <v>702</v>
      </c>
      <c r="J79" s="383">
        <v>4</v>
      </c>
      <c r="K79" s="383"/>
      <c r="L79" s="383">
        <v>4</v>
      </c>
      <c r="M79" s="381">
        <v>0.9</v>
      </c>
      <c r="N79" s="381">
        <v>3.6</v>
      </c>
      <c r="O79" s="381" t="s">
        <v>674</v>
      </c>
      <c r="P79" s="381" t="s">
        <v>13</v>
      </c>
      <c r="Q79" s="381" t="s">
        <v>703</v>
      </c>
      <c r="R79" s="381" t="s">
        <v>2160</v>
      </c>
      <c r="S79" s="381"/>
      <c r="T79" s="19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4">
        <f t="shared" ca="1" si="11"/>
        <v>4</v>
      </c>
      <c r="V79" s="194">
        <f t="shared" ca="1" si="12"/>
        <v>0</v>
      </c>
      <c r="W79" s="381"/>
      <c r="X79" s="381"/>
      <c r="Y79" s="381"/>
      <c r="Z79" s="381"/>
      <c r="AA79" s="381"/>
      <c r="AB79" s="381"/>
      <c r="AC79" s="381"/>
      <c r="AD79" s="384"/>
      <c r="AE79" s="379"/>
      <c r="AF79" s="379"/>
      <c r="AG79" s="385" t="s">
        <v>677</v>
      </c>
      <c r="AH79" s="386" t="s">
        <v>4645</v>
      </c>
      <c r="AI79" s="386"/>
      <c r="AJ79" s="386">
        <v>0</v>
      </c>
      <c r="AK79" s="386">
        <v>0</v>
      </c>
      <c r="AL79" s="386">
        <v>0</v>
      </c>
      <c r="AM79" s="386">
        <v>0</v>
      </c>
      <c r="AN79" s="386">
        <v>0</v>
      </c>
      <c r="AO79" s="386">
        <v>0</v>
      </c>
      <c r="AP79" s="386">
        <v>0</v>
      </c>
      <c r="AQ79" s="386" t="s">
        <v>2162</v>
      </c>
      <c r="AR79" s="386"/>
      <c r="AS79" s="387"/>
      <c r="AT79" s="386"/>
      <c r="AU79" s="383"/>
      <c r="AV79" s="388"/>
      <c r="AW79" s="386"/>
      <c r="AX79" s="386"/>
      <c r="AY79" s="387"/>
      <c r="AZ79" s="386"/>
      <c r="BA79" s="383"/>
      <c r="BB79" s="388"/>
      <c r="BC79" s="386"/>
    </row>
    <row r="80" spans="1:55" ht="19.5" customHeight="1">
      <c r="A80" s="379"/>
      <c r="B80" s="380" t="s">
        <v>4677</v>
      </c>
      <c r="C80" s="380" t="s">
        <v>4678</v>
      </c>
      <c r="D80" s="380" t="s">
        <v>4687</v>
      </c>
      <c r="E80" s="380">
        <v>27</v>
      </c>
      <c r="F80" s="380" t="s">
        <v>4580</v>
      </c>
      <c r="G80" s="380" t="s">
        <v>4688</v>
      </c>
      <c r="H80" s="381"/>
      <c r="I80" s="382" t="s">
        <v>754</v>
      </c>
      <c r="J80" s="383">
        <v>1</v>
      </c>
      <c r="K80" s="383"/>
      <c r="L80" s="383">
        <v>1</v>
      </c>
      <c r="M80" s="381">
        <v>12.9</v>
      </c>
      <c r="N80" s="381">
        <v>12.9</v>
      </c>
      <c r="O80" s="381" t="s">
        <v>674</v>
      </c>
      <c r="P80" s="381" t="s">
        <v>13</v>
      </c>
      <c r="Q80" s="381" t="s">
        <v>786</v>
      </c>
      <c r="R80" s="381" t="s">
        <v>2160</v>
      </c>
      <c r="S80" s="381"/>
      <c r="T80" s="19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4">
        <f t="shared" ca="1" si="11"/>
        <v>1</v>
      </c>
      <c r="V80" s="194">
        <f t="shared" ca="1" si="12"/>
        <v>0</v>
      </c>
      <c r="W80" s="381"/>
      <c r="X80" s="381"/>
      <c r="Y80" s="381"/>
      <c r="Z80" s="381"/>
      <c r="AA80" s="381"/>
      <c r="AB80" s="381"/>
      <c r="AC80" s="381"/>
      <c r="AD80" s="384"/>
      <c r="AE80" s="379"/>
      <c r="AF80" s="379"/>
      <c r="AG80" s="385" t="s">
        <v>677</v>
      </c>
      <c r="AH80" s="386" t="s">
        <v>4645</v>
      </c>
      <c r="AI80" s="386"/>
      <c r="AJ80" s="386">
        <v>1</v>
      </c>
      <c r="AK80" s="386">
        <v>0</v>
      </c>
      <c r="AL80" s="386">
        <v>1</v>
      </c>
      <c r="AM80" s="386">
        <v>0</v>
      </c>
      <c r="AN80" s="386">
        <v>0</v>
      </c>
      <c r="AO80" s="386">
        <v>0</v>
      </c>
      <c r="AP80" s="386">
        <v>0</v>
      </c>
      <c r="AQ80" s="386" t="s">
        <v>2162</v>
      </c>
      <c r="AR80" s="386"/>
      <c r="AS80" s="387"/>
      <c r="AT80" s="386"/>
      <c r="AU80" s="383"/>
      <c r="AV80" s="388"/>
      <c r="AW80" s="386"/>
      <c r="AX80" s="386"/>
      <c r="AY80" s="387"/>
      <c r="AZ80" s="386"/>
      <c r="BA80" s="383"/>
      <c r="BB80" s="388"/>
      <c r="BC80" s="386"/>
    </row>
    <row r="81" spans="1:55" ht="19.5" customHeight="1">
      <c r="A81" s="379"/>
      <c r="B81" s="380" t="s">
        <v>4677</v>
      </c>
      <c r="C81" s="380" t="s">
        <v>4678</v>
      </c>
      <c r="D81" s="380" t="s">
        <v>4689</v>
      </c>
      <c r="E81" s="380">
        <v>28</v>
      </c>
      <c r="F81" s="380" t="s">
        <v>4581</v>
      </c>
      <c r="G81" s="380" t="s">
        <v>4690</v>
      </c>
      <c r="H81" s="381">
        <v>64</v>
      </c>
      <c r="I81" s="382" t="s">
        <v>4691</v>
      </c>
      <c r="J81" s="383">
        <v>8</v>
      </c>
      <c r="K81" s="383"/>
      <c r="L81" s="383">
        <v>8</v>
      </c>
      <c r="M81" s="381">
        <v>0.15</v>
      </c>
      <c r="N81" s="381">
        <v>1.2</v>
      </c>
      <c r="O81" s="381" t="s">
        <v>674</v>
      </c>
      <c r="P81" s="381" t="s">
        <v>11</v>
      </c>
      <c r="Q81" s="381" t="s">
        <v>786</v>
      </c>
      <c r="R81" s="381" t="s">
        <v>2160</v>
      </c>
      <c r="S81" s="381"/>
      <c r="T81" s="19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4">
        <f t="shared" ca="1" si="11"/>
        <v>8</v>
      </c>
      <c r="V81" s="194">
        <f t="shared" ca="1" si="12"/>
        <v>0</v>
      </c>
      <c r="W81" s="381"/>
      <c r="X81" s="381"/>
      <c r="Y81" s="381"/>
      <c r="Z81" s="381"/>
      <c r="AA81" s="381"/>
      <c r="AB81" s="381"/>
      <c r="AC81" s="381"/>
      <c r="AD81" s="384"/>
      <c r="AE81" s="379"/>
      <c r="AF81" s="379"/>
      <c r="AG81" s="385" t="s">
        <v>677</v>
      </c>
      <c r="AH81" s="386" t="s">
        <v>4645</v>
      </c>
      <c r="AI81" s="386"/>
      <c r="AJ81" s="386">
        <v>0</v>
      </c>
      <c r="AK81" s="386">
        <v>0</v>
      </c>
      <c r="AL81" s="386">
        <v>0</v>
      </c>
      <c r="AM81" s="386">
        <v>0</v>
      </c>
      <c r="AN81" s="386">
        <v>1</v>
      </c>
      <c r="AO81" s="386">
        <v>0</v>
      </c>
      <c r="AP81" s="386">
        <v>0</v>
      </c>
      <c r="AQ81" s="386" t="s">
        <v>2162</v>
      </c>
      <c r="AR81" s="386"/>
      <c r="AS81" s="387"/>
      <c r="AT81" s="386"/>
      <c r="AU81" s="383"/>
      <c r="AV81" s="388"/>
      <c r="AW81" s="386"/>
      <c r="AX81" s="386"/>
      <c r="AY81" s="387"/>
      <c r="AZ81" s="386"/>
      <c r="BA81" s="383"/>
      <c r="BB81" s="388"/>
      <c r="BC81" s="386"/>
    </row>
    <row r="82" spans="1:55" ht="19.5" customHeight="1">
      <c r="A82" s="379"/>
      <c r="B82" s="380" t="s">
        <v>4677</v>
      </c>
      <c r="C82" s="380" t="s">
        <v>4678</v>
      </c>
      <c r="D82" s="380" t="s">
        <v>2135</v>
      </c>
      <c r="E82" s="380">
        <v>29</v>
      </c>
      <c r="F82" s="380" t="s">
        <v>4582</v>
      </c>
      <c r="G82" s="380" t="s">
        <v>4692</v>
      </c>
      <c r="H82" s="381"/>
      <c r="I82" s="382" t="s">
        <v>4691</v>
      </c>
      <c r="J82" s="383">
        <v>16</v>
      </c>
      <c r="K82" s="383"/>
      <c r="L82" s="383">
        <v>16</v>
      </c>
      <c r="M82" s="381">
        <v>7.0000000000000007E-2</v>
      </c>
      <c r="N82" s="381">
        <v>1.1200000000000001</v>
      </c>
      <c r="O82" s="381" t="s">
        <v>674</v>
      </c>
      <c r="P82" s="381" t="s">
        <v>13</v>
      </c>
      <c r="Q82" s="381" t="s">
        <v>703</v>
      </c>
      <c r="R82" s="381" t="s">
        <v>2160</v>
      </c>
      <c r="S82" s="381"/>
      <c r="T82" s="19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4">
        <f t="shared" ca="1" si="11"/>
        <v>16</v>
      </c>
      <c r="V82" s="194">
        <f t="shared" ca="1" si="12"/>
        <v>0</v>
      </c>
      <c r="W82" s="381"/>
      <c r="X82" s="381"/>
      <c r="Y82" s="381"/>
      <c r="Z82" s="381"/>
      <c r="AA82" s="381"/>
      <c r="AB82" s="381"/>
      <c r="AC82" s="381"/>
      <c r="AD82" s="384"/>
      <c r="AE82" s="379"/>
      <c r="AF82" s="379"/>
      <c r="AG82" s="385" t="s">
        <v>677</v>
      </c>
      <c r="AH82" s="386" t="s">
        <v>4645</v>
      </c>
      <c r="AI82" s="386"/>
      <c r="AJ82" s="386">
        <v>1</v>
      </c>
      <c r="AK82" s="386">
        <v>0</v>
      </c>
      <c r="AL82" s="386">
        <v>0</v>
      </c>
      <c r="AM82" s="386">
        <v>0</v>
      </c>
      <c r="AN82" s="386">
        <v>0</v>
      </c>
      <c r="AO82" s="386">
        <v>0</v>
      </c>
      <c r="AP82" s="386">
        <v>0</v>
      </c>
      <c r="AQ82" s="386" t="s">
        <v>2162</v>
      </c>
      <c r="AR82" s="386"/>
      <c r="AS82" s="387"/>
      <c r="AT82" s="386"/>
      <c r="AU82" s="383"/>
      <c r="AV82" s="388"/>
      <c r="AW82" s="386"/>
      <c r="AX82" s="386"/>
      <c r="AY82" s="387"/>
      <c r="AZ82" s="386"/>
      <c r="BA82" s="383"/>
      <c r="BB82" s="388"/>
      <c r="BC82" s="386"/>
    </row>
    <row r="83" spans="1:55" ht="19.5" customHeight="1">
      <c r="A83" s="379"/>
      <c r="B83" s="380" t="s">
        <v>4677</v>
      </c>
      <c r="C83" s="380" t="s">
        <v>4678</v>
      </c>
      <c r="D83" s="380" t="s">
        <v>4693</v>
      </c>
      <c r="E83" s="380">
        <v>30</v>
      </c>
      <c r="F83" s="193" t="s">
        <v>4583</v>
      </c>
      <c r="G83" s="380" t="s">
        <v>4694</v>
      </c>
      <c r="H83" s="381"/>
      <c r="I83" s="382" t="s">
        <v>4691</v>
      </c>
      <c r="J83" s="383">
        <v>16</v>
      </c>
      <c r="K83" s="383"/>
      <c r="L83" s="383">
        <v>16</v>
      </c>
      <c r="M83" s="381">
        <v>0.01</v>
      </c>
      <c r="N83" s="381">
        <v>0.16</v>
      </c>
      <c r="O83" s="381" t="s">
        <v>674</v>
      </c>
      <c r="P83" s="381" t="s">
        <v>14</v>
      </c>
      <c r="Q83" s="381" t="s">
        <v>682</v>
      </c>
      <c r="R83" s="381" t="s">
        <v>2160</v>
      </c>
      <c r="S83" s="381"/>
      <c r="T83" s="19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4">
        <f t="shared" ca="1" si="11"/>
        <v>16</v>
      </c>
      <c r="V83" s="194">
        <f t="shared" ca="1" si="12"/>
        <v>0</v>
      </c>
      <c r="W83" s="381"/>
      <c r="X83" s="381"/>
      <c r="Y83" s="381"/>
      <c r="Z83" s="381"/>
      <c r="AA83" s="381"/>
      <c r="AB83" s="381"/>
      <c r="AC83" s="381"/>
      <c r="AD83" s="384"/>
      <c r="AE83" s="379"/>
      <c r="AF83" s="379"/>
      <c r="AG83" s="385"/>
      <c r="AH83" s="386" t="s">
        <v>880</v>
      </c>
      <c r="AI83" s="386"/>
      <c r="AJ83" s="386"/>
      <c r="AK83" s="386"/>
      <c r="AL83" s="386"/>
      <c r="AM83" s="386"/>
      <c r="AN83" s="386"/>
      <c r="AO83" s="386"/>
      <c r="AP83" s="386"/>
      <c r="AQ83" s="386" t="s">
        <v>14</v>
      </c>
      <c r="AR83" s="386"/>
      <c r="AS83" s="387"/>
      <c r="AT83" s="386"/>
      <c r="AU83" s="383"/>
      <c r="AV83" s="388"/>
      <c r="AW83" s="386"/>
      <c r="AX83" s="386"/>
      <c r="AY83" s="387"/>
      <c r="AZ83" s="386"/>
      <c r="BA83" s="383"/>
      <c r="BB83" s="388"/>
      <c r="BC83" s="386"/>
    </row>
    <row r="84" spans="1:55" ht="19.5" customHeight="1">
      <c r="A84" s="379"/>
      <c r="B84" s="380" t="s">
        <v>4677</v>
      </c>
      <c r="C84" s="380" t="s">
        <v>4678</v>
      </c>
      <c r="D84" s="380" t="s">
        <v>4695</v>
      </c>
      <c r="E84" s="380">
        <v>31</v>
      </c>
      <c r="F84" s="193" t="s">
        <v>4584</v>
      </c>
      <c r="G84" s="380" t="s">
        <v>4696</v>
      </c>
      <c r="H84" s="381"/>
      <c r="I84" s="382" t="s">
        <v>4697</v>
      </c>
      <c r="J84" s="383">
        <v>1</v>
      </c>
      <c r="K84" s="383"/>
      <c r="L84" s="383">
        <v>1</v>
      </c>
      <c r="M84" s="381">
        <v>0.12</v>
      </c>
      <c r="N84" s="381">
        <v>0.12</v>
      </c>
      <c r="O84" s="381" t="s">
        <v>674</v>
      </c>
      <c r="P84" s="381" t="s">
        <v>14</v>
      </c>
      <c r="Q84" s="381" t="s">
        <v>682</v>
      </c>
      <c r="R84" s="381" t="s">
        <v>2160</v>
      </c>
      <c r="S84" s="381"/>
      <c r="T84" s="19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4">
        <f t="shared" ca="1" si="11"/>
        <v>1</v>
      </c>
      <c r="V84" s="194">
        <f t="shared" ca="1" si="12"/>
        <v>0</v>
      </c>
      <c r="W84" s="381"/>
      <c r="X84" s="381"/>
      <c r="Y84" s="381"/>
      <c r="Z84" s="381"/>
      <c r="AA84" s="381"/>
      <c r="AB84" s="381"/>
      <c r="AC84" s="381"/>
      <c r="AD84" s="384"/>
      <c r="AE84" s="379"/>
      <c r="AF84" s="379"/>
      <c r="AG84" s="385"/>
      <c r="AH84" s="386" t="s">
        <v>880</v>
      </c>
      <c r="AI84" s="386"/>
      <c r="AJ84" s="386"/>
      <c r="AK84" s="386"/>
      <c r="AL84" s="386"/>
      <c r="AM84" s="386"/>
      <c r="AN84" s="386"/>
      <c r="AO84" s="386"/>
      <c r="AP84" s="386"/>
      <c r="AQ84" s="386" t="s">
        <v>14</v>
      </c>
      <c r="AR84" s="386"/>
      <c r="AS84" s="387"/>
      <c r="AT84" s="386"/>
      <c r="AU84" s="383"/>
      <c r="AV84" s="388"/>
      <c r="AW84" s="386"/>
      <c r="AX84" s="386"/>
      <c r="AY84" s="387"/>
      <c r="AZ84" s="386"/>
      <c r="BA84" s="383"/>
      <c r="BB84" s="388"/>
      <c r="BC84" s="386"/>
    </row>
    <row r="85" spans="1:55" ht="19.5" customHeight="1">
      <c r="A85" s="379"/>
      <c r="B85" s="380" t="s">
        <v>4677</v>
      </c>
      <c r="C85" s="380" t="s">
        <v>4678</v>
      </c>
      <c r="D85" s="380" t="s">
        <v>4698</v>
      </c>
      <c r="E85" s="380">
        <v>32</v>
      </c>
      <c r="F85" s="193" t="s">
        <v>4585</v>
      </c>
      <c r="G85" s="380" t="s">
        <v>4699</v>
      </c>
      <c r="H85" s="381"/>
      <c r="I85" s="382" t="s">
        <v>4700</v>
      </c>
      <c r="J85" s="383">
        <v>1</v>
      </c>
      <c r="K85" s="383"/>
      <c r="L85" s="383">
        <v>1</v>
      </c>
      <c r="M85" s="381">
        <v>0.1</v>
      </c>
      <c r="N85" s="381">
        <v>0.1</v>
      </c>
      <c r="O85" s="381" t="s">
        <v>674</v>
      </c>
      <c r="P85" s="381" t="s">
        <v>14</v>
      </c>
      <c r="Q85" s="381" t="s">
        <v>682</v>
      </c>
      <c r="R85" s="381" t="s">
        <v>2160</v>
      </c>
      <c r="S85" s="381"/>
      <c r="T85" s="19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4">
        <f t="shared" ca="1" si="11"/>
        <v>1</v>
      </c>
      <c r="V85" s="194">
        <f t="shared" ca="1" si="12"/>
        <v>0</v>
      </c>
      <c r="W85" s="381"/>
      <c r="X85" s="381"/>
      <c r="Y85" s="381"/>
      <c r="Z85" s="381"/>
      <c r="AA85" s="381"/>
      <c r="AB85" s="381"/>
      <c r="AC85" s="381"/>
      <c r="AD85" s="384"/>
      <c r="AE85" s="379"/>
      <c r="AF85" s="379"/>
      <c r="AG85" s="385"/>
      <c r="AH85" s="386" t="s">
        <v>880</v>
      </c>
      <c r="AI85" s="386"/>
      <c r="AJ85" s="386"/>
      <c r="AK85" s="386"/>
      <c r="AL85" s="386"/>
      <c r="AM85" s="386"/>
      <c r="AN85" s="386"/>
      <c r="AO85" s="386"/>
      <c r="AP85" s="386"/>
      <c r="AQ85" s="386" t="s">
        <v>14</v>
      </c>
      <c r="AR85" s="386"/>
      <c r="AS85" s="387"/>
      <c r="AT85" s="386"/>
      <c r="AU85" s="383"/>
      <c r="AV85" s="388"/>
      <c r="AW85" s="386"/>
      <c r="AX85" s="386"/>
      <c r="AY85" s="387"/>
      <c r="AZ85" s="386"/>
      <c r="BA85" s="383"/>
      <c r="BB85" s="388"/>
      <c r="BC85" s="386"/>
    </row>
    <row r="86" spans="1:55" ht="19.5" customHeight="1">
      <c r="A86" s="379"/>
      <c r="B86" s="380" t="s">
        <v>4677</v>
      </c>
      <c r="C86" s="380" t="s">
        <v>4678</v>
      </c>
      <c r="D86" s="380" t="s">
        <v>4701</v>
      </c>
      <c r="E86" s="380">
        <v>33</v>
      </c>
      <c r="F86" s="193" t="s">
        <v>4586</v>
      </c>
      <c r="G86" s="380" t="s">
        <v>4702</v>
      </c>
      <c r="H86" s="381"/>
      <c r="I86" s="382" t="s">
        <v>4703</v>
      </c>
      <c r="J86" s="383">
        <v>40</v>
      </c>
      <c r="K86" s="383"/>
      <c r="L86" s="383">
        <v>40</v>
      </c>
      <c r="M86" s="381">
        <v>0.01</v>
      </c>
      <c r="N86" s="381">
        <v>0.4</v>
      </c>
      <c r="O86" s="381" t="s">
        <v>674</v>
      </c>
      <c r="P86" s="381" t="s">
        <v>14</v>
      </c>
      <c r="Q86" s="381" t="s">
        <v>682</v>
      </c>
      <c r="R86" s="381" t="s">
        <v>2160</v>
      </c>
      <c r="S86" s="381"/>
      <c r="T86" s="19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4">
        <f t="shared" ca="1" si="11"/>
        <v>40</v>
      </c>
      <c r="V86" s="194">
        <f t="shared" ca="1" si="12"/>
        <v>0</v>
      </c>
      <c r="W86" s="381"/>
      <c r="X86" s="381"/>
      <c r="Y86" s="381"/>
      <c r="Z86" s="381"/>
      <c r="AA86" s="381"/>
      <c r="AB86" s="381"/>
      <c r="AC86" s="381"/>
      <c r="AD86" s="384"/>
      <c r="AE86" s="379"/>
      <c r="AF86" s="379"/>
      <c r="AG86" s="385"/>
      <c r="AH86" s="386" t="s">
        <v>880</v>
      </c>
      <c r="AI86" s="386"/>
      <c r="AJ86" s="386"/>
      <c r="AK86" s="386"/>
      <c r="AL86" s="386"/>
      <c r="AM86" s="386"/>
      <c r="AN86" s="386"/>
      <c r="AO86" s="386"/>
      <c r="AP86" s="386"/>
      <c r="AQ86" s="386" t="s">
        <v>14</v>
      </c>
      <c r="AR86" s="386"/>
      <c r="AS86" s="387"/>
      <c r="AT86" s="386"/>
      <c r="AU86" s="383"/>
      <c r="AV86" s="388"/>
      <c r="AW86" s="386"/>
      <c r="AX86" s="386"/>
      <c r="AY86" s="387"/>
      <c r="AZ86" s="386"/>
      <c r="BA86" s="383"/>
      <c r="BB86" s="388"/>
      <c r="BC86" s="386"/>
    </row>
    <row r="87" spans="1:55" ht="19.5" customHeight="1">
      <c r="A87" s="379"/>
      <c r="B87" s="380" t="s">
        <v>4677</v>
      </c>
      <c r="C87" s="380" t="s">
        <v>4678</v>
      </c>
      <c r="D87" s="380" t="s">
        <v>4704</v>
      </c>
      <c r="E87" s="380">
        <v>35</v>
      </c>
      <c r="F87" s="193" t="s">
        <v>4587</v>
      </c>
      <c r="G87" s="380" t="s">
        <v>4705</v>
      </c>
      <c r="H87" s="381"/>
      <c r="I87" s="382" t="s">
        <v>4706</v>
      </c>
      <c r="J87" s="383">
        <v>2</v>
      </c>
      <c r="K87" s="383"/>
      <c r="L87" s="383">
        <v>2</v>
      </c>
      <c r="M87" s="381">
        <v>3.2</v>
      </c>
      <c r="N87" s="381">
        <v>6.4</v>
      </c>
      <c r="O87" s="381" t="s">
        <v>674</v>
      </c>
      <c r="P87" s="381" t="s">
        <v>14</v>
      </c>
      <c r="Q87" s="381" t="s">
        <v>682</v>
      </c>
      <c r="R87" s="381" t="s">
        <v>2160</v>
      </c>
      <c r="S87" s="381"/>
      <c r="T87" s="19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4">
        <f t="shared" ca="1" si="11"/>
        <v>2</v>
      </c>
      <c r="V87" s="194">
        <f t="shared" ca="1" si="12"/>
        <v>0</v>
      </c>
      <c r="W87" s="381"/>
      <c r="X87" s="381"/>
      <c r="Y87" s="381"/>
      <c r="Z87" s="381"/>
      <c r="AA87" s="381"/>
      <c r="AB87" s="381"/>
      <c r="AC87" s="381"/>
      <c r="AD87" s="384"/>
      <c r="AE87" s="379"/>
      <c r="AF87" s="379"/>
      <c r="AG87" s="385"/>
      <c r="AH87" s="386" t="s">
        <v>880</v>
      </c>
      <c r="AI87" s="386"/>
      <c r="AJ87" s="386"/>
      <c r="AK87" s="386"/>
      <c r="AL87" s="386"/>
      <c r="AM87" s="386"/>
      <c r="AN87" s="386"/>
      <c r="AO87" s="386"/>
      <c r="AP87" s="386"/>
      <c r="AQ87" s="386" t="s">
        <v>14</v>
      </c>
      <c r="AR87" s="386"/>
      <c r="AS87" s="387"/>
      <c r="AT87" s="386"/>
      <c r="AU87" s="383"/>
      <c r="AV87" s="388"/>
      <c r="AW87" s="386"/>
      <c r="AX87" s="386"/>
      <c r="AY87" s="387"/>
      <c r="AZ87" s="386"/>
      <c r="BA87" s="383"/>
      <c r="BB87" s="388"/>
      <c r="BC87" s="386"/>
    </row>
    <row r="88" spans="1:55" ht="19.5" customHeight="1">
      <c r="A88" s="379"/>
      <c r="B88" s="380" t="s">
        <v>4677</v>
      </c>
      <c r="C88" s="380" t="s">
        <v>4678</v>
      </c>
      <c r="D88" s="380" t="s">
        <v>4707</v>
      </c>
      <c r="E88" s="380">
        <v>111</v>
      </c>
      <c r="F88" s="380" t="s">
        <v>4573</v>
      </c>
      <c r="G88" s="380" t="s">
        <v>4708</v>
      </c>
      <c r="H88" s="381">
        <v>268</v>
      </c>
      <c r="I88" s="382" t="s">
        <v>702</v>
      </c>
      <c r="J88" s="383">
        <v>2</v>
      </c>
      <c r="K88" s="383"/>
      <c r="L88" s="383">
        <v>2</v>
      </c>
      <c r="M88" s="381">
        <v>0.15</v>
      </c>
      <c r="N88" s="381">
        <v>0.3</v>
      </c>
      <c r="O88" s="381" t="s">
        <v>674</v>
      </c>
      <c r="P88" s="381" t="s">
        <v>11</v>
      </c>
      <c r="Q88" s="381" t="s">
        <v>786</v>
      </c>
      <c r="R88" s="381" t="s">
        <v>2160</v>
      </c>
      <c r="S88" s="381"/>
      <c r="T88" s="19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4">
        <f t="shared" ca="1" si="11"/>
        <v>2</v>
      </c>
      <c r="V88" s="194">
        <f t="shared" ca="1" si="12"/>
        <v>0</v>
      </c>
      <c r="W88" s="381"/>
      <c r="X88" s="381"/>
      <c r="Y88" s="381"/>
      <c r="Z88" s="381"/>
      <c r="AA88" s="381"/>
      <c r="AB88" s="381"/>
      <c r="AC88" s="381"/>
      <c r="AD88" s="384"/>
      <c r="AE88" s="379"/>
      <c r="AF88" s="379"/>
      <c r="AG88" s="385" t="s">
        <v>677</v>
      </c>
      <c r="AH88" s="386" t="s">
        <v>4645</v>
      </c>
      <c r="AI88" s="386"/>
      <c r="AJ88" s="386">
        <v>0</v>
      </c>
      <c r="AK88" s="386">
        <v>0</v>
      </c>
      <c r="AL88" s="386">
        <v>1</v>
      </c>
      <c r="AM88" s="386">
        <v>0</v>
      </c>
      <c r="AN88" s="386">
        <v>0</v>
      </c>
      <c r="AO88" s="386">
        <v>0</v>
      </c>
      <c r="AP88" s="386">
        <v>0</v>
      </c>
      <c r="AQ88" s="386" t="s">
        <v>2162</v>
      </c>
      <c r="AR88" s="386"/>
      <c r="AS88" s="387"/>
      <c r="AT88" s="386"/>
      <c r="AU88" s="383"/>
      <c r="AV88" s="388"/>
      <c r="AW88" s="386"/>
      <c r="AX88" s="386"/>
      <c r="AY88" s="387"/>
      <c r="AZ88" s="386"/>
      <c r="BA88" s="383"/>
      <c r="BB88" s="388"/>
      <c r="BC88" s="386"/>
    </row>
    <row r="89" spans="1:55" ht="19.5" customHeight="1">
      <c r="A89" s="379"/>
      <c r="B89" s="380" t="s">
        <v>4677</v>
      </c>
      <c r="C89" s="380" t="s">
        <v>4678</v>
      </c>
      <c r="D89" s="380" t="s">
        <v>4709</v>
      </c>
      <c r="E89" s="380">
        <v>112</v>
      </c>
      <c r="F89" s="380" t="s">
        <v>4574</v>
      </c>
      <c r="G89" s="380" t="s">
        <v>4710</v>
      </c>
      <c r="H89" s="381"/>
      <c r="I89" s="382" t="s">
        <v>702</v>
      </c>
      <c r="J89" s="383">
        <v>20</v>
      </c>
      <c r="K89" s="383"/>
      <c r="L89" s="383">
        <v>20</v>
      </c>
      <c r="M89" s="381">
        <v>0.4</v>
      </c>
      <c r="N89" s="381">
        <v>8</v>
      </c>
      <c r="O89" s="381" t="s">
        <v>674</v>
      </c>
      <c r="P89" s="381" t="s">
        <v>13</v>
      </c>
      <c r="Q89" s="381" t="s">
        <v>703</v>
      </c>
      <c r="R89" s="381" t="s">
        <v>2160</v>
      </c>
      <c r="S89" s="381"/>
      <c r="T89" s="19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4">
        <f t="shared" ca="1" si="11"/>
        <v>20</v>
      </c>
      <c r="V89" s="194">
        <f t="shared" ca="1" si="12"/>
        <v>0</v>
      </c>
      <c r="W89" s="381"/>
      <c r="X89" s="381"/>
      <c r="Y89" s="381"/>
      <c r="Z89" s="381"/>
      <c r="AA89" s="381"/>
      <c r="AB89" s="381"/>
      <c r="AC89" s="381"/>
      <c r="AD89" s="384"/>
      <c r="AE89" s="379"/>
      <c r="AF89" s="379"/>
      <c r="AG89" s="385" t="s">
        <v>677</v>
      </c>
      <c r="AH89" s="386" t="s">
        <v>4645</v>
      </c>
      <c r="AI89" s="386"/>
      <c r="AJ89" s="386">
        <v>0</v>
      </c>
      <c r="AK89" s="386">
        <v>0</v>
      </c>
      <c r="AL89" s="386">
        <v>0</v>
      </c>
      <c r="AM89" s="386">
        <v>0</v>
      </c>
      <c r="AN89" s="386">
        <v>0</v>
      </c>
      <c r="AO89" s="386">
        <v>0</v>
      </c>
      <c r="AP89" s="386">
        <v>0</v>
      </c>
      <c r="AQ89" s="386" t="s">
        <v>2162</v>
      </c>
      <c r="AR89" s="386"/>
      <c r="AS89" s="387"/>
      <c r="AT89" s="386"/>
      <c r="AU89" s="383"/>
      <c r="AV89" s="388"/>
      <c r="AW89" s="386"/>
      <c r="AX89" s="386"/>
      <c r="AY89" s="387"/>
      <c r="AZ89" s="386"/>
      <c r="BA89" s="383"/>
      <c r="BB89" s="388"/>
      <c r="BC89" s="386"/>
    </row>
    <row r="90" spans="1:55" ht="19.5" customHeight="1">
      <c r="A90" s="379"/>
      <c r="B90" s="380" t="s">
        <v>4677</v>
      </c>
      <c r="C90" s="380" t="s">
        <v>4678</v>
      </c>
      <c r="D90" s="380" t="s">
        <v>4711</v>
      </c>
      <c r="E90" s="380">
        <v>113</v>
      </c>
      <c r="F90" s="380" t="s">
        <v>4575</v>
      </c>
      <c r="G90" s="380" t="s">
        <v>4708</v>
      </c>
      <c r="H90" s="381">
        <v>350</v>
      </c>
      <c r="I90" s="382" t="s">
        <v>702</v>
      </c>
      <c r="J90" s="383">
        <v>1</v>
      </c>
      <c r="K90" s="383"/>
      <c r="L90" s="383">
        <v>1</v>
      </c>
      <c r="M90" s="381">
        <v>0.4</v>
      </c>
      <c r="N90" s="381">
        <v>0.4</v>
      </c>
      <c r="O90" s="381" t="s">
        <v>674</v>
      </c>
      <c r="P90" s="381" t="s">
        <v>11</v>
      </c>
      <c r="Q90" s="381" t="s">
        <v>786</v>
      </c>
      <c r="R90" s="381" t="s">
        <v>2160</v>
      </c>
      <c r="S90" s="381"/>
      <c r="T90" s="19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4">
        <f t="shared" ca="1" si="11"/>
        <v>1</v>
      </c>
      <c r="V90" s="194">
        <f t="shared" ca="1" si="12"/>
        <v>0</v>
      </c>
      <c r="W90" s="381"/>
      <c r="X90" s="381"/>
      <c r="Y90" s="381"/>
      <c r="Z90" s="381"/>
      <c r="AA90" s="381"/>
      <c r="AB90" s="381"/>
      <c r="AC90" s="381"/>
      <c r="AD90" s="384"/>
      <c r="AE90" s="379"/>
      <c r="AF90" s="379"/>
      <c r="AG90" s="385" t="s">
        <v>677</v>
      </c>
      <c r="AH90" s="386" t="s">
        <v>4645</v>
      </c>
      <c r="AI90" s="386"/>
      <c r="AJ90" s="386">
        <v>0</v>
      </c>
      <c r="AK90" s="386">
        <v>0</v>
      </c>
      <c r="AL90" s="386">
        <v>1</v>
      </c>
      <c r="AM90" s="386">
        <v>0</v>
      </c>
      <c r="AN90" s="386">
        <v>0</v>
      </c>
      <c r="AO90" s="386">
        <v>0</v>
      </c>
      <c r="AP90" s="386">
        <v>0</v>
      </c>
      <c r="AQ90" s="386" t="s">
        <v>2162</v>
      </c>
      <c r="AR90" s="386"/>
      <c r="AS90" s="387"/>
      <c r="AT90" s="386"/>
      <c r="AU90" s="383"/>
      <c r="AV90" s="388"/>
      <c r="AW90" s="386"/>
      <c r="AX90" s="386"/>
      <c r="AY90" s="387"/>
      <c r="AZ90" s="386"/>
      <c r="BA90" s="383"/>
      <c r="BB90" s="388"/>
      <c r="BC90" s="386"/>
    </row>
    <row r="91" spans="1:55" ht="19.5" customHeight="1">
      <c r="A91" s="379"/>
      <c r="B91" s="380" t="s">
        <v>4677</v>
      </c>
      <c r="C91" s="380" t="s">
        <v>4678</v>
      </c>
      <c r="D91" s="380" t="s">
        <v>4712</v>
      </c>
      <c r="E91" s="380">
        <v>114</v>
      </c>
      <c r="F91" s="193" t="s">
        <v>4576</v>
      </c>
      <c r="G91" s="380" t="s">
        <v>4713</v>
      </c>
      <c r="H91" s="381"/>
      <c r="I91" s="382" t="s">
        <v>683</v>
      </c>
      <c r="J91" s="383">
        <v>1</v>
      </c>
      <c r="K91" s="383"/>
      <c r="L91" s="383">
        <v>1</v>
      </c>
      <c r="M91" s="381">
        <v>0.3</v>
      </c>
      <c r="N91" s="381">
        <v>0.3</v>
      </c>
      <c r="O91" s="381" t="s">
        <v>674</v>
      </c>
      <c r="P91" s="381" t="s">
        <v>14</v>
      </c>
      <c r="Q91" s="381" t="s">
        <v>682</v>
      </c>
      <c r="R91" s="381" t="s">
        <v>2160</v>
      </c>
      <c r="S91" s="381"/>
      <c r="T91" s="19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4">
        <f t="shared" ca="1" si="11"/>
        <v>1</v>
      </c>
      <c r="V91" s="194">
        <f t="shared" ca="1" si="12"/>
        <v>0</v>
      </c>
      <c r="W91" s="381"/>
      <c r="X91" s="381"/>
      <c r="Y91" s="381"/>
      <c r="Z91" s="381"/>
      <c r="AA91" s="381"/>
      <c r="AB91" s="381"/>
      <c r="AC91" s="381"/>
      <c r="AD91" s="384"/>
      <c r="AE91" s="379"/>
      <c r="AF91" s="379"/>
      <c r="AG91" s="385"/>
      <c r="AH91" s="386" t="s">
        <v>880</v>
      </c>
      <c r="AI91" s="386"/>
      <c r="AJ91" s="386"/>
      <c r="AK91" s="386"/>
      <c r="AL91" s="386"/>
      <c r="AM91" s="386"/>
      <c r="AN91" s="386"/>
      <c r="AO91" s="386"/>
      <c r="AP91" s="386"/>
      <c r="AQ91" s="386" t="s">
        <v>14</v>
      </c>
      <c r="AR91" s="386"/>
      <c r="AS91" s="387"/>
      <c r="AT91" s="386"/>
      <c r="AU91" s="383"/>
      <c r="AV91" s="388"/>
      <c r="AW91" s="386"/>
      <c r="AX91" s="386"/>
      <c r="AY91" s="387"/>
      <c r="AZ91" s="386"/>
      <c r="BA91" s="383"/>
      <c r="BB91" s="388"/>
      <c r="BC91" s="386"/>
    </row>
    <row r="92" spans="1:55" ht="19.5" customHeight="1">
      <c r="A92" s="309">
        <f>IF((AE92=""),"",COUNTIFS($AE$10:AE92,"x"))</f>
        <v>10</v>
      </c>
      <c r="B92" s="368" t="s">
        <v>2229</v>
      </c>
      <c r="C92" s="368" t="s">
        <v>2230</v>
      </c>
      <c r="D92" s="368" t="s">
        <v>4635</v>
      </c>
      <c r="E92" s="368"/>
      <c r="F92" s="368"/>
      <c r="G92" s="368" t="s">
        <v>2231</v>
      </c>
      <c r="H92" s="369"/>
      <c r="I92" s="370"/>
      <c r="J92" s="207"/>
      <c r="K92" s="207">
        <v>1</v>
      </c>
      <c r="L92" s="207"/>
      <c r="M92" s="369">
        <v>4708.1000000000004</v>
      </c>
      <c r="N92" s="369">
        <v>4708.1000000000004</v>
      </c>
      <c r="O92" s="369" t="s">
        <v>674</v>
      </c>
      <c r="P92" s="369"/>
      <c r="Q92" s="369"/>
      <c r="R92" s="369" t="s">
        <v>2160</v>
      </c>
      <c r="S92" s="369"/>
      <c r="T92" s="369"/>
      <c r="U92" s="369"/>
      <c r="V92" s="369"/>
      <c r="W92" s="369">
        <f>_xlfn.MINIFS(V:V,C:C,C92,AE:AE,"",AB:AB,"")</f>
        <v>0</v>
      </c>
      <c r="X92" s="369" t="e">
        <f>SUMIFS(T:T,C:C,C92,AE:AE,"")/SUMIFS(L:L,C:C,C92,AE:AE,"",AB:AB,"")</f>
        <v>#DIV/0!</v>
      </c>
      <c r="Y92" s="369"/>
      <c r="Z92" s="369"/>
      <c r="AA92" s="369"/>
      <c r="AB92" s="369"/>
      <c r="AC92" s="369">
        <v>168.2</v>
      </c>
      <c r="AD92" s="371"/>
      <c r="AE92" s="309" t="s">
        <v>675</v>
      </c>
      <c r="AF92" s="309" t="s">
        <v>2161</v>
      </c>
      <c r="AG92" s="372" t="s">
        <v>677</v>
      </c>
      <c r="AH92" s="187"/>
      <c r="AI92" s="187"/>
      <c r="AJ92" s="187"/>
      <c r="AK92" s="187"/>
      <c r="AL92" s="187"/>
      <c r="AM92" s="187"/>
      <c r="AN92" s="187"/>
      <c r="AO92" s="187"/>
      <c r="AP92" s="187"/>
      <c r="AQ92" s="187" t="s">
        <v>2162</v>
      </c>
      <c r="AR92" s="188"/>
      <c r="AS92" s="189"/>
      <c r="AT92" s="188"/>
      <c r="AU92" s="190"/>
      <c r="AV92" s="191"/>
      <c r="AW92" s="188"/>
      <c r="AX92" s="188"/>
      <c r="AY92" s="189"/>
      <c r="AZ92" s="188"/>
      <c r="BA92" s="190"/>
      <c r="BB92" s="191"/>
      <c r="BC92" s="188"/>
    </row>
    <row r="93" spans="1:55" ht="19.5" customHeight="1">
      <c r="A93" s="192"/>
      <c r="B93" s="193" t="s">
        <v>2229</v>
      </c>
      <c r="C93" s="193" t="s">
        <v>2232</v>
      </c>
      <c r="D93" s="193" t="s">
        <v>699</v>
      </c>
      <c r="E93" s="193" t="s">
        <v>987</v>
      </c>
      <c r="F93" s="193" t="s">
        <v>2051</v>
      </c>
      <c r="G93" s="193" t="s">
        <v>2016</v>
      </c>
      <c r="H93" s="194">
        <v>187</v>
      </c>
      <c r="I93" s="195" t="s">
        <v>702</v>
      </c>
      <c r="J93" s="196">
        <v>1</v>
      </c>
      <c r="K93" s="196"/>
      <c r="L93" s="196">
        <v>1</v>
      </c>
      <c r="M93" s="194">
        <v>1.4</v>
      </c>
      <c r="N93" s="194">
        <v>1.4</v>
      </c>
      <c r="O93" s="194" t="s">
        <v>674</v>
      </c>
      <c r="P93" s="194" t="s">
        <v>11</v>
      </c>
      <c r="Q93" s="194" t="s">
        <v>703</v>
      </c>
      <c r="R93" s="194" t="s">
        <v>2160</v>
      </c>
      <c r="S93" s="194"/>
      <c r="T93" s="19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94">
        <f t="shared" ref="U93:U109" ca="1" si="13">+L93-T93</f>
        <v>0</v>
      </c>
      <c r="V93" s="194">
        <f t="shared" ref="V93:V109" ca="1" si="14">ROUNDDOWN(T93/J93,0)</f>
        <v>1</v>
      </c>
      <c r="W93" s="194"/>
      <c r="X93" s="194"/>
      <c r="Y93" s="194"/>
      <c r="Z93" s="194"/>
      <c r="AA93" s="194"/>
      <c r="AB93" s="194"/>
      <c r="AC93" s="194">
        <v>0</v>
      </c>
      <c r="AD93" s="197"/>
      <c r="AE93" s="192"/>
      <c r="AF93" s="192"/>
      <c r="AG93" s="198"/>
      <c r="AH93" s="173"/>
      <c r="AI93" s="173"/>
      <c r="AJ93" s="173">
        <v>1</v>
      </c>
      <c r="AK93" s="173">
        <v>0</v>
      </c>
      <c r="AL93" s="173">
        <v>0</v>
      </c>
      <c r="AM93" s="173">
        <v>1</v>
      </c>
      <c r="AN93" s="173">
        <v>0</v>
      </c>
      <c r="AO93" s="173">
        <v>0</v>
      </c>
      <c r="AP93" s="173">
        <v>0</v>
      </c>
      <c r="AQ93" s="173" t="s">
        <v>2162</v>
      </c>
      <c r="AR93" s="173" t="s">
        <v>2017</v>
      </c>
      <c r="AS93" s="173"/>
      <c r="AT93" s="173" t="s">
        <v>2018</v>
      </c>
      <c r="AU93" s="196">
        <v>1</v>
      </c>
      <c r="AV93" s="199">
        <v>46180</v>
      </c>
      <c r="AW93" s="173">
        <f t="shared" ref="AW93:AW105" si="15">+L93-AU93</f>
        <v>0</v>
      </c>
      <c r="AX93" s="205" t="s">
        <v>2218</v>
      </c>
      <c r="AY93" s="173"/>
      <c r="AZ93" s="173" t="s">
        <v>2219</v>
      </c>
      <c r="BA93" s="173">
        <v>1</v>
      </c>
      <c r="BB93" s="199">
        <v>46181</v>
      </c>
      <c r="BC93" s="173">
        <f t="shared" ref="BC93:BC105" si="16">+L93-BA93</f>
        <v>0</v>
      </c>
    </row>
    <row r="94" spans="1:55" ht="19.5" customHeight="1">
      <c r="A94" s="192"/>
      <c r="B94" s="193" t="s">
        <v>2229</v>
      </c>
      <c r="C94" s="193" t="s">
        <v>2232</v>
      </c>
      <c r="D94" s="193" t="s">
        <v>699</v>
      </c>
      <c r="E94" s="193" t="s">
        <v>945</v>
      </c>
      <c r="F94" s="193" t="s">
        <v>2052</v>
      </c>
      <c r="G94" s="193" t="s">
        <v>2016</v>
      </c>
      <c r="H94" s="194">
        <v>4268</v>
      </c>
      <c r="I94" s="195" t="s">
        <v>702</v>
      </c>
      <c r="J94" s="196">
        <v>1</v>
      </c>
      <c r="K94" s="196"/>
      <c r="L94" s="196">
        <v>1</v>
      </c>
      <c r="M94" s="194">
        <v>32.700000000000003</v>
      </c>
      <c r="N94" s="194">
        <v>32.700000000000003</v>
      </c>
      <c r="O94" s="194" t="s">
        <v>674</v>
      </c>
      <c r="P94" s="194" t="s">
        <v>11</v>
      </c>
      <c r="Q94" s="194" t="s">
        <v>703</v>
      </c>
      <c r="R94" s="194" t="s">
        <v>2160</v>
      </c>
      <c r="S94" s="194"/>
      <c r="T94" s="19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4">
        <f t="shared" ca="1" si="13"/>
        <v>0</v>
      </c>
      <c r="V94" s="194">
        <f t="shared" ca="1" si="14"/>
        <v>1</v>
      </c>
      <c r="W94" s="194"/>
      <c r="X94" s="194"/>
      <c r="Y94" s="194"/>
      <c r="Z94" s="194"/>
      <c r="AA94" s="194"/>
      <c r="AB94" s="194"/>
      <c r="AC94" s="194">
        <v>1.1000000000000001</v>
      </c>
      <c r="AD94" s="197"/>
      <c r="AE94" s="192"/>
      <c r="AF94" s="192"/>
      <c r="AG94" s="198"/>
      <c r="AH94" s="173"/>
      <c r="AI94" s="173"/>
      <c r="AJ94" s="173">
        <v>1</v>
      </c>
      <c r="AK94" s="173">
        <v>0</v>
      </c>
      <c r="AL94" s="173">
        <v>0</v>
      </c>
      <c r="AM94" s="173">
        <v>1</v>
      </c>
      <c r="AN94" s="173">
        <v>0</v>
      </c>
      <c r="AO94" s="173">
        <v>0</v>
      </c>
      <c r="AP94" s="173">
        <v>0</v>
      </c>
      <c r="AQ94" s="173" t="s">
        <v>2162</v>
      </c>
      <c r="AR94" s="173" t="s">
        <v>2017</v>
      </c>
      <c r="AS94" s="173"/>
      <c r="AT94" s="173" t="s">
        <v>2018</v>
      </c>
      <c r="AU94" s="196">
        <v>1</v>
      </c>
      <c r="AV94" s="199">
        <v>46180</v>
      </c>
      <c r="AW94" s="173">
        <f t="shared" si="15"/>
        <v>0</v>
      </c>
      <c r="AX94" s="205" t="s">
        <v>2218</v>
      </c>
      <c r="AY94" s="173"/>
      <c r="AZ94" s="173" t="s">
        <v>2219</v>
      </c>
      <c r="BA94" s="173">
        <v>1</v>
      </c>
      <c r="BB94" s="199">
        <v>46181</v>
      </c>
      <c r="BC94" s="173">
        <f t="shared" si="16"/>
        <v>0</v>
      </c>
    </row>
    <row r="95" spans="1:55" ht="19.5" customHeight="1">
      <c r="A95" s="192"/>
      <c r="B95" s="193" t="s">
        <v>2229</v>
      </c>
      <c r="C95" s="193" t="s">
        <v>2232</v>
      </c>
      <c r="D95" s="193" t="s">
        <v>699</v>
      </c>
      <c r="E95" s="193" t="s">
        <v>2233</v>
      </c>
      <c r="F95" s="193" t="s">
        <v>2053</v>
      </c>
      <c r="G95" s="193" t="s">
        <v>2016</v>
      </c>
      <c r="H95" s="194">
        <v>245</v>
      </c>
      <c r="I95" s="195" t="s">
        <v>702</v>
      </c>
      <c r="J95" s="196">
        <v>1</v>
      </c>
      <c r="K95" s="196"/>
      <c r="L95" s="196">
        <v>1</v>
      </c>
      <c r="M95" s="194">
        <v>1.9</v>
      </c>
      <c r="N95" s="194">
        <v>1.9</v>
      </c>
      <c r="O95" s="194" t="s">
        <v>674</v>
      </c>
      <c r="P95" s="194" t="s">
        <v>11</v>
      </c>
      <c r="Q95" s="194" t="s">
        <v>703</v>
      </c>
      <c r="R95" s="194" t="s">
        <v>2160</v>
      </c>
      <c r="S95" s="194"/>
      <c r="T95" s="19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94">
        <f t="shared" ca="1" si="13"/>
        <v>0</v>
      </c>
      <c r="V95" s="194">
        <f t="shared" ca="1" si="14"/>
        <v>1</v>
      </c>
      <c r="W95" s="194"/>
      <c r="X95" s="194"/>
      <c r="Y95" s="194"/>
      <c r="Z95" s="194"/>
      <c r="AA95" s="194"/>
      <c r="AB95" s="194"/>
      <c r="AC95" s="194">
        <v>0.1</v>
      </c>
      <c r="AD95" s="197"/>
      <c r="AE95" s="192"/>
      <c r="AF95" s="192"/>
      <c r="AG95" s="198"/>
      <c r="AH95" s="173"/>
      <c r="AI95" s="173"/>
      <c r="AJ95" s="173">
        <v>1</v>
      </c>
      <c r="AK95" s="173">
        <v>0</v>
      </c>
      <c r="AL95" s="173">
        <v>0</v>
      </c>
      <c r="AM95" s="173">
        <v>1</v>
      </c>
      <c r="AN95" s="173">
        <v>0</v>
      </c>
      <c r="AO95" s="173">
        <v>0</v>
      </c>
      <c r="AP95" s="173">
        <v>0</v>
      </c>
      <c r="AQ95" s="173" t="s">
        <v>2162</v>
      </c>
      <c r="AR95" s="173" t="s">
        <v>2017</v>
      </c>
      <c r="AS95" s="173"/>
      <c r="AT95" s="173" t="s">
        <v>2018</v>
      </c>
      <c r="AU95" s="196">
        <v>1</v>
      </c>
      <c r="AV95" s="199">
        <v>46180</v>
      </c>
      <c r="AW95" s="173">
        <f t="shared" si="15"/>
        <v>0</v>
      </c>
      <c r="AX95" s="205" t="s">
        <v>2218</v>
      </c>
      <c r="AY95" s="173"/>
      <c r="AZ95" s="173" t="s">
        <v>2219</v>
      </c>
      <c r="BA95" s="173">
        <v>1</v>
      </c>
      <c r="BB95" s="199">
        <v>46181</v>
      </c>
      <c r="BC95" s="173">
        <f t="shared" si="16"/>
        <v>0</v>
      </c>
    </row>
    <row r="96" spans="1:55" ht="19.5" customHeight="1">
      <c r="A96" s="192"/>
      <c r="B96" s="193" t="s">
        <v>2229</v>
      </c>
      <c r="C96" s="193" t="s">
        <v>2232</v>
      </c>
      <c r="D96" s="193" t="s">
        <v>717</v>
      </c>
      <c r="E96" s="193" t="s">
        <v>2234</v>
      </c>
      <c r="F96" s="193" t="s">
        <v>2055</v>
      </c>
      <c r="G96" s="193" t="s">
        <v>1980</v>
      </c>
      <c r="H96" s="194">
        <v>12198</v>
      </c>
      <c r="I96" s="195" t="s">
        <v>702</v>
      </c>
      <c r="J96" s="196">
        <v>1</v>
      </c>
      <c r="K96" s="196"/>
      <c r="L96" s="196">
        <v>1</v>
      </c>
      <c r="M96" s="194">
        <v>465.1</v>
      </c>
      <c r="N96" s="194">
        <v>465.1</v>
      </c>
      <c r="O96" s="194" t="s">
        <v>674</v>
      </c>
      <c r="P96" s="194" t="s">
        <v>11</v>
      </c>
      <c r="Q96" s="194" t="s">
        <v>703</v>
      </c>
      <c r="R96" s="194" t="s">
        <v>2160</v>
      </c>
      <c r="S96" s="194"/>
      <c r="T96" s="19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94">
        <f t="shared" ca="1" si="13"/>
        <v>0</v>
      </c>
      <c r="V96" s="194">
        <f t="shared" ca="1" si="14"/>
        <v>1</v>
      </c>
      <c r="W96" s="194"/>
      <c r="X96" s="194"/>
      <c r="Y96" s="194"/>
      <c r="Z96" s="194"/>
      <c r="AA96" s="194"/>
      <c r="AB96" s="194"/>
      <c r="AC96" s="194">
        <v>11.1</v>
      </c>
      <c r="AD96" s="197"/>
      <c r="AE96" s="192"/>
      <c r="AF96" s="192"/>
      <c r="AG96" s="198"/>
      <c r="AH96" s="173"/>
      <c r="AI96" s="173"/>
      <c r="AJ96" s="173">
        <v>1</v>
      </c>
      <c r="AK96" s="173">
        <v>0</v>
      </c>
      <c r="AL96" s="173">
        <v>0</v>
      </c>
      <c r="AM96" s="173">
        <v>0</v>
      </c>
      <c r="AN96" s="173">
        <v>0</v>
      </c>
      <c r="AO96" s="173">
        <v>0</v>
      </c>
      <c r="AP96" s="173">
        <v>0</v>
      </c>
      <c r="AQ96" s="173" t="s">
        <v>2162</v>
      </c>
      <c r="AR96" s="173"/>
      <c r="AS96" s="173"/>
      <c r="AT96" s="173" t="s">
        <v>576</v>
      </c>
      <c r="AU96" s="203">
        <v>1</v>
      </c>
      <c r="AV96" s="199"/>
      <c r="AW96" s="173">
        <f t="shared" si="15"/>
        <v>0</v>
      </c>
      <c r="AX96" s="173"/>
      <c r="AY96" s="173"/>
      <c r="AZ96" s="173"/>
      <c r="BA96" s="173"/>
      <c r="BB96" s="199"/>
      <c r="BC96" s="173">
        <f t="shared" si="16"/>
        <v>1</v>
      </c>
    </row>
    <row r="97" spans="1:55" ht="19.5" customHeight="1">
      <c r="A97" s="192"/>
      <c r="B97" s="193" t="s">
        <v>2229</v>
      </c>
      <c r="C97" s="193" t="s">
        <v>2232</v>
      </c>
      <c r="D97" s="193" t="s">
        <v>699</v>
      </c>
      <c r="E97" s="193" t="s">
        <v>2235</v>
      </c>
      <c r="F97" s="193" t="s">
        <v>2056</v>
      </c>
      <c r="G97" s="193" t="s">
        <v>701</v>
      </c>
      <c r="H97" s="194">
        <v>4279</v>
      </c>
      <c r="I97" s="195" t="s">
        <v>702</v>
      </c>
      <c r="J97" s="196">
        <v>1</v>
      </c>
      <c r="K97" s="196"/>
      <c r="L97" s="196">
        <v>1</v>
      </c>
      <c r="M97" s="194">
        <v>57.1</v>
      </c>
      <c r="N97" s="194">
        <v>57.1</v>
      </c>
      <c r="O97" s="194" t="s">
        <v>674</v>
      </c>
      <c r="P97" s="194" t="s">
        <v>11</v>
      </c>
      <c r="Q97" s="194" t="s">
        <v>703</v>
      </c>
      <c r="R97" s="194" t="s">
        <v>2160</v>
      </c>
      <c r="S97" s="194"/>
      <c r="T97" s="19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94">
        <f t="shared" ca="1" si="13"/>
        <v>0</v>
      </c>
      <c r="V97" s="194">
        <f t="shared" ca="1" si="14"/>
        <v>1</v>
      </c>
      <c r="W97" s="194"/>
      <c r="X97" s="194"/>
      <c r="Y97" s="194"/>
      <c r="Z97" s="194"/>
      <c r="AA97" s="194"/>
      <c r="AB97" s="194"/>
      <c r="AC97" s="194">
        <v>1.5</v>
      </c>
      <c r="AD97" s="197"/>
      <c r="AE97" s="192"/>
      <c r="AF97" s="192"/>
      <c r="AG97" s="198"/>
      <c r="AH97" s="173"/>
      <c r="AI97" s="173"/>
      <c r="AJ97" s="173">
        <v>1</v>
      </c>
      <c r="AK97" s="173">
        <v>0</v>
      </c>
      <c r="AL97" s="173">
        <v>0</v>
      </c>
      <c r="AM97" s="173">
        <v>0</v>
      </c>
      <c r="AN97" s="173">
        <v>0</v>
      </c>
      <c r="AO97" s="173">
        <v>0</v>
      </c>
      <c r="AP97" s="173">
        <v>0</v>
      </c>
      <c r="AQ97" s="173" t="s">
        <v>2162</v>
      </c>
      <c r="AR97" s="173" t="s">
        <v>2023</v>
      </c>
      <c r="AS97" s="173"/>
      <c r="AT97" s="173" t="s">
        <v>2024</v>
      </c>
      <c r="AU97" s="196">
        <v>1</v>
      </c>
      <c r="AV97" s="199">
        <v>46180</v>
      </c>
      <c r="AW97" s="173">
        <f t="shared" si="15"/>
        <v>0</v>
      </c>
      <c r="AX97" s="205" t="s">
        <v>2220</v>
      </c>
      <c r="AY97" s="173"/>
      <c r="AZ97" s="173" t="s">
        <v>2221</v>
      </c>
      <c r="BA97" s="173">
        <v>1</v>
      </c>
      <c r="BB97" s="199">
        <v>46181</v>
      </c>
      <c r="BC97" s="173">
        <f t="shared" si="16"/>
        <v>0</v>
      </c>
    </row>
    <row r="98" spans="1:55" ht="19.5" customHeight="1">
      <c r="A98" s="192"/>
      <c r="B98" s="193" t="s">
        <v>2229</v>
      </c>
      <c r="C98" s="193" t="s">
        <v>2232</v>
      </c>
      <c r="D98" s="193" t="s">
        <v>699</v>
      </c>
      <c r="E98" s="193" t="s">
        <v>2236</v>
      </c>
      <c r="F98" s="193" t="s">
        <v>2057</v>
      </c>
      <c r="G98" s="193" t="s">
        <v>701</v>
      </c>
      <c r="H98" s="194">
        <v>166</v>
      </c>
      <c r="I98" s="195" t="s">
        <v>702</v>
      </c>
      <c r="J98" s="196">
        <v>1</v>
      </c>
      <c r="K98" s="196"/>
      <c r="L98" s="196">
        <v>1</v>
      </c>
      <c r="M98" s="194">
        <v>2.2000000000000002</v>
      </c>
      <c r="N98" s="194">
        <v>2.2000000000000002</v>
      </c>
      <c r="O98" s="194" t="s">
        <v>674</v>
      </c>
      <c r="P98" s="194" t="s">
        <v>11</v>
      </c>
      <c r="Q98" s="194" t="s">
        <v>703</v>
      </c>
      <c r="R98" s="194" t="s">
        <v>2160</v>
      </c>
      <c r="S98" s="194"/>
      <c r="T98" s="19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94">
        <f t="shared" ca="1" si="13"/>
        <v>0</v>
      </c>
      <c r="V98" s="194">
        <f t="shared" ca="1" si="14"/>
        <v>1</v>
      </c>
      <c r="W98" s="194"/>
      <c r="X98" s="194"/>
      <c r="Y98" s="194"/>
      <c r="Z98" s="194"/>
      <c r="AA98" s="194"/>
      <c r="AB98" s="194"/>
      <c r="AC98" s="194">
        <v>0.1</v>
      </c>
      <c r="AD98" s="197"/>
      <c r="AE98" s="192"/>
      <c r="AF98" s="192"/>
      <c r="AG98" s="198"/>
      <c r="AH98" s="173"/>
      <c r="AI98" s="173"/>
      <c r="AJ98" s="173">
        <v>0</v>
      </c>
      <c r="AK98" s="173">
        <v>0</v>
      </c>
      <c r="AL98" s="173">
        <v>0</v>
      </c>
      <c r="AM98" s="173">
        <v>0</v>
      </c>
      <c r="AN98" s="173">
        <v>0</v>
      </c>
      <c r="AO98" s="173">
        <v>0</v>
      </c>
      <c r="AP98" s="173">
        <v>0</v>
      </c>
      <c r="AQ98" s="173" t="s">
        <v>2162</v>
      </c>
      <c r="AR98" s="173" t="s">
        <v>2023</v>
      </c>
      <c r="AS98" s="173"/>
      <c r="AT98" s="173" t="s">
        <v>2024</v>
      </c>
      <c r="AU98" s="196">
        <v>1</v>
      </c>
      <c r="AV98" s="199">
        <v>46180</v>
      </c>
      <c r="AW98" s="173">
        <f t="shared" si="15"/>
        <v>0</v>
      </c>
      <c r="AX98" s="205" t="s">
        <v>2220</v>
      </c>
      <c r="AY98" s="173"/>
      <c r="AZ98" s="173" t="s">
        <v>2221</v>
      </c>
      <c r="BA98" s="173">
        <v>1</v>
      </c>
      <c r="BB98" s="199">
        <v>46181</v>
      </c>
      <c r="BC98" s="173">
        <f t="shared" si="16"/>
        <v>0</v>
      </c>
    </row>
    <row r="99" spans="1:55" ht="19.5" customHeight="1">
      <c r="A99" s="192"/>
      <c r="B99" s="193" t="s">
        <v>2229</v>
      </c>
      <c r="C99" s="193" t="s">
        <v>2232</v>
      </c>
      <c r="D99" s="193" t="s">
        <v>699</v>
      </c>
      <c r="E99" s="193" t="s">
        <v>2237</v>
      </c>
      <c r="F99" s="193" t="s">
        <v>2054</v>
      </c>
      <c r="G99" s="193" t="s">
        <v>701</v>
      </c>
      <c r="H99" s="194">
        <v>270</v>
      </c>
      <c r="I99" s="195" t="s">
        <v>702</v>
      </c>
      <c r="J99" s="196">
        <v>1</v>
      </c>
      <c r="K99" s="196"/>
      <c r="L99" s="196">
        <v>1</v>
      </c>
      <c r="M99" s="194">
        <v>3.6</v>
      </c>
      <c r="N99" s="194">
        <v>3.6</v>
      </c>
      <c r="O99" s="194" t="s">
        <v>674</v>
      </c>
      <c r="P99" s="194" t="s">
        <v>11</v>
      </c>
      <c r="Q99" s="194" t="s">
        <v>703</v>
      </c>
      <c r="R99" s="194" t="s">
        <v>2160</v>
      </c>
      <c r="S99" s="194"/>
      <c r="T99" s="19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4">
        <f t="shared" ca="1" si="13"/>
        <v>0</v>
      </c>
      <c r="V99" s="194">
        <f t="shared" ca="1" si="14"/>
        <v>1</v>
      </c>
      <c r="W99" s="194"/>
      <c r="X99" s="194"/>
      <c r="Y99" s="194"/>
      <c r="Z99" s="194"/>
      <c r="AA99" s="194"/>
      <c r="AB99" s="194"/>
      <c r="AC99" s="194">
        <v>0.1</v>
      </c>
      <c r="AD99" s="197"/>
      <c r="AE99" s="192"/>
      <c r="AF99" s="192"/>
      <c r="AG99" s="198"/>
      <c r="AH99" s="173"/>
      <c r="AI99" s="173"/>
      <c r="AJ99" s="173">
        <v>0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2162</v>
      </c>
      <c r="AR99" s="173" t="s">
        <v>2023</v>
      </c>
      <c r="AS99" s="173"/>
      <c r="AT99" s="173" t="s">
        <v>2024</v>
      </c>
      <c r="AU99" s="196">
        <v>1</v>
      </c>
      <c r="AV99" s="199">
        <v>46180</v>
      </c>
      <c r="AW99" s="173">
        <f t="shared" si="15"/>
        <v>0</v>
      </c>
      <c r="AX99" s="205" t="s">
        <v>2220</v>
      </c>
      <c r="AY99" s="173"/>
      <c r="AZ99" s="173" t="s">
        <v>2221</v>
      </c>
      <c r="BA99" s="173">
        <v>1</v>
      </c>
      <c r="BB99" s="199">
        <v>46181</v>
      </c>
      <c r="BC99" s="173">
        <f t="shared" si="16"/>
        <v>0</v>
      </c>
    </row>
    <row r="100" spans="1:55" ht="19.5" customHeight="1">
      <c r="A100" s="192"/>
      <c r="B100" s="193" t="s">
        <v>2229</v>
      </c>
      <c r="C100" s="193" t="s">
        <v>2232</v>
      </c>
      <c r="D100" s="193" t="s">
        <v>717</v>
      </c>
      <c r="E100" s="193" t="s">
        <v>962</v>
      </c>
      <c r="F100" s="193" t="s">
        <v>2062</v>
      </c>
      <c r="G100" s="193" t="s">
        <v>732</v>
      </c>
      <c r="H100" s="194">
        <v>12036</v>
      </c>
      <c r="I100" s="195" t="s">
        <v>702</v>
      </c>
      <c r="J100" s="196">
        <v>1</v>
      </c>
      <c r="K100" s="196"/>
      <c r="L100" s="196">
        <v>1</v>
      </c>
      <c r="M100" s="194">
        <v>296</v>
      </c>
      <c r="N100" s="194">
        <v>296</v>
      </c>
      <c r="O100" s="194" t="s">
        <v>674</v>
      </c>
      <c r="P100" s="194" t="s">
        <v>11</v>
      </c>
      <c r="Q100" s="194" t="s">
        <v>703</v>
      </c>
      <c r="R100" s="194" t="s">
        <v>2160</v>
      </c>
      <c r="S100" s="194"/>
      <c r="T100" s="19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4">
        <f t="shared" ca="1" si="13"/>
        <v>0</v>
      </c>
      <c r="V100" s="194">
        <f t="shared" ca="1" si="14"/>
        <v>1</v>
      </c>
      <c r="W100" s="194"/>
      <c r="X100" s="194"/>
      <c r="Y100" s="194"/>
      <c r="Z100" s="194"/>
      <c r="AA100" s="194"/>
      <c r="AB100" s="194"/>
      <c r="AC100" s="194">
        <v>8.1999999999999993</v>
      </c>
      <c r="AD100" s="197"/>
      <c r="AE100" s="192"/>
      <c r="AF100" s="192"/>
      <c r="AG100" s="198"/>
      <c r="AH100" s="173"/>
      <c r="AI100" s="173"/>
      <c r="AJ100" s="173">
        <v>1</v>
      </c>
      <c r="AK100" s="173">
        <v>0</v>
      </c>
      <c r="AL100" s="173">
        <v>0</v>
      </c>
      <c r="AM100" s="173">
        <v>1</v>
      </c>
      <c r="AN100" s="173">
        <v>0</v>
      </c>
      <c r="AO100" s="173">
        <v>0</v>
      </c>
      <c r="AP100" s="173">
        <v>0</v>
      </c>
      <c r="AQ100" s="173" t="s">
        <v>2162</v>
      </c>
      <c r="AR100" s="173"/>
      <c r="AS100" s="173"/>
      <c r="AT100" s="173" t="s">
        <v>576</v>
      </c>
      <c r="AU100" s="196">
        <v>1</v>
      </c>
      <c r="AV100" s="199"/>
      <c r="AW100" s="173">
        <f t="shared" si="15"/>
        <v>0</v>
      </c>
      <c r="AX100" s="173"/>
      <c r="AY100" s="173"/>
      <c r="AZ100" s="173"/>
      <c r="BA100" s="173"/>
      <c r="BB100" s="199"/>
      <c r="BC100" s="173">
        <f t="shared" si="16"/>
        <v>1</v>
      </c>
    </row>
    <row r="101" spans="1:55" ht="19.5" customHeight="1">
      <c r="A101" s="192"/>
      <c r="B101" s="193" t="s">
        <v>2229</v>
      </c>
      <c r="C101" s="193" t="s">
        <v>2232</v>
      </c>
      <c r="D101" s="193" t="s">
        <v>717</v>
      </c>
      <c r="E101" s="193" t="s">
        <v>947</v>
      </c>
      <c r="F101" s="193" t="s">
        <v>2058</v>
      </c>
      <c r="G101" s="193" t="s">
        <v>732</v>
      </c>
      <c r="H101" s="194">
        <v>175</v>
      </c>
      <c r="I101" s="195" t="s">
        <v>702</v>
      </c>
      <c r="J101" s="196">
        <v>10</v>
      </c>
      <c r="K101" s="196"/>
      <c r="L101" s="196">
        <v>10</v>
      </c>
      <c r="M101" s="194">
        <v>4.3</v>
      </c>
      <c r="N101" s="194">
        <v>43.1</v>
      </c>
      <c r="O101" s="194" t="s">
        <v>674</v>
      </c>
      <c r="P101" s="194" t="s">
        <v>11</v>
      </c>
      <c r="Q101" s="194" t="s">
        <v>703</v>
      </c>
      <c r="R101" s="194" t="s">
        <v>2160</v>
      </c>
      <c r="S101" s="194"/>
      <c r="T101" s="19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10</v>
      </c>
      <c r="U101" s="194">
        <f t="shared" ca="1" si="13"/>
        <v>0</v>
      </c>
      <c r="V101" s="194">
        <f t="shared" ca="1" si="14"/>
        <v>1</v>
      </c>
      <c r="W101" s="194"/>
      <c r="X101" s="194"/>
      <c r="Y101" s="194"/>
      <c r="Z101" s="194"/>
      <c r="AA101" s="194"/>
      <c r="AB101" s="194"/>
      <c r="AC101" s="194">
        <v>1.2</v>
      </c>
      <c r="AD101" s="197"/>
      <c r="AE101" s="192"/>
      <c r="AF101" s="192"/>
      <c r="AG101" s="198"/>
      <c r="AH101" s="173"/>
      <c r="AI101" s="173"/>
      <c r="AJ101" s="173">
        <v>0</v>
      </c>
      <c r="AK101" s="173">
        <v>0</v>
      </c>
      <c r="AL101" s="173">
        <v>0</v>
      </c>
      <c r="AM101" s="173">
        <v>1</v>
      </c>
      <c r="AN101" s="173">
        <v>0</v>
      </c>
      <c r="AO101" s="173">
        <v>0</v>
      </c>
      <c r="AP101" s="173">
        <v>0</v>
      </c>
      <c r="AQ101" s="173" t="s">
        <v>2162</v>
      </c>
      <c r="AR101" s="201" t="s">
        <v>1977</v>
      </c>
      <c r="AS101" s="202"/>
      <c r="AT101" s="202" t="s">
        <v>1978</v>
      </c>
      <c r="AU101" s="196">
        <v>10</v>
      </c>
      <c r="AV101" s="204">
        <v>46181</v>
      </c>
      <c r="AW101" s="173">
        <f t="shared" si="15"/>
        <v>0</v>
      </c>
      <c r="AX101" s="205" t="s">
        <v>2209</v>
      </c>
      <c r="AY101" s="173"/>
      <c r="AZ101" s="173" t="s">
        <v>2210</v>
      </c>
      <c r="BA101" s="196">
        <v>10</v>
      </c>
      <c r="BB101" s="199">
        <v>46181</v>
      </c>
      <c r="BC101" s="173">
        <f t="shared" si="16"/>
        <v>0</v>
      </c>
    </row>
    <row r="102" spans="1:55" ht="19.5" customHeight="1">
      <c r="A102" s="192"/>
      <c r="B102" s="193" t="s">
        <v>2229</v>
      </c>
      <c r="C102" s="193" t="s">
        <v>2232</v>
      </c>
      <c r="D102" s="193" t="s">
        <v>717</v>
      </c>
      <c r="E102" s="193" t="s">
        <v>978</v>
      </c>
      <c r="F102" s="193" t="s">
        <v>2059</v>
      </c>
      <c r="G102" s="193" t="s">
        <v>732</v>
      </c>
      <c r="H102" s="194">
        <v>392</v>
      </c>
      <c r="I102" s="195" t="s">
        <v>702</v>
      </c>
      <c r="J102" s="196">
        <v>10</v>
      </c>
      <c r="K102" s="196"/>
      <c r="L102" s="196">
        <v>10</v>
      </c>
      <c r="M102" s="194">
        <v>9.6</v>
      </c>
      <c r="N102" s="194">
        <v>96.5</v>
      </c>
      <c r="O102" s="194" t="s">
        <v>674</v>
      </c>
      <c r="P102" s="194" t="s">
        <v>11</v>
      </c>
      <c r="Q102" s="194" t="s">
        <v>703</v>
      </c>
      <c r="R102" s="194" t="s">
        <v>2160</v>
      </c>
      <c r="S102" s="194"/>
      <c r="T102" s="19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10</v>
      </c>
      <c r="U102" s="194">
        <f t="shared" ca="1" si="13"/>
        <v>0</v>
      </c>
      <c r="V102" s="194">
        <f t="shared" ca="1" si="14"/>
        <v>1</v>
      </c>
      <c r="W102" s="194"/>
      <c r="X102" s="194"/>
      <c r="Y102" s="194"/>
      <c r="Z102" s="194"/>
      <c r="AA102" s="194"/>
      <c r="AB102" s="194"/>
      <c r="AC102" s="194">
        <v>2.7</v>
      </c>
      <c r="AD102" s="197"/>
      <c r="AE102" s="192"/>
      <c r="AF102" s="192"/>
      <c r="AG102" s="198"/>
      <c r="AH102" s="173"/>
      <c r="AI102" s="173"/>
      <c r="AJ102" s="173">
        <v>0</v>
      </c>
      <c r="AK102" s="173">
        <v>0</v>
      </c>
      <c r="AL102" s="173">
        <v>0</v>
      </c>
      <c r="AM102" s="173">
        <v>1</v>
      </c>
      <c r="AN102" s="173">
        <v>0</v>
      </c>
      <c r="AO102" s="173">
        <v>0</v>
      </c>
      <c r="AP102" s="173">
        <v>0</v>
      </c>
      <c r="AQ102" s="173" t="s">
        <v>2162</v>
      </c>
      <c r="AR102" s="201" t="s">
        <v>1977</v>
      </c>
      <c r="AS102" s="202"/>
      <c r="AT102" s="202" t="s">
        <v>1978</v>
      </c>
      <c r="AU102" s="196">
        <v>10</v>
      </c>
      <c r="AV102" s="204">
        <v>46181</v>
      </c>
      <c r="AW102" s="173">
        <f t="shared" si="15"/>
        <v>0</v>
      </c>
      <c r="AX102" s="205" t="s">
        <v>2209</v>
      </c>
      <c r="AY102" s="173"/>
      <c r="AZ102" s="173" t="s">
        <v>2210</v>
      </c>
      <c r="BA102" s="196">
        <v>10</v>
      </c>
      <c r="BB102" s="199">
        <v>46181</v>
      </c>
      <c r="BC102" s="173">
        <f t="shared" si="16"/>
        <v>0</v>
      </c>
    </row>
    <row r="103" spans="1:55" ht="19.5" customHeight="1">
      <c r="A103" s="192"/>
      <c r="B103" s="193" t="s">
        <v>2229</v>
      </c>
      <c r="C103" s="193" t="s">
        <v>2232</v>
      </c>
      <c r="D103" s="193" t="s">
        <v>717</v>
      </c>
      <c r="E103" s="193" t="s">
        <v>979</v>
      </c>
      <c r="F103" s="193" t="s">
        <v>2060</v>
      </c>
      <c r="G103" s="193" t="s">
        <v>732</v>
      </c>
      <c r="H103" s="194">
        <v>3927</v>
      </c>
      <c r="I103" s="195" t="s">
        <v>702</v>
      </c>
      <c r="J103" s="196">
        <v>10</v>
      </c>
      <c r="K103" s="196"/>
      <c r="L103" s="196">
        <v>10</v>
      </c>
      <c r="M103" s="194">
        <v>96.6</v>
      </c>
      <c r="N103" s="194">
        <v>965.8</v>
      </c>
      <c r="O103" s="194" t="s">
        <v>674</v>
      </c>
      <c r="P103" s="194" t="s">
        <v>11</v>
      </c>
      <c r="Q103" s="194" t="s">
        <v>703</v>
      </c>
      <c r="R103" s="194" t="s">
        <v>2160</v>
      </c>
      <c r="S103" s="194"/>
      <c r="T103" s="19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10</v>
      </c>
      <c r="U103" s="194">
        <f t="shared" ca="1" si="13"/>
        <v>0</v>
      </c>
      <c r="V103" s="194">
        <f t="shared" ca="1" si="14"/>
        <v>1</v>
      </c>
      <c r="W103" s="194"/>
      <c r="X103" s="194"/>
      <c r="Y103" s="194"/>
      <c r="Z103" s="194"/>
      <c r="AA103" s="194"/>
      <c r="AB103" s="194"/>
      <c r="AC103" s="194">
        <v>26.7</v>
      </c>
      <c r="AD103" s="197"/>
      <c r="AE103" s="192"/>
      <c r="AF103" s="192"/>
      <c r="AG103" s="198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2162</v>
      </c>
      <c r="AR103" s="201" t="s">
        <v>1977</v>
      </c>
      <c r="AS103" s="202"/>
      <c r="AT103" s="202" t="s">
        <v>1978</v>
      </c>
      <c r="AU103" s="196">
        <v>10</v>
      </c>
      <c r="AV103" s="204">
        <v>46181</v>
      </c>
      <c r="AW103" s="173">
        <f t="shared" si="15"/>
        <v>0</v>
      </c>
      <c r="AX103" s="205" t="s">
        <v>2209</v>
      </c>
      <c r="AY103" s="173"/>
      <c r="AZ103" s="173" t="s">
        <v>2210</v>
      </c>
      <c r="BA103" s="196">
        <v>10</v>
      </c>
      <c r="BB103" s="199">
        <v>46181</v>
      </c>
      <c r="BC103" s="173">
        <f t="shared" si="16"/>
        <v>0</v>
      </c>
    </row>
    <row r="104" spans="1:55" ht="19.5" customHeight="1">
      <c r="A104" s="192"/>
      <c r="B104" s="193" t="s">
        <v>2229</v>
      </c>
      <c r="C104" s="193" t="s">
        <v>2232</v>
      </c>
      <c r="D104" s="193" t="s">
        <v>717</v>
      </c>
      <c r="E104" s="193" t="s">
        <v>980</v>
      </c>
      <c r="F104" s="193" t="s">
        <v>2061</v>
      </c>
      <c r="G104" s="193" t="s">
        <v>732</v>
      </c>
      <c r="H104" s="194">
        <v>270</v>
      </c>
      <c r="I104" s="195" t="s">
        <v>702</v>
      </c>
      <c r="J104" s="196">
        <v>10</v>
      </c>
      <c r="K104" s="196"/>
      <c r="L104" s="196">
        <v>10</v>
      </c>
      <c r="M104" s="194">
        <v>6.6</v>
      </c>
      <c r="N104" s="194">
        <v>66.400000000000006</v>
      </c>
      <c r="O104" s="194" t="s">
        <v>674</v>
      </c>
      <c r="P104" s="194" t="s">
        <v>11</v>
      </c>
      <c r="Q104" s="194" t="s">
        <v>703</v>
      </c>
      <c r="R104" s="194" t="s">
        <v>2160</v>
      </c>
      <c r="S104" s="194"/>
      <c r="T104" s="19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10</v>
      </c>
      <c r="U104" s="194">
        <f t="shared" ca="1" si="13"/>
        <v>0</v>
      </c>
      <c r="V104" s="194">
        <f t="shared" ca="1" si="14"/>
        <v>1</v>
      </c>
      <c r="W104" s="194"/>
      <c r="X104" s="194"/>
      <c r="Y104" s="194"/>
      <c r="Z104" s="194"/>
      <c r="AA104" s="194"/>
      <c r="AB104" s="194"/>
      <c r="AC104" s="194">
        <v>1.8</v>
      </c>
      <c r="AD104" s="197"/>
      <c r="AE104" s="192"/>
      <c r="AF104" s="192"/>
      <c r="AG104" s="198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2162</v>
      </c>
      <c r="AR104" s="201" t="s">
        <v>1977</v>
      </c>
      <c r="AS104" s="202"/>
      <c r="AT104" s="202" t="s">
        <v>1978</v>
      </c>
      <c r="AU104" s="196">
        <v>10</v>
      </c>
      <c r="AV104" s="204">
        <v>46181</v>
      </c>
      <c r="AW104" s="173">
        <f t="shared" si="15"/>
        <v>0</v>
      </c>
      <c r="AX104" s="205" t="s">
        <v>2209</v>
      </c>
      <c r="AY104" s="173"/>
      <c r="AZ104" s="173" t="s">
        <v>2210</v>
      </c>
      <c r="BA104" s="196">
        <v>10</v>
      </c>
      <c r="BB104" s="199">
        <v>46181</v>
      </c>
      <c r="BC104" s="173">
        <f t="shared" si="16"/>
        <v>0</v>
      </c>
    </row>
    <row r="105" spans="1:55" ht="19.5" customHeight="1">
      <c r="A105" s="192"/>
      <c r="B105" s="193" t="s">
        <v>2229</v>
      </c>
      <c r="C105" s="193" t="s">
        <v>2232</v>
      </c>
      <c r="D105" s="193" t="s">
        <v>781</v>
      </c>
      <c r="E105" s="193" t="s">
        <v>2223</v>
      </c>
      <c r="F105" s="193" t="s">
        <v>2063</v>
      </c>
      <c r="G105" s="193" t="s">
        <v>2037</v>
      </c>
      <c r="H105" s="194">
        <v>102</v>
      </c>
      <c r="I105" s="195" t="s">
        <v>702</v>
      </c>
      <c r="J105" s="196">
        <v>2</v>
      </c>
      <c r="K105" s="196"/>
      <c r="L105" s="196">
        <v>2</v>
      </c>
      <c r="M105" s="194">
        <v>1.2</v>
      </c>
      <c r="N105" s="194">
        <v>2.4</v>
      </c>
      <c r="O105" s="194" t="s">
        <v>674</v>
      </c>
      <c r="P105" s="194" t="s">
        <v>13</v>
      </c>
      <c r="Q105" s="194" t="s">
        <v>703</v>
      </c>
      <c r="R105" s="194" t="s">
        <v>2160</v>
      </c>
      <c r="S105" s="194"/>
      <c r="T105" s="19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94">
        <f t="shared" ca="1" si="13"/>
        <v>0</v>
      </c>
      <c r="V105" s="194">
        <f t="shared" ca="1" si="14"/>
        <v>1</v>
      </c>
      <c r="W105" s="194"/>
      <c r="X105" s="194"/>
      <c r="Y105" s="194"/>
      <c r="Z105" s="194"/>
      <c r="AA105" s="194"/>
      <c r="AB105" s="194"/>
      <c r="AC105" s="194">
        <v>0.1</v>
      </c>
      <c r="AD105" s="197"/>
      <c r="AE105" s="192"/>
      <c r="AF105" s="192"/>
      <c r="AG105" s="198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2162</v>
      </c>
      <c r="AR105" s="173" t="s">
        <v>2038</v>
      </c>
      <c r="AS105" s="173"/>
      <c r="AT105" s="173" t="s">
        <v>2039</v>
      </c>
      <c r="AU105" s="196">
        <v>2</v>
      </c>
      <c r="AV105" s="199">
        <v>46181</v>
      </c>
      <c r="AW105" s="173">
        <f t="shared" si="15"/>
        <v>0</v>
      </c>
      <c r="AX105" s="173" t="s">
        <v>2038</v>
      </c>
      <c r="AY105" s="173"/>
      <c r="AZ105" s="173" t="s">
        <v>2224</v>
      </c>
      <c r="BA105" s="196">
        <v>2</v>
      </c>
      <c r="BB105" s="199">
        <v>46181</v>
      </c>
      <c r="BC105" s="173">
        <f t="shared" si="16"/>
        <v>0</v>
      </c>
    </row>
    <row r="106" spans="1:55" ht="19.5" customHeight="1">
      <c r="A106" s="192"/>
      <c r="B106" s="193" t="s">
        <v>2229</v>
      </c>
      <c r="C106" s="193" t="s">
        <v>2232</v>
      </c>
      <c r="D106" s="193" t="s">
        <v>2042</v>
      </c>
      <c r="E106" s="193" t="s">
        <v>2225</v>
      </c>
      <c r="F106" s="193" t="s">
        <v>2064</v>
      </c>
      <c r="G106" s="193" t="s">
        <v>2041</v>
      </c>
      <c r="H106" s="194">
        <v>16</v>
      </c>
      <c r="I106" s="195" t="s">
        <v>2043</v>
      </c>
      <c r="J106" s="196">
        <v>8</v>
      </c>
      <c r="K106" s="196"/>
      <c r="L106" s="196">
        <v>8</v>
      </c>
      <c r="M106" s="194">
        <v>0.1</v>
      </c>
      <c r="N106" s="194">
        <v>0.8</v>
      </c>
      <c r="O106" s="194" t="s">
        <v>674</v>
      </c>
      <c r="P106" s="194" t="s">
        <v>14</v>
      </c>
      <c r="Q106" s="194" t="s">
        <v>682</v>
      </c>
      <c r="R106" s="194" t="s">
        <v>2160</v>
      </c>
      <c r="S106" s="194"/>
      <c r="T106" s="19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4">
        <f t="shared" ca="1" si="13"/>
        <v>8</v>
      </c>
      <c r="V106" s="194">
        <f t="shared" ca="1" si="14"/>
        <v>0</v>
      </c>
      <c r="W106" s="194"/>
      <c r="X106" s="194"/>
      <c r="Y106" s="194"/>
      <c r="Z106" s="194"/>
      <c r="AA106" s="194"/>
      <c r="AB106" s="194"/>
      <c r="AC106" s="194">
        <v>0</v>
      </c>
      <c r="AD106" s="197"/>
      <c r="AE106" s="192"/>
      <c r="AF106" s="192"/>
      <c r="AG106" s="198"/>
      <c r="AH106" s="173"/>
      <c r="AI106" s="173"/>
      <c r="AJ106" s="173"/>
      <c r="AK106" s="173"/>
      <c r="AL106" s="173"/>
      <c r="AM106" s="173"/>
      <c r="AN106" s="173"/>
      <c r="AO106" s="173"/>
      <c r="AP106" s="173"/>
      <c r="AQ106" s="173" t="s">
        <v>14</v>
      </c>
      <c r="AR106" s="188"/>
      <c r="AS106" s="189"/>
      <c r="AT106" s="188"/>
      <c r="AU106" s="190"/>
      <c r="AV106" s="191"/>
      <c r="AW106" s="188"/>
      <c r="AX106" s="188"/>
      <c r="AY106" s="189"/>
      <c r="AZ106" s="188"/>
      <c r="BA106" s="190"/>
      <c r="BB106" s="191"/>
      <c r="BC106" s="188"/>
    </row>
    <row r="107" spans="1:55" ht="19.5" customHeight="1">
      <c r="A107" s="192"/>
      <c r="B107" s="193" t="s">
        <v>2229</v>
      </c>
      <c r="C107" s="193" t="s">
        <v>2232</v>
      </c>
      <c r="D107" s="193" t="s">
        <v>781</v>
      </c>
      <c r="E107" s="193" t="s">
        <v>834</v>
      </c>
      <c r="F107" s="193" t="s">
        <v>2065</v>
      </c>
      <c r="G107" s="193" t="s">
        <v>1130</v>
      </c>
      <c r="H107" s="194">
        <v>182</v>
      </c>
      <c r="I107" s="195" t="s">
        <v>702</v>
      </c>
      <c r="J107" s="196">
        <v>4</v>
      </c>
      <c r="K107" s="196"/>
      <c r="L107" s="196">
        <v>4</v>
      </c>
      <c r="M107" s="194">
        <v>1</v>
      </c>
      <c r="N107" s="194">
        <v>3.8</v>
      </c>
      <c r="O107" s="194" t="s">
        <v>674</v>
      </c>
      <c r="P107" s="194" t="s">
        <v>13</v>
      </c>
      <c r="Q107" s="194" t="s">
        <v>703</v>
      </c>
      <c r="R107" s="194" t="s">
        <v>2160</v>
      </c>
      <c r="S107" s="194"/>
      <c r="T107" s="19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4</v>
      </c>
      <c r="U107" s="194">
        <f t="shared" ca="1" si="13"/>
        <v>0</v>
      </c>
      <c r="V107" s="194">
        <f t="shared" ca="1" si="14"/>
        <v>1</v>
      </c>
      <c r="W107" s="194"/>
      <c r="X107" s="194"/>
      <c r="Y107" s="194"/>
      <c r="Z107" s="194"/>
      <c r="AA107" s="194"/>
      <c r="AB107" s="194"/>
      <c r="AC107" s="194">
        <v>0.1</v>
      </c>
      <c r="AD107" s="197"/>
      <c r="AE107" s="192"/>
      <c r="AF107" s="192"/>
      <c r="AG107" s="198"/>
      <c r="AH107" s="173"/>
      <c r="AI107" s="173"/>
      <c r="AJ107" s="173">
        <v>0</v>
      </c>
      <c r="AK107" s="173">
        <v>0</v>
      </c>
      <c r="AL107" s="173">
        <v>0</v>
      </c>
      <c r="AM107" s="173">
        <v>0</v>
      </c>
      <c r="AN107" s="173">
        <v>0</v>
      </c>
      <c r="AO107" s="173">
        <v>0</v>
      </c>
      <c r="AP107" s="173">
        <v>0</v>
      </c>
      <c r="AQ107" s="173" t="s">
        <v>2162</v>
      </c>
      <c r="AR107" s="173" t="s">
        <v>2045</v>
      </c>
      <c r="AS107" s="173"/>
      <c r="AT107" s="173" t="s">
        <v>2046</v>
      </c>
      <c r="AU107" s="196">
        <v>4</v>
      </c>
      <c r="AV107" s="199">
        <v>46181</v>
      </c>
      <c r="AW107" s="173">
        <f>+L107-AU107</f>
        <v>0</v>
      </c>
      <c r="AX107" s="173" t="s">
        <v>2226</v>
      </c>
      <c r="AY107" s="173"/>
      <c r="AZ107" s="173" t="s">
        <v>2227</v>
      </c>
      <c r="BA107" s="173">
        <v>4</v>
      </c>
      <c r="BB107" s="199">
        <v>46181</v>
      </c>
      <c r="BC107" s="173">
        <f>+L107-BA107</f>
        <v>0</v>
      </c>
    </row>
    <row r="108" spans="1:55" ht="19.5" customHeight="1">
      <c r="A108" s="192"/>
      <c r="B108" s="193" t="s">
        <v>2229</v>
      </c>
      <c r="C108" s="193" t="s">
        <v>2232</v>
      </c>
      <c r="D108" s="193" t="s">
        <v>781</v>
      </c>
      <c r="E108" s="193" t="s">
        <v>1026</v>
      </c>
      <c r="F108" s="193" t="s">
        <v>2066</v>
      </c>
      <c r="G108" s="193" t="s">
        <v>2048</v>
      </c>
      <c r="H108" s="194">
        <v>279</v>
      </c>
      <c r="I108" s="195" t="s">
        <v>702</v>
      </c>
      <c r="J108" s="196">
        <v>4</v>
      </c>
      <c r="K108" s="196"/>
      <c r="L108" s="196">
        <v>4</v>
      </c>
      <c r="M108" s="194">
        <v>1.7</v>
      </c>
      <c r="N108" s="194">
        <v>6.7</v>
      </c>
      <c r="O108" s="194" t="s">
        <v>674</v>
      </c>
      <c r="P108" s="194" t="s">
        <v>13</v>
      </c>
      <c r="Q108" s="194" t="s">
        <v>703</v>
      </c>
      <c r="R108" s="194" t="s">
        <v>2160</v>
      </c>
      <c r="S108" s="194"/>
      <c r="T108" s="19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94">
        <f t="shared" ca="1" si="13"/>
        <v>0</v>
      </c>
      <c r="V108" s="194">
        <f t="shared" ca="1" si="14"/>
        <v>1</v>
      </c>
      <c r="W108" s="194"/>
      <c r="X108" s="194"/>
      <c r="Y108" s="194"/>
      <c r="Z108" s="194"/>
      <c r="AA108" s="194"/>
      <c r="AB108" s="194"/>
      <c r="AC108" s="194">
        <v>0.2</v>
      </c>
      <c r="AD108" s="197"/>
      <c r="AE108" s="192"/>
      <c r="AF108" s="192"/>
      <c r="AG108" s="198"/>
      <c r="AH108" s="173"/>
      <c r="AI108" s="173"/>
      <c r="AJ108" s="173">
        <v>0</v>
      </c>
      <c r="AK108" s="173">
        <v>0</v>
      </c>
      <c r="AL108" s="173">
        <v>0</v>
      </c>
      <c r="AM108" s="173">
        <v>0</v>
      </c>
      <c r="AN108" s="173">
        <v>0</v>
      </c>
      <c r="AO108" s="173">
        <v>0</v>
      </c>
      <c r="AP108" s="173">
        <v>0</v>
      </c>
      <c r="AQ108" s="173" t="s">
        <v>2162</v>
      </c>
      <c r="AR108" s="173" t="s">
        <v>2045</v>
      </c>
      <c r="AS108" s="173"/>
      <c r="AT108" s="173" t="s">
        <v>2046</v>
      </c>
      <c r="AU108" s="196">
        <v>4</v>
      </c>
      <c r="AV108" s="199">
        <v>46181</v>
      </c>
      <c r="AW108" s="173">
        <f>+L108-AU108</f>
        <v>0</v>
      </c>
      <c r="AX108" s="173" t="s">
        <v>2226</v>
      </c>
      <c r="AY108" s="173"/>
      <c r="AZ108" s="173" t="s">
        <v>2227</v>
      </c>
      <c r="BA108" s="173">
        <v>4</v>
      </c>
      <c r="BB108" s="199">
        <v>46181</v>
      </c>
      <c r="BC108" s="173">
        <f>+L108-BA108</f>
        <v>0</v>
      </c>
    </row>
    <row r="109" spans="1:55" ht="19.5" customHeight="1">
      <c r="A109" s="192"/>
      <c r="B109" s="193" t="s">
        <v>2229</v>
      </c>
      <c r="C109" s="193" t="s">
        <v>2232</v>
      </c>
      <c r="D109" s="193" t="s">
        <v>1997</v>
      </c>
      <c r="E109" s="193" t="s">
        <v>2238</v>
      </c>
      <c r="F109" s="193" t="s">
        <v>2067</v>
      </c>
      <c r="G109" s="193" t="s">
        <v>2050</v>
      </c>
      <c r="H109" s="194">
        <v>4644</v>
      </c>
      <c r="I109" s="195" t="s">
        <v>702</v>
      </c>
      <c r="J109" s="196">
        <v>1</v>
      </c>
      <c r="K109" s="196"/>
      <c r="L109" s="196">
        <v>1</v>
      </c>
      <c r="M109" s="194">
        <v>2662.5</v>
      </c>
      <c r="N109" s="194">
        <v>2662.5</v>
      </c>
      <c r="O109" s="194" t="s">
        <v>674</v>
      </c>
      <c r="P109" s="194" t="s">
        <v>13</v>
      </c>
      <c r="Q109" s="194" t="s">
        <v>703</v>
      </c>
      <c r="R109" s="194" t="s">
        <v>2160</v>
      </c>
      <c r="S109" s="194"/>
      <c r="T109" s="19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4">
        <f t="shared" ca="1" si="13"/>
        <v>0</v>
      </c>
      <c r="V109" s="194">
        <f t="shared" ca="1" si="14"/>
        <v>1</v>
      </c>
      <c r="W109" s="194"/>
      <c r="X109" s="194"/>
      <c r="Y109" s="194"/>
      <c r="Z109" s="194"/>
      <c r="AA109" s="194"/>
      <c r="AB109" s="194"/>
      <c r="AC109" s="194">
        <v>113.3</v>
      </c>
      <c r="AD109" s="197"/>
      <c r="AE109" s="192"/>
      <c r="AF109" s="192"/>
      <c r="AG109" s="198"/>
      <c r="AH109" s="173"/>
      <c r="AI109" s="173"/>
      <c r="AJ109" s="173">
        <v>0</v>
      </c>
      <c r="AK109" s="173">
        <v>0</v>
      </c>
      <c r="AL109" s="173">
        <v>0</v>
      </c>
      <c r="AM109" s="173">
        <v>0</v>
      </c>
      <c r="AN109" s="173">
        <v>0</v>
      </c>
      <c r="AO109" s="173">
        <v>0</v>
      </c>
      <c r="AP109" s="173">
        <v>0</v>
      </c>
      <c r="AQ109" s="173" t="s">
        <v>2162</v>
      </c>
      <c r="AR109" s="188"/>
      <c r="AS109" s="188"/>
      <c r="AT109" s="173" t="s">
        <v>576</v>
      </c>
      <c r="AU109" s="196">
        <v>1</v>
      </c>
      <c r="AV109" s="191"/>
      <c r="AW109" s="173">
        <f>+L109-AU109</f>
        <v>0</v>
      </c>
      <c r="AX109" s="173"/>
      <c r="AY109" s="173"/>
      <c r="AZ109" s="173" t="s">
        <v>576</v>
      </c>
      <c r="BA109" s="196">
        <v>1</v>
      </c>
      <c r="BB109" s="199"/>
      <c r="BC109" s="173">
        <f>+L109-BA109</f>
        <v>0</v>
      </c>
    </row>
    <row r="110" spans="1:55" ht="19.5" customHeight="1">
      <c r="A110" s="309">
        <f>IF((AE110=""),"",COUNTIFS($AE$10:AE110,"x"))</f>
        <v>11</v>
      </c>
      <c r="B110" s="368" t="s">
        <v>2239</v>
      </c>
      <c r="C110" s="368" t="s">
        <v>2240</v>
      </c>
      <c r="D110" s="368" t="s">
        <v>4635</v>
      </c>
      <c r="E110" s="368"/>
      <c r="F110" s="368"/>
      <c r="G110" s="368" t="s">
        <v>2231</v>
      </c>
      <c r="H110" s="369"/>
      <c r="I110" s="370"/>
      <c r="J110" s="207"/>
      <c r="K110" s="207">
        <v>1</v>
      </c>
      <c r="L110" s="207"/>
      <c r="M110" s="369">
        <v>4708.1000000000004</v>
      </c>
      <c r="N110" s="369">
        <v>4708.1000000000004</v>
      </c>
      <c r="O110" s="369" t="s">
        <v>674</v>
      </c>
      <c r="P110" s="369"/>
      <c r="Q110" s="369"/>
      <c r="R110" s="369" t="s">
        <v>2160</v>
      </c>
      <c r="S110" s="369"/>
      <c r="T110" s="369"/>
      <c r="U110" s="369"/>
      <c r="V110" s="369"/>
      <c r="W110" s="369">
        <f>_xlfn.MINIFS(V:V,C:C,C110,AE:AE,"",AB:AB,"")</f>
        <v>0</v>
      </c>
      <c r="X110" s="369" t="e">
        <f>SUMIFS(T:T,C:C,C110,AE:AE,"")/SUMIFS(L:L,C:C,C110,AE:AE,"",AB:AB,"")</f>
        <v>#DIV/0!</v>
      </c>
      <c r="Y110" s="369"/>
      <c r="Z110" s="369"/>
      <c r="AA110" s="369"/>
      <c r="AB110" s="369"/>
      <c r="AC110" s="369">
        <v>168.2</v>
      </c>
      <c r="AD110" s="371"/>
      <c r="AE110" s="309" t="s">
        <v>675</v>
      </c>
      <c r="AF110" s="309" t="s">
        <v>2161</v>
      </c>
      <c r="AG110" s="372" t="s">
        <v>677</v>
      </c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 t="s">
        <v>2162</v>
      </c>
      <c r="AR110" s="188"/>
      <c r="AS110" s="189"/>
      <c r="AT110" s="188"/>
      <c r="AU110" s="190"/>
      <c r="AV110" s="191"/>
      <c r="AW110" s="188"/>
      <c r="AX110" s="188"/>
      <c r="AY110" s="189"/>
      <c r="AZ110" s="188"/>
      <c r="BA110" s="190"/>
      <c r="BB110" s="191"/>
      <c r="BC110" s="188"/>
    </row>
    <row r="111" spans="1:55" ht="19.5" customHeight="1">
      <c r="A111" s="192"/>
      <c r="B111" s="193" t="s">
        <v>2239</v>
      </c>
      <c r="C111" s="193" t="s">
        <v>2241</v>
      </c>
      <c r="D111" s="193" t="s">
        <v>699</v>
      </c>
      <c r="E111" s="193" t="s">
        <v>1082</v>
      </c>
      <c r="F111" s="193" t="s">
        <v>2072</v>
      </c>
      <c r="G111" s="193" t="s">
        <v>2016</v>
      </c>
      <c r="H111" s="194">
        <v>187</v>
      </c>
      <c r="I111" s="195" t="s">
        <v>702</v>
      </c>
      <c r="J111" s="196">
        <v>1</v>
      </c>
      <c r="K111" s="196"/>
      <c r="L111" s="196">
        <v>1</v>
      </c>
      <c r="M111" s="194">
        <v>1.4</v>
      </c>
      <c r="N111" s="194">
        <v>1.4</v>
      </c>
      <c r="O111" s="194" t="s">
        <v>674</v>
      </c>
      <c r="P111" s="194" t="s">
        <v>11</v>
      </c>
      <c r="Q111" s="194" t="s">
        <v>703</v>
      </c>
      <c r="R111" s="194" t="s">
        <v>2160</v>
      </c>
      <c r="S111" s="194"/>
      <c r="T111" s="19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4">
        <f t="shared" ref="U111:U127" ca="1" si="17">+L111-T111</f>
        <v>0</v>
      </c>
      <c r="V111" s="194">
        <f t="shared" ref="V111:V127" ca="1" si="18">ROUNDDOWN(T111/J111,0)</f>
        <v>1</v>
      </c>
      <c r="W111" s="194"/>
      <c r="X111" s="194"/>
      <c r="Y111" s="194"/>
      <c r="Z111" s="194"/>
      <c r="AA111" s="194"/>
      <c r="AB111" s="194"/>
      <c r="AC111" s="194">
        <v>0</v>
      </c>
      <c r="AD111" s="197"/>
      <c r="AE111" s="192"/>
      <c r="AF111" s="192"/>
      <c r="AG111" s="198"/>
      <c r="AH111" s="173"/>
      <c r="AI111" s="173"/>
      <c r="AJ111" s="173">
        <v>1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2162</v>
      </c>
      <c r="AR111" s="173" t="s">
        <v>2017</v>
      </c>
      <c r="AS111" s="173"/>
      <c r="AT111" s="173" t="s">
        <v>2018</v>
      </c>
      <c r="AU111" s="196">
        <v>1</v>
      </c>
      <c r="AV111" s="199">
        <v>46180</v>
      </c>
      <c r="AW111" s="173">
        <f t="shared" ref="AW111:AW123" si="19">+L111-AU111</f>
        <v>0</v>
      </c>
      <c r="AX111" s="205" t="s">
        <v>2218</v>
      </c>
      <c r="AY111" s="173"/>
      <c r="AZ111" s="173" t="s">
        <v>2219</v>
      </c>
      <c r="BA111" s="173">
        <v>1</v>
      </c>
      <c r="BB111" s="199">
        <v>46181</v>
      </c>
      <c r="BC111" s="173">
        <f t="shared" ref="BC111:BC123" si="20">+L111-BA111</f>
        <v>0</v>
      </c>
    </row>
    <row r="112" spans="1:55" ht="19.5" customHeight="1">
      <c r="A112" s="192"/>
      <c r="B112" s="193" t="s">
        <v>2239</v>
      </c>
      <c r="C112" s="193" t="s">
        <v>2241</v>
      </c>
      <c r="D112" s="193" t="s">
        <v>699</v>
      </c>
      <c r="E112" s="193" t="s">
        <v>1120</v>
      </c>
      <c r="F112" s="193" t="s">
        <v>2073</v>
      </c>
      <c r="G112" s="193" t="s">
        <v>2016</v>
      </c>
      <c r="H112" s="194">
        <v>4268</v>
      </c>
      <c r="I112" s="195" t="s">
        <v>702</v>
      </c>
      <c r="J112" s="196">
        <v>1</v>
      </c>
      <c r="K112" s="196"/>
      <c r="L112" s="196">
        <v>1</v>
      </c>
      <c r="M112" s="194">
        <v>32.700000000000003</v>
      </c>
      <c r="N112" s="194">
        <v>32.700000000000003</v>
      </c>
      <c r="O112" s="194" t="s">
        <v>674</v>
      </c>
      <c r="P112" s="194" t="s">
        <v>11</v>
      </c>
      <c r="Q112" s="194" t="s">
        <v>703</v>
      </c>
      <c r="R112" s="194" t="s">
        <v>2160</v>
      </c>
      <c r="S112" s="194"/>
      <c r="T112" s="194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94">
        <f t="shared" ca="1" si="17"/>
        <v>0</v>
      </c>
      <c r="V112" s="194">
        <f t="shared" ca="1" si="18"/>
        <v>1</v>
      </c>
      <c r="W112" s="194"/>
      <c r="X112" s="194"/>
      <c r="Y112" s="194"/>
      <c r="Z112" s="194"/>
      <c r="AA112" s="194"/>
      <c r="AB112" s="194"/>
      <c r="AC112" s="194">
        <v>1.1000000000000001</v>
      </c>
      <c r="AD112" s="197"/>
      <c r="AE112" s="192"/>
      <c r="AF112" s="192"/>
      <c r="AG112" s="198"/>
      <c r="AH112" s="173"/>
      <c r="AI112" s="173"/>
      <c r="AJ112" s="173">
        <v>1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2162</v>
      </c>
      <c r="AR112" s="173" t="s">
        <v>2017</v>
      </c>
      <c r="AS112" s="173"/>
      <c r="AT112" s="173" t="s">
        <v>2018</v>
      </c>
      <c r="AU112" s="196">
        <v>1</v>
      </c>
      <c r="AV112" s="199">
        <v>46180</v>
      </c>
      <c r="AW112" s="173">
        <f t="shared" si="19"/>
        <v>0</v>
      </c>
      <c r="AX112" s="205" t="s">
        <v>2218</v>
      </c>
      <c r="AY112" s="173"/>
      <c r="AZ112" s="173" t="s">
        <v>2219</v>
      </c>
      <c r="BA112" s="173">
        <v>1</v>
      </c>
      <c r="BB112" s="199">
        <v>46181</v>
      </c>
      <c r="BC112" s="173">
        <f t="shared" si="20"/>
        <v>0</v>
      </c>
    </row>
    <row r="113" spans="1:55" ht="19.5" customHeight="1">
      <c r="A113" s="192"/>
      <c r="B113" s="193" t="s">
        <v>2239</v>
      </c>
      <c r="C113" s="193" t="s">
        <v>2241</v>
      </c>
      <c r="D113" s="193" t="s">
        <v>699</v>
      </c>
      <c r="E113" s="193" t="s">
        <v>1003</v>
      </c>
      <c r="F113" s="193" t="s">
        <v>2074</v>
      </c>
      <c r="G113" s="193" t="s">
        <v>2016</v>
      </c>
      <c r="H113" s="194">
        <v>245</v>
      </c>
      <c r="I113" s="195" t="s">
        <v>702</v>
      </c>
      <c r="J113" s="196">
        <v>1</v>
      </c>
      <c r="K113" s="196"/>
      <c r="L113" s="196">
        <v>1</v>
      </c>
      <c r="M113" s="194">
        <v>1.9</v>
      </c>
      <c r="N113" s="194">
        <v>1.9</v>
      </c>
      <c r="O113" s="194" t="s">
        <v>674</v>
      </c>
      <c r="P113" s="194" t="s">
        <v>11</v>
      </c>
      <c r="Q113" s="194" t="s">
        <v>703</v>
      </c>
      <c r="R113" s="194" t="s">
        <v>2160</v>
      </c>
      <c r="S113" s="194"/>
      <c r="T113" s="19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94">
        <f t="shared" ca="1" si="17"/>
        <v>0</v>
      </c>
      <c r="V113" s="194">
        <f t="shared" ca="1" si="18"/>
        <v>1</v>
      </c>
      <c r="W113" s="194"/>
      <c r="X113" s="194"/>
      <c r="Y113" s="194"/>
      <c r="Z113" s="194"/>
      <c r="AA113" s="194"/>
      <c r="AB113" s="194"/>
      <c r="AC113" s="194">
        <v>0.1</v>
      </c>
      <c r="AD113" s="197"/>
      <c r="AE113" s="192"/>
      <c r="AF113" s="192"/>
      <c r="AG113" s="198"/>
      <c r="AH113" s="173"/>
      <c r="AI113" s="173"/>
      <c r="AJ113" s="173">
        <v>1</v>
      </c>
      <c r="AK113" s="173">
        <v>0</v>
      </c>
      <c r="AL113" s="173">
        <v>0</v>
      </c>
      <c r="AM113" s="173">
        <v>1</v>
      </c>
      <c r="AN113" s="173">
        <v>0</v>
      </c>
      <c r="AO113" s="173">
        <v>0</v>
      </c>
      <c r="AP113" s="173">
        <v>0</v>
      </c>
      <c r="AQ113" s="173" t="s">
        <v>2162</v>
      </c>
      <c r="AR113" s="173" t="s">
        <v>2017</v>
      </c>
      <c r="AS113" s="173"/>
      <c r="AT113" s="173" t="s">
        <v>2018</v>
      </c>
      <c r="AU113" s="196">
        <v>1</v>
      </c>
      <c r="AV113" s="199">
        <v>46180</v>
      </c>
      <c r="AW113" s="173">
        <f t="shared" si="19"/>
        <v>0</v>
      </c>
      <c r="AX113" s="205" t="s">
        <v>2218</v>
      </c>
      <c r="AY113" s="173"/>
      <c r="AZ113" s="173" t="s">
        <v>2219</v>
      </c>
      <c r="BA113" s="173">
        <v>1</v>
      </c>
      <c r="BB113" s="199">
        <v>46181</v>
      </c>
      <c r="BC113" s="173">
        <f t="shared" si="20"/>
        <v>0</v>
      </c>
    </row>
    <row r="114" spans="1:55" ht="19.5" customHeight="1">
      <c r="A114" s="192"/>
      <c r="B114" s="193" t="s">
        <v>2239</v>
      </c>
      <c r="C114" s="193" t="s">
        <v>2241</v>
      </c>
      <c r="D114" s="193" t="s">
        <v>717</v>
      </c>
      <c r="E114" s="193" t="s">
        <v>1055</v>
      </c>
      <c r="F114" s="193" t="s">
        <v>2075</v>
      </c>
      <c r="G114" s="193" t="s">
        <v>1980</v>
      </c>
      <c r="H114" s="194">
        <v>12198</v>
      </c>
      <c r="I114" s="195" t="s">
        <v>702</v>
      </c>
      <c r="J114" s="196">
        <v>1</v>
      </c>
      <c r="K114" s="196"/>
      <c r="L114" s="196">
        <v>1</v>
      </c>
      <c r="M114" s="194">
        <v>465.1</v>
      </c>
      <c r="N114" s="194">
        <v>465.1</v>
      </c>
      <c r="O114" s="194" t="s">
        <v>674</v>
      </c>
      <c r="P114" s="194" t="s">
        <v>11</v>
      </c>
      <c r="Q114" s="194" t="s">
        <v>703</v>
      </c>
      <c r="R114" s="194" t="s">
        <v>2160</v>
      </c>
      <c r="S114" s="194"/>
      <c r="T114" s="194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94">
        <f t="shared" ca="1" si="17"/>
        <v>0</v>
      </c>
      <c r="V114" s="194">
        <f t="shared" ca="1" si="18"/>
        <v>1</v>
      </c>
      <c r="W114" s="194"/>
      <c r="X114" s="194"/>
      <c r="Y114" s="194"/>
      <c r="Z114" s="194"/>
      <c r="AA114" s="194"/>
      <c r="AB114" s="194"/>
      <c r="AC114" s="194">
        <v>11.1</v>
      </c>
      <c r="AD114" s="197"/>
      <c r="AE114" s="192"/>
      <c r="AF114" s="192"/>
      <c r="AG114" s="198"/>
      <c r="AH114" s="173"/>
      <c r="AI114" s="173"/>
      <c r="AJ114" s="173">
        <v>1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2162</v>
      </c>
      <c r="AR114" s="188"/>
      <c r="AS114" s="188"/>
      <c r="AT114" s="173" t="s">
        <v>576</v>
      </c>
      <c r="AU114" s="203">
        <v>1</v>
      </c>
      <c r="AV114" s="191"/>
      <c r="AW114" s="173">
        <f t="shared" si="19"/>
        <v>0</v>
      </c>
      <c r="AX114" s="173"/>
      <c r="AY114" s="173"/>
      <c r="AZ114" s="173"/>
      <c r="BA114" s="173"/>
      <c r="BB114" s="199"/>
      <c r="BC114" s="173">
        <f t="shared" si="20"/>
        <v>1</v>
      </c>
    </row>
    <row r="115" spans="1:55" ht="19.5" customHeight="1">
      <c r="A115" s="192"/>
      <c r="B115" s="193" t="s">
        <v>2239</v>
      </c>
      <c r="C115" s="193" t="s">
        <v>2241</v>
      </c>
      <c r="D115" s="193" t="s">
        <v>699</v>
      </c>
      <c r="E115" s="193" t="s">
        <v>961</v>
      </c>
      <c r="F115" s="193" t="s">
        <v>2076</v>
      </c>
      <c r="G115" s="193" t="s">
        <v>701</v>
      </c>
      <c r="H115" s="194">
        <v>166</v>
      </c>
      <c r="I115" s="195" t="s">
        <v>702</v>
      </c>
      <c r="J115" s="196">
        <v>1</v>
      </c>
      <c r="K115" s="196"/>
      <c r="L115" s="196">
        <v>1</v>
      </c>
      <c r="M115" s="194">
        <v>2.2000000000000002</v>
      </c>
      <c r="N115" s="194">
        <v>2.2000000000000002</v>
      </c>
      <c r="O115" s="194" t="s">
        <v>674</v>
      </c>
      <c r="P115" s="194" t="s">
        <v>11</v>
      </c>
      <c r="Q115" s="194" t="s">
        <v>703</v>
      </c>
      <c r="R115" s="194" t="s">
        <v>2160</v>
      </c>
      <c r="S115" s="194"/>
      <c r="T115" s="19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94">
        <f t="shared" ca="1" si="17"/>
        <v>0</v>
      </c>
      <c r="V115" s="194">
        <f t="shared" ca="1" si="18"/>
        <v>1</v>
      </c>
      <c r="W115" s="194"/>
      <c r="X115" s="194"/>
      <c r="Y115" s="194"/>
      <c r="Z115" s="194"/>
      <c r="AA115" s="194"/>
      <c r="AB115" s="194"/>
      <c r="AC115" s="194">
        <v>0.1</v>
      </c>
      <c r="AD115" s="197"/>
      <c r="AE115" s="192"/>
      <c r="AF115" s="192"/>
      <c r="AG115" s="198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2162</v>
      </c>
      <c r="AR115" s="173" t="s">
        <v>2023</v>
      </c>
      <c r="AS115" s="173"/>
      <c r="AT115" s="173" t="s">
        <v>2024</v>
      </c>
      <c r="AU115" s="196">
        <v>1</v>
      </c>
      <c r="AV115" s="199">
        <v>46180</v>
      </c>
      <c r="AW115" s="173">
        <f t="shared" si="19"/>
        <v>0</v>
      </c>
      <c r="AX115" s="205" t="s">
        <v>2220</v>
      </c>
      <c r="AY115" s="173"/>
      <c r="AZ115" s="173" t="s">
        <v>2221</v>
      </c>
      <c r="BA115" s="173">
        <v>1</v>
      </c>
      <c r="BB115" s="199">
        <v>46181</v>
      </c>
      <c r="BC115" s="173">
        <f t="shared" si="20"/>
        <v>0</v>
      </c>
    </row>
    <row r="116" spans="1:55" ht="19.5" customHeight="1">
      <c r="A116" s="192"/>
      <c r="B116" s="193" t="s">
        <v>2239</v>
      </c>
      <c r="C116" s="193" t="s">
        <v>2241</v>
      </c>
      <c r="D116" s="193" t="s">
        <v>699</v>
      </c>
      <c r="E116" s="193" t="s">
        <v>718</v>
      </c>
      <c r="F116" s="193" t="s">
        <v>2077</v>
      </c>
      <c r="G116" s="193" t="s">
        <v>701</v>
      </c>
      <c r="H116" s="194">
        <v>4279</v>
      </c>
      <c r="I116" s="195" t="s">
        <v>702</v>
      </c>
      <c r="J116" s="196">
        <v>1</v>
      </c>
      <c r="K116" s="196"/>
      <c r="L116" s="196">
        <v>1</v>
      </c>
      <c r="M116" s="194">
        <v>57.1</v>
      </c>
      <c r="N116" s="194">
        <v>57.1</v>
      </c>
      <c r="O116" s="194" t="s">
        <v>674</v>
      </c>
      <c r="P116" s="194" t="s">
        <v>11</v>
      </c>
      <c r="Q116" s="194" t="s">
        <v>703</v>
      </c>
      <c r="R116" s="194" t="s">
        <v>2160</v>
      </c>
      <c r="S116" s="194"/>
      <c r="T116" s="194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4">
        <f t="shared" ca="1" si="17"/>
        <v>0</v>
      </c>
      <c r="V116" s="194">
        <f t="shared" ca="1" si="18"/>
        <v>1</v>
      </c>
      <c r="W116" s="194"/>
      <c r="X116" s="194"/>
      <c r="Y116" s="194"/>
      <c r="Z116" s="194"/>
      <c r="AA116" s="194"/>
      <c r="AB116" s="194"/>
      <c r="AC116" s="194">
        <v>1.5</v>
      </c>
      <c r="AD116" s="197"/>
      <c r="AE116" s="192"/>
      <c r="AF116" s="192"/>
      <c r="AG116" s="198"/>
      <c r="AH116" s="173"/>
      <c r="AI116" s="173"/>
      <c r="AJ116" s="173">
        <v>1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2162</v>
      </c>
      <c r="AR116" s="173" t="s">
        <v>2023</v>
      </c>
      <c r="AS116" s="173"/>
      <c r="AT116" s="173" t="s">
        <v>2024</v>
      </c>
      <c r="AU116" s="196">
        <v>1</v>
      </c>
      <c r="AV116" s="199">
        <v>46180</v>
      </c>
      <c r="AW116" s="173">
        <f t="shared" si="19"/>
        <v>0</v>
      </c>
      <c r="AX116" s="205" t="s">
        <v>2220</v>
      </c>
      <c r="AY116" s="173"/>
      <c r="AZ116" s="173" t="s">
        <v>2221</v>
      </c>
      <c r="BA116" s="173">
        <v>1</v>
      </c>
      <c r="BB116" s="199">
        <v>46181</v>
      </c>
      <c r="BC116" s="173">
        <f t="shared" si="20"/>
        <v>0</v>
      </c>
    </row>
    <row r="117" spans="1:55" ht="19.5" customHeight="1">
      <c r="A117" s="192"/>
      <c r="B117" s="193" t="s">
        <v>2239</v>
      </c>
      <c r="C117" s="193" t="s">
        <v>2241</v>
      </c>
      <c r="D117" s="193" t="s">
        <v>699</v>
      </c>
      <c r="E117" s="193" t="s">
        <v>2222</v>
      </c>
      <c r="F117" s="193" t="s">
        <v>2078</v>
      </c>
      <c r="G117" s="193" t="s">
        <v>701</v>
      </c>
      <c r="H117" s="194">
        <v>270</v>
      </c>
      <c r="I117" s="195" t="s">
        <v>702</v>
      </c>
      <c r="J117" s="196">
        <v>1</v>
      </c>
      <c r="K117" s="196"/>
      <c r="L117" s="196">
        <v>1</v>
      </c>
      <c r="M117" s="194">
        <v>3.6</v>
      </c>
      <c r="N117" s="194">
        <v>3.6</v>
      </c>
      <c r="O117" s="194" t="s">
        <v>674</v>
      </c>
      <c r="P117" s="194" t="s">
        <v>11</v>
      </c>
      <c r="Q117" s="194" t="s">
        <v>703</v>
      </c>
      <c r="R117" s="194" t="s">
        <v>2160</v>
      </c>
      <c r="S117" s="194"/>
      <c r="T117" s="19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94">
        <f t="shared" ca="1" si="17"/>
        <v>0</v>
      </c>
      <c r="V117" s="194">
        <f t="shared" ca="1" si="18"/>
        <v>1</v>
      </c>
      <c r="W117" s="194"/>
      <c r="X117" s="194"/>
      <c r="Y117" s="194"/>
      <c r="Z117" s="194"/>
      <c r="AA117" s="194"/>
      <c r="AB117" s="194"/>
      <c r="AC117" s="194">
        <v>0.1</v>
      </c>
      <c r="AD117" s="197"/>
      <c r="AE117" s="192"/>
      <c r="AF117" s="192"/>
      <c r="AG117" s="198"/>
      <c r="AH117" s="173"/>
      <c r="AI117" s="173"/>
      <c r="AJ117" s="173">
        <v>0</v>
      </c>
      <c r="AK117" s="173">
        <v>0</v>
      </c>
      <c r="AL117" s="173">
        <v>0</v>
      </c>
      <c r="AM117" s="173">
        <v>0</v>
      </c>
      <c r="AN117" s="173">
        <v>0</v>
      </c>
      <c r="AO117" s="173">
        <v>0</v>
      </c>
      <c r="AP117" s="173">
        <v>0</v>
      </c>
      <c r="AQ117" s="173" t="s">
        <v>2162</v>
      </c>
      <c r="AR117" s="173" t="s">
        <v>2023</v>
      </c>
      <c r="AS117" s="173"/>
      <c r="AT117" s="173" t="s">
        <v>2024</v>
      </c>
      <c r="AU117" s="196">
        <v>1</v>
      </c>
      <c r="AV117" s="199">
        <v>46180</v>
      </c>
      <c r="AW117" s="173">
        <f t="shared" si="19"/>
        <v>0</v>
      </c>
      <c r="AX117" s="205" t="s">
        <v>2220</v>
      </c>
      <c r="AY117" s="173"/>
      <c r="AZ117" s="173" t="s">
        <v>2221</v>
      </c>
      <c r="BA117" s="173">
        <v>1</v>
      </c>
      <c r="BB117" s="199">
        <v>46181</v>
      </c>
      <c r="BC117" s="173">
        <f t="shared" si="20"/>
        <v>0</v>
      </c>
    </row>
    <row r="118" spans="1:55" ht="19.5" customHeight="1">
      <c r="A118" s="192"/>
      <c r="B118" s="193" t="s">
        <v>2239</v>
      </c>
      <c r="C118" s="193" t="s">
        <v>2241</v>
      </c>
      <c r="D118" s="193" t="s">
        <v>717</v>
      </c>
      <c r="E118" s="193" t="s">
        <v>972</v>
      </c>
      <c r="F118" s="193" t="s">
        <v>2079</v>
      </c>
      <c r="G118" s="193" t="s">
        <v>732</v>
      </c>
      <c r="H118" s="194">
        <v>175</v>
      </c>
      <c r="I118" s="195" t="s">
        <v>702</v>
      </c>
      <c r="J118" s="196">
        <v>10</v>
      </c>
      <c r="K118" s="196"/>
      <c r="L118" s="196">
        <v>10</v>
      </c>
      <c r="M118" s="194">
        <v>4.3</v>
      </c>
      <c r="N118" s="194">
        <v>43.1</v>
      </c>
      <c r="O118" s="194" t="s">
        <v>674</v>
      </c>
      <c r="P118" s="194" t="s">
        <v>11</v>
      </c>
      <c r="Q118" s="194" t="s">
        <v>703</v>
      </c>
      <c r="R118" s="194" t="s">
        <v>2160</v>
      </c>
      <c r="S118" s="194"/>
      <c r="T118" s="19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10</v>
      </c>
      <c r="U118" s="194">
        <f t="shared" ca="1" si="17"/>
        <v>0</v>
      </c>
      <c r="V118" s="194">
        <f t="shared" ca="1" si="18"/>
        <v>1</v>
      </c>
      <c r="W118" s="194"/>
      <c r="X118" s="194"/>
      <c r="Y118" s="194"/>
      <c r="Z118" s="194"/>
      <c r="AA118" s="194"/>
      <c r="AB118" s="194"/>
      <c r="AC118" s="194">
        <v>1.2</v>
      </c>
      <c r="AD118" s="197"/>
      <c r="AE118" s="192"/>
      <c r="AF118" s="192"/>
      <c r="AG118" s="198"/>
      <c r="AH118" s="173"/>
      <c r="AI118" s="173"/>
      <c r="AJ118" s="173">
        <v>0</v>
      </c>
      <c r="AK118" s="173">
        <v>0</v>
      </c>
      <c r="AL118" s="173">
        <v>0</v>
      </c>
      <c r="AM118" s="173">
        <v>1</v>
      </c>
      <c r="AN118" s="173">
        <v>0</v>
      </c>
      <c r="AO118" s="173">
        <v>0</v>
      </c>
      <c r="AP118" s="173">
        <v>0</v>
      </c>
      <c r="AQ118" s="173" t="s">
        <v>2162</v>
      </c>
      <c r="AR118" s="201" t="s">
        <v>1977</v>
      </c>
      <c r="AS118" s="202"/>
      <c r="AT118" s="202" t="s">
        <v>1978</v>
      </c>
      <c r="AU118" s="196">
        <v>10</v>
      </c>
      <c r="AV118" s="204">
        <v>46181</v>
      </c>
      <c r="AW118" s="173">
        <f t="shared" si="19"/>
        <v>0</v>
      </c>
      <c r="AX118" s="205" t="s">
        <v>2209</v>
      </c>
      <c r="AY118" s="173"/>
      <c r="AZ118" s="173" t="s">
        <v>2210</v>
      </c>
      <c r="BA118" s="196">
        <v>10</v>
      </c>
      <c r="BB118" s="199">
        <v>46181</v>
      </c>
      <c r="BC118" s="173">
        <f t="shared" si="20"/>
        <v>0</v>
      </c>
    </row>
    <row r="119" spans="1:55" ht="19.5" customHeight="1">
      <c r="A119" s="192"/>
      <c r="B119" s="193" t="s">
        <v>2239</v>
      </c>
      <c r="C119" s="193" t="s">
        <v>2241</v>
      </c>
      <c r="D119" s="193" t="s">
        <v>717</v>
      </c>
      <c r="E119" s="193" t="s">
        <v>973</v>
      </c>
      <c r="F119" s="193" t="s">
        <v>2081</v>
      </c>
      <c r="G119" s="193" t="s">
        <v>732</v>
      </c>
      <c r="H119" s="194">
        <v>392</v>
      </c>
      <c r="I119" s="195" t="s">
        <v>702</v>
      </c>
      <c r="J119" s="196">
        <v>10</v>
      </c>
      <c r="K119" s="196"/>
      <c r="L119" s="196">
        <v>10</v>
      </c>
      <c r="M119" s="194">
        <v>9.6</v>
      </c>
      <c r="N119" s="194">
        <v>96.5</v>
      </c>
      <c r="O119" s="194" t="s">
        <v>674</v>
      </c>
      <c r="P119" s="194" t="s">
        <v>11</v>
      </c>
      <c r="Q119" s="194" t="s">
        <v>703</v>
      </c>
      <c r="R119" s="194" t="s">
        <v>2160</v>
      </c>
      <c r="S119" s="194"/>
      <c r="T119" s="19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10</v>
      </c>
      <c r="U119" s="194">
        <f t="shared" ca="1" si="17"/>
        <v>0</v>
      </c>
      <c r="V119" s="194">
        <f t="shared" ca="1" si="18"/>
        <v>1</v>
      </c>
      <c r="W119" s="194"/>
      <c r="X119" s="194"/>
      <c r="Y119" s="194"/>
      <c r="Z119" s="194"/>
      <c r="AA119" s="194"/>
      <c r="AB119" s="194"/>
      <c r="AC119" s="194">
        <v>2.7</v>
      </c>
      <c r="AD119" s="197"/>
      <c r="AE119" s="192"/>
      <c r="AF119" s="192"/>
      <c r="AG119" s="198"/>
      <c r="AH119" s="173"/>
      <c r="AI119" s="173"/>
      <c r="AJ119" s="173">
        <v>0</v>
      </c>
      <c r="AK119" s="173">
        <v>0</v>
      </c>
      <c r="AL119" s="173">
        <v>0</v>
      </c>
      <c r="AM119" s="173">
        <v>1</v>
      </c>
      <c r="AN119" s="173">
        <v>0</v>
      </c>
      <c r="AO119" s="173">
        <v>0</v>
      </c>
      <c r="AP119" s="173">
        <v>0</v>
      </c>
      <c r="AQ119" s="173" t="s">
        <v>2162</v>
      </c>
      <c r="AR119" s="201" t="s">
        <v>1977</v>
      </c>
      <c r="AS119" s="202"/>
      <c r="AT119" s="202" t="s">
        <v>1978</v>
      </c>
      <c r="AU119" s="196">
        <v>10</v>
      </c>
      <c r="AV119" s="204">
        <v>46181</v>
      </c>
      <c r="AW119" s="173">
        <f t="shared" si="19"/>
        <v>0</v>
      </c>
      <c r="AX119" s="205" t="s">
        <v>2209</v>
      </c>
      <c r="AY119" s="173"/>
      <c r="AZ119" s="173" t="s">
        <v>2210</v>
      </c>
      <c r="BA119" s="196">
        <v>10</v>
      </c>
      <c r="BB119" s="199">
        <v>46181</v>
      </c>
      <c r="BC119" s="173">
        <f t="shared" si="20"/>
        <v>0</v>
      </c>
    </row>
    <row r="120" spans="1:55" ht="19.5" customHeight="1">
      <c r="A120" s="192"/>
      <c r="B120" s="193" t="s">
        <v>2239</v>
      </c>
      <c r="C120" s="193" t="s">
        <v>2241</v>
      </c>
      <c r="D120" s="193" t="s">
        <v>717</v>
      </c>
      <c r="E120" s="193" t="s">
        <v>890</v>
      </c>
      <c r="F120" s="193" t="s">
        <v>2082</v>
      </c>
      <c r="G120" s="193" t="s">
        <v>732</v>
      </c>
      <c r="H120" s="194">
        <v>3927</v>
      </c>
      <c r="I120" s="195" t="s">
        <v>702</v>
      </c>
      <c r="J120" s="196">
        <v>10</v>
      </c>
      <c r="K120" s="196"/>
      <c r="L120" s="196">
        <v>10</v>
      </c>
      <c r="M120" s="194">
        <v>96.6</v>
      </c>
      <c r="N120" s="194">
        <v>965.8</v>
      </c>
      <c r="O120" s="194" t="s">
        <v>674</v>
      </c>
      <c r="P120" s="194" t="s">
        <v>11</v>
      </c>
      <c r="Q120" s="194" t="s">
        <v>703</v>
      </c>
      <c r="R120" s="194" t="s">
        <v>2160</v>
      </c>
      <c r="S120" s="194"/>
      <c r="T120" s="19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10</v>
      </c>
      <c r="U120" s="194">
        <f t="shared" ca="1" si="17"/>
        <v>0</v>
      </c>
      <c r="V120" s="194">
        <f t="shared" ca="1" si="18"/>
        <v>1</v>
      </c>
      <c r="W120" s="194"/>
      <c r="X120" s="194"/>
      <c r="Y120" s="194"/>
      <c r="Z120" s="194"/>
      <c r="AA120" s="194"/>
      <c r="AB120" s="194"/>
      <c r="AC120" s="194">
        <v>26.7</v>
      </c>
      <c r="AD120" s="197"/>
      <c r="AE120" s="192"/>
      <c r="AF120" s="192"/>
      <c r="AG120" s="198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2162</v>
      </c>
      <c r="AR120" s="201" t="s">
        <v>1977</v>
      </c>
      <c r="AS120" s="202"/>
      <c r="AT120" s="202" t="s">
        <v>1978</v>
      </c>
      <c r="AU120" s="196">
        <v>10</v>
      </c>
      <c r="AV120" s="204">
        <v>46181</v>
      </c>
      <c r="AW120" s="173">
        <f t="shared" si="19"/>
        <v>0</v>
      </c>
      <c r="AX120" s="205" t="s">
        <v>2209</v>
      </c>
      <c r="AY120" s="173"/>
      <c r="AZ120" s="173" t="s">
        <v>2210</v>
      </c>
      <c r="BA120" s="196">
        <v>10</v>
      </c>
      <c r="BB120" s="199">
        <v>46181</v>
      </c>
      <c r="BC120" s="173">
        <f t="shared" si="20"/>
        <v>0</v>
      </c>
    </row>
    <row r="121" spans="1:55" ht="19.5" customHeight="1">
      <c r="A121" s="192"/>
      <c r="B121" s="193" t="s">
        <v>2239</v>
      </c>
      <c r="C121" s="193" t="s">
        <v>2241</v>
      </c>
      <c r="D121" s="193" t="s">
        <v>717</v>
      </c>
      <c r="E121" s="193" t="s">
        <v>974</v>
      </c>
      <c r="F121" s="193" t="s">
        <v>2083</v>
      </c>
      <c r="G121" s="193" t="s">
        <v>732</v>
      </c>
      <c r="H121" s="194">
        <v>270</v>
      </c>
      <c r="I121" s="195" t="s">
        <v>702</v>
      </c>
      <c r="J121" s="196">
        <v>10</v>
      </c>
      <c r="K121" s="196"/>
      <c r="L121" s="196">
        <v>10</v>
      </c>
      <c r="M121" s="194">
        <v>6.6</v>
      </c>
      <c r="N121" s="194">
        <v>66.400000000000006</v>
      </c>
      <c r="O121" s="194" t="s">
        <v>674</v>
      </c>
      <c r="P121" s="194" t="s">
        <v>11</v>
      </c>
      <c r="Q121" s="194" t="s">
        <v>703</v>
      </c>
      <c r="R121" s="194" t="s">
        <v>2160</v>
      </c>
      <c r="S121" s="194"/>
      <c r="T121" s="19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10</v>
      </c>
      <c r="U121" s="194">
        <f t="shared" ca="1" si="17"/>
        <v>0</v>
      </c>
      <c r="V121" s="194">
        <f t="shared" ca="1" si="18"/>
        <v>1</v>
      </c>
      <c r="W121" s="194"/>
      <c r="X121" s="194"/>
      <c r="Y121" s="194"/>
      <c r="Z121" s="194"/>
      <c r="AA121" s="194"/>
      <c r="AB121" s="194"/>
      <c r="AC121" s="194">
        <v>1.8</v>
      </c>
      <c r="AD121" s="197"/>
      <c r="AE121" s="192"/>
      <c r="AF121" s="192"/>
      <c r="AG121" s="198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2162</v>
      </c>
      <c r="AR121" s="201" t="s">
        <v>1977</v>
      </c>
      <c r="AS121" s="202"/>
      <c r="AT121" s="202" t="s">
        <v>1978</v>
      </c>
      <c r="AU121" s="196">
        <v>10</v>
      </c>
      <c r="AV121" s="204">
        <v>46181</v>
      </c>
      <c r="AW121" s="173">
        <f t="shared" si="19"/>
        <v>0</v>
      </c>
      <c r="AX121" s="205" t="s">
        <v>2209</v>
      </c>
      <c r="AY121" s="173"/>
      <c r="AZ121" s="173" t="s">
        <v>2210</v>
      </c>
      <c r="BA121" s="196">
        <v>10</v>
      </c>
      <c r="BB121" s="199">
        <v>46181</v>
      </c>
      <c r="BC121" s="173">
        <f t="shared" si="20"/>
        <v>0</v>
      </c>
    </row>
    <row r="122" spans="1:55" ht="19.5" customHeight="1">
      <c r="A122" s="192"/>
      <c r="B122" s="193" t="s">
        <v>2239</v>
      </c>
      <c r="C122" s="193" t="s">
        <v>2241</v>
      </c>
      <c r="D122" s="193" t="s">
        <v>717</v>
      </c>
      <c r="E122" s="193" t="s">
        <v>965</v>
      </c>
      <c r="F122" s="193" t="s">
        <v>2080</v>
      </c>
      <c r="G122" s="193" t="s">
        <v>732</v>
      </c>
      <c r="H122" s="194">
        <v>12036</v>
      </c>
      <c r="I122" s="195" t="s">
        <v>702</v>
      </c>
      <c r="J122" s="196">
        <v>1</v>
      </c>
      <c r="K122" s="196"/>
      <c r="L122" s="196">
        <v>1</v>
      </c>
      <c r="M122" s="194">
        <v>296</v>
      </c>
      <c r="N122" s="194">
        <v>296</v>
      </c>
      <c r="O122" s="194" t="s">
        <v>674</v>
      </c>
      <c r="P122" s="194" t="s">
        <v>11</v>
      </c>
      <c r="Q122" s="194" t="s">
        <v>703</v>
      </c>
      <c r="R122" s="194" t="s">
        <v>2160</v>
      </c>
      <c r="S122" s="194"/>
      <c r="T122" s="19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4">
        <f t="shared" ca="1" si="17"/>
        <v>0</v>
      </c>
      <c r="V122" s="194">
        <f t="shared" ca="1" si="18"/>
        <v>1</v>
      </c>
      <c r="W122" s="194"/>
      <c r="X122" s="194"/>
      <c r="Y122" s="194"/>
      <c r="Z122" s="194"/>
      <c r="AA122" s="194"/>
      <c r="AB122" s="194"/>
      <c r="AC122" s="194">
        <v>8.1999999999999993</v>
      </c>
      <c r="AD122" s="197"/>
      <c r="AE122" s="192"/>
      <c r="AF122" s="192"/>
      <c r="AG122" s="198"/>
      <c r="AH122" s="173"/>
      <c r="AI122" s="173"/>
      <c r="AJ122" s="173">
        <v>1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2162</v>
      </c>
      <c r="AR122" s="188"/>
      <c r="AS122" s="188"/>
      <c r="AT122" s="173" t="s">
        <v>576</v>
      </c>
      <c r="AU122" s="196">
        <v>1</v>
      </c>
      <c r="AV122" s="191"/>
      <c r="AW122" s="173">
        <f t="shared" si="19"/>
        <v>0</v>
      </c>
      <c r="AX122" s="173"/>
      <c r="AY122" s="173"/>
      <c r="AZ122" s="173"/>
      <c r="BA122" s="173"/>
      <c r="BB122" s="199"/>
      <c r="BC122" s="173">
        <f t="shared" si="20"/>
        <v>1</v>
      </c>
    </row>
    <row r="123" spans="1:55" ht="19.5" customHeight="1">
      <c r="A123" s="192"/>
      <c r="B123" s="193" t="s">
        <v>2239</v>
      </c>
      <c r="C123" s="193" t="s">
        <v>2241</v>
      </c>
      <c r="D123" s="193" t="s">
        <v>781</v>
      </c>
      <c r="E123" s="193" t="s">
        <v>2223</v>
      </c>
      <c r="F123" s="193" t="s">
        <v>2084</v>
      </c>
      <c r="G123" s="193" t="s">
        <v>2037</v>
      </c>
      <c r="H123" s="194">
        <v>102</v>
      </c>
      <c r="I123" s="195" t="s">
        <v>702</v>
      </c>
      <c r="J123" s="196">
        <v>2</v>
      </c>
      <c r="K123" s="196"/>
      <c r="L123" s="196">
        <v>2</v>
      </c>
      <c r="M123" s="194">
        <v>1.2</v>
      </c>
      <c r="N123" s="194">
        <v>2.4</v>
      </c>
      <c r="O123" s="194" t="s">
        <v>674</v>
      </c>
      <c r="P123" s="194" t="s">
        <v>13</v>
      </c>
      <c r="Q123" s="194" t="s">
        <v>703</v>
      </c>
      <c r="R123" s="194" t="s">
        <v>2160</v>
      </c>
      <c r="S123" s="194"/>
      <c r="T123" s="19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2</v>
      </c>
      <c r="U123" s="194">
        <f t="shared" ca="1" si="17"/>
        <v>0</v>
      </c>
      <c r="V123" s="194">
        <f t="shared" ca="1" si="18"/>
        <v>1</v>
      </c>
      <c r="W123" s="194"/>
      <c r="X123" s="194"/>
      <c r="Y123" s="194"/>
      <c r="Z123" s="194"/>
      <c r="AA123" s="194"/>
      <c r="AB123" s="194"/>
      <c r="AC123" s="194">
        <v>0.1</v>
      </c>
      <c r="AD123" s="197"/>
      <c r="AE123" s="192"/>
      <c r="AF123" s="192"/>
      <c r="AG123" s="198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2162</v>
      </c>
      <c r="AR123" s="173" t="s">
        <v>2038</v>
      </c>
      <c r="AS123" s="173"/>
      <c r="AT123" s="173" t="s">
        <v>2039</v>
      </c>
      <c r="AU123" s="196">
        <v>2</v>
      </c>
      <c r="AV123" s="199">
        <v>46181</v>
      </c>
      <c r="AW123" s="173">
        <f t="shared" si="19"/>
        <v>0</v>
      </c>
      <c r="AX123" s="173" t="s">
        <v>2038</v>
      </c>
      <c r="AY123" s="173"/>
      <c r="AZ123" s="173" t="s">
        <v>2224</v>
      </c>
      <c r="BA123" s="196">
        <v>2</v>
      </c>
      <c r="BB123" s="199">
        <v>46181</v>
      </c>
      <c r="BC123" s="173">
        <f t="shared" si="20"/>
        <v>0</v>
      </c>
    </row>
    <row r="124" spans="1:55" ht="19.5" customHeight="1">
      <c r="A124" s="192"/>
      <c r="B124" s="193" t="s">
        <v>2239</v>
      </c>
      <c r="C124" s="193" t="s">
        <v>2241</v>
      </c>
      <c r="D124" s="193" t="s">
        <v>2042</v>
      </c>
      <c r="E124" s="193" t="s">
        <v>2225</v>
      </c>
      <c r="F124" s="193" t="s">
        <v>2085</v>
      </c>
      <c r="G124" s="193" t="s">
        <v>2041</v>
      </c>
      <c r="H124" s="194">
        <v>16</v>
      </c>
      <c r="I124" s="195" t="s">
        <v>2043</v>
      </c>
      <c r="J124" s="196">
        <v>8</v>
      </c>
      <c r="K124" s="196"/>
      <c r="L124" s="196">
        <v>8</v>
      </c>
      <c r="M124" s="194">
        <v>0.1</v>
      </c>
      <c r="N124" s="194">
        <v>0.8</v>
      </c>
      <c r="O124" s="194" t="s">
        <v>674</v>
      </c>
      <c r="P124" s="194" t="s">
        <v>14</v>
      </c>
      <c r="Q124" s="194" t="s">
        <v>682</v>
      </c>
      <c r="R124" s="194" t="s">
        <v>2160</v>
      </c>
      <c r="S124" s="194"/>
      <c r="T124" s="194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4">
        <f t="shared" ca="1" si="17"/>
        <v>8</v>
      </c>
      <c r="V124" s="194">
        <f t="shared" ca="1" si="18"/>
        <v>0</v>
      </c>
      <c r="W124" s="194"/>
      <c r="X124" s="194"/>
      <c r="Y124" s="194"/>
      <c r="Z124" s="194"/>
      <c r="AA124" s="194"/>
      <c r="AB124" s="194"/>
      <c r="AC124" s="194">
        <v>0</v>
      </c>
      <c r="AD124" s="197"/>
      <c r="AE124" s="192"/>
      <c r="AF124" s="192"/>
      <c r="AG124" s="198"/>
      <c r="AH124" s="173"/>
      <c r="AI124" s="173"/>
      <c r="AJ124" s="173"/>
      <c r="AK124" s="173"/>
      <c r="AL124" s="173"/>
      <c r="AM124" s="173"/>
      <c r="AN124" s="173"/>
      <c r="AO124" s="173"/>
      <c r="AP124" s="173"/>
      <c r="AQ124" s="173" t="s">
        <v>14</v>
      </c>
      <c r="AR124" s="188"/>
      <c r="AS124" s="189"/>
      <c r="AT124" s="188"/>
      <c r="AU124" s="190"/>
      <c r="AV124" s="191"/>
      <c r="AW124" s="188"/>
      <c r="AX124" s="188"/>
      <c r="AY124" s="189"/>
      <c r="AZ124" s="188"/>
      <c r="BA124" s="190"/>
      <c r="BB124" s="191"/>
      <c r="BC124" s="188"/>
    </row>
    <row r="125" spans="1:55" ht="19.5" customHeight="1">
      <c r="A125" s="192"/>
      <c r="B125" s="193" t="s">
        <v>2239</v>
      </c>
      <c r="C125" s="193" t="s">
        <v>2241</v>
      </c>
      <c r="D125" s="193" t="s">
        <v>781</v>
      </c>
      <c r="E125" s="193" t="s">
        <v>834</v>
      </c>
      <c r="F125" s="193" t="s">
        <v>2086</v>
      </c>
      <c r="G125" s="193" t="s">
        <v>1130</v>
      </c>
      <c r="H125" s="194">
        <v>182</v>
      </c>
      <c r="I125" s="195" t="s">
        <v>702</v>
      </c>
      <c r="J125" s="196">
        <v>4</v>
      </c>
      <c r="K125" s="196"/>
      <c r="L125" s="196">
        <v>4</v>
      </c>
      <c r="M125" s="194">
        <v>1</v>
      </c>
      <c r="N125" s="194">
        <v>3.8</v>
      </c>
      <c r="O125" s="194" t="s">
        <v>674</v>
      </c>
      <c r="P125" s="194" t="s">
        <v>13</v>
      </c>
      <c r="Q125" s="194" t="s">
        <v>703</v>
      </c>
      <c r="R125" s="194" t="s">
        <v>2160</v>
      </c>
      <c r="S125" s="194"/>
      <c r="T125" s="19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94">
        <f t="shared" ca="1" si="17"/>
        <v>0</v>
      </c>
      <c r="V125" s="194">
        <f t="shared" ca="1" si="18"/>
        <v>1</v>
      </c>
      <c r="W125" s="194"/>
      <c r="X125" s="194"/>
      <c r="Y125" s="194"/>
      <c r="Z125" s="194"/>
      <c r="AA125" s="194"/>
      <c r="AB125" s="194"/>
      <c r="AC125" s="194">
        <v>0.1</v>
      </c>
      <c r="AD125" s="197"/>
      <c r="AE125" s="192"/>
      <c r="AF125" s="192"/>
      <c r="AG125" s="198"/>
      <c r="AH125" s="173"/>
      <c r="AI125" s="173"/>
      <c r="AJ125" s="173">
        <v>0</v>
      </c>
      <c r="AK125" s="173">
        <v>0</v>
      </c>
      <c r="AL125" s="173">
        <v>0</v>
      </c>
      <c r="AM125" s="173">
        <v>0</v>
      </c>
      <c r="AN125" s="173">
        <v>0</v>
      </c>
      <c r="AO125" s="173">
        <v>0</v>
      </c>
      <c r="AP125" s="173">
        <v>0</v>
      </c>
      <c r="AQ125" s="173" t="s">
        <v>2162</v>
      </c>
      <c r="AR125" s="173" t="s">
        <v>2045</v>
      </c>
      <c r="AS125" s="173"/>
      <c r="AT125" s="173" t="s">
        <v>2046</v>
      </c>
      <c r="AU125" s="196">
        <v>4</v>
      </c>
      <c r="AV125" s="199">
        <v>46181</v>
      </c>
      <c r="AW125" s="173">
        <f>+L125-AU125</f>
        <v>0</v>
      </c>
      <c r="AX125" s="173" t="s">
        <v>2226</v>
      </c>
      <c r="AY125" s="173"/>
      <c r="AZ125" s="173" t="s">
        <v>2227</v>
      </c>
      <c r="BA125" s="173">
        <v>4</v>
      </c>
      <c r="BB125" s="199">
        <v>46181</v>
      </c>
      <c r="BC125" s="173">
        <f>+L125-BA125</f>
        <v>0</v>
      </c>
    </row>
    <row r="126" spans="1:55" ht="19.5" customHeight="1">
      <c r="A126" s="192"/>
      <c r="B126" s="193" t="s">
        <v>2239</v>
      </c>
      <c r="C126" s="193" t="s">
        <v>2241</v>
      </c>
      <c r="D126" s="193" t="s">
        <v>702</v>
      </c>
      <c r="E126" s="193" t="s">
        <v>1026</v>
      </c>
      <c r="F126" s="193" t="s">
        <v>2087</v>
      </c>
      <c r="G126" s="193" t="s">
        <v>2048</v>
      </c>
      <c r="H126" s="194">
        <v>279</v>
      </c>
      <c r="I126" s="195" t="s">
        <v>702</v>
      </c>
      <c r="J126" s="196">
        <v>4</v>
      </c>
      <c r="K126" s="196"/>
      <c r="L126" s="196">
        <v>4</v>
      </c>
      <c r="M126" s="194">
        <v>1.7</v>
      </c>
      <c r="N126" s="194">
        <v>6.7</v>
      </c>
      <c r="O126" s="194" t="s">
        <v>674</v>
      </c>
      <c r="P126" s="194" t="s">
        <v>13</v>
      </c>
      <c r="Q126" s="194" t="s">
        <v>703</v>
      </c>
      <c r="R126" s="194" t="s">
        <v>2160</v>
      </c>
      <c r="S126" s="194"/>
      <c r="T126" s="19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94">
        <f t="shared" ca="1" si="17"/>
        <v>0</v>
      </c>
      <c r="V126" s="194">
        <f t="shared" ca="1" si="18"/>
        <v>1</v>
      </c>
      <c r="W126" s="194"/>
      <c r="X126" s="194"/>
      <c r="Y126" s="194"/>
      <c r="Z126" s="194"/>
      <c r="AA126" s="194"/>
      <c r="AB126" s="194"/>
      <c r="AC126" s="194">
        <v>0.2</v>
      </c>
      <c r="AD126" s="197"/>
      <c r="AE126" s="192"/>
      <c r="AF126" s="192"/>
      <c r="AG126" s="198"/>
      <c r="AH126" s="173"/>
      <c r="AI126" s="173"/>
      <c r="AJ126" s="173">
        <v>0</v>
      </c>
      <c r="AK126" s="173">
        <v>0</v>
      </c>
      <c r="AL126" s="173">
        <v>0</v>
      </c>
      <c r="AM126" s="173">
        <v>0</v>
      </c>
      <c r="AN126" s="173">
        <v>0</v>
      </c>
      <c r="AO126" s="173">
        <v>0</v>
      </c>
      <c r="AP126" s="173">
        <v>0</v>
      </c>
      <c r="AQ126" s="173" t="s">
        <v>2162</v>
      </c>
      <c r="AR126" s="173" t="s">
        <v>2045</v>
      </c>
      <c r="AS126" s="173"/>
      <c r="AT126" s="173" t="s">
        <v>2046</v>
      </c>
      <c r="AU126" s="196">
        <v>4</v>
      </c>
      <c r="AV126" s="199">
        <v>46181</v>
      </c>
      <c r="AW126" s="173">
        <f>+L126-AU126</f>
        <v>0</v>
      </c>
      <c r="AX126" s="173" t="s">
        <v>2226</v>
      </c>
      <c r="AY126" s="173"/>
      <c r="AZ126" s="173" t="s">
        <v>2227</v>
      </c>
      <c r="BA126" s="173">
        <v>4</v>
      </c>
      <c r="BB126" s="199">
        <v>46181</v>
      </c>
      <c r="BC126" s="173">
        <f>+L126-BA126</f>
        <v>0</v>
      </c>
    </row>
    <row r="127" spans="1:55" ht="19.5" customHeight="1">
      <c r="A127" s="192"/>
      <c r="B127" s="193" t="s">
        <v>2239</v>
      </c>
      <c r="C127" s="193" t="s">
        <v>2241</v>
      </c>
      <c r="D127" s="193" t="s">
        <v>1997</v>
      </c>
      <c r="E127" s="193" t="s">
        <v>2238</v>
      </c>
      <c r="F127" s="193" t="s">
        <v>2088</v>
      </c>
      <c r="G127" s="193" t="s">
        <v>2050</v>
      </c>
      <c r="H127" s="194">
        <v>4644</v>
      </c>
      <c r="I127" s="195" t="s">
        <v>702</v>
      </c>
      <c r="J127" s="196">
        <v>1</v>
      </c>
      <c r="K127" s="196"/>
      <c r="L127" s="196">
        <v>1</v>
      </c>
      <c r="M127" s="194">
        <v>2662.5</v>
      </c>
      <c r="N127" s="194">
        <v>2662.5</v>
      </c>
      <c r="O127" s="194" t="s">
        <v>674</v>
      </c>
      <c r="P127" s="194" t="s">
        <v>13</v>
      </c>
      <c r="Q127" s="194" t="s">
        <v>703</v>
      </c>
      <c r="R127" s="194" t="s">
        <v>2160</v>
      </c>
      <c r="S127" s="194"/>
      <c r="T127" s="19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4">
        <f t="shared" ca="1" si="17"/>
        <v>0</v>
      </c>
      <c r="V127" s="194">
        <f t="shared" ca="1" si="18"/>
        <v>1</v>
      </c>
      <c r="W127" s="194"/>
      <c r="X127" s="194"/>
      <c r="Y127" s="194"/>
      <c r="Z127" s="194"/>
      <c r="AA127" s="194"/>
      <c r="AB127" s="194"/>
      <c r="AC127" s="194">
        <v>113.3</v>
      </c>
      <c r="AD127" s="197"/>
      <c r="AE127" s="192"/>
      <c r="AF127" s="192"/>
      <c r="AG127" s="198"/>
      <c r="AH127" s="173"/>
      <c r="AI127" s="173"/>
      <c r="AJ127" s="173">
        <v>0</v>
      </c>
      <c r="AK127" s="173">
        <v>0</v>
      </c>
      <c r="AL127" s="173">
        <v>0</v>
      </c>
      <c r="AM127" s="173">
        <v>0</v>
      </c>
      <c r="AN127" s="173">
        <v>0</v>
      </c>
      <c r="AO127" s="173">
        <v>0</v>
      </c>
      <c r="AP127" s="173">
        <v>0</v>
      </c>
      <c r="AQ127" s="173" t="s">
        <v>2162</v>
      </c>
      <c r="AR127" s="173"/>
      <c r="AS127" s="173"/>
      <c r="AT127" s="173" t="s">
        <v>576</v>
      </c>
      <c r="AU127" s="196">
        <v>1</v>
      </c>
      <c r="AV127" s="199"/>
      <c r="AW127" s="173">
        <f>+L127-AU127</f>
        <v>0</v>
      </c>
      <c r="AX127" s="173"/>
      <c r="AY127" s="173"/>
      <c r="AZ127" s="173" t="s">
        <v>576</v>
      </c>
      <c r="BA127" s="196">
        <v>1</v>
      </c>
      <c r="BB127" s="199"/>
      <c r="BC127" s="173">
        <f>+L127-BA127</f>
        <v>0</v>
      </c>
    </row>
    <row r="128" spans="1:55" ht="19.5" customHeight="1">
      <c r="A128" s="309">
        <f>IF((AE128=""),"",COUNTIFS($AE$10:AE128,"x"))</f>
        <v>12</v>
      </c>
      <c r="B128" s="368" t="s">
        <v>2242</v>
      </c>
      <c r="C128" s="368" t="s">
        <v>2243</v>
      </c>
      <c r="D128" s="368" t="s">
        <v>4635</v>
      </c>
      <c r="E128" s="368"/>
      <c r="F128" s="368"/>
      <c r="G128" s="368" t="s">
        <v>2216</v>
      </c>
      <c r="H128" s="369"/>
      <c r="I128" s="370"/>
      <c r="J128" s="207"/>
      <c r="K128" s="207">
        <v>1</v>
      </c>
      <c r="L128" s="207"/>
      <c r="M128" s="369">
        <v>4891.5</v>
      </c>
      <c r="N128" s="369">
        <f>4623.7+N150+N165</f>
        <v>4891.5</v>
      </c>
      <c r="O128" s="369" t="s">
        <v>674</v>
      </c>
      <c r="P128" s="369"/>
      <c r="Q128" s="369"/>
      <c r="R128" s="369" t="s">
        <v>2160</v>
      </c>
      <c r="S128" s="369"/>
      <c r="T128" s="369"/>
      <c r="U128" s="369"/>
      <c r="V128" s="369"/>
      <c r="W128" s="369">
        <f>_xlfn.MINIFS(V:V,C:C,C128,AE:AE,"",AB:AB,"")</f>
        <v>0</v>
      </c>
      <c r="X128" s="369" t="e">
        <f>SUMIFS(T:T,C:C,C128,AE:AE,"")/SUMIFS(L:L,C:C,C128,AE:AE,"",AB:AB,"")</f>
        <v>#DIV/0!</v>
      </c>
      <c r="Y128" s="369"/>
      <c r="Z128" s="369"/>
      <c r="AA128" s="369"/>
      <c r="AB128" s="369"/>
      <c r="AC128" s="369">
        <v>165.2</v>
      </c>
      <c r="AD128" s="371"/>
      <c r="AE128" s="309" t="s">
        <v>675</v>
      </c>
      <c r="AF128" s="309" t="s">
        <v>2161</v>
      </c>
      <c r="AG128" s="372" t="s">
        <v>677</v>
      </c>
      <c r="AH128" s="187" t="s">
        <v>4636</v>
      </c>
      <c r="AI128" s="187"/>
      <c r="AJ128" s="187"/>
      <c r="AK128" s="187"/>
      <c r="AL128" s="187"/>
      <c r="AM128" s="187"/>
      <c r="AN128" s="187"/>
      <c r="AO128" s="187"/>
      <c r="AP128" s="187"/>
      <c r="AQ128" s="187" t="s">
        <v>2162</v>
      </c>
      <c r="AR128" s="188"/>
      <c r="AS128" s="189"/>
      <c r="AT128" s="188"/>
      <c r="AU128" s="190"/>
      <c r="AV128" s="191"/>
      <c r="AW128" s="188"/>
      <c r="AX128" s="188"/>
      <c r="AY128" s="189"/>
      <c r="AZ128" s="188"/>
      <c r="BA128" s="190"/>
      <c r="BB128" s="191"/>
      <c r="BC128" s="188"/>
    </row>
    <row r="129" spans="1:55" ht="19.5" customHeight="1">
      <c r="A129" s="192"/>
      <c r="B129" s="193" t="s">
        <v>2242</v>
      </c>
      <c r="C129" s="193" t="s">
        <v>2244</v>
      </c>
      <c r="D129" s="193" t="s">
        <v>699</v>
      </c>
      <c r="E129" s="193" t="s">
        <v>987</v>
      </c>
      <c r="F129" s="193" t="s">
        <v>2089</v>
      </c>
      <c r="G129" s="193" t="s">
        <v>2016</v>
      </c>
      <c r="H129" s="194">
        <v>187</v>
      </c>
      <c r="I129" s="195" t="s">
        <v>702</v>
      </c>
      <c r="J129" s="196">
        <v>1</v>
      </c>
      <c r="K129" s="196"/>
      <c r="L129" s="196">
        <v>1</v>
      </c>
      <c r="M129" s="194">
        <v>1.4</v>
      </c>
      <c r="N129" s="194">
        <v>1.4</v>
      </c>
      <c r="O129" s="194" t="s">
        <v>674</v>
      </c>
      <c r="P129" s="194" t="s">
        <v>11</v>
      </c>
      <c r="Q129" s="194" t="s">
        <v>703</v>
      </c>
      <c r="R129" s="194" t="s">
        <v>2160</v>
      </c>
      <c r="S129" s="194"/>
      <c r="T129" s="19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94">
        <f t="shared" ref="U129:U149" ca="1" si="21">+L129-T129</f>
        <v>0</v>
      </c>
      <c r="V129" s="194">
        <f t="shared" ref="V129:V149" ca="1" si="22">ROUNDDOWN(T129/J129,0)</f>
        <v>1</v>
      </c>
      <c r="W129" s="194"/>
      <c r="X129" s="194"/>
      <c r="Y129" s="194"/>
      <c r="Z129" s="194"/>
      <c r="AA129" s="194"/>
      <c r="AB129" s="194"/>
      <c r="AC129" s="194">
        <v>0</v>
      </c>
      <c r="AD129" s="197"/>
      <c r="AE129" s="192"/>
      <c r="AF129" s="192"/>
      <c r="AG129" s="198"/>
      <c r="AH129" s="173"/>
      <c r="AI129" s="173"/>
      <c r="AJ129" s="173">
        <v>1</v>
      </c>
      <c r="AK129" s="173">
        <v>0</v>
      </c>
      <c r="AL129" s="173">
        <v>0</v>
      </c>
      <c r="AM129" s="173">
        <v>1</v>
      </c>
      <c r="AN129" s="173">
        <v>0</v>
      </c>
      <c r="AO129" s="173">
        <v>0</v>
      </c>
      <c r="AP129" s="173">
        <v>0</v>
      </c>
      <c r="AQ129" s="173" t="s">
        <v>2162</v>
      </c>
      <c r="AR129" s="173" t="s">
        <v>2017</v>
      </c>
      <c r="AS129" s="173"/>
      <c r="AT129" s="173" t="s">
        <v>2018</v>
      </c>
      <c r="AU129" s="196">
        <v>1</v>
      </c>
      <c r="AV129" s="199">
        <v>46180</v>
      </c>
      <c r="AW129" s="173">
        <f t="shared" ref="AW129:AW145" si="23">+L129-AU129</f>
        <v>0</v>
      </c>
      <c r="AX129" s="205" t="s">
        <v>2218</v>
      </c>
      <c r="AY129" s="173"/>
      <c r="AZ129" s="173" t="s">
        <v>2219</v>
      </c>
      <c r="BA129" s="173">
        <v>1</v>
      </c>
      <c r="BB129" s="199">
        <v>46181</v>
      </c>
      <c r="BC129" s="173">
        <f t="shared" ref="BC129:BC145" si="24">+L129-BA129</f>
        <v>0</v>
      </c>
    </row>
    <row r="130" spans="1:55" ht="19.5" customHeight="1">
      <c r="A130" s="192"/>
      <c r="B130" s="193" t="s">
        <v>2242</v>
      </c>
      <c r="C130" s="193" t="s">
        <v>2244</v>
      </c>
      <c r="D130" s="193" t="s">
        <v>699</v>
      </c>
      <c r="E130" s="193" t="s">
        <v>945</v>
      </c>
      <c r="F130" s="193" t="s">
        <v>2090</v>
      </c>
      <c r="G130" s="193" t="s">
        <v>2016</v>
      </c>
      <c r="H130" s="194">
        <v>4268</v>
      </c>
      <c r="I130" s="195" t="s">
        <v>702</v>
      </c>
      <c r="J130" s="196">
        <v>1</v>
      </c>
      <c r="K130" s="196"/>
      <c r="L130" s="196">
        <v>1</v>
      </c>
      <c r="M130" s="194">
        <v>32.700000000000003</v>
      </c>
      <c r="N130" s="194">
        <v>32.700000000000003</v>
      </c>
      <c r="O130" s="194" t="s">
        <v>674</v>
      </c>
      <c r="P130" s="194" t="s">
        <v>11</v>
      </c>
      <c r="Q130" s="194" t="s">
        <v>703</v>
      </c>
      <c r="R130" s="194" t="s">
        <v>2160</v>
      </c>
      <c r="S130" s="194"/>
      <c r="T130" s="19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94">
        <f t="shared" ca="1" si="21"/>
        <v>0</v>
      </c>
      <c r="V130" s="194">
        <f t="shared" ca="1" si="22"/>
        <v>1</v>
      </c>
      <c r="W130" s="194"/>
      <c r="X130" s="194"/>
      <c r="Y130" s="194"/>
      <c r="Z130" s="194"/>
      <c r="AA130" s="194"/>
      <c r="AB130" s="194"/>
      <c r="AC130" s="194">
        <v>1.1000000000000001</v>
      </c>
      <c r="AD130" s="197"/>
      <c r="AE130" s="192"/>
      <c r="AF130" s="192"/>
      <c r="AG130" s="198"/>
      <c r="AH130" s="173"/>
      <c r="AI130" s="173"/>
      <c r="AJ130" s="173">
        <v>1</v>
      </c>
      <c r="AK130" s="173">
        <v>0</v>
      </c>
      <c r="AL130" s="173">
        <v>0</v>
      </c>
      <c r="AM130" s="173">
        <v>1</v>
      </c>
      <c r="AN130" s="173">
        <v>0</v>
      </c>
      <c r="AO130" s="173">
        <v>0</v>
      </c>
      <c r="AP130" s="173">
        <v>0</v>
      </c>
      <c r="AQ130" s="173" t="s">
        <v>2162</v>
      </c>
      <c r="AR130" s="173" t="s">
        <v>2017</v>
      </c>
      <c r="AS130" s="173"/>
      <c r="AT130" s="173" t="s">
        <v>2018</v>
      </c>
      <c r="AU130" s="196">
        <v>1</v>
      </c>
      <c r="AV130" s="199">
        <v>46180</v>
      </c>
      <c r="AW130" s="173">
        <f t="shared" si="23"/>
        <v>0</v>
      </c>
      <c r="AX130" s="205" t="s">
        <v>2218</v>
      </c>
      <c r="AY130" s="173"/>
      <c r="AZ130" s="173" t="s">
        <v>2219</v>
      </c>
      <c r="BA130" s="173">
        <v>1</v>
      </c>
      <c r="BB130" s="199">
        <v>46181</v>
      </c>
      <c r="BC130" s="173">
        <f t="shared" si="24"/>
        <v>0</v>
      </c>
    </row>
    <row r="131" spans="1:55" ht="19.5" customHeight="1">
      <c r="A131" s="192"/>
      <c r="B131" s="193" t="s">
        <v>2242</v>
      </c>
      <c r="C131" s="193" t="s">
        <v>2244</v>
      </c>
      <c r="D131" s="193" t="s">
        <v>699</v>
      </c>
      <c r="E131" s="193" t="s">
        <v>2233</v>
      </c>
      <c r="F131" s="193" t="s">
        <v>2091</v>
      </c>
      <c r="G131" s="193" t="s">
        <v>2016</v>
      </c>
      <c r="H131" s="194">
        <v>245</v>
      </c>
      <c r="I131" s="195" t="s">
        <v>702</v>
      </c>
      <c r="J131" s="196">
        <v>1</v>
      </c>
      <c r="K131" s="196"/>
      <c r="L131" s="196">
        <v>1</v>
      </c>
      <c r="M131" s="194">
        <v>1.9</v>
      </c>
      <c r="N131" s="194">
        <v>1.9</v>
      </c>
      <c r="O131" s="194" t="s">
        <v>674</v>
      </c>
      <c r="P131" s="194" t="s">
        <v>11</v>
      </c>
      <c r="Q131" s="194" t="s">
        <v>703</v>
      </c>
      <c r="R131" s="194" t="s">
        <v>2160</v>
      </c>
      <c r="S131" s="194"/>
      <c r="T131" s="19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94">
        <f t="shared" ca="1" si="21"/>
        <v>0</v>
      </c>
      <c r="V131" s="194">
        <f t="shared" ca="1" si="22"/>
        <v>1</v>
      </c>
      <c r="W131" s="194"/>
      <c r="X131" s="194"/>
      <c r="Y131" s="194"/>
      <c r="Z131" s="194"/>
      <c r="AA131" s="194"/>
      <c r="AB131" s="194"/>
      <c r="AC131" s="194">
        <v>0.1</v>
      </c>
      <c r="AD131" s="197"/>
      <c r="AE131" s="192"/>
      <c r="AF131" s="192"/>
      <c r="AG131" s="198"/>
      <c r="AH131" s="173"/>
      <c r="AI131" s="173"/>
      <c r="AJ131" s="173">
        <v>1</v>
      </c>
      <c r="AK131" s="173">
        <v>0</v>
      </c>
      <c r="AL131" s="173">
        <v>0</v>
      </c>
      <c r="AM131" s="173">
        <v>1</v>
      </c>
      <c r="AN131" s="173">
        <v>0</v>
      </c>
      <c r="AO131" s="173">
        <v>0</v>
      </c>
      <c r="AP131" s="173">
        <v>0</v>
      </c>
      <c r="AQ131" s="173" t="s">
        <v>2162</v>
      </c>
      <c r="AR131" s="173" t="s">
        <v>2017</v>
      </c>
      <c r="AS131" s="173"/>
      <c r="AT131" s="173" t="s">
        <v>2018</v>
      </c>
      <c r="AU131" s="196">
        <v>1</v>
      </c>
      <c r="AV131" s="199">
        <v>46180</v>
      </c>
      <c r="AW131" s="173">
        <f t="shared" si="23"/>
        <v>0</v>
      </c>
      <c r="AX131" s="205" t="s">
        <v>2218</v>
      </c>
      <c r="AY131" s="173"/>
      <c r="AZ131" s="173" t="s">
        <v>2219</v>
      </c>
      <c r="BA131" s="173">
        <v>1</v>
      </c>
      <c r="BB131" s="199">
        <v>46181</v>
      </c>
      <c r="BC131" s="173">
        <f t="shared" si="24"/>
        <v>0</v>
      </c>
    </row>
    <row r="132" spans="1:55" ht="19.5" customHeight="1">
      <c r="A132" s="192"/>
      <c r="B132" s="193" t="s">
        <v>2242</v>
      </c>
      <c r="C132" s="193" t="s">
        <v>2244</v>
      </c>
      <c r="D132" s="193" t="s">
        <v>717</v>
      </c>
      <c r="E132" s="193" t="s">
        <v>2234</v>
      </c>
      <c r="F132" s="193" t="s">
        <v>2093</v>
      </c>
      <c r="G132" s="193" t="s">
        <v>1980</v>
      </c>
      <c r="H132" s="194">
        <v>12198</v>
      </c>
      <c r="I132" s="195" t="s">
        <v>702</v>
      </c>
      <c r="J132" s="196">
        <v>1</v>
      </c>
      <c r="K132" s="196"/>
      <c r="L132" s="196">
        <v>1</v>
      </c>
      <c r="M132" s="194">
        <v>465.1</v>
      </c>
      <c r="N132" s="194">
        <v>465.1</v>
      </c>
      <c r="O132" s="194" t="s">
        <v>674</v>
      </c>
      <c r="P132" s="194" t="s">
        <v>11</v>
      </c>
      <c r="Q132" s="194" t="s">
        <v>703</v>
      </c>
      <c r="R132" s="194" t="s">
        <v>2160</v>
      </c>
      <c r="S132" s="194"/>
      <c r="T132" s="194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194">
        <f t="shared" ca="1" si="21"/>
        <v>0</v>
      </c>
      <c r="V132" s="194">
        <f t="shared" ca="1" si="22"/>
        <v>1</v>
      </c>
      <c r="W132" s="194"/>
      <c r="X132" s="194"/>
      <c r="Y132" s="194"/>
      <c r="Z132" s="194"/>
      <c r="AA132" s="194"/>
      <c r="AB132" s="194"/>
      <c r="AC132" s="194">
        <v>11.1</v>
      </c>
      <c r="AD132" s="197"/>
      <c r="AE132" s="192"/>
      <c r="AF132" s="192"/>
      <c r="AG132" s="198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2162</v>
      </c>
      <c r="AR132" s="173"/>
      <c r="AS132" s="173"/>
      <c r="AT132" s="173" t="s">
        <v>576</v>
      </c>
      <c r="AU132" s="203">
        <v>1</v>
      </c>
      <c r="AV132" s="199"/>
      <c r="AW132" s="173">
        <f t="shared" si="23"/>
        <v>0</v>
      </c>
      <c r="AX132" s="173"/>
      <c r="AY132" s="173"/>
      <c r="AZ132" s="173"/>
      <c r="BA132" s="173"/>
      <c r="BB132" s="199"/>
      <c r="BC132" s="173">
        <f t="shared" si="24"/>
        <v>1</v>
      </c>
    </row>
    <row r="133" spans="1:55" ht="19.5" customHeight="1">
      <c r="A133" s="192"/>
      <c r="B133" s="193" t="s">
        <v>2242</v>
      </c>
      <c r="C133" s="193" t="s">
        <v>2244</v>
      </c>
      <c r="D133" s="193" t="s">
        <v>699</v>
      </c>
      <c r="E133" s="193" t="s">
        <v>2235</v>
      </c>
      <c r="F133" s="193" t="s">
        <v>2094</v>
      </c>
      <c r="G133" s="193" t="s">
        <v>701</v>
      </c>
      <c r="H133" s="194">
        <v>4279</v>
      </c>
      <c r="I133" s="195" t="s">
        <v>702</v>
      </c>
      <c r="J133" s="196">
        <v>1</v>
      </c>
      <c r="K133" s="196"/>
      <c r="L133" s="196">
        <v>1</v>
      </c>
      <c r="M133" s="194">
        <v>57.1</v>
      </c>
      <c r="N133" s="194">
        <v>57.1</v>
      </c>
      <c r="O133" s="194" t="s">
        <v>674</v>
      </c>
      <c r="P133" s="194" t="s">
        <v>11</v>
      </c>
      <c r="Q133" s="194" t="s">
        <v>703</v>
      </c>
      <c r="R133" s="194" t="s">
        <v>2160</v>
      </c>
      <c r="S133" s="194"/>
      <c r="T133" s="19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94">
        <f t="shared" ca="1" si="21"/>
        <v>0</v>
      </c>
      <c r="V133" s="194">
        <f t="shared" ca="1" si="22"/>
        <v>1</v>
      </c>
      <c r="W133" s="194"/>
      <c r="X133" s="194"/>
      <c r="Y133" s="194"/>
      <c r="Z133" s="194"/>
      <c r="AA133" s="194"/>
      <c r="AB133" s="194"/>
      <c r="AC133" s="194">
        <v>1.5</v>
      </c>
      <c r="AD133" s="197"/>
      <c r="AE133" s="192"/>
      <c r="AF133" s="192"/>
      <c r="AG133" s="198"/>
      <c r="AH133" s="173"/>
      <c r="AI133" s="173"/>
      <c r="AJ133" s="173">
        <v>1</v>
      </c>
      <c r="AK133" s="173">
        <v>0</v>
      </c>
      <c r="AL133" s="173">
        <v>0</v>
      </c>
      <c r="AM133" s="173">
        <v>0</v>
      </c>
      <c r="AN133" s="173">
        <v>0</v>
      </c>
      <c r="AO133" s="173">
        <v>0</v>
      </c>
      <c r="AP133" s="173">
        <v>0</v>
      </c>
      <c r="AQ133" s="173" t="s">
        <v>2162</v>
      </c>
      <c r="AR133" s="173" t="s">
        <v>2023</v>
      </c>
      <c r="AS133" s="173"/>
      <c r="AT133" s="173" t="s">
        <v>2024</v>
      </c>
      <c r="AU133" s="196">
        <v>1</v>
      </c>
      <c r="AV133" s="199">
        <v>46180</v>
      </c>
      <c r="AW133" s="173">
        <f t="shared" si="23"/>
        <v>0</v>
      </c>
      <c r="AX133" s="205" t="s">
        <v>2220</v>
      </c>
      <c r="AY133" s="173"/>
      <c r="AZ133" s="173" t="s">
        <v>2221</v>
      </c>
      <c r="BA133" s="173">
        <v>1</v>
      </c>
      <c r="BB133" s="199">
        <v>46181</v>
      </c>
      <c r="BC133" s="173">
        <f t="shared" si="24"/>
        <v>0</v>
      </c>
    </row>
    <row r="134" spans="1:55" ht="19.5" customHeight="1">
      <c r="A134" s="192"/>
      <c r="B134" s="193" t="s">
        <v>2242</v>
      </c>
      <c r="C134" s="193" t="s">
        <v>2244</v>
      </c>
      <c r="D134" s="193" t="s">
        <v>699</v>
      </c>
      <c r="E134" s="193" t="s">
        <v>2236</v>
      </c>
      <c r="F134" s="193" t="s">
        <v>2095</v>
      </c>
      <c r="G134" s="193" t="s">
        <v>701</v>
      </c>
      <c r="H134" s="194">
        <v>166</v>
      </c>
      <c r="I134" s="195" t="s">
        <v>702</v>
      </c>
      <c r="J134" s="196">
        <v>1</v>
      </c>
      <c r="K134" s="196"/>
      <c r="L134" s="196">
        <v>1</v>
      </c>
      <c r="M134" s="194">
        <v>2.2000000000000002</v>
      </c>
      <c r="N134" s="194">
        <v>2.2000000000000002</v>
      </c>
      <c r="O134" s="194" t="s">
        <v>674</v>
      </c>
      <c r="P134" s="194" t="s">
        <v>11</v>
      </c>
      <c r="Q134" s="194" t="s">
        <v>703</v>
      </c>
      <c r="R134" s="194" t="s">
        <v>2160</v>
      </c>
      <c r="S134" s="194"/>
      <c r="T134" s="19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94">
        <f t="shared" ca="1" si="21"/>
        <v>0</v>
      </c>
      <c r="V134" s="194">
        <f t="shared" ca="1" si="22"/>
        <v>1</v>
      </c>
      <c r="W134" s="194"/>
      <c r="X134" s="194"/>
      <c r="Y134" s="194"/>
      <c r="Z134" s="194"/>
      <c r="AA134" s="194"/>
      <c r="AB134" s="194"/>
      <c r="AC134" s="194">
        <v>0.1</v>
      </c>
      <c r="AD134" s="197"/>
      <c r="AE134" s="192"/>
      <c r="AF134" s="192"/>
      <c r="AG134" s="198"/>
      <c r="AH134" s="173"/>
      <c r="AI134" s="173"/>
      <c r="AJ134" s="173">
        <v>0</v>
      </c>
      <c r="AK134" s="173">
        <v>0</v>
      </c>
      <c r="AL134" s="173">
        <v>0</v>
      </c>
      <c r="AM134" s="173">
        <v>0</v>
      </c>
      <c r="AN134" s="173">
        <v>0</v>
      </c>
      <c r="AO134" s="173">
        <v>0</v>
      </c>
      <c r="AP134" s="173">
        <v>0</v>
      </c>
      <c r="AQ134" s="173" t="s">
        <v>2162</v>
      </c>
      <c r="AR134" s="173" t="s">
        <v>2023</v>
      </c>
      <c r="AS134" s="173"/>
      <c r="AT134" s="173" t="s">
        <v>2024</v>
      </c>
      <c r="AU134" s="196">
        <v>1</v>
      </c>
      <c r="AV134" s="199">
        <v>46180</v>
      </c>
      <c r="AW134" s="173">
        <f t="shared" si="23"/>
        <v>0</v>
      </c>
      <c r="AX134" s="205" t="s">
        <v>2220</v>
      </c>
      <c r="AY134" s="173"/>
      <c r="AZ134" s="173" t="s">
        <v>2221</v>
      </c>
      <c r="BA134" s="173">
        <v>1</v>
      </c>
      <c r="BB134" s="199">
        <v>46181</v>
      </c>
      <c r="BC134" s="173">
        <f t="shared" si="24"/>
        <v>0</v>
      </c>
    </row>
    <row r="135" spans="1:55" ht="19.5" customHeight="1">
      <c r="A135" s="192"/>
      <c r="B135" s="193" t="s">
        <v>2242</v>
      </c>
      <c r="C135" s="193" t="s">
        <v>2244</v>
      </c>
      <c r="D135" s="193" t="s">
        <v>699</v>
      </c>
      <c r="E135" s="193" t="s">
        <v>2237</v>
      </c>
      <c r="F135" s="193" t="s">
        <v>2092</v>
      </c>
      <c r="G135" s="193" t="s">
        <v>701</v>
      </c>
      <c r="H135" s="194">
        <v>270</v>
      </c>
      <c r="I135" s="195" t="s">
        <v>702</v>
      </c>
      <c r="J135" s="196">
        <v>1</v>
      </c>
      <c r="K135" s="196"/>
      <c r="L135" s="196">
        <v>1</v>
      </c>
      <c r="M135" s="194">
        <v>3.6</v>
      </c>
      <c r="N135" s="194">
        <v>3.6</v>
      </c>
      <c r="O135" s="194" t="s">
        <v>674</v>
      </c>
      <c r="P135" s="194" t="s">
        <v>11</v>
      </c>
      <c r="Q135" s="194" t="s">
        <v>703</v>
      </c>
      <c r="R135" s="194" t="s">
        <v>2160</v>
      </c>
      <c r="S135" s="194"/>
      <c r="T135" s="19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94">
        <f t="shared" ca="1" si="21"/>
        <v>0</v>
      </c>
      <c r="V135" s="194">
        <f t="shared" ca="1" si="22"/>
        <v>1</v>
      </c>
      <c r="W135" s="194"/>
      <c r="X135" s="194"/>
      <c r="Y135" s="194"/>
      <c r="Z135" s="194"/>
      <c r="AA135" s="194"/>
      <c r="AB135" s="194"/>
      <c r="AC135" s="194">
        <v>0.1</v>
      </c>
      <c r="AD135" s="197"/>
      <c r="AE135" s="192"/>
      <c r="AF135" s="192"/>
      <c r="AG135" s="198"/>
      <c r="AH135" s="173"/>
      <c r="AI135" s="173"/>
      <c r="AJ135" s="173">
        <v>0</v>
      </c>
      <c r="AK135" s="173">
        <v>0</v>
      </c>
      <c r="AL135" s="173">
        <v>0</v>
      </c>
      <c r="AM135" s="173">
        <v>0</v>
      </c>
      <c r="AN135" s="173">
        <v>0</v>
      </c>
      <c r="AO135" s="173">
        <v>0</v>
      </c>
      <c r="AP135" s="173">
        <v>0</v>
      </c>
      <c r="AQ135" s="173" t="s">
        <v>2162</v>
      </c>
      <c r="AR135" s="173" t="s">
        <v>2023</v>
      </c>
      <c r="AS135" s="173"/>
      <c r="AT135" s="173" t="s">
        <v>2024</v>
      </c>
      <c r="AU135" s="196">
        <v>1</v>
      </c>
      <c r="AV135" s="199">
        <v>46180</v>
      </c>
      <c r="AW135" s="173">
        <f t="shared" si="23"/>
        <v>0</v>
      </c>
      <c r="AX135" s="205" t="s">
        <v>2220</v>
      </c>
      <c r="AY135" s="173"/>
      <c r="AZ135" s="173" t="s">
        <v>2221</v>
      </c>
      <c r="BA135" s="173">
        <v>1</v>
      </c>
      <c r="BB135" s="199">
        <v>46181</v>
      </c>
      <c r="BC135" s="173">
        <f t="shared" si="24"/>
        <v>0</v>
      </c>
    </row>
    <row r="136" spans="1:55" ht="19.5" customHeight="1">
      <c r="A136" s="192"/>
      <c r="B136" s="193" t="s">
        <v>2242</v>
      </c>
      <c r="C136" s="193" t="s">
        <v>2244</v>
      </c>
      <c r="D136" s="193" t="s">
        <v>717</v>
      </c>
      <c r="E136" s="193" t="s">
        <v>972</v>
      </c>
      <c r="F136" s="193" t="s">
        <v>2096</v>
      </c>
      <c r="G136" s="193" t="s">
        <v>732</v>
      </c>
      <c r="H136" s="194">
        <v>175</v>
      </c>
      <c r="I136" s="195" t="s">
        <v>702</v>
      </c>
      <c r="J136" s="196">
        <v>9</v>
      </c>
      <c r="K136" s="196"/>
      <c r="L136" s="196">
        <v>9</v>
      </c>
      <c r="M136" s="194">
        <v>4.3</v>
      </c>
      <c r="N136" s="194">
        <v>38.799999999999997</v>
      </c>
      <c r="O136" s="194" t="s">
        <v>674</v>
      </c>
      <c r="P136" s="194" t="s">
        <v>11</v>
      </c>
      <c r="Q136" s="194" t="s">
        <v>703</v>
      </c>
      <c r="R136" s="194" t="s">
        <v>2160</v>
      </c>
      <c r="S136" s="194"/>
      <c r="T136" s="19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94">
        <f t="shared" ca="1" si="21"/>
        <v>0</v>
      </c>
      <c r="V136" s="194">
        <f t="shared" ca="1" si="22"/>
        <v>1</v>
      </c>
      <c r="W136" s="194"/>
      <c r="X136" s="194"/>
      <c r="Y136" s="194"/>
      <c r="Z136" s="194"/>
      <c r="AA136" s="194"/>
      <c r="AB136" s="194"/>
      <c r="AC136" s="194">
        <v>1.1000000000000001</v>
      </c>
      <c r="AD136" s="197"/>
      <c r="AE136" s="192"/>
      <c r="AF136" s="192"/>
      <c r="AG136" s="198"/>
      <c r="AH136" s="173"/>
      <c r="AI136" s="173"/>
      <c r="AJ136" s="173">
        <v>0</v>
      </c>
      <c r="AK136" s="173">
        <v>0</v>
      </c>
      <c r="AL136" s="173">
        <v>0</v>
      </c>
      <c r="AM136" s="173">
        <v>1</v>
      </c>
      <c r="AN136" s="173">
        <v>0</v>
      </c>
      <c r="AO136" s="173">
        <v>0</v>
      </c>
      <c r="AP136" s="173">
        <v>0</v>
      </c>
      <c r="AQ136" s="173" t="s">
        <v>2162</v>
      </c>
      <c r="AR136" s="201" t="s">
        <v>1977</v>
      </c>
      <c r="AS136" s="202"/>
      <c r="AT136" s="202" t="s">
        <v>1978</v>
      </c>
      <c r="AU136" s="196">
        <v>9</v>
      </c>
      <c r="AV136" s="204">
        <v>46181</v>
      </c>
      <c r="AW136" s="173">
        <f t="shared" si="23"/>
        <v>0</v>
      </c>
      <c r="AX136" s="205" t="s">
        <v>2209</v>
      </c>
      <c r="AY136" s="173"/>
      <c r="AZ136" s="173" t="s">
        <v>2210</v>
      </c>
      <c r="BA136" s="196">
        <v>9</v>
      </c>
      <c r="BB136" s="199">
        <v>46181</v>
      </c>
      <c r="BC136" s="173">
        <f t="shared" si="24"/>
        <v>0</v>
      </c>
    </row>
    <row r="137" spans="1:55" ht="19.5" customHeight="1">
      <c r="A137" s="192"/>
      <c r="B137" s="193" t="s">
        <v>2242</v>
      </c>
      <c r="C137" s="193" t="s">
        <v>2244</v>
      </c>
      <c r="D137" s="193" t="s">
        <v>717</v>
      </c>
      <c r="E137" s="193" t="s">
        <v>973</v>
      </c>
      <c r="F137" s="193" t="s">
        <v>2097</v>
      </c>
      <c r="G137" s="193" t="s">
        <v>732</v>
      </c>
      <c r="H137" s="194">
        <v>392</v>
      </c>
      <c r="I137" s="195" t="s">
        <v>702</v>
      </c>
      <c r="J137" s="196">
        <v>9</v>
      </c>
      <c r="K137" s="196"/>
      <c r="L137" s="196">
        <v>9</v>
      </c>
      <c r="M137" s="194">
        <v>9.6</v>
      </c>
      <c r="N137" s="194">
        <v>86.8</v>
      </c>
      <c r="O137" s="194" t="s">
        <v>674</v>
      </c>
      <c r="P137" s="194" t="s">
        <v>11</v>
      </c>
      <c r="Q137" s="194" t="s">
        <v>703</v>
      </c>
      <c r="R137" s="194" t="s">
        <v>2160</v>
      </c>
      <c r="S137" s="194"/>
      <c r="T137" s="19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9</v>
      </c>
      <c r="U137" s="194">
        <f t="shared" ca="1" si="21"/>
        <v>0</v>
      </c>
      <c r="V137" s="194">
        <f t="shared" ca="1" si="22"/>
        <v>1</v>
      </c>
      <c r="W137" s="194"/>
      <c r="X137" s="194"/>
      <c r="Y137" s="194"/>
      <c r="Z137" s="194"/>
      <c r="AA137" s="194"/>
      <c r="AB137" s="194"/>
      <c r="AC137" s="194">
        <v>2.4</v>
      </c>
      <c r="AD137" s="197"/>
      <c r="AE137" s="192"/>
      <c r="AF137" s="192"/>
      <c r="AG137" s="198"/>
      <c r="AH137" s="173"/>
      <c r="AI137" s="173"/>
      <c r="AJ137" s="173">
        <v>0</v>
      </c>
      <c r="AK137" s="173">
        <v>0</v>
      </c>
      <c r="AL137" s="173">
        <v>0</v>
      </c>
      <c r="AM137" s="173">
        <v>1</v>
      </c>
      <c r="AN137" s="173">
        <v>0</v>
      </c>
      <c r="AO137" s="173">
        <v>0</v>
      </c>
      <c r="AP137" s="173">
        <v>0</v>
      </c>
      <c r="AQ137" s="173" t="s">
        <v>2162</v>
      </c>
      <c r="AR137" s="201" t="s">
        <v>1977</v>
      </c>
      <c r="AS137" s="202"/>
      <c r="AT137" s="202" t="s">
        <v>1978</v>
      </c>
      <c r="AU137" s="196">
        <v>9</v>
      </c>
      <c r="AV137" s="204">
        <v>46181</v>
      </c>
      <c r="AW137" s="173">
        <f t="shared" si="23"/>
        <v>0</v>
      </c>
      <c r="AX137" s="205" t="s">
        <v>2209</v>
      </c>
      <c r="AY137" s="173"/>
      <c r="AZ137" s="173" t="s">
        <v>2210</v>
      </c>
      <c r="BA137" s="196">
        <v>9</v>
      </c>
      <c r="BB137" s="199">
        <v>46181</v>
      </c>
      <c r="BC137" s="173">
        <f t="shared" si="24"/>
        <v>0</v>
      </c>
    </row>
    <row r="138" spans="1:55" ht="19.5" customHeight="1">
      <c r="A138" s="192"/>
      <c r="B138" s="193" t="s">
        <v>2242</v>
      </c>
      <c r="C138" s="193" t="s">
        <v>2244</v>
      </c>
      <c r="D138" s="193" t="s">
        <v>717</v>
      </c>
      <c r="E138" s="193" t="s">
        <v>890</v>
      </c>
      <c r="F138" s="193" t="s">
        <v>2098</v>
      </c>
      <c r="G138" s="193" t="s">
        <v>732</v>
      </c>
      <c r="H138" s="194">
        <v>3927</v>
      </c>
      <c r="I138" s="195" t="s">
        <v>702</v>
      </c>
      <c r="J138" s="196">
        <v>8</v>
      </c>
      <c r="K138" s="196"/>
      <c r="L138" s="196">
        <v>8</v>
      </c>
      <c r="M138" s="194">
        <v>96.6</v>
      </c>
      <c r="N138" s="194">
        <v>772.7</v>
      </c>
      <c r="O138" s="194" t="s">
        <v>674</v>
      </c>
      <c r="P138" s="194" t="s">
        <v>11</v>
      </c>
      <c r="Q138" s="194" t="s">
        <v>703</v>
      </c>
      <c r="R138" s="194" t="s">
        <v>2160</v>
      </c>
      <c r="S138" s="194"/>
      <c r="T138" s="19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8</v>
      </c>
      <c r="U138" s="194">
        <f t="shared" ca="1" si="21"/>
        <v>0</v>
      </c>
      <c r="V138" s="194">
        <f t="shared" ca="1" si="22"/>
        <v>1</v>
      </c>
      <c r="W138" s="194"/>
      <c r="X138" s="194"/>
      <c r="Y138" s="194"/>
      <c r="Z138" s="194"/>
      <c r="AA138" s="194"/>
      <c r="AB138" s="194"/>
      <c r="AC138" s="194">
        <v>21.4</v>
      </c>
      <c r="AD138" s="197"/>
      <c r="AE138" s="192"/>
      <c r="AF138" s="192"/>
      <c r="AG138" s="198"/>
      <c r="AH138" s="173"/>
      <c r="AI138" s="173"/>
      <c r="AJ138" s="173">
        <v>0</v>
      </c>
      <c r="AK138" s="173">
        <v>0</v>
      </c>
      <c r="AL138" s="173">
        <v>0</v>
      </c>
      <c r="AM138" s="173">
        <v>1</v>
      </c>
      <c r="AN138" s="173">
        <v>0</v>
      </c>
      <c r="AO138" s="173">
        <v>0</v>
      </c>
      <c r="AP138" s="173">
        <v>0</v>
      </c>
      <c r="AQ138" s="173" t="s">
        <v>2162</v>
      </c>
      <c r="AR138" s="201" t="s">
        <v>1977</v>
      </c>
      <c r="AS138" s="202"/>
      <c r="AT138" s="202" t="s">
        <v>1978</v>
      </c>
      <c r="AU138" s="196">
        <v>8</v>
      </c>
      <c r="AV138" s="204">
        <v>46181</v>
      </c>
      <c r="AW138" s="173">
        <f t="shared" si="23"/>
        <v>0</v>
      </c>
      <c r="AX138" s="205" t="s">
        <v>2209</v>
      </c>
      <c r="AY138" s="173"/>
      <c r="AZ138" s="173" t="s">
        <v>2210</v>
      </c>
      <c r="BA138" s="196">
        <v>8</v>
      </c>
      <c r="BB138" s="199">
        <v>46181</v>
      </c>
      <c r="BC138" s="173">
        <f t="shared" si="24"/>
        <v>0</v>
      </c>
    </row>
    <row r="139" spans="1:55" ht="19.5" customHeight="1">
      <c r="A139" s="192"/>
      <c r="B139" s="193" t="s">
        <v>2242</v>
      </c>
      <c r="C139" s="193" t="s">
        <v>2244</v>
      </c>
      <c r="D139" s="193" t="s">
        <v>717</v>
      </c>
      <c r="E139" s="193" t="s">
        <v>974</v>
      </c>
      <c r="F139" s="193" t="s">
        <v>2099</v>
      </c>
      <c r="G139" s="193" t="s">
        <v>732</v>
      </c>
      <c r="H139" s="194">
        <v>270</v>
      </c>
      <c r="I139" s="195" t="s">
        <v>702</v>
      </c>
      <c r="J139" s="196">
        <v>9</v>
      </c>
      <c r="K139" s="196"/>
      <c r="L139" s="196">
        <v>9</v>
      </c>
      <c r="M139" s="194">
        <v>6.6</v>
      </c>
      <c r="N139" s="194">
        <v>59.8</v>
      </c>
      <c r="O139" s="194" t="s">
        <v>674</v>
      </c>
      <c r="P139" s="194" t="s">
        <v>11</v>
      </c>
      <c r="Q139" s="194" t="s">
        <v>703</v>
      </c>
      <c r="R139" s="194" t="s">
        <v>2160</v>
      </c>
      <c r="S139" s="194"/>
      <c r="T139" s="19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9</v>
      </c>
      <c r="U139" s="194">
        <f t="shared" ca="1" si="21"/>
        <v>0</v>
      </c>
      <c r="V139" s="194">
        <f t="shared" ca="1" si="22"/>
        <v>1</v>
      </c>
      <c r="W139" s="194"/>
      <c r="X139" s="194"/>
      <c r="Y139" s="194"/>
      <c r="Z139" s="194"/>
      <c r="AA139" s="194"/>
      <c r="AB139" s="194"/>
      <c r="AC139" s="194">
        <v>1.7</v>
      </c>
      <c r="AD139" s="197"/>
      <c r="AE139" s="192"/>
      <c r="AF139" s="192"/>
      <c r="AG139" s="198"/>
      <c r="AH139" s="173"/>
      <c r="AI139" s="173"/>
      <c r="AJ139" s="173">
        <v>0</v>
      </c>
      <c r="AK139" s="173">
        <v>0</v>
      </c>
      <c r="AL139" s="173">
        <v>0</v>
      </c>
      <c r="AM139" s="173">
        <v>1</v>
      </c>
      <c r="AN139" s="173">
        <v>0</v>
      </c>
      <c r="AO139" s="173">
        <v>0</v>
      </c>
      <c r="AP139" s="173">
        <v>0</v>
      </c>
      <c r="AQ139" s="173" t="s">
        <v>2162</v>
      </c>
      <c r="AR139" s="201" t="s">
        <v>1977</v>
      </c>
      <c r="AS139" s="202"/>
      <c r="AT139" s="202" t="s">
        <v>1978</v>
      </c>
      <c r="AU139" s="196">
        <v>9</v>
      </c>
      <c r="AV139" s="204">
        <v>46181</v>
      </c>
      <c r="AW139" s="173">
        <f t="shared" si="23"/>
        <v>0</v>
      </c>
      <c r="AX139" s="205" t="s">
        <v>2209</v>
      </c>
      <c r="AY139" s="173"/>
      <c r="AZ139" s="173" t="s">
        <v>2210</v>
      </c>
      <c r="BA139" s="196">
        <v>9</v>
      </c>
      <c r="BB139" s="199">
        <v>46181</v>
      </c>
      <c r="BC139" s="173">
        <f t="shared" si="24"/>
        <v>0</v>
      </c>
    </row>
    <row r="140" spans="1:55" ht="19.5" customHeight="1">
      <c r="A140" s="192"/>
      <c r="B140" s="193" t="s">
        <v>2242</v>
      </c>
      <c r="C140" s="193" t="s">
        <v>2244</v>
      </c>
      <c r="D140" s="193" t="s">
        <v>717</v>
      </c>
      <c r="E140" s="193" t="s">
        <v>962</v>
      </c>
      <c r="F140" s="193" t="s">
        <v>2100</v>
      </c>
      <c r="G140" s="193" t="s">
        <v>732</v>
      </c>
      <c r="H140" s="194">
        <v>12036</v>
      </c>
      <c r="I140" s="195" t="s">
        <v>702</v>
      </c>
      <c r="J140" s="196">
        <v>1</v>
      </c>
      <c r="K140" s="196"/>
      <c r="L140" s="196">
        <v>1</v>
      </c>
      <c r="M140" s="194">
        <v>296</v>
      </c>
      <c r="N140" s="194">
        <v>296</v>
      </c>
      <c r="O140" s="194" t="s">
        <v>674</v>
      </c>
      <c r="P140" s="194" t="s">
        <v>11</v>
      </c>
      <c r="Q140" s="194" t="s">
        <v>703</v>
      </c>
      <c r="R140" s="194" t="s">
        <v>2160</v>
      </c>
      <c r="S140" s="194"/>
      <c r="T140" s="194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94">
        <f t="shared" ca="1" si="21"/>
        <v>0</v>
      </c>
      <c r="V140" s="194">
        <f t="shared" ca="1" si="22"/>
        <v>1</v>
      </c>
      <c r="W140" s="194"/>
      <c r="X140" s="194"/>
      <c r="Y140" s="194"/>
      <c r="Z140" s="194"/>
      <c r="AA140" s="194"/>
      <c r="AB140" s="194"/>
      <c r="AC140" s="194">
        <v>8.1999999999999993</v>
      </c>
      <c r="AD140" s="197"/>
      <c r="AE140" s="192"/>
      <c r="AF140" s="192"/>
      <c r="AG140" s="198"/>
      <c r="AH140" s="173"/>
      <c r="AI140" s="173"/>
      <c r="AJ140" s="173">
        <v>1</v>
      </c>
      <c r="AK140" s="173">
        <v>0</v>
      </c>
      <c r="AL140" s="173">
        <v>0</v>
      </c>
      <c r="AM140" s="173">
        <v>1</v>
      </c>
      <c r="AN140" s="173">
        <v>0</v>
      </c>
      <c r="AO140" s="173">
        <v>0</v>
      </c>
      <c r="AP140" s="173">
        <v>0</v>
      </c>
      <c r="AQ140" s="173" t="s">
        <v>2162</v>
      </c>
      <c r="AR140" s="173"/>
      <c r="AS140" s="173"/>
      <c r="AT140" s="173" t="s">
        <v>576</v>
      </c>
      <c r="AU140" s="196">
        <v>1</v>
      </c>
      <c r="AV140" s="199"/>
      <c r="AW140" s="173">
        <f t="shared" si="23"/>
        <v>0</v>
      </c>
      <c r="AX140" s="173"/>
      <c r="AY140" s="173"/>
      <c r="AZ140" s="173"/>
      <c r="BA140" s="173"/>
      <c r="BB140" s="199"/>
      <c r="BC140" s="173">
        <f t="shared" si="24"/>
        <v>1</v>
      </c>
    </row>
    <row r="141" spans="1:55" ht="19.5" customHeight="1">
      <c r="A141" s="192"/>
      <c r="B141" s="193" t="s">
        <v>2242</v>
      </c>
      <c r="C141" s="193" t="s">
        <v>2244</v>
      </c>
      <c r="D141" s="193" t="s">
        <v>717</v>
      </c>
      <c r="E141" s="193" t="s">
        <v>963</v>
      </c>
      <c r="F141" s="193" t="s">
        <v>2101</v>
      </c>
      <c r="G141" s="193" t="s">
        <v>732</v>
      </c>
      <c r="H141" s="194">
        <v>1562</v>
      </c>
      <c r="I141" s="195" t="s">
        <v>702</v>
      </c>
      <c r="J141" s="196">
        <v>1</v>
      </c>
      <c r="K141" s="196"/>
      <c r="L141" s="196">
        <v>1</v>
      </c>
      <c r="M141" s="194">
        <v>38.4</v>
      </c>
      <c r="N141" s="194">
        <v>38.4</v>
      </c>
      <c r="O141" s="194" t="s">
        <v>674</v>
      </c>
      <c r="P141" s="194" t="s">
        <v>11</v>
      </c>
      <c r="Q141" s="194" t="s">
        <v>703</v>
      </c>
      <c r="R141" s="194" t="s">
        <v>2160</v>
      </c>
      <c r="S141" s="194"/>
      <c r="T141" s="19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94">
        <f t="shared" ca="1" si="21"/>
        <v>0</v>
      </c>
      <c r="V141" s="194">
        <f t="shared" ca="1" si="22"/>
        <v>1</v>
      </c>
      <c r="W141" s="194"/>
      <c r="X141" s="194"/>
      <c r="Y141" s="194"/>
      <c r="Z141" s="194"/>
      <c r="AA141" s="194"/>
      <c r="AB141" s="194"/>
      <c r="AC141" s="194">
        <v>1.1000000000000001</v>
      </c>
      <c r="AD141" s="197"/>
      <c r="AE141" s="192"/>
      <c r="AF141" s="192"/>
      <c r="AG141" s="198"/>
      <c r="AH141" s="173"/>
      <c r="AI141" s="173"/>
      <c r="AJ141" s="173">
        <v>0</v>
      </c>
      <c r="AK141" s="173">
        <v>0</v>
      </c>
      <c r="AL141" s="173">
        <v>0</v>
      </c>
      <c r="AM141" s="173">
        <v>1</v>
      </c>
      <c r="AN141" s="173">
        <v>0</v>
      </c>
      <c r="AO141" s="173">
        <v>0</v>
      </c>
      <c r="AP141" s="173">
        <v>0</v>
      </c>
      <c r="AQ141" s="173" t="s">
        <v>2162</v>
      </c>
      <c r="AR141" s="201" t="s">
        <v>1977</v>
      </c>
      <c r="AS141" s="202"/>
      <c r="AT141" s="202" t="s">
        <v>1978</v>
      </c>
      <c r="AU141" s="196">
        <v>1</v>
      </c>
      <c r="AV141" s="204">
        <v>46181</v>
      </c>
      <c r="AW141" s="173">
        <f t="shared" si="23"/>
        <v>0</v>
      </c>
      <c r="AX141" s="205" t="s">
        <v>2209</v>
      </c>
      <c r="AY141" s="173"/>
      <c r="AZ141" s="173" t="s">
        <v>2210</v>
      </c>
      <c r="BA141" s="196">
        <v>1</v>
      </c>
      <c r="BB141" s="199">
        <v>46181</v>
      </c>
      <c r="BC141" s="173">
        <f t="shared" si="24"/>
        <v>0</v>
      </c>
    </row>
    <row r="142" spans="1:55" ht="19.5" customHeight="1">
      <c r="A142" s="192"/>
      <c r="B142" s="193" t="s">
        <v>2242</v>
      </c>
      <c r="C142" s="193" t="s">
        <v>2244</v>
      </c>
      <c r="D142" s="193" t="s">
        <v>717</v>
      </c>
      <c r="E142" s="193" t="s">
        <v>975</v>
      </c>
      <c r="F142" s="193" t="s">
        <v>2102</v>
      </c>
      <c r="G142" s="193" t="s">
        <v>732</v>
      </c>
      <c r="H142" s="194">
        <v>2412</v>
      </c>
      <c r="I142" s="195" t="s">
        <v>702</v>
      </c>
      <c r="J142" s="196">
        <v>1</v>
      </c>
      <c r="K142" s="196"/>
      <c r="L142" s="196">
        <v>1</v>
      </c>
      <c r="M142" s="194">
        <v>59.3</v>
      </c>
      <c r="N142" s="194">
        <v>59.3</v>
      </c>
      <c r="O142" s="194" t="s">
        <v>674</v>
      </c>
      <c r="P142" s="194" t="s">
        <v>11</v>
      </c>
      <c r="Q142" s="194" t="s">
        <v>703</v>
      </c>
      <c r="R142" s="194" t="s">
        <v>2160</v>
      </c>
      <c r="S142" s="194"/>
      <c r="T142" s="19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94">
        <f t="shared" ca="1" si="21"/>
        <v>0</v>
      </c>
      <c r="V142" s="194">
        <f t="shared" ca="1" si="22"/>
        <v>1</v>
      </c>
      <c r="W142" s="194"/>
      <c r="X142" s="194"/>
      <c r="Y142" s="194"/>
      <c r="Z142" s="194"/>
      <c r="AA142" s="194"/>
      <c r="AB142" s="194"/>
      <c r="AC142" s="194">
        <v>1.6</v>
      </c>
      <c r="AD142" s="197"/>
      <c r="AE142" s="192"/>
      <c r="AF142" s="192"/>
      <c r="AG142" s="198"/>
      <c r="AH142" s="173"/>
      <c r="AI142" s="173"/>
      <c r="AJ142" s="173">
        <v>0</v>
      </c>
      <c r="AK142" s="173">
        <v>0</v>
      </c>
      <c r="AL142" s="173">
        <v>0</v>
      </c>
      <c r="AM142" s="173">
        <v>1</v>
      </c>
      <c r="AN142" s="173">
        <v>0</v>
      </c>
      <c r="AO142" s="173">
        <v>0</v>
      </c>
      <c r="AP142" s="173">
        <v>0</v>
      </c>
      <c r="AQ142" s="173" t="s">
        <v>2162</v>
      </c>
      <c r="AR142" s="201" t="s">
        <v>1977</v>
      </c>
      <c r="AS142" s="202"/>
      <c r="AT142" s="202" t="s">
        <v>1978</v>
      </c>
      <c r="AU142" s="196">
        <v>1</v>
      </c>
      <c r="AV142" s="204">
        <v>46181</v>
      </c>
      <c r="AW142" s="173">
        <f t="shared" si="23"/>
        <v>0</v>
      </c>
      <c r="AX142" s="205" t="s">
        <v>2209</v>
      </c>
      <c r="AY142" s="173"/>
      <c r="AZ142" s="173" t="s">
        <v>2210</v>
      </c>
      <c r="BA142" s="196">
        <v>1</v>
      </c>
      <c r="BB142" s="199">
        <v>46181</v>
      </c>
      <c r="BC142" s="173">
        <f t="shared" si="24"/>
        <v>0</v>
      </c>
    </row>
    <row r="143" spans="1:55" ht="19.5" customHeight="1">
      <c r="A143" s="192"/>
      <c r="B143" s="193" t="s">
        <v>2242</v>
      </c>
      <c r="C143" s="193" t="s">
        <v>2244</v>
      </c>
      <c r="D143" s="193" t="s">
        <v>717</v>
      </c>
      <c r="E143" s="193" t="s">
        <v>976</v>
      </c>
      <c r="F143" s="193" t="s">
        <v>2103</v>
      </c>
      <c r="G143" s="193" t="s">
        <v>732</v>
      </c>
      <c r="H143" s="194">
        <v>2412</v>
      </c>
      <c r="I143" s="195" t="s">
        <v>702</v>
      </c>
      <c r="J143" s="196">
        <v>1</v>
      </c>
      <c r="K143" s="196"/>
      <c r="L143" s="196">
        <v>1</v>
      </c>
      <c r="M143" s="194">
        <v>59.3</v>
      </c>
      <c r="N143" s="194">
        <v>59.3</v>
      </c>
      <c r="O143" s="194" t="s">
        <v>674</v>
      </c>
      <c r="P143" s="194" t="s">
        <v>11</v>
      </c>
      <c r="Q143" s="194" t="s">
        <v>703</v>
      </c>
      <c r="R143" s="194" t="s">
        <v>2160</v>
      </c>
      <c r="S143" s="194"/>
      <c r="T143" s="19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94">
        <f t="shared" ca="1" si="21"/>
        <v>0</v>
      </c>
      <c r="V143" s="194">
        <f t="shared" ca="1" si="22"/>
        <v>1</v>
      </c>
      <c r="W143" s="194"/>
      <c r="X143" s="194"/>
      <c r="Y143" s="194"/>
      <c r="Z143" s="194"/>
      <c r="AA143" s="194"/>
      <c r="AB143" s="194"/>
      <c r="AC143" s="194">
        <v>1.6</v>
      </c>
      <c r="AD143" s="197"/>
      <c r="AE143" s="192"/>
      <c r="AF143" s="192"/>
      <c r="AG143" s="198"/>
      <c r="AH143" s="173"/>
      <c r="AI143" s="173"/>
      <c r="AJ143" s="173">
        <v>0</v>
      </c>
      <c r="AK143" s="173">
        <v>0</v>
      </c>
      <c r="AL143" s="173">
        <v>0</v>
      </c>
      <c r="AM143" s="173">
        <v>1</v>
      </c>
      <c r="AN143" s="173">
        <v>0</v>
      </c>
      <c r="AO143" s="173">
        <v>0</v>
      </c>
      <c r="AP143" s="173">
        <v>0</v>
      </c>
      <c r="AQ143" s="173" t="s">
        <v>2162</v>
      </c>
      <c r="AR143" s="201" t="s">
        <v>1977</v>
      </c>
      <c r="AS143" s="202"/>
      <c r="AT143" s="202" t="s">
        <v>1978</v>
      </c>
      <c r="AU143" s="196">
        <v>1</v>
      </c>
      <c r="AV143" s="204">
        <v>46181</v>
      </c>
      <c r="AW143" s="173">
        <f t="shared" si="23"/>
        <v>0</v>
      </c>
      <c r="AX143" s="205" t="s">
        <v>2209</v>
      </c>
      <c r="AY143" s="173"/>
      <c r="AZ143" s="173" t="s">
        <v>2210</v>
      </c>
      <c r="BA143" s="196">
        <v>1</v>
      </c>
      <c r="BB143" s="199">
        <v>46181</v>
      </c>
      <c r="BC143" s="173">
        <f t="shared" si="24"/>
        <v>0</v>
      </c>
    </row>
    <row r="144" spans="1:55" ht="19.5" customHeight="1">
      <c r="A144" s="192"/>
      <c r="B144" s="193" t="s">
        <v>2242</v>
      </c>
      <c r="C144" s="193" t="s">
        <v>2244</v>
      </c>
      <c r="D144" s="193" t="s">
        <v>717</v>
      </c>
      <c r="E144" s="193" t="s">
        <v>964</v>
      </c>
      <c r="F144" s="193" t="s">
        <v>2104</v>
      </c>
      <c r="G144" s="193" t="s">
        <v>732</v>
      </c>
      <c r="H144" s="194">
        <v>978</v>
      </c>
      <c r="I144" s="195" t="s">
        <v>702</v>
      </c>
      <c r="J144" s="196">
        <v>1</v>
      </c>
      <c r="K144" s="196"/>
      <c r="L144" s="196">
        <v>1</v>
      </c>
      <c r="M144" s="194">
        <v>24.1</v>
      </c>
      <c r="N144" s="194">
        <v>24.1</v>
      </c>
      <c r="O144" s="194" t="s">
        <v>674</v>
      </c>
      <c r="P144" s="194" t="s">
        <v>11</v>
      </c>
      <c r="Q144" s="194" t="s">
        <v>703</v>
      </c>
      <c r="R144" s="194" t="s">
        <v>2160</v>
      </c>
      <c r="S144" s="194"/>
      <c r="T144" s="19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94">
        <f t="shared" ca="1" si="21"/>
        <v>0</v>
      </c>
      <c r="V144" s="194">
        <f t="shared" ca="1" si="22"/>
        <v>1</v>
      </c>
      <c r="W144" s="194"/>
      <c r="X144" s="194"/>
      <c r="Y144" s="194"/>
      <c r="Z144" s="194"/>
      <c r="AA144" s="194"/>
      <c r="AB144" s="194"/>
      <c r="AC144" s="194">
        <v>0.7</v>
      </c>
      <c r="AD144" s="197"/>
      <c r="AE144" s="192"/>
      <c r="AF144" s="192"/>
      <c r="AG144" s="198"/>
      <c r="AH144" s="173"/>
      <c r="AI144" s="173"/>
      <c r="AJ144" s="173">
        <v>0</v>
      </c>
      <c r="AK144" s="173">
        <v>0</v>
      </c>
      <c r="AL144" s="173">
        <v>0</v>
      </c>
      <c r="AM144" s="173">
        <v>1</v>
      </c>
      <c r="AN144" s="173">
        <v>0</v>
      </c>
      <c r="AO144" s="173">
        <v>0</v>
      </c>
      <c r="AP144" s="173">
        <v>0</v>
      </c>
      <c r="AQ144" s="173" t="s">
        <v>2162</v>
      </c>
      <c r="AR144" s="201" t="s">
        <v>1977</v>
      </c>
      <c r="AS144" s="202"/>
      <c r="AT144" s="202" t="s">
        <v>1978</v>
      </c>
      <c r="AU144" s="196">
        <v>1</v>
      </c>
      <c r="AV144" s="204">
        <v>46181</v>
      </c>
      <c r="AW144" s="173">
        <f t="shared" si="23"/>
        <v>0</v>
      </c>
      <c r="AX144" s="205" t="s">
        <v>2209</v>
      </c>
      <c r="AY144" s="173"/>
      <c r="AZ144" s="173" t="s">
        <v>2210</v>
      </c>
      <c r="BA144" s="196">
        <v>1</v>
      </c>
      <c r="BB144" s="199">
        <v>46181</v>
      </c>
      <c r="BC144" s="173">
        <f t="shared" si="24"/>
        <v>0</v>
      </c>
    </row>
    <row r="145" spans="1:55" ht="19.5" customHeight="1">
      <c r="A145" s="192"/>
      <c r="B145" s="193" t="s">
        <v>2242</v>
      </c>
      <c r="C145" s="193" t="s">
        <v>2244</v>
      </c>
      <c r="D145" s="193" t="s">
        <v>781</v>
      </c>
      <c r="E145" s="193" t="s">
        <v>2223</v>
      </c>
      <c r="F145" s="193" t="s">
        <v>2105</v>
      </c>
      <c r="G145" s="193" t="s">
        <v>2037</v>
      </c>
      <c r="H145" s="194">
        <v>102</v>
      </c>
      <c r="I145" s="195" t="s">
        <v>702</v>
      </c>
      <c r="J145" s="196">
        <v>2</v>
      </c>
      <c r="K145" s="196"/>
      <c r="L145" s="196">
        <v>2</v>
      </c>
      <c r="M145" s="194">
        <v>1.2</v>
      </c>
      <c r="N145" s="194">
        <v>2.4</v>
      </c>
      <c r="O145" s="194" t="s">
        <v>674</v>
      </c>
      <c r="P145" s="194" t="s">
        <v>13</v>
      </c>
      <c r="Q145" s="194" t="s">
        <v>703</v>
      </c>
      <c r="R145" s="194" t="s">
        <v>2160</v>
      </c>
      <c r="S145" s="194"/>
      <c r="T145" s="19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94">
        <f t="shared" ca="1" si="21"/>
        <v>0</v>
      </c>
      <c r="V145" s="194">
        <f t="shared" ca="1" si="22"/>
        <v>1</v>
      </c>
      <c r="W145" s="194"/>
      <c r="X145" s="194"/>
      <c r="Y145" s="194"/>
      <c r="Z145" s="194"/>
      <c r="AA145" s="194"/>
      <c r="AB145" s="194"/>
      <c r="AC145" s="194">
        <v>0.1</v>
      </c>
      <c r="AD145" s="197"/>
      <c r="AE145" s="192"/>
      <c r="AF145" s="192"/>
      <c r="AG145" s="198"/>
      <c r="AH145" s="173"/>
      <c r="AI145" s="173"/>
      <c r="AJ145" s="173">
        <v>0</v>
      </c>
      <c r="AK145" s="173">
        <v>0</v>
      </c>
      <c r="AL145" s="173">
        <v>0</v>
      </c>
      <c r="AM145" s="173">
        <v>1</v>
      </c>
      <c r="AN145" s="173">
        <v>0</v>
      </c>
      <c r="AO145" s="173">
        <v>0</v>
      </c>
      <c r="AP145" s="173">
        <v>0</v>
      </c>
      <c r="AQ145" s="173" t="s">
        <v>2162</v>
      </c>
      <c r="AR145" s="173" t="s">
        <v>2038</v>
      </c>
      <c r="AS145" s="173"/>
      <c r="AT145" s="173" t="s">
        <v>2039</v>
      </c>
      <c r="AU145" s="196">
        <v>2</v>
      </c>
      <c r="AV145" s="199">
        <v>46181</v>
      </c>
      <c r="AW145" s="173">
        <f t="shared" si="23"/>
        <v>0</v>
      </c>
      <c r="AX145" s="173" t="s">
        <v>2038</v>
      </c>
      <c r="AY145" s="173"/>
      <c r="AZ145" s="173" t="s">
        <v>2224</v>
      </c>
      <c r="BA145" s="196">
        <v>2</v>
      </c>
      <c r="BB145" s="199">
        <v>46181</v>
      </c>
      <c r="BC145" s="173">
        <f t="shared" si="24"/>
        <v>0</v>
      </c>
    </row>
    <row r="146" spans="1:55" ht="19.5" customHeight="1">
      <c r="A146" s="192"/>
      <c r="B146" s="193" t="s">
        <v>2242</v>
      </c>
      <c r="C146" s="193" t="s">
        <v>2244</v>
      </c>
      <c r="D146" s="193" t="s">
        <v>2042</v>
      </c>
      <c r="E146" s="193" t="s">
        <v>2225</v>
      </c>
      <c r="F146" s="193" t="s">
        <v>2106</v>
      </c>
      <c r="G146" s="193" t="s">
        <v>2041</v>
      </c>
      <c r="H146" s="194">
        <v>16</v>
      </c>
      <c r="I146" s="195" t="s">
        <v>2043</v>
      </c>
      <c r="J146" s="196">
        <v>8</v>
      </c>
      <c r="K146" s="196"/>
      <c r="L146" s="196">
        <v>8</v>
      </c>
      <c r="M146" s="194">
        <v>0.1</v>
      </c>
      <c r="N146" s="194">
        <v>0.8</v>
      </c>
      <c r="O146" s="194" t="s">
        <v>674</v>
      </c>
      <c r="P146" s="194" t="s">
        <v>14</v>
      </c>
      <c r="Q146" s="194" t="s">
        <v>682</v>
      </c>
      <c r="R146" s="194" t="s">
        <v>2160</v>
      </c>
      <c r="S146" s="194"/>
      <c r="T146" s="19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94">
        <f t="shared" ca="1" si="21"/>
        <v>8</v>
      </c>
      <c r="V146" s="194">
        <f t="shared" ca="1" si="22"/>
        <v>0</v>
      </c>
      <c r="W146" s="194"/>
      <c r="X146" s="194"/>
      <c r="Y146" s="194"/>
      <c r="Z146" s="194"/>
      <c r="AA146" s="194"/>
      <c r="AB146" s="194"/>
      <c r="AC146" s="194">
        <v>0</v>
      </c>
      <c r="AD146" s="197"/>
      <c r="AE146" s="192"/>
      <c r="AF146" s="192"/>
      <c r="AG146" s="198"/>
      <c r="AH146" s="173"/>
      <c r="AI146" s="173"/>
      <c r="AJ146" s="173"/>
      <c r="AK146" s="173"/>
      <c r="AL146" s="173"/>
      <c r="AM146" s="173"/>
      <c r="AN146" s="173"/>
      <c r="AO146" s="173"/>
      <c r="AP146" s="173"/>
      <c r="AQ146" s="173" t="s">
        <v>14</v>
      </c>
      <c r="AR146" s="173"/>
      <c r="AS146" s="200"/>
      <c r="AT146" s="173"/>
      <c r="AU146" s="196"/>
      <c r="AV146" s="199"/>
      <c r="AW146" s="173"/>
      <c r="AX146" s="173"/>
      <c r="AY146" s="200"/>
      <c r="AZ146" s="173"/>
      <c r="BA146" s="196"/>
      <c r="BB146" s="199"/>
      <c r="BC146" s="173"/>
    </row>
    <row r="147" spans="1:55" ht="19.5" customHeight="1">
      <c r="A147" s="192"/>
      <c r="B147" s="193" t="s">
        <v>2242</v>
      </c>
      <c r="C147" s="193" t="s">
        <v>2244</v>
      </c>
      <c r="D147" s="193" t="s">
        <v>781</v>
      </c>
      <c r="E147" s="193" t="s">
        <v>834</v>
      </c>
      <c r="F147" s="193" t="s">
        <v>2107</v>
      </c>
      <c r="G147" s="193" t="s">
        <v>1130</v>
      </c>
      <c r="H147" s="194">
        <v>182</v>
      </c>
      <c r="I147" s="195" t="s">
        <v>702</v>
      </c>
      <c r="J147" s="196">
        <v>4</v>
      </c>
      <c r="K147" s="196"/>
      <c r="L147" s="196">
        <v>4</v>
      </c>
      <c r="M147" s="194">
        <v>1</v>
      </c>
      <c r="N147" s="194">
        <v>3.8</v>
      </c>
      <c r="O147" s="194" t="s">
        <v>674</v>
      </c>
      <c r="P147" s="194" t="s">
        <v>13</v>
      </c>
      <c r="Q147" s="194" t="s">
        <v>703</v>
      </c>
      <c r="R147" s="194" t="s">
        <v>2160</v>
      </c>
      <c r="S147" s="194"/>
      <c r="T147" s="19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4</v>
      </c>
      <c r="U147" s="194">
        <f t="shared" ca="1" si="21"/>
        <v>0</v>
      </c>
      <c r="V147" s="194">
        <f t="shared" ca="1" si="22"/>
        <v>1</v>
      </c>
      <c r="W147" s="194"/>
      <c r="X147" s="194"/>
      <c r="Y147" s="194"/>
      <c r="Z147" s="194"/>
      <c r="AA147" s="194"/>
      <c r="AB147" s="194"/>
      <c r="AC147" s="194">
        <v>0.1</v>
      </c>
      <c r="AD147" s="197"/>
      <c r="AE147" s="192"/>
      <c r="AF147" s="192"/>
      <c r="AG147" s="198"/>
      <c r="AH147" s="173"/>
      <c r="AI147" s="173"/>
      <c r="AJ147" s="173">
        <v>0</v>
      </c>
      <c r="AK147" s="173">
        <v>0</v>
      </c>
      <c r="AL147" s="173">
        <v>0</v>
      </c>
      <c r="AM147" s="173">
        <v>0</v>
      </c>
      <c r="AN147" s="173">
        <v>0</v>
      </c>
      <c r="AO147" s="173">
        <v>0</v>
      </c>
      <c r="AP147" s="173">
        <v>0</v>
      </c>
      <c r="AQ147" s="173" t="s">
        <v>2162</v>
      </c>
      <c r="AR147" s="173" t="s">
        <v>2045</v>
      </c>
      <c r="AS147" s="173"/>
      <c r="AT147" s="173" t="s">
        <v>2046</v>
      </c>
      <c r="AU147" s="196">
        <v>4</v>
      </c>
      <c r="AV147" s="199">
        <v>46181</v>
      </c>
      <c r="AW147" s="173">
        <f>+L147-AU147</f>
        <v>0</v>
      </c>
      <c r="AX147" s="173" t="s">
        <v>2226</v>
      </c>
      <c r="AY147" s="173"/>
      <c r="AZ147" s="173" t="s">
        <v>2227</v>
      </c>
      <c r="BA147" s="173">
        <v>4</v>
      </c>
      <c r="BB147" s="199">
        <v>46181</v>
      </c>
      <c r="BC147" s="173">
        <f>+L147-BA147</f>
        <v>0</v>
      </c>
    </row>
    <row r="148" spans="1:55" ht="19.5" customHeight="1">
      <c r="A148" s="192"/>
      <c r="B148" s="193" t="s">
        <v>2242</v>
      </c>
      <c r="C148" s="193" t="s">
        <v>2244</v>
      </c>
      <c r="D148" s="193" t="s">
        <v>702</v>
      </c>
      <c r="E148" s="193" t="s">
        <v>1026</v>
      </c>
      <c r="F148" s="193" t="s">
        <v>2108</v>
      </c>
      <c r="G148" s="193" t="s">
        <v>2048</v>
      </c>
      <c r="H148" s="194">
        <v>279</v>
      </c>
      <c r="I148" s="195" t="s">
        <v>702</v>
      </c>
      <c r="J148" s="196">
        <v>4</v>
      </c>
      <c r="K148" s="196"/>
      <c r="L148" s="196">
        <v>4</v>
      </c>
      <c r="M148" s="194">
        <v>1.7</v>
      </c>
      <c r="N148" s="194">
        <v>6.7</v>
      </c>
      <c r="O148" s="194" t="s">
        <v>674</v>
      </c>
      <c r="P148" s="194" t="s">
        <v>13</v>
      </c>
      <c r="Q148" s="194" t="s">
        <v>703</v>
      </c>
      <c r="R148" s="194" t="s">
        <v>2160</v>
      </c>
      <c r="S148" s="194"/>
      <c r="T148" s="194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4</v>
      </c>
      <c r="U148" s="194">
        <f t="shared" ca="1" si="21"/>
        <v>0</v>
      </c>
      <c r="V148" s="194">
        <f t="shared" ca="1" si="22"/>
        <v>1</v>
      </c>
      <c r="W148" s="194"/>
      <c r="X148" s="194"/>
      <c r="Y148" s="194"/>
      <c r="Z148" s="194"/>
      <c r="AA148" s="194"/>
      <c r="AB148" s="194"/>
      <c r="AC148" s="194">
        <v>0.2</v>
      </c>
      <c r="AD148" s="197"/>
      <c r="AE148" s="192"/>
      <c r="AF148" s="192"/>
      <c r="AG148" s="198"/>
      <c r="AH148" s="173"/>
      <c r="AI148" s="173"/>
      <c r="AJ148" s="173">
        <v>0</v>
      </c>
      <c r="AK148" s="173">
        <v>0</v>
      </c>
      <c r="AL148" s="173">
        <v>0</v>
      </c>
      <c r="AM148" s="173">
        <v>0</v>
      </c>
      <c r="AN148" s="173">
        <v>0</v>
      </c>
      <c r="AO148" s="173">
        <v>0</v>
      </c>
      <c r="AP148" s="173">
        <v>0</v>
      </c>
      <c r="AQ148" s="173" t="s">
        <v>2162</v>
      </c>
      <c r="AR148" s="173" t="s">
        <v>2045</v>
      </c>
      <c r="AS148" s="173"/>
      <c r="AT148" s="173" t="s">
        <v>2046</v>
      </c>
      <c r="AU148" s="196">
        <v>4</v>
      </c>
      <c r="AV148" s="199">
        <v>46181</v>
      </c>
      <c r="AW148" s="173">
        <f>+L148-AU148</f>
        <v>0</v>
      </c>
      <c r="AX148" s="173" t="s">
        <v>2226</v>
      </c>
      <c r="AY148" s="173"/>
      <c r="AZ148" s="173" t="s">
        <v>2227</v>
      </c>
      <c r="BA148" s="173">
        <v>4</v>
      </c>
      <c r="BB148" s="199">
        <v>46181</v>
      </c>
      <c r="BC148" s="173">
        <f>+L148-BA148</f>
        <v>0</v>
      </c>
    </row>
    <row r="149" spans="1:55" ht="19.5" customHeight="1">
      <c r="A149" s="192"/>
      <c r="B149" s="193" t="s">
        <v>2242</v>
      </c>
      <c r="C149" s="193" t="s">
        <v>2244</v>
      </c>
      <c r="D149" s="193" t="s">
        <v>1997</v>
      </c>
      <c r="E149" s="193" t="s">
        <v>2245</v>
      </c>
      <c r="F149" s="193" t="s">
        <v>2109</v>
      </c>
      <c r="G149" s="193" t="s">
        <v>2050</v>
      </c>
      <c r="H149" s="194">
        <v>4644</v>
      </c>
      <c r="I149" s="195" t="s">
        <v>702</v>
      </c>
      <c r="J149" s="196">
        <v>1</v>
      </c>
      <c r="K149" s="196"/>
      <c r="L149" s="196">
        <v>1</v>
      </c>
      <c r="M149" s="194">
        <v>2610.6999999999998</v>
      </c>
      <c r="N149" s="194">
        <v>2610.6999999999998</v>
      </c>
      <c r="O149" s="194" t="s">
        <v>674</v>
      </c>
      <c r="P149" s="194" t="s">
        <v>13</v>
      </c>
      <c r="Q149" s="194" t="s">
        <v>703</v>
      </c>
      <c r="R149" s="194" t="s">
        <v>2160</v>
      </c>
      <c r="S149" s="194"/>
      <c r="T149" s="19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94">
        <f t="shared" ca="1" si="21"/>
        <v>0</v>
      </c>
      <c r="V149" s="194">
        <f t="shared" ca="1" si="22"/>
        <v>1</v>
      </c>
      <c r="W149" s="194"/>
      <c r="X149" s="194"/>
      <c r="Y149" s="194"/>
      <c r="Z149" s="194"/>
      <c r="AA149" s="194"/>
      <c r="AB149" s="194"/>
      <c r="AC149" s="194">
        <v>111.1</v>
      </c>
      <c r="AD149" s="197"/>
      <c r="AE149" s="192"/>
      <c r="AF149" s="192"/>
      <c r="AG149" s="198"/>
      <c r="AH149" s="173"/>
      <c r="AI149" s="173"/>
      <c r="AJ149" s="173">
        <v>0</v>
      </c>
      <c r="AK149" s="173">
        <v>0</v>
      </c>
      <c r="AL149" s="173">
        <v>0</v>
      </c>
      <c r="AM149" s="173">
        <v>0</v>
      </c>
      <c r="AN149" s="173">
        <v>0</v>
      </c>
      <c r="AO149" s="173">
        <v>0</v>
      </c>
      <c r="AP149" s="173">
        <v>0</v>
      </c>
      <c r="AQ149" s="173" t="s">
        <v>2162</v>
      </c>
      <c r="AR149" s="188"/>
      <c r="AS149" s="188"/>
      <c r="AT149" s="173" t="s">
        <v>576</v>
      </c>
      <c r="AU149" s="196">
        <v>1</v>
      </c>
      <c r="AV149" s="191"/>
      <c r="AW149" s="173">
        <f>+L149-AU149</f>
        <v>0</v>
      </c>
      <c r="AX149" s="173"/>
      <c r="AY149" s="173"/>
      <c r="AZ149" s="173" t="s">
        <v>576</v>
      </c>
      <c r="BA149" s="196">
        <v>1</v>
      </c>
      <c r="BB149" s="199"/>
      <c r="BC149" s="173">
        <f>+L149-BA149</f>
        <v>0</v>
      </c>
    </row>
    <row r="150" spans="1:55" ht="19.5" customHeight="1">
      <c r="A150" s="373"/>
      <c r="B150" s="374" t="s">
        <v>4637</v>
      </c>
      <c r="C150" s="374" t="s">
        <v>4638</v>
      </c>
      <c r="D150" s="374" t="s">
        <v>4639</v>
      </c>
      <c r="E150" s="374"/>
      <c r="F150" s="374"/>
      <c r="G150" s="374" t="s">
        <v>4640</v>
      </c>
      <c r="H150" s="375"/>
      <c r="I150" s="376"/>
      <c r="J150" s="332"/>
      <c r="K150" s="332">
        <v>1</v>
      </c>
      <c r="L150" s="332"/>
      <c r="M150" s="375"/>
      <c r="N150" s="375">
        <v>70.099999999999994</v>
      </c>
      <c r="O150" s="375" t="s">
        <v>674</v>
      </c>
      <c r="P150" s="375"/>
      <c r="Q150" s="375"/>
      <c r="R150" s="375" t="s">
        <v>2160</v>
      </c>
      <c r="S150" s="375"/>
      <c r="T150" s="375"/>
      <c r="U150" s="375"/>
      <c r="V150" s="375"/>
      <c r="W150" s="375"/>
      <c r="X150" s="375"/>
      <c r="Y150" s="375"/>
      <c r="Z150" s="375"/>
      <c r="AA150" s="375"/>
      <c r="AB150" s="375"/>
      <c r="AC150" s="375"/>
      <c r="AD150" s="377" t="s">
        <v>4714</v>
      </c>
      <c r="AE150" s="373" t="s">
        <v>4642</v>
      </c>
      <c r="AF150" s="373"/>
      <c r="AG150" s="378" t="s">
        <v>677</v>
      </c>
      <c r="AH150" s="328" t="s">
        <v>880</v>
      </c>
      <c r="AI150" s="328"/>
      <c r="AJ150" s="328"/>
      <c r="AK150" s="328"/>
      <c r="AL150" s="328"/>
      <c r="AM150" s="328"/>
      <c r="AN150" s="328"/>
      <c r="AO150" s="328"/>
      <c r="AP150" s="328"/>
      <c r="AQ150" s="328" t="s">
        <v>2162</v>
      </c>
      <c r="AR150" s="328"/>
      <c r="AS150" s="329"/>
      <c r="AT150" s="328"/>
      <c r="AU150" s="332"/>
      <c r="AV150" s="333"/>
      <c r="AW150" s="328"/>
      <c r="AX150" s="328"/>
      <c r="AY150" s="329"/>
      <c r="AZ150" s="328"/>
      <c r="BA150" s="332"/>
      <c r="BB150" s="333"/>
      <c r="BC150" s="328"/>
    </row>
    <row r="151" spans="1:55" ht="19.5" customHeight="1">
      <c r="A151" s="379"/>
      <c r="B151" s="380" t="s">
        <v>4637</v>
      </c>
      <c r="C151" s="380" t="s">
        <v>4638</v>
      </c>
      <c r="D151" s="380" t="s">
        <v>781</v>
      </c>
      <c r="E151" s="380" t="s">
        <v>4643</v>
      </c>
      <c r="F151" s="380" t="s">
        <v>4588</v>
      </c>
      <c r="G151" s="380" t="s">
        <v>4644</v>
      </c>
      <c r="H151" s="381"/>
      <c r="I151" s="382" t="s">
        <v>702</v>
      </c>
      <c r="J151" s="383">
        <v>1</v>
      </c>
      <c r="K151" s="383"/>
      <c r="L151" s="383">
        <v>1</v>
      </c>
      <c r="M151" s="381">
        <v>40.4</v>
      </c>
      <c r="N151" s="381">
        <f>M151*L151</f>
        <v>40.4</v>
      </c>
      <c r="O151" s="381" t="s">
        <v>674</v>
      </c>
      <c r="P151" s="381" t="s">
        <v>13</v>
      </c>
      <c r="Q151" s="381" t="s">
        <v>703</v>
      </c>
      <c r="R151" s="381" t="s">
        <v>2160</v>
      </c>
      <c r="S151" s="381"/>
      <c r="T151" s="19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94">
        <f t="shared" ref="U151:U164" ca="1" si="25">+L151-T151</f>
        <v>1</v>
      </c>
      <c r="V151" s="194">
        <f t="shared" ref="V151:V164" ca="1" si="26">ROUNDDOWN(T151/J151,0)</f>
        <v>0</v>
      </c>
      <c r="W151" s="381"/>
      <c r="X151" s="381"/>
      <c r="Y151" s="381"/>
      <c r="Z151" s="381"/>
      <c r="AA151" s="381"/>
      <c r="AB151" s="381"/>
      <c r="AC151" s="381"/>
      <c r="AD151" s="384"/>
      <c r="AE151" s="379"/>
      <c r="AF151" s="379"/>
      <c r="AG151" s="385" t="s">
        <v>677</v>
      </c>
      <c r="AH151" s="386" t="s">
        <v>4645</v>
      </c>
      <c r="AI151" s="386"/>
      <c r="AJ151" s="386">
        <v>0</v>
      </c>
      <c r="AK151" s="386">
        <v>0</v>
      </c>
      <c r="AL151" s="386">
        <v>0</v>
      </c>
      <c r="AM151" s="386">
        <v>0</v>
      </c>
      <c r="AN151" s="386">
        <v>0</v>
      </c>
      <c r="AO151" s="386">
        <v>0</v>
      </c>
      <c r="AP151" s="386">
        <v>0</v>
      </c>
      <c r="AQ151" s="386" t="s">
        <v>2162</v>
      </c>
      <c r="AR151" s="386"/>
      <c r="AS151" s="387"/>
      <c r="AT151" s="386"/>
      <c r="AU151" s="383"/>
      <c r="AV151" s="388"/>
      <c r="AW151" s="386"/>
      <c r="AX151" s="386"/>
      <c r="AY151" s="387"/>
      <c r="AZ151" s="386"/>
      <c r="BA151" s="383"/>
      <c r="BB151" s="388"/>
      <c r="BC151" s="386"/>
    </row>
    <row r="152" spans="1:55" ht="19.5" customHeight="1">
      <c r="A152" s="379"/>
      <c r="B152" s="380" t="s">
        <v>4637</v>
      </c>
      <c r="C152" s="380" t="s">
        <v>4638</v>
      </c>
      <c r="D152" s="380" t="s">
        <v>781</v>
      </c>
      <c r="E152" s="380" t="s">
        <v>4646</v>
      </c>
      <c r="F152" s="380" t="s">
        <v>4589</v>
      </c>
      <c r="G152" s="380" t="s">
        <v>4647</v>
      </c>
      <c r="H152" s="381"/>
      <c r="I152" s="382" t="s">
        <v>702</v>
      </c>
      <c r="J152" s="383">
        <v>1</v>
      </c>
      <c r="K152" s="383"/>
      <c r="L152" s="383">
        <v>1</v>
      </c>
      <c r="M152" s="381">
        <v>2.7</v>
      </c>
      <c r="N152" s="381">
        <f t="shared" ref="N152:N164" si="27">M152*L152</f>
        <v>2.7</v>
      </c>
      <c r="O152" s="381" t="s">
        <v>674</v>
      </c>
      <c r="P152" s="381" t="s">
        <v>13</v>
      </c>
      <c r="Q152" s="381" t="s">
        <v>703</v>
      </c>
      <c r="R152" s="381" t="s">
        <v>2160</v>
      </c>
      <c r="S152" s="381"/>
      <c r="T152" s="19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94">
        <f t="shared" ca="1" si="25"/>
        <v>1</v>
      </c>
      <c r="V152" s="194">
        <f t="shared" ca="1" si="26"/>
        <v>0</v>
      </c>
      <c r="W152" s="381"/>
      <c r="X152" s="381"/>
      <c r="Y152" s="381"/>
      <c r="Z152" s="381"/>
      <c r="AA152" s="381"/>
      <c r="AB152" s="381"/>
      <c r="AC152" s="381"/>
      <c r="AD152" s="384"/>
      <c r="AE152" s="379"/>
      <c r="AF152" s="379"/>
      <c r="AG152" s="385" t="s">
        <v>677</v>
      </c>
      <c r="AH152" s="386" t="s">
        <v>4645</v>
      </c>
      <c r="AI152" s="386"/>
      <c r="AJ152" s="386">
        <v>0</v>
      </c>
      <c r="AK152" s="386">
        <v>0</v>
      </c>
      <c r="AL152" s="386">
        <v>0</v>
      </c>
      <c r="AM152" s="386">
        <v>0</v>
      </c>
      <c r="AN152" s="386">
        <v>0</v>
      </c>
      <c r="AO152" s="386">
        <v>0</v>
      </c>
      <c r="AP152" s="386">
        <v>0</v>
      </c>
      <c r="AQ152" s="386" t="s">
        <v>2162</v>
      </c>
      <c r="AR152" s="386"/>
      <c r="AS152" s="387"/>
      <c r="AT152" s="386"/>
      <c r="AU152" s="383"/>
      <c r="AV152" s="388"/>
      <c r="AW152" s="386"/>
      <c r="AX152" s="386"/>
      <c r="AY152" s="387"/>
      <c r="AZ152" s="386"/>
      <c r="BA152" s="383"/>
      <c r="BB152" s="388"/>
      <c r="BC152" s="386"/>
    </row>
    <row r="153" spans="1:55" ht="19.5" customHeight="1">
      <c r="A153" s="379"/>
      <c r="B153" s="380" t="s">
        <v>4637</v>
      </c>
      <c r="C153" s="380" t="s">
        <v>4638</v>
      </c>
      <c r="D153" s="380" t="s">
        <v>874</v>
      </c>
      <c r="E153" s="380">
        <v>110</v>
      </c>
      <c r="F153" s="380" t="s">
        <v>4592</v>
      </c>
      <c r="G153" s="380" t="s">
        <v>4648</v>
      </c>
      <c r="H153" s="381">
        <v>535</v>
      </c>
      <c r="I153" s="382" t="s">
        <v>702</v>
      </c>
      <c r="J153" s="383">
        <v>1</v>
      </c>
      <c r="K153" s="383"/>
      <c r="L153" s="383">
        <v>1</v>
      </c>
      <c r="M153" s="381">
        <v>1.2</v>
      </c>
      <c r="N153" s="381">
        <f t="shared" si="27"/>
        <v>1.2</v>
      </c>
      <c r="O153" s="381" t="s">
        <v>674</v>
      </c>
      <c r="P153" s="381" t="s">
        <v>11</v>
      </c>
      <c r="Q153" s="381" t="s">
        <v>786</v>
      </c>
      <c r="R153" s="381" t="s">
        <v>2160</v>
      </c>
      <c r="S153" s="381"/>
      <c r="T153" s="19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194">
        <f t="shared" ca="1" si="25"/>
        <v>1</v>
      </c>
      <c r="V153" s="194">
        <f t="shared" ca="1" si="26"/>
        <v>0</v>
      </c>
      <c r="W153" s="381"/>
      <c r="X153" s="381"/>
      <c r="Y153" s="381"/>
      <c r="Z153" s="381"/>
      <c r="AA153" s="381"/>
      <c r="AB153" s="381"/>
      <c r="AC153" s="381"/>
      <c r="AD153" s="384"/>
      <c r="AE153" s="379"/>
      <c r="AF153" s="379"/>
      <c r="AG153" s="385" t="s">
        <v>677</v>
      </c>
      <c r="AH153" s="386" t="s">
        <v>4645</v>
      </c>
      <c r="AI153" s="386"/>
      <c r="AJ153" s="386">
        <v>0</v>
      </c>
      <c r="AK153" s="386">
        <v>0</v>
      </c>
      <c r="AL153" s="386">
        <v>1</v>
      </c>
      <c r="AM153" s="386">
        <v>0</v>
      </c>
      <c r="AN153" s="386">
        <v>0</v>
      </c>
      <c r="AO153" s="386">
        <v>0</v>
      </c>
      <c r="AP153" s="386">
        <v>0</v>
      </c>
      <c r="AQ153" s="386" t="s">
        <v>2162</v>
      </c>
      <c r="AR153" s="386"/>
      <c r="AS153" s="387"/>
      <c r="AT153" s="386"/>
      <c r="AU153" s="383"/>
      <c r="AV153" s="388"/>
      <c r="AW153" s="386"/>
      <c r="AX153" s="386"/>
      <c r="AY153" s="387"/>
      <c r="AZ153" s="386"/>
      <c r="BA153" s="383"/>
      <c r="BB153" s="388"/>
      <c r="BC153" s="386"/>
    </row>
    <row r="154" spans="1:55" ht="19.5" customHeight="1">
      <c r="A154" s="379"/>
      <c r="B154" s="380" t="s">
        <v>4637</v>
      </c>
      <c r="C154" s="380" t="s">
        <v>4638</v>
      </c>
      <c r="D154" s="380" t="s">
        <v>4649</v>
      </c>
      <c r="E154" s="380">
        <v>127</v>
      </c>
      <c r="F154" s="380" t="s">
        <v>4596</v>
      </c>
      <c r="G154" s="380" t="s">
        <v>4650</v>
      </c>
      <c r="H154" s="381"/>
      <c r="I154" s="382" t="s">
        <v>702</v>
      </c>
      <c r="J154" s="383">
        <v>1</v>
      </c>
      <c r="K154" s="383"/>
      <c r="L154" s="383">
        <v>1</v>
      </c>
      <c r="M154" s="381">
        <v>2.1</v>
      </c>
      <c r="N154" s="381">
        <f t="shared" si="27"/>
        <v>2.1</v>
      </c>
      <c r="O154" s="381" t="s">
        <v>674</v>
      </c>
      <c r="P154" s="381" t="s">
        <v>13</v>
      </c>
      <c r="Q154" s="381" t="s">
        <v>786</v>
      </c>
      <c r="R154" s="381" t="s">
        <v>2160</v>
      </c>
      <c r="S154" s="381"/>
      <c r="T154" s="194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94">
        <f t="shared" ca="1" si="25"/>
        <v>1</v>
      </c>
      <c r="V154" s="194">
        <f t="shared" ca="1" si="26"/>
        <v>0</v>
      </c>
      <c r="W154" s="381"/>
      <c r="X154" s="381"/>
      <c r="Y154" s="381"/>
      <c r="Z154" s="381"/>
      <c r="AA154" s="381"/>
      <c r="AB154" s="381"/>
      <c r="AC154" s="381"/>
      <c r="AD154" s="384"/>
      <c r="AE154" s="379"/>
      <c r="AF154" s="379"/>
      <c r="AG154" s="385" t="s">
        <v>677</v>
      </c>
      <c r="AH154" s="386" t="s">
        <v>4645</v>
      </c>
      <c r="AI154" s="386"/>
      <c r="AJ154" s="386">
        <v>1</v>
      </c>
      <c r="AK154" s="386">
        <v>0</v>
      </c>
      <c r="AL154" s="386">
        <v>1</v>
      </c>
      <c r="AM154" s="386">
        <v>1</v>
      </c>
      <c r="AN154" s="386">
        <v>0</v>
      </c>
      <c r="AO154" s="386">
        <v>0</v>
      </c>
      <c r="AP154" s="386">
        <v>0</v>
      </c>
      <c r="AQ154" s="386" t="s">
        <v>2162</v>
      </c>
      <c r="AR154" s="386"/>
      <c r="AS154" s="387"/>
      <c r="AT154" s="386"/>
      <c r="AU154" s="383"/>
      <c r="AV154" s="388"/>
      <c r="AW154" s="386"/>
      <c r="AX154" s="386"/>
      <c r="AY154" s="387"/>
      <c r="AZ154" s="386"/>
      <c r="BA154" s="383"/>
      <c r="BB154" s="388"/>
      <c r="BC154" s="386"/>
    </row>
    <row r="155" spans="1:55" ht="19.5" customHeight="1">
      <c r="A155" s="379"/>
      <c r="B155" s="380" t="s">
        <v>4637</v>
      </c>
      <c r="C155" s="380" t="s">
        <v>4638</v>
      </c>
      <c r="D155" s="380" t="s">
        <v>781</v>
      </c>
      <c r="E155" s="380" t="s">
        <v>4651</v>
      </c>
      <c r="F155" s="380" t="s">
        <v>4590</v>
      </c>
      <c r="G155" s="380" t="s">
        <v>4652</v>
      </c>
      <c r="H155" s="381"/>
      <c r="I155" s="382" t="s">
        <v>702</v>
      </c>
      <c r="J155" s="383">
        <v>10</v>
      </c>
      <c r="K155" s="383"/>
      <c r="L155" s="383">
        <v>10</v>
      </c>
      <c r="M155" s="381">
        <v>0.2</v>
      </c>
      <c r="N155" s="381">
        <f t="shared" si="27"/>
        <v>2</v>
      </c>
      <c r="O155" s="381" t="s">
        <v>674</v>
      </c>
      <c r="P155" s="381" t="s">
        <v>13</v>
      </c>
      <c r="Q155" s="381" t="s">
        <v>703</v>
      </c>
      <c r="R155" s="381" t="s">
        <v>2160</v>
      </c>
      <c r="S155" s="381"/>
      <c r="T155" s="19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94">
        <f t="shared" ca="1" si="25"/>
        <v>10</v>
      </c>
      <c r="V155" s="194">
        <f t="shared" ca="1" si="26"/>
        <v>0</v>
      </c>
      <c r="W155" s="381"/>
      <c r="X155" s="381"/>
      <c r="Y155" s="381"/>
      <c r="Z155" s="381"/>
      <c r="AA155" s="381"/>
      <c r="AB155" s="381"/>
      <c r="AC155" s="381"/>
      <c r="AD155" s="384"/>
      <c r="AE155" s="379"/>
      <c r="AF155" s="379"/>
      <c r="AG155" s="385" t="s">
        <v>677</v>
      </c>
      <c r="AH155" s="386" t="s">
        <v>4645</v>
      </c>
      <c r="AI155" s="386"/>
      <c r="AJ155" s="386">
        <v>0</v>
      </c>
      <c r="AK155" s="386">
        <v>0</v>
      </c>
      <c r="AL155" s="386">
        <v>0</v>
      </c>
      <c r="AM155" s="386">
        <v>0</v>
      </c>
      <c r="AN155" s="386">
        <v>0</v>
      </c>
      <c r="AO155" s="386">
        <v>0</v>
      </c>
      <c r="AP155" s="386">
        <v>0</v>
      </c>
      <c r="AQ155" s="386" t="s">
        <v>2162</v>
      </c>
      <c r="AR155" s="386"/>
      <c r="AS155" s="387"/>
      <c r="AT155" s="386"/>
      <c r="AU155" s="383"/>
      <c r="AV155" s="388"/>
      <c r="AW155" s="386"/>
      <c r="AX155" s="386"/>
      <c r="AY155" s="387"/>
      <c r="AZ155" s="386"/>
      <c r="BA155" s="383"/>
      <c r="BB155" s="388"/>
      <c r="BC155" s="386"/>
    </row>
    <row r="156" spans="1:55" ht="19.5" customHeight="1">
      <c r="A156" s="379"/>
      <c r="B156" s="380" t="s">
        <v>4637</v>
      </c>
      <c r="C156" s="380" t="s">
        <v>4638</v>
      </c>
      <c r="D156" s="380" t="s">
        <v>781</v>
      </c>
      <c r="E156" s="380" t="s">
        <v>4653</v>
      </c>
      <c r="F156" s="380" t="s">
        <v>4591</v>
      </c>
      <c r="G156" s="380" t="s">
        <v>4654</v>
      </c>
      <c r="H156" s="381"/>
      <c r="I156" s="382" t="s">
        <v>702</v>
      </c>
      <c r="J156" s="383">
        <v>20</v>
      </c>
      <c r="K156" s="383"/>
      <c r="L156" s="383">
        <v>20</v>
      </c>
      <c r="M156" s="381">
        <v>0.1</v>
      </c>
      <c r="N156" s="381">
        <f t="shared" si="27"/>
        <v>2</v>
      </c>
      <c r="O156" s="381" t="s">
        <v>674</v>
      </c>
      <c r="P156" s="381" t="s">
        <v>13</v>
      </c>
      <c r="Q156" s="381" t="s">
        <v>703</v>
      </c>
      <c r="R156" s="381" t="s">
        <v>2160</v>
      </c>
      <c r="S156" s="381"/>
      <c r="T156" s="194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194">
        <f t="shared" ca="1" si="25"/>
        <v>20</v>
      </c>
      <c r="V156" s="194">
        <f t="shared" ca="1" si="26"/>
        <v>0</v>
      </c>
      <c r="W156" s="381"/>
      <c r="X156" s="381"/>
      <c r="Y156" s="381"/>
      <c r="Z156" s="381"/>
      <c r="AA156" s="381"/>
      <c r="AB156" s="381"/>
      <c r="AC156" s="381"/>
      <c r="AD156" s="384"/>
      <c r="AE156" s="379"/>
      <c r="AF156" s="379"/>
      <c r="AG156" s="385" t="s">
        <v>677</v>
      </c>
      <c r="AH156" s="386" t="s">
        <v>4645</v>
      </c>
      <c r="AI156" s="386"/>
      <c r="AJ156" s="386">
        <v>1</v>
      </c>
      <c r="AK156" s="386">
        <v>0</v>
      </c>
      <c r="AL156" s="386">
        <v>0</v>
      </c>
      <c r="AM156" s="386">
        <v>0</v>
      </c>
      <c r="AN156" s="386">
        <v>0</v>
      </c>
      <c r="AO156" s="386">
        <v>0</v>
      </c>
      <c r="AP156" s="386">
        <v>0</v>
      </c>
      <c r="AQ156" s="386" t="s">
        <v>2162</v>
      </c>
      <c r="AR156" s="386"/>
      <c r="AS156" s="387"/>
      <c r="AT156" s="386"/>
      <c r="AU156" s="383"/>
      <c r="AV156" s="388"/>
      <c r="AW156" s="386"/>
      <c r="AX156" s="386"/>
      <c r="AY156" s="387"/>
      <c r="AZ156" s="386"/>
      <c r="BA156" s="383"/>
      <c r="BB156" s="388"/>
      <c r="BC156" s="386"/>
    </row>
    <row r="157" spans="1:55" ht="19.5" customHeight="1">
      <c r="A157" s="379"/>
      <c r="B157" s="380" t="s">
        <v>4637</v>
      </c>
      <c r="C157" s="380" t="s">
        <v>4638</v>
      </c>
      <c r="D157" s="380" t="s">
        <v>4655</v>
      </c>
      <c r="E157" s="380" t="s">
        <v>4656</v>
      </c>
      <c r="F157" s="193" t="s">
        <v>4600</v>
      </c>
      <c r="G157" s="380" t="s">
        <v>4657</v>
      </c>
      <c r="H157" s="381"/>
      <c r="I157" s="382" t="s">
        <v>683</v>
      </c>
      <c r="J157" s="383">
        <v>10</v>
      </c>
      <c r="K157" s="383"/>
      <c r="L157" s="383">
        <v>10</v>
      </c>
      <c r="M157" s="381">
        <v>0.1</v>
      </c>
      <c r="N157" s="381">
        <f t="shared" si="27"/>
        <v>1</v>
      </c>
      <c r="O157" s="381" t="s">
        <v>674</v>
      </c>
      <c r="P157" s="381" t="s">
        <v>14</v>
      </c>
      <c r="Q157" s="381" t="s">
        <v>682</v>
      </c>
      <c r="R157" s="381" t="s">
        <v>2160</v>
      </c>
      <c r="S157" s="381"/>
      <c r="T157" s="19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94">
        <f t="shared" ca="1" si="25"/>
        <v>10</v>
      </c>
      <c r="V157" s="194">
        <f t="shared" ca="1" si="26"/>
        <v>0</v>
      </c>
      <c r="W157" s="381"/>
      <c r="X157" s="381"/>
      <c r="Y157" s="381"/>
      <c r="Z157" s="381"/>
      <c r="AA157" s="381"/>
      <c r="AB157" s="381"/>
      <c r="AC157" s="381"/>
      <c r="AD157" s="384"/>
      <c r="AE157" s="379"/>
      <c r="AF157" s="379"/>
      <c r="AG157" s="385"/>
      <c r="AH157" s="386" t="s">
        <v>880</v>
      </c>
      <c r="AI157" s="386"/>
      <c r="AJ157" s="386"/>
      <c r="AK157" s="386"/>
      <c r="AL157" s="386"/>
      <c r="AM157" s="386"/>
      <c r="AN157" s="386"/>
      <c r="AO157" s="386"/>
      <c r="AP157" s="386"/>
      <c r="AQ157" s="386" t="s">
        <v>14</v>
      </c>
      <c r="AR157" s="386"/>
      <c r="AS157" s="387"/>
      <c r="AT157" s="386"/>
      <c r="AU157" s="383"/>
      <c r="AV157" s="388"/>
      <c r="AW157" s="386"/>
      <c r="AX157" s="386"/>
      <c r="AY157" s="387"/>
      <c r="AZ157" s="386"/>
      <c r="BA157" s="383"/>
      <c r="BB157" s="388"/>
      <c r="BC157" s="386"/>
    </row>
    <row r="158" spans="1:55" ht="19.5" customHeight="1">
      <c r="A158" s="379"/>
      <c r="B158" s="380" t="s">
        <v>4637</v>
      </c>
      <c r="C158" s="380" t="s">
        <v>4638</v>
      </c>
      <c r="D158" s="380" t="s">
        <v>4658</v>
      </c>
      <c r="E158" s="380" t="s">
        <v>4659</v>
      </c>
      <c r="F158" s="193" t="s">
        <v>4597</v>
      </c>
      <c r="G158" s="380" t="s">
        <v>4660</v>
      </c>
      <c r="H158" s="381"/>
      <c r="I158" s="382" t="s">
        <v>683</v>
      </c>
      <c r="J158" s="383">
        <v>10</v>
      </c>
      <c r="K158" s="383"/>
      <c r="L158" s="383">
        <v>10</v>
      </c>
      <c r="M158" s="381">
        <v>0.1</v>
      </c>
      <c r="N158" s="381">
        <f t="shared" si="27"/>
        <v>1</v>
      </c>
      <c r="O158" s="381" t="s">
        <v>674</v>
      </c>
      <c r="P158" s="381" t="s">
        <v>14</v>
      </c>
      <c r="Q158" s="381" t="s">
        <v>682</v>
      </c>
      <c r="R158" s="381" t="s">
        <v>2160</v>
      </c>
      <c r="S158" s="381"/>
      <c r="T158" s="194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94">
        <f t="shared" ca="1" si="25"/>
        <v>10</v>
      </c>
      <c r="V158" s="194">
        <f t="shared" ca="1" si="26"/>
        <v>0</v>
      </c>
      <c r="W158" s="381"/>
      <c r="X158" s="381"/>
      <c r="Y158" s="381"/>
      <c r="Z158" s="381"/>
      <c r="AA158" s="381"/>
      <c r="AB158" s="381"/>
      <c r="AC158" s="381"/>
      <c r="AD158" s="384"/>
      <c r="AE158" s="379"/>
      <c r="AF158" s="379"/>
      <c r="AG158" s="385"/>
      <c r="AH158" s="386" t="s">
        <v>880</v>
      </c>
      <c r="AI158" s="386"/>
      <c r="AJ158" s="386"/>
      <c r="AK158" s="386"/>
      <c r="AL158" s="386"/>
      <c r="AM158" s="386"/>
      <c r="AN158" s="386"/>
      <c r="AO158" s="386"/>
      <c r="AP158" s="386"/>
      <c r="AQ158" s="386" t="s">
        <v>14</v>
      </c>
      <c r="AR158" s="386"/>
      <c r="AS158" s="387"/>
      <c r="AT158" s="386"/>
      <c r="AU158" s="383"/>
      <c r="AV158" s="388"/>
      <c r="AW158" s="386"/>
      <c r="AX158" s="386"/>
      <c r="AY158" s="387"/>
      <c r="AZ158" s="386"/>
      <c r="BA158" s="383"/>
      <c r="BB158" s="388"/>
      <c r="BC158" s="386"/>
    </row>
    <row r="159" spans="1:55" ht="19.5" customHeight="1">
      <c r="A159" s="379"/>
      <c r="B159" s="380" t="s">
        <v>4637</v>
      </c>
      <c r="C159" s="380" t="s">
        <v>4638</v>
      </c>
      <c r="D159" s="380" t="s">
        <v>4661</v>
      </c>
      <c r="E159" s="380" t="s">
        <v>4662</v>
      </c>
      <c r="F159" s="193" t="s">
        <v>4598</v>
      </c>
      <c r="G159" s="380" t="s">
        <v>4663</v>
      </c>
      <c r="H159" s="381"/>
      <c r="I159" s="382" t="s">
        <v>683</v>
      </c>
      <c r="J159" s="383">
        <v>10</v>
      </c>
      <c r="K159" s="383"/>
      <c r="L159" s="383">
        <v>10</v>
      </c>
      <c r="M159" s="381">
        <v>0.1</v>
      </c>
      <c r="N159" s="381">
        <f t="shared" si="27"/>
        <v>1</v>
      </c>
      <c r="O159" s="381" t="s">
        <v>674</v>
      </c>
      <c r="P159" s="381" t="s">
        <v>14</v>
      </c>
      <c r="Q159" s="381" t="s">
        <v>682</v>
      </c>
      <c r="R159" s="381" t="s">
        <v>2160</v>
      </c>
      <c r="S159" s="381"/>
      <c r="T159" s="19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94">
        <f t="shared" ca="1" si="25"/>
        <v>10</v>
      </c>
      <c r="V159" s="194">
        <f t="shared" ca="1" si="26"/>
        <v>0</v>
      </c>
      <c r="W159" s="381"/>
      <c r="X159" s="381"/>
      <c r="Y159" s="381"/>
      <c r="Z159" s="381"/>
      <c r="AA159" s="381"/>
      <c r="AB159" s="381"/>
      <c r="AC159" s="381"/>
      <c r="AD159" s="384"/>
      <c r="AE159" s="379"/>
      <c r="AF159" s="379"/>
      <c r="AG159" s="385"/>
      <c r="AH159" s="386" t="s">
        <v>880</v>
      </c>
      <c r="AI159" s="386"/>
      <c r="AJ159" s="386"/>
      <c r="AK159" s="386"/>
      <c r="AL159" s="386"/>
      <c r="AM159" s="386"/>
      <c r="AN159" s="386"/>
      <c r="AO159" s="386"/>
      <c r="AP159" s="386"/>
      <c r="AQ159" s="386" t="s">
        <v>14</v>
      </c>
      <c r="AR159" s="386"/>
      <c r="AS159" s="387"/>
      <c r="AT159" s="386"/>
      <c r="AU159" s="383"/>
      <c r="AV159" s="388"/>
      <c r="AW159" s="386"/>
      <c r="AX159" s="386"/>
      <c r="AY159" s="387"/>
      <c r="AZ159" s="386"/>
      <c r="BA159" s="383"/>
      <c r="BB159" s="388"/>
      <c r="BC159" s="386"/>
    </row>
    <row r="160" spans="1:55" ht="19.5" customHeight="1">
      <c r="A160" s="379"/>
      <c r="B160" s="380" t="s">
        <v>4637</v>
      </c>
      <c r="C160" s="380" t="s">
        <v>4638</v>
      </c>
      <c r="D160" s="380" t="s">
        <v>4664</v>
      </c>
      <c r="E160" s="380" t="s">
        <v>4665</v>
      </c>
      <c r="F160" s="193" t="s">
        <v>4599</v>
      </c>
      <c r="G160" s="380" t="s">
        <v>4666</v>
      </c>
      <c r="H160" s="381"/>
      <c r="I160" s="382" t="s">
        <v>683</v>
      </c>
      <c r="J160" s="383">
        <v>10</v>
      </c>
      <c r="K160" s="383"/>
      <c r="L160" s="383">
        <v>10</v>
      </c>
      <c r="M160" s="381">
        <v>0.1</v>
      </c>
      <c r="N160" s="381">
        <f t="shared" si="27"/>
        <v>1</v>
      </c>
      <c r="O160" s="381" t="s">
        <v>674</v>
      </c>
      <c r="P160" s="381" t="s">
        <v>14</v>
      </c>
      <c r="Q160" s="381" t="s">
        <v>682</v>
      </c>
      <c r="R160" s="381" t="s">
        <v>2160</v>
      </c>
      <c r="S160" s="381"/>
      <c r="T160" s="194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94">
        <f t="shared" ca="1" si="25"/>
        <v>10</v>
      </c>
      <c r="V160" s="194">
        <f t="shared" ca="1" si="26"/>
        <v>0</v>
      </c>
      <c r="W160" s="381"/>
      <c r="X160" s="381"/>
      <c r="Y160" s="381"/>
      <c r="Z160" s="381"/>
      <c r="AA160" s="381"/>
      <c r="AB160" s="381"/>
      <c r="AC160" s="381"/>
      <c r="AD160" s="384"/>
      <c r="AE160" s="379"/>
      <c r="AF160" s="379"/>
      <c r="AG160" s="385"/>
      <c r="AH160" s="386" t="s">
        <v>880</v>
      </c>
      <c r="AI160" s="386"/>
      <c r="AJ160" s="386"/>
      <c r="AK160" s="386"/>
      <c r="AL160" s="386"/>
      <c r="AM160" s="386"/>
      <c r="AN160" s="386"/>
      <c r="AO160" s="386"/>
      <c r="AP160" s="386"/>
      <c r="AQ160" s="386" t="s">
        <v>14</v>
      </c>
      <c r="AR160" s="386"/>
      <c r="AS160" s="387"/>
      <c r="AT160" s="386"/>
      <c r="AU160" s="383"/>
      <c r="AV160" s="388"/>
      <c r="AW160" s="386"/>
      <c r="AX160" s="386"/>
      <c r="AY160" s="387"/>
      <c r="AZ160" s="386"/>
      <c r="BA160" s="383"/>
      <c r="BB160" s="388"/>
      <c r="BC160" s="386"/>
    </row>
    <row r="161" spans="1:55" ht="19.5" customHeight="1">
      <c r="A161" s="379"/>
      <c r="B161" s="380" t="s">
        <v>4637</v>
      </c>
      <c r="C161" s="380" t="s">
        <v>4638</v>
      </c>
      <c r="D161" s="380" t="s">
        <v>4655</v>
      </c>
      <c r="E161" s="380" t="s">
        <v>4667</v>
      </c>
      <c r="F161" s="193" t="s">
        <v>4601</v>
      </c>
      <c r="G161" s="380" t="s">
        <v>4668</v>
      </c>
      <c r="H161" s="381"/>
      <c r="I161" s="382" t="s">
        <v>683</v>
      </c>
      <c r="J161" s="383">
        <v>10</v>
      </c>
      <c r="K161" s="383"/>
      <c r="L161" s="383">
        <v>10</v>
      </c>
      <c r="M161" s="381">
        <v>0.1</v>
      </c>
      <c r="N161" s="381">
        <f t="shared" si="27"/>
        <v>1</v>
      </c>
      <c r="O161" s="381" t="s">
        <v>674</v>
      </c>
      <c r="P161" s="381" t="s">
        <v>14</v>
      </c>
      <c r="Q161" s="381" t="s">
        <v>682</v>
      </c>
      <c r="R161" s="381" t="s">
        <v>2160</v>
      </c>
      <c r="S161" s="381"/>
      <c r="T161" s="19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94">
        <f t="shared" ca="1" si="25"/>
        <v>10</v>
      </c>
      <c r="V161" s="194">
        <f t="shared" ca="1" si="26"/>
        <v>0</v>
      </c>
      <c r="W161" s="381"/>
      <c r="X161" s="381"/>
      <c r="Y161" s="381"/>
      <c r="Z161" s="381"/>
      <c r="AA161" s="381"/>
      <c r="AB161" s="381"/>
      <c r="AC161" s="381"/>
      <c r="AD161" s="384"/>
      <c r="AE161" s="379"/>
      <c r="AF161" s="379"/>
      <c r="AG161" s="385"/>
      <c r="AH161" s="386" t="s">
        <v>880</v>
      </c>
      <c r="AI161" s="386"/>
      <c r="AJ161" s="386"/>
      <c r="AK161" s="386"/>
      <c r="AL161" s="386"/>
      <c r="AM161" s="386"/>
      <c r="AN161" s="386"/>
      <c r="AO161" s="386"/>
      <c r="AP161" s="386"/>
      <c r="AQ161" s="386" t="s">
        <v>14</v>
      </c>
      <c r="AR161" s="386"/>
      <c r="AS161" s="387"/>
      <c r="AT161" s="386"/>
      <c r="AU161" s="383"/>
      <c r="AV161" s="388"/>
      <c r="AW161" s="386"/>
      <c r="AX161" s="386"/>
      <c r="AY161" s="387"/>
      <c r="AZ161" s="386"/>
      <c r="BA161" s="383"/>
      <c r="BB161" s="388"/>
      <c r="BC161" s="386"/>
    </row>
    <row r="162" spans="1:55" ht="19.5" customHeight="1">
      <c r="A162" s="379"/>
      <c r="B162" s="380" t="s">
        <v>4637</v>
      </c>
      <c r="C162" s="380" t="s">
        <v>4638</v>
      </c>
      <c r="D162" s="380" t="s">
        <v>4669</v>
      </c>
      <c r="E162" s="380" t="s">
        <v>4670</v>
      </c>
      <c r="F162" s="380" t="s">
        <v>4595</v>
      </c>
      <c r="G162" s="380" t="s">
        <v>4671</v>
      </c>
      <c r="H162" s="381">
        <v>1190</v>
      </c>
      <c r="I162" s="382" t="s">
        <v>702</v>
      </c>
      <c r="J162" s="383">
        <v>1</v>
      </c>
      <c r="K162" s="383"/>
      <c r="L162" s="383">
        <v>1</v>
      </c>
      <c r="M162" s="381">
        <v>12.7</v>
      </c>
      <c r="N162" s="381">
        <f t="shared" si="27"/>
        <v>12.7</v>
      </c>
      <c r="O162" s="381" t="s">
        <v>674</v>
      </c>
      <c r="P162" s="381" t="s">
        <v>11</v>
      </c>
      <c r="Q162" s="381" t="s">
        <v>786</v>
      </c>
      <c r="R162" s="381" t="s">
        <v>2160</v>
      </c>
      <c r="S162" s="381"/>
      <c r="T162" s="194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94">
        <f t="shared" ca="1" si="25"/>
        <v>1</v>
      </c>
      <c r="V162" s="194">
        <f t="shared" ca="1" si="26"/>
        <v>0</v>
      </c>
      <c r="W162" s="381"/>
      <c r="X162" s="381"/>
      <c r="Y162" s="381"/>
      <c r="Z162" s="381"/>
      <c r="AA162" s="381"/>
      <c r="AB162" s="381"/>
      <c r="AC162" s="381"/>
      <c r="AD162" s="384"/>
      <c r="AE162" s="379"/>
      <c r="AF162" s="379"/>
      <c r="AG162" s="385" t="s">
        <v>677</v>
      </c>
      <c r="AH162" s="386" t="s">
        <v>4645</v>
      </c>
      <c r="AI162" s="386"/>
      <c r="AJ162" s="386">
        <v>1</v>
      </c>
      <c r="AK162" s="386">
        <v>1</v>
      </c>
      <c r="AL162" s="386">
        <v>0</v>
      </c>
      <c r="AM162" s="386">
        <v>0</v>
      </c>
      <c r="AN162" s="386">
        <v>0</v>
      </c>
      <c r="AO162" s="386">
        <v>1</v>
      </c>
      <c r="AP162" s="386">
        <v>0</v>
      </c>
      <c r="AQ162" s="386" t="s">
        <v>2162</v>
      </c>
      <c r="AR162" s="386"/>
      <c r="AS162" s="387"/>
      <c r="AT162" s="386"/>
      <c r="AU162" s="383"/>
      <c r="AV162" s="388"/>
      <c r="AW162" s="386"/>
      <c r="AX162" s="386"/>
      <c r="AY162" s="387"/>
      <c r="AZ162" s="386"/>
      <c r="BA162" s="383"/>
      <c r="BB162" s="388"/>
      <c r="BC162" s="386"/>
    </row>
    <row r="163" spans="1:55" ht="19.5" customHeight="1">
      <c r="A163" s="379"/>
      <c r="B163" s="380" t="s">
        <v>4637</v>
      </c>
      <c r="C163" s="380" t="s">
        <v>4638</v>
      </c>
      <c r="D163" s="380" t="s">
        <v>4672</v>
      </c>
      <c r="E163" s="380" t="s">
        <v>4673</v>
      </c>
      <c r="F163" s="380" t="s">
        <v>4593</v>
      </c>
      <c r="G163" s="380" t="s">
        <v>4674</v>
      </c>
      <c r="H163" s="381"/>
      <c r="I163" s="382" t="s">
        <v>702</v>
      </c>
      <c r="J163" s="383">
        <v>1</v>
      </c>
      <c r="K163" s="383"/>
      <c r="L163" s="383">
        <v>1</v>
      </c>
      <c r="M163" s="381">
        <v>0.3</v>
      </c>
      <c r="N163" s="381">
        <f t="shared" si="27"/>
        <v>0.3</v>
      </c>
      <c r="O163" s="381" t="s">
        <v>674</v>
      </c>
      <c r="P163" s="381" t="s">
        <v>13</v>
      </c>
      <c r="Q163" s="381" t="s">
        <v>703</v>
      </c>
      <c r="R163" s="381" t="s">
        <v>2160</v>
      </c>
      <c r="S163" s="381"/>
      <c r="T163" s="19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94">
        <f t="shared" ca="1" si="25"/>
        <v>1</v>
      </c>
      <c r="V163" s="194">
        <f t="shared" ca="1" si="26"/>
        <v>0</v>
      </c>
      <c r="W163" s="381"/>
      <c r="X163" s="381"/>
      <c r="Y163" s="381"/>
      <c r="Z163" s="381"/>
      <c r="AA163" s="381"/>
      <c r="AB163" s="381"/>
      <c r="AC163" s="381"/>
      <c r="AD163" s="384"/>
      <c r="AE163" s="379"/>
      <c r="AF163" s="379"/>
      <c r="AG163" s="385" t="s">
        <v>677</v>
      </c>
      <c r="AH163" s="386" t="s">
        <v>4645</v>
      </c>
      <c r="AI163" s="386"/>
      <c r="AJ163" s="386">
        <v>0</v>
      </c>
      <c r="AK163" s="386">
        <v>0</v>
      </c>
      <c r="AL163" s="386">
        <v>0</v>
      </c>
      <c r="AM163" s="386">
        <v>0</v>
      </c>
      <c r="AN163" s="386">
        <v>0</v>
      </c>
      <c r="AO163" s="386">
        <v>0</v>
      </c>
      <c r="AP163" s="386">
        <v>0</v>
      </c>
      <c r="AQ163" s="386" t="s">
        <v>2162</v>
      </c>
      <c r="AR163" s="386"/>
      <c r="AS163" s="387"/>
      <c r="AT163" s="386"/>
      <c r="AU163" s="383"/>
      <c r="AV163" s="388"/>
      <c r="AW163" s="386"/>
      <c r="AX163" s="386"/>
      <c r="AY163" s="387"/>
      <c r="AZ163" s="386"/>
      <c r="BA163" s="383"/>
      <c r="BB163" s="388"/>
      <c r="BC163" s="386"/>
    </row>
    <row r="164" spans="1:55" ht="19.5" customHeight="1">
      <c r="A164" s="379"/>
      <c r="B164" s="380" t="s">
        <v>4637</v>
      </c>
      <c r="C164" s="380" t="s">
        <v>4638</v>
      </c>
      <c r="D164" s="380" t="s">
        <v>781</v>
      </c>
      <c r="E164" s="380" t="s">
        <v>4675</v>
      </c>
      <c r="F164" s="380" t="s">
        <v>4594</v>
      </c>
      <c r="G164" s="380" t="s">
        <v>4676</v>
      </c>
      <c r="H164" s="381"/>
      <c r="I164" s="382" t="s">
        <v>702</v>
      </c>
      <c r="J164" s="383">
        <v>1</v>
      </c>
      <c r="K164" s="383"/>
      <c r="L164" s="383">
        <v>1</v>
      </c>
      <c r="M164" s="381">
        <v>1.7</v>
      </c>
      <c r="N164" s="381">
        <f t="shared" si="27"/>
        <v>1.7</v>
      </c>
      <c r="O164" s="381" t="s">
        <v>674</v>
      </c>
      <c r="P164" s="381" t="s">
        <v>13</v>
      </c>
      <c r="Q164" s="381" t="s">
        <v>703</v>
      </c>
      <c r="R164" s="381" t="s">
        <v>2160</v>
      </c>
      <c r="S164" s="381"/>
      <c r="T164" s="194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94">
        <f t="shared" ca="1" si="25"/>
        <v>1</v>
      </c>
      <c r="V164" s="194">
        <f t="shared" ca="1" si="26"/>
        <v>0</v>
      </c>
      <c r="W164" s="381"/>
      <c r="X164" s="381"/>
      <c r="Y164" s="381"/>
      <c r="Z164" s="381"/>
      <c r="AA164" s="381"/>
      <c r="AB164" s="381"/>
      <c r="AC164" s="381"/>
      <c r="AD164" s="384"/>
      <c r="AE164" s="379"/>
      <c r="AF164" s="379"/>
      <c r="AG164" s="385" t="s">
        <v>677</v>
      </c>
      <c r="AH164" s="386" t="s">
        <v>4645</v>
      </c>
      <c r="AI164" s="386"/>
      <c r="AJ164" s="386">
        <v>0</v>
      </c>
      <c r="AK164" s="386">
        <v>0</v>
      </c>
      <c r="AL164" s="386">
        <v>0</v>
      </c>
      <c r="AM164" s="386">
        <v>0</v>
      </c>
      <c r="AN164" s="386">
        <v>0</v>
      </c>
      <c r="AO164" s="386">
        <v>0</v>
      </c>
      <c r="AP164" s="386">
        <v>0</v>
      </c>
      <c r="AQ164" s="386" t="s">
        <v>2162</v>
      </c>
      <c r="AR164" s="386"/>
      <c r="AS164" s="387"/>
      <c r="AT164" s="386"/>
      <c r="AU164" s="383"/>
      <c r="AV164" s="388"/>
      <c r="AW164" s="386"/>
      <c r="AX164" s="386"/>
      <c r="AY164" s="387"/>
      <c r="AZ164" s="386"/>
      <c r="BA164" s="383"/>
      <c r="BB164" s="388"/>
      <c r="BC164" s="386"/>
    </row>
    <row r="165" spans="1:55" ht="19.5" customHeight="1">
      <c r="A165" s="373"/>
      <c r="B165" s="374" t="s">
        <v>4677</v>
      </c>
      <c r="C165" s="374" t="s">
        <v>4678</v>
      </c>
      <c r="D165" s="374" t="s">
        <v>4679</v>
      </c>
      <c r="E165" s="374"/>
      <c r="F165" s="374"/>
      <c r="G165" s="374"/>
      <c r="H165" s="375"/>
      <c r="I165" s="376"/>
      <c r="J165" s="332"/>
      <c r="K165" s="332">
        <v>1</v>
      </c>
      <c r="L165" s="332"/>
      <c r="M165" s="375"/>
      <c r="N165" s="375">
        <v>197.7</v>
      </c>
      <c r="O165" s="375" t="s">
        <v>674</v>
      </c>
      <c r="P165" s="375"/>
      <c r="Q165" s="375"/>
      <c r="R165" s="375" t="s">
        <v>2160</v>
      </c>
      <c r="S165" s="375"/>
      <c r="T165" s="375"/>
      <c r="U165" s="375"/>
      <c r="V165" s="375"/>
      <c r="W165" s="375"/>
      <c r="X165" s="375"/>
      <c r="Y165" s="375"/>
      <c r="Z165" s="375"/>
      <c r="AA165" s="375"/>
      <c r="AB165" s="375"/>
      <c r="AC165" s="375"/>
      <c r="AD165" s="377" t="s">
        <v>4714</v>
      </c>
      <c r="AE165" s="373" t="s">
        <v>4642</v>
      </c>
      <c r="AF165" s="373"/>
      <c r="AG165" s="378" t="s">
        <v>677</v>
      </c>
      <c r="AH165" s="328" t="s">
        <v>880</v>
      </c>
      <c r="AI165" s="328"/>
      <c r="AJ165" s="328"/>
      <c r="AK165" s="328"/>
      <c r="AL165" s="328"/>
      <c r="AM165" s="328"/>
      <c r="AN165" s="328"/>
      <c r="AO165" s="328"/>
      <c r="AP165" s="328"/>
      <c r="AQ165" s="328" t="s">
        <v>2162</v>
      </c>
      <c r="AR165" s="328"/>
      <c r="AS165" s="329"/>
      <c r="AT165" s="328"/>
      <c r="AU165" s="332"/>
      <c r="AV165" s="333"/>
      <c r="AW165" s="328"/>
      <c r="AX165" s="328"/>
      <c r="AY165" s="329"/>
      <c r="AZ165" s="328"/>
      <c r="BA165" s="332"/>
      <c r="BB165" s="333"/>
      <c r="BC165" s="328"/>
    </row>
    <row r="166" spans="1:55" ht="19.5" customHeight="1">
      <c r="A166" s="379"/>
      <c r="B166" s="380" t="s">
        <v>4677</v>
      </c>
      <c r="C166" s="380" t="s">
        <v>4678</v>
      </c>
      <c r="D166" s="380" t="s">
        <v>699</v>
      </c>
      <c r="E166" s="380" t="s">
        <v>4680</v>
      </c>
      <c r="F166" s="380" t="s">
        <v>4571</v>
      </c>
      <c r="G166" s="380" t="s">
        <v>4681</v>
      </c>
      <c r="H166" s="381">
        <v>880</v>
      </c>
      <c r="I166" s="382" t="s">
        <v>702</v>
      </c>
      <c r="J166" s="383">
        <v>2</v>
      </c>
      <c r="K166" s="383"/>
      <c r="L166" s="383">
        <v>2</v>
      </c>
      <c r="M166" s="381">
        <v>11.3</v>
      </c>
      <c r="N166" s="381">
        <v>22.6</v>
      </c>
      <c r="O166" s="381" t="s">
        <v>674</v>
      </c>
      <c r="P166" s="381" t="s">
        <v>11</v>
      </c>
      <c r="Q166" s="381" t="s">
        <v>703</v>
      </c>
      <c r="R166" s="381" t="s">
        <v>2160</v>
      </c>
      <c r="S166" s="381"/>
      <c r="T166" s="194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94">
        <f t="shared" ref="U166:U182" ca="1" si="28">+L166-T166</f>
        <v>2</v>
      </c>
      <c r="V166" s="194">
        <f t="shared" ref="V166:V182" ca="1" si="29">ROUNDDOWN(T166/J166,0)</f>
        <v>0</v>
      </c>
      <c r="W166" s="381"/>
      <c r="X166" s="381"/>
      <c r="Y166" s="381"/>
      <c r="Z166" s="381"/>
      <c r="AA166" s="381"/>
      <c r="AB166" s="381"/>
      <c r="AC166" s="381"/>
      <c r="AD166" s="384"/>
      <c r="AE166" s="379"/>
      <c r="AF166" s="379"/>
      <c r="AG166" s="385" t="s">
        <v>677</v>
      </c>
      <c r="AH166" s="386" t="s">
        <v>4645</v>
      </c>
      <c r="AI166" s="386"/>
      <c r="AJ166" s="386">
        <v>0</v>
      </c>
      <c r="AK166" s="386">
        <v>0</v>
      </c>
      <c r="AL166" s="386">
        <v>0</v>
      </c>
      <c r="AM166" s="386">
        <v>1</v>
      </c>
      <c r="AN166" s="386">
        <v>0</v>
      </c>
      <c r="AO166" s="386">
        <v>0</v>
      </c>
      <c r="AP166" s="386">
        <v>0</v>
      </c>
      <c r="AQ166" s="386" t="s">
        <v>2162</v>
      </c>
      <c r="AR166" s="386"/>
      <c r="AS166" s="387"/>
      <c r="AT166" s="386"/>
      <c r="AU166" s="383"/>
      <c r="AV166" s="388"/>
      <c r="AW166" s="386"/>
      <c r="AX166" s="386"/>
      <c r="AY166" s="387"/>
      <c r="AZ166" s="386"/>
      <c r="BA166" s="383"/>
      <c r="BB166" s="388"/>
      <c r="BC166" s="386"/>
    </row>
    <row r="167" spans="1:55" ht="19.5" customHeight="1">
      <c r="A167" s="379"/>
      <c r="B167" s="380" t="s">
        <v>4677</v>
      </c>
      <c r="C167" s="380" t="s">
        <v>4678</v>
      </c>
      <c r="D167" s="380" t="s">
        <v>699</v>
      </c>
      <c r="E167" s="380" t="s">
        <v>4682</v>
      </c>
      <c r="F167" s="380" t="s">
        <v>4572</v>
      </c>
      <c r="G167" s="380" t="s">
        <v>4681</v>
      </c>
      <c r="H167" s="381">
        <v>1490</v>
      </c>
      <c r="I167" s="382" t="s">
        <v>702</v>
      </c>
      <c r="J167" s="383">
        <v>2</v>
      </c>
      <c r="K167" s="383"/>
      <c r="L167" s="383">
        <v>2</v>
      </c>
      <c r="M167" s="381">
        <v>19.2</v>
      </c>
      <c r="N167" s="381">
        <v>38.4</v>
      </c>
      <c r="O167" s="381" t="s">
        <v>674</v>
      </c>
      <c r="P167" s="381" t="s">
        <v>11</v>
      </c>
      <c r="Q167" s="381" t="s">
        <v>703</v>
      </c>
      <c r="R167" s="381" t="s">
        <v>2160</v>
      </c>
      <c r="S167" s="381"/>
      <c r="T167" s="19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94">
        <f t="shared" ca="1" si="28"/>
        <v>2</v>
      </c>
      <c r="V167" s="194">
        <f t="shared" ca="1" si="29"/>
        <v>0</v>
      </c>
      <c r="W167" s="381"/>
      <c r="X167" s="381"/>
      <c r="Y167" s="381"/>
      <c r="Z167" s="381"/>
      <c r="AA167" s="381"/>
      <c r="AB167" s="381"/>
      <c r="AC167" s="381"/>
      <c r="AD167" s="384"/>
      <c r="AE167" s="379"/>
      <c r="AF167" s="379"/>
      <c r="AG167" s="385" t="s">
        <v>677</v>
      </c>
      <c r="AH167" s="386" t="s">
        <v>4645</v>
      </c>
      <c r="AI167" s="386"/>
      <c r="AJ167" s="386">
        <v>0</v>
      </c>
      <c r="AK167" s="386">
        <v>0</v>
      </c>
      <c r="AL167" s="386">
        <v>0</v>
      </c>
      <c r="AM167" s="386">
        <v>1</v>
      </c>
      <c r="AN167" s="386">
        <v>0</v>
      </c>
      <c r="AO167" s="386">
        <v>0</v>
      </c>
      <c r="AP167" s="386">
        <v>0</v>
      </c>
      <c r="AQ167" s="386" t="s">
        <v>2162</v>
      </c>
      <c r="AR167" s="386"/>
      <c r="AS167" s="387"/>
      <c r="AT167" s="386"/>
      <c r="AU167" s="383"/>
      <c r="AV167" s="388"/>
      <c r="AW167" s="386"/>
      <c r="AX167" s="386"/>
      <c r="AY167" s="387"/>
      <c r="AZ167" s="386"/>
      <c r="BA167" s="383"/>
      <c r="BB167" s="388"/>
      <c r="BC167" s="386"/>
    </row>
    <row r="168" spans="1:55" ht="19.5" customHeight="1">
      <c r="A168" s="379"/>
      <c r="B168" s="380" t="s">
        <v>4677</v>
      </c>
      <c r="C168" s="380" t="s">
        <v>4678</v>
      </c>
      <c r="D168" s="380" t="s">
        <v>781</v>
      </c>
      <c r="E168" s="380">
        <v>20</v>
      </c>
      <c r="F168" s="380" t="s">
        <v>4577</v>
      </c>
      <c r="G168" s="380" t="s">
        <v>4683</v>
      </c>
      <c r="H168" s="381"/>
      <c r="I168" s="382" t="s">
        <v>702</v>
      </c>
      <c r="J168" s="383">
        <v>1</v>
      </c>
      <c r="K168" s="383"/>
      <c r="L168" s="383">
        <v>1</v>
      </c>
      <c r="M168" s="381">
        <v>88.5</v>
      </c>
      <c r="N168" s="381">
        <v>88.5</v>
      </c>
      <c r="O168" s="381" t="s">
        <v>674</v>
      </c>
      <c r="P168" s="381" t="s">
        <v>13</v>
      </c>
      <c r="Q168" s="381" t="s">
        <v>703</v>
      </c>
      <c r="R168" s="381" t="s">
        <v>2160</v>
      </c>
      <c r="S168" s="381"/>
      <c r="T168" s="19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94">
        <f t="shared" ca="1" si="28"/>
        <v>1</v>
      </c>
      <c r="V168" s="194">
        <f t="shared" ca="1" si="29"/>
        <v>0</v>
      </c>
      <c r="W168" s="381"/>
      <c r="X168" s="381"/>
      <c r="Y168" s="381"/>
      <c r="Z168" s="381"/>
      <c r="AA168" s="381"/>
      <c r="AB168" s="381"/>
      <c r="AC168" s="381"/>
      <c r="AD168" s="384"/>
      <c r="AE168" s="379"/>
      <c r="AF168" s="379"/>
      <c r="AG168" s="385" t="s">
        <v>677</v>
      </c>
      <c r="AH168" s="386" t="s">
        <v>4645</v>
      </c>
      <c r="AI168" s="386"/>
      <c r="AJ168" s="386">
        <v>0</v>
      </c>
      <c r="AK168" s="386">
        <v>0</v>
      </c>
      <c r="AL168" s="386">
        <v>0</v>
      </c>
      <c r="AM168" s="386">
        <v>0</v>
      </c>
      <c r="AN168" s="386">
        <v>0</v>
      </c>
      <c r="AO168" s="386">
        <v>0</v>
      </c>
      <c r="AP168" s="386">
        <v>0</v>
      </c>
      <c r="AQ168" s="386" t="s">
        <v>2162</v>
      </c>
      <c r="AR168" s="386"/>
      <c r="AS168" s="387"/>
      <c r="AT168" s="386"/>
      <c r="AU168" s="383"/>
      <c r="AV168" s="388"/>
      <c r="AW168" s="386"/>
      <c r="AX168" s="386"/>
      <c r="AY168" s="387"/>
      <c r="AZ168" s="386"/>
      <c r="BA168" s="383"/>
      <c r="BB168" s="388"/>
      <c r="BC168" s="386"/>
    </row>
    <row r="169" spans="1:55" ht="19.5" customHeight="1">
      <c r="A169" s="379"/>
      <c r="B169" s="380" t="s">
        <v>4677</v>
      </c>
      <c r="C169" s="380" t="s">
        <v>4678</v>
      </c>
      <c r="D169" s="380" t="s">
        <v>4684</v>
      </c>
      <c r="E169" s="380">
        <v>21</v>
      </c>
      <c r="F169" s="380" t="s">
        <v>4578</v>
      </c>
      <c r="G169" s="380" t="s">
        <v>4685</v>
      </c>
      <c r="H169" s="381"/>
      <c r="I169" s="382" t="s">
        <v>702</v>
      </c>
      <c r="J169" s="383">
        <v>3</v>
      </c>
      <c r="K169" s="383"/>
      <c r="L169" s="383">
        <v>3</v>
      </c>
      <c r="M169" s="381">
        <v>4.4000000000000004</v>
      </c>
      <c r="N169" s="381">
        <v>13.2</v>
      </c>
      <c r="O169" s="381" t="s">
        <v>674</v>
      </c>
      <c r="P169" s="381" t="s">
        <v>13</v>
      </c>
      <c r="Q169" s="381" t="s">
        <v>703</v>
      </c>
      <c r="R169" s="381" t="s">
        <v>2160</v>
      </c>
      <c r="S169" s="381"/>
      <c r="T169" s="19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94">
        <f t="shared" ca="1" si="28"/>
        <v>3</v>
      </c>
      <c r="V169" s="194">
        <f t="shared" ca="1" si="29"/>
        <v>0</v>
      </c>
      <c r="W169" s="381"/>
      <c r="X169" s="381"/>
      <c r="Y169" s="381"/>
      <c r="Z169" s="381"/>
      <c r="AA169" s="381"/>
      <c r="AB169" s="381"/>
      <c r="AC169" s="381"/>
      <c r="AD169" s="384"/>
      <c r="AE169" s="379"/>
      <c r="AF169" s="379"/>
      <c r="AG169" s="385" t="s">
        <v>677</v>
      </c>
      <c r="AH169" s="386" t="s">
        <v>4645</v>
      </c>
      <c r="AI169" s="386"/>
      <c r="AJ169" s="386">
        <v>0</v>
      </c>
      <c r="AK169" s="386">
        <v>0</v>
      </c>
      <c r="AL169" s="386">
        <v>0</v>
      </c>
      <c r="AM169" s="386">
        <v>0</v>
      </c>
      <c r="AN169" s="386">
        <v>0</v>
      </c>
      <c r="AO169" s="386">
        <v>0</v>
      </c>
      <c r="AP169" s="386">
        <v>0</v>
      </c>
      <c r="AQ169" s="386" t="s">
        <v>2162</v>
      </c>
      <c r="AR169" s="386"/>
      <c r="AS169" s="387"/>
      <c r="AT169" s="386"/>
      <c r="AU169" s="383"/>
      <c r="AV169" s="388"/>
      <c r="AW169" s="386"/>
      <c r="AX169" s="386"/>
      <c r="AY169" s="387"/>
      <c r="AZ169" s="386"/>
      <c r="BA169" s="383"/>
      <c r="BB169" s="388"/>
      <c r="BC169" s="386"/>
    </row>
    <row r="170" spans="1:55" ht="19.5" customHeight="1">
      <c r="A170" s="379"/>
      <c r="B170" s="380" t="s">
        <v>4677</v>
      </c>
      <c r="C170" s="380" t="s">
        <v>4678</v>
      </c>
      <c r="D170" s="380" t="s">
        <v>4684</v>
      </c>
      <c r="E170" s="380">
        <v>22</v>
      </c>
      <c r="F170" s="380" t="s">
        <v>4579</v>
      </c>
      <c r="G170" s="380" t="s">
        <v>4686</v>
      </c>
      <c r="H170" s="381"/>
      <c r="I170" s="382" t="s">
        <v>702</v>
      </c>
      <c r="J170" s="383">
        <v>4</v>
      </c>
      <c r="K170" s="383"/>
      <c r="L170" s="383">
        <v>4</v>
      </c>
      <c r="M170" s="381">
        <v>0.9</v>
      </c>
      <c r="N170" s="381">
        <v>3.6</v>
      </c>
      <c r="O170" s="381" t="s">
        <v>674</v>
      </c>
      <c r="P170" s="381" t="s">
        <v>13</v>
      </c>
      <c r="Q170" s="381" t="s">
        <v>703</v>
      </c>
      <c r="R170" s="381" t="s">
        <v>2160</v>
      </c>
      <c r="S170" s="381"/>
      <c r="T170" s="19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94">
        <f t="shared" ca="1" si="28"/>
        <v>4</v>
      </c>
      <c r="V170" s="194">
        <f t="shared" ca="1" si="29"/>
        <v>0</v>
      </c>
      <c r="W170" s="381"/>
      <c r="X170" s="381"/>
      <c r="Y170" s="381"/>
      <c r="Z170" s="381"/>
      <c r="AA170" s="381"/>
      <c r="AB170" s="381"/>
      <c r="AC170" s="381"/>
      <c r="AD170" s="384"/>
      <c r="AE170" s="379"/>
      <c r="AF170" s="379"/>
      <c r="AG170" s="385" t="s">
        <v>677</v>
      </c>
      <c r="AH170" s="386" t="s">
        <v>4645</v>
      </c>
      <c r="AI170" s="386"/>
      <c r="AJ170" s="386">
        <v>0</v>
      </c>
      <c r="AK170" s="386">
        <v>0</v>
      </c>
      <c r="AL170" s="386">
        <v>0</v>
      </c>
      <c r="AM170" s="386">
        <v>0</v>
      </c>
      <c r="AN170" s="386">
        <v>0</v>
      </c>
      <c r="AO170" s="386">
        <v>0</v>
      </c>
      <c r="AP170" s="386">
        <v>0</v>
      </c>
      <c r="AQ170" s="386" t="s">
        <v>2162</v>
      </c>
      <c r="AR170" s="386"/>
      <c r="AS170" s="387"/>
      <c r="AT170" s="386"/>
      <c r="AU170" s="383"/>
      <c r="AV170" s="388"/>
      <c r="AW170" s="386"/>
      <c r="AX170" s="386"/>
      <c r="AY170" s="387"/>
      <c r="AZ170" s="386"/>
      <c r="BA170" s="383"/>
      <c r="BB170" s="388"/>
      <c r="BC170" s="386"/>
    </row>
    <row r="171" spans="1:55" ht="19.5" customHeight="1">
      <c r="A171" s="379"/>
      <c r="B171" s="380" t="s">
        <v>4677</v>
      </c>
      <c r="C171" s="380" t="s">
        <v>4678</v>
      </c>
      <c r="D171" s="380" t="s">
        <v>4687</v>
      </c>
      <c r="E171" s="380">
        <v>27</v>
      </c>
      <c r="F171" s="380" t="s">
        <v>4580</v>
      </c>
      <c r="G171" s="380" t="s">
        <v>4688</v>
      </c>
      <c r="H171" s="381"/>
      <c r="I171" s="382" t="s">
        <v>754</v>
      </c>
      <c r="J171" s="383">
        <v>1</v>
      </c>
      <c r="K171" s="383"/>
      <c r="L171" s="383">
        <v>1</v>
      </c>
      <c r="M171" s="381">
        <v>12.9</v>
      </c>
      <c r="N171" s="381">
        <v>12.9</v>
      </c>
      <c r="O171" s="381" t="s">
        <v>674</v>
      </c>
      <c r="P171" s="381" t="s">
        <v>13</v>
      </c>
      <c r="Q171" s="381" t="s">
        <v>786</v>
      </c>
      <c r="R171" s="381" t="s">
        <v>2160</v>
      </c>
      <c r="S171" s="381"/>
      <c r="T171" s="19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94">
        <f t="shared" ca="1" si="28"/>
        <v>1</v>
      </c>
      <c r="V171" s="194">
        <f t="shared" ca="1" si="29"/>
        <v>0</v>
      </c>
      <c r="W171" s="381"/>
      <c r="X171" s="381"/>
      <c r="Y171" s="381"/>
      <c r="Z171" s="381"/>
      <c r="AA171" s="381"/>
      <c r="AB171" s="381"/>
      <c r="AC171" s="381"/>
      <c r="AD171" s="384"/>
      <c r="AE171" s="379"/>
      <c r="AF171" s="379"/>
      <c r="AG171" s="385" t="s">
        <v>677</v>
      </c>
      <c r="AH171" s="386" t="s">
        <v>4645</v>
      </c>
      <c r="AI171" s="386"/>
      <c r="AJ171" s="386">
        <v>1</v>
      </c>
      <c r="AK171" s="386">
        <v>0</v>
      </c>
      <c r="AL171" s="386">
        <v>1</v>
      </c>
      <c r="AM171" s="386">
        <v>0</v>
      </c>
      <c r="AN171" s="386">
        <v>0</v>
      </c>
      <c r="AO171" s="386">
        <v>0</v>
      </c>
      <c r="AP171" s="386">
        <v>0</v>
      </c>
      <c r="AQ171" s="386" t="s">
        <v>2162</v>
      </c>
      <c r="AR171" s="386"/>
      <c r="AS171" s="387"/>
      <c r="AT171" s="386"/>
      <c r="AU171" s="383"/>
      <c r="AV171" s="388"/>
      <c r="AW171" s="386"/>
      <c r="AX171" s="386"/>
      <c r="AY171" s="387"/>
      <c r="AZ171" s="386"/>
      <c r="BA171" s="383"/>
      <c r="BB171" s="388"/>
      <c r="BC171" s="386"/>
    </row>
    <row r="172" spans="1:55" ht="19.5" customHeight="1">
      <c r="A172" s="379"/>
      <c r="B172" s="380" t="s">
        <v>4677</v>
      </c>
      <c r="C172" s="380" t="s">
        <v>4678</v>
      </c>
      <c r="D172" s="380" t="s">
        <v>4689</v>
      </c>
      <c r="E172" s="380">
        <v>28</v>
      </c>
      <c r="F172" s="380" t="s">
        <v>4581</v>
      </c>
      <c r="G172" s="380" t="s">
        <v>4690</v>
      </c>
      <c r="H172" s="381">
        <v>64</v>
      </c>
      <c r="I172" s="382" t="s">
        <v>4691</v>
      </c>
      <c r="J172" s="383">
        <v>8</v>
      </c>
      <c r="K172" s="383"/>
      <c r="L172" s="383">
        <v>8</v>
      </c>
      <c r="M172" s="381">
        <v>0.15</v>
      </c>
      <c r="N172" s="381">
        <v>1.2</v>
      </c>
      <c r="O172" s="381" t="s">
        <v>674</v>
      </c>
      <c r="P172" s="381" t="s">
        <v>11</v>
      </c>
      <c r="Q172" s="381" t="s">
        <v>786</v>
      </c>
      <c r="R172" s="381" t="s">
        <v>2160</v>
      </c>
      <c r="S172" s="381"/>
      <c r="T172" s="19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94">
        <f t="shared" ca="1" si="28"/>
        <v>8</v>
      </c>
      <c r="V172" s="194">
        <f t="shared" ca="1" si="29"/>
        <v>0</v>
      </c>
      <c r="W172" s="381"/>
      <c r="X172" s="381"/>
      <c r="Y172" s="381"/>
      <c r="Z172" s="381"/>
      <c r="AA172" s="381"/>
      <c r="AB172" s="381"/>
      <c r="AC172" s="381"/>
      <c r="AD172" s="384"/>
      <c r="AE172" s="379"/>
      <c r="AF172" s="379"/>
      <c r="AG172" s="385" t="s">
        <v>677</v>
      </c>
      <c r="AH172" s="386" t="s">
        <v>4645</v>
      </c>
      <c r="AI172" s="386"/>
      <c r="AJ172" s="386">
        <v>0</v>
      </c>
      <c r="AK172" s="386">
        <v>0</v>
      </c>
      <c r="AL172" s="386">
        <v>0</v>
      </c>
      <c r="AM172" s="386">
        <v>0</v>
      </c>
      <c r="AN172" s="386">
        <v>1</v>
      </c>
      <c r="AO172" s="386">
        <v>0</v>
      </c>
      <c r="AP172" s="386">
        <v>0</v>
      </c>
      <c r="AQ172" s="386" t="s">
        <v>2162</v>
      </c>
      <c r="AR172" s="386"/>
      <c r="AS172" s="387"/>
      <c r="AT172" s="386"/>
      <c r="AU172" s="383"/>
      <c r="AV172" s="388"/>
      <c r="AW172" s="386"/>
      <c r="AX172" s="386"/>
      <c r="AY172" s="387"/>
      <c r="AZ172" s="386"/>
      <c r="BA172" s="383"/>
      <c r="BB172" s="388"/>
      <c r="BC172" s="386"/>
    </row>
    <row r="173" spans="1:55" ht="19.5" customHeight="1">
      <c r="A173" s="379"/>
      <c r="B173" s="380" t="s">
        <v>4677</v>
      </c>
      <c r="C173" s="380" t="s">
        <v>4678</v>
      </c>
      <c r="D173" s="380" t="s">
        <v>2135</v>
      </c>
      <c r="E173" s="380">
        <v>29</v>
      </c>
      <c r="F173" s="380" t="s">
        <v>4582</v>
      </c>
      <c r="G173" s="380" t="s">
        <v>4692</v>
      </c>
      <c r="H173" s="381"/>
      <c r="I173" s="382" t="s">
        <v>4691</v>
      </c>
      <c r="J173" s="383">
        <v>16</v>
      </c>
      <c r="K173" s="383"/>
      <c r="L173" s="383">
        <v>16</v>
      </c>
      <c r="M173" s="381">
        <v>7.0000000000000007E-2</v>
      </c>
      <c r="N173" s="381">
        <v>1.1200000000000001</v>
      </c>
      <c r="O173" s="381" t="s">
        <v>674</v>
      </c>
      <c r="P173" s="381" t="s">
        <v>13</v>
      </c>
      <c r="Q173" s="381" t="s">
        <v>703</v>
      </c>
      <c r="R173" s="381" t="s">
        <v>2160</v>
      </c>
      <c r="S173" s="381"/>
      <c r="T173" s="19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94">
        <f t="shared" ca="1" si="28"/>
        <v>16</v>
      </c>
      <c r="V173" s="194">
        <f t="shared" ca="1" si="29"/>
        <v>0</v>
      </c>
      <c r="W173" s="381"/>
      <c r="X173" s="381"/>
      <c r="Y173" s="381"/>
      <c r="Z173" s="381"/>
      <c r="AA173" s="381"/>
      <c r="AB173" s="381"/>
      <c r="AC173" s="381"/>
      <c r="AD173" s="384"/>
      <c r="AE173" s="379"/>
      <c r="AF173" s="379"/>
      <c r="AG173" s="385" t="s">
        <v>677</v>
      </c>
      <c r="AH173" s="386" t="s">
        <v>4645</v>
      </c>
      <c r="AI173" s="386"/>
      <c r="AJ173" s="386">
        <v>1</v>
      </c>
      <c r="AK173" s="386">
        <v>0</v>
      </c>
      <c r="AL173" s="386">
        <v>0</v>
      </c>
      <c r="AM173" s="386">
        <v>0</v>
      </c>
      <c r="AN173" s="386">
        <v>0</v>
      </c>
      <c r="AO173" s="386">
        <v>0</v>
      </c>
      <c r="AP173" s="386">
        <v>0</v>
      </c>
      <c r="AQ173" s="386" t="s">
        <v>2162</v>
      </c>
      <c r="AR173" s="386"/>
      <c r="AS173" s="387"/>
      <c r="AT173" s="386"/>
      <c r="AU173" s="383"/>
      <c r="AV173" s="388"/>
      <c r="AW173" s="386"/>
      <c r="AX173" s="386"/>
      <c r="AY173" s="387"/>
      <c r="AZ173" s="386"/>
      <c r="BA173" s="383"/>
      <c r="BB173" s="388"/>
      <c r="BC173" s="386"/>
    </row>
    <row r="174" spans="1:55" ht="19.5" customHeight="1">
      <c r="A174" s="379"/>
      <c r="B174" s="380" t="s">
        <v>4677</v>
      </c>
      <c r="C174" s="380" t="s">
        <v>4678</v>
      </c>
      <c r="D174" s="380" t="s">
        <v>4693</v>
      </c>
      <c r="E174" s="380">
        <v>30</v>
      </c>
      <c r="F174" s="193" t="s">
        <v>4583</v>
      </c>
      <c r="G174" s="380" t="s">
        <v>4694</v>
      </c>
      <c r="H174" s="381"/>
      <c r="I174" s="382" t="s">
        <v>4691</v>
      </c>
      <c r="J174" s="383">
        <v>16</v>
      </c>
      <c r="K174" s="383"/>
      <c r="L174" s="383">
        <v>16</v>
      </c>
      <c r="M174" s="381">
        <v>0.01</v>
      </c>
      <c r="N174" s="381">
        <v>0.16</v>
      </c>
      <c r="O174" s="381" t="s">
        <v>674</v>
      </c>
      <c r="P174" s="381" t="s">
        <v>14</v>
      </c>
      <c r="Q174" s="381" t="s">
        <v>682</v>
      </c>
      <c r="R174" s="381" t="s">
        <v>2160</v>
      </c>
      <c r="S174" s="381"/>
      <c r="T174" s="19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94">
        <f t="shared" ca="1" si="28"/>
        <v>16</v>
      </c>
      <c r="V174" s="194">
        <f t="shared" ca="1" si="29"/>
        <v>0</v>
      </c>
      <c r="W174" s="381"/>
      <c r="X174" s="381"/>
      <c r="Y174" s="381"/>
      <c r="Z174" s="381"/>
      <c r="AA174" s="381"/>
      <c r="AB174" s="381"/>
      <c r="AC174" s="381"/>
      <c r="AD174" s="384"/>
      <c r="AE174" s="379"/>
      <c r="AF174" s="379"/>
      <c r="AG174" s="385"/>
      <c r="AH174" s="386" t="s">
        <v>880</v>
      </c>
      <c r="AI174" s="386"/>
      <c r="AJ174" s="386"/>
      <c r="AK174" s="386"/>
      <c r="AL174" s="386"/>
      <c r="AM174" s="386"/>
      <c r="AN174" s="386"/>
      <c r="AO174" s="386"/>
      <c r="AP174" s="386"/>
      <c r="AQ174" s="386" t="s">
        <v>14</v>
      </c>
      <c r="AR174" s="386"/>
      <c r="AS174" s="387"/>
      <c r="AT174" s="386"/>
      <c r="AU174" s="383"/>
      <c r="AV174" s="388"/>
      <c r="AW174" s="386"/>
      <c r="AX174" s="386"/>
      <c r="AY174" s="387"/>
      <c r="AZ174" s="386"/>
      <c r="BA174" s="383"/>
      <c r="BB174" s="388"/>
      <c r="BC174" s="386"/>
    </row>
    <row r="175" spans="1:55" ht="19.5" customHeight="1">
      <c r="A175" s="379"/>
      <c r="B175" s="380" t="s">
        <v>4677</v>
      </c>
      <c r="C175" s="380" t="s">
        <v>4678</v>
      </c>
      <c r="D175" s="380" t="s">
        <v>4695</v>
      </c>
      <c r="E175" s="380">
        <v>31</v>
      </c>
      <c r="F175" s="193" t="s">
        <v>4584</v>
      </c>
      <c r="G175" s="380" t="s">
        <v>4696</v>
      </c>
      <c r="H175" s="381"/>
      <c r="I175" s="382" t="s">
        <v>4697</v>
      </c>
      <c r="J175" s="383">
        <v>1</v>
      </c>
      <c r="K175" s="383"/>
      <c r="L175" s="383">
        <v>1</v>
      </c>
      <c r="M175" s="381">
        <v>0.12</v>
      </c>
      <c r="N175" s="381">
        <v>0.12</v>
      </c>
      <c r="O175" s="381" t="s">
        <v>674</v>
      </c>
      <c r="P175" s="381" t="s">
        <v>14</v>
      </c>
      <c r="Q175" s="381" t="s">
        <v>682</v>
      </c>
      <c r="R175" s="381" t="s">
        <v>2160</v>
      </c>
      <c r="S175" s="381"/>
      <c r="T175" s="19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94">
        <f t="shared" ca="1" si="28"/>
        <v>1</v>
      </c>
      <c r="V175" s="194">
        <f t="shared" ca="1" si="29"/>
        <v>0</v>
      </c>
      <c r="W175" s="381"/>
      <c r="X175" s="381"/>
      <c r="Y175" s="381"/>
      <c r="Z175" s="381"/>
      <c r="AA175" s="381"/>
      <c r="AB175" s="381"/>
      <c r="AC175" s="381"/>
      <c r="AD175" s="384"/>
      <c r="AE175" s="379"/>
      <c r="AF175" s="379"/>
      <c r="AG175" s="385"/>
      <c r="AH175" s="386" t="s">
        <v>880</v>
      </c>
      <c r="AI175" s="386"/>
      <c r="AJ175" s="386"/>
      <c r="AK175" s="386"/>
      <c r="AL175" s="386"/>
      <c r="AM175" s="386"/>
      <c r="AN175" s="386"/>
      <c r="AO175" s="386"/>
      <c r="AP175" s="386"/>
      <c r="AQ175" s="386" t="s">
        <v>14</v>
      </c>
      <c r="AR175" s="386"/>
      <c r="AS175" s="387"/>
      <c r="AT175" s="386"/>
      <c r="AU175" s="383"/>
      <c r="AV175" s="388"/>
      <c r="AW175" s="386"/>
      <c r="AX175" s="386"/>
      <c r="AY175" s="387"/>
      <c r="AZ175" s="386"/>
      <c r="BA175" s="383"/>
      <c r="BB175" s="388"/>
      <c r="BC175" s="386"/>
    </row>
    <row r="176" spans="1:55" ht="19.5" customHeight="1">
      <c r="A176" s="379"/>
      <c r="B176" s="380" t="s">
        <v>4677</v>
      </c>
      <c r="C176" s="380" t="s">
        <v>4678</v>
      </c>
      <c r="D176" s="380" t="s">
        <v>4698</v>
      </c>
      <c r="E176" s="380">
        <v>32</v>
      </c>
      <c r="F176" s="193" t="s">
        <v>4585</v>
      </c>
      <c r="G176" s="380" t="s">
        <v>4699</v>
      </c>
      <c r="H176" s="381"/>
      <c r="I176" s="382" t="s">
        <v>4700</v>
      </c>
      <c r="J176" s="383">
        <v>1</v>
      </c>
      <c r="K176" s="383"/>
      <c r="L176" s="383">
        <v>1</v>
      </c>
      <c r="M176" s="381">
        <v>0.1</v>
      </c>
      <c r="N176" s="381">
        <v>0.1</v>
      </c>
      <c r="O176" s="381" t="s">
        <v>674</v>
      </c>
      <c r="P176" s="381" t="s">
        <v>14</v>
      </c>
      <c r="Q176" s="381" t="s">
        <v>682</v>
      </c>
      <c r="R176" s="381" t="s">
        <v>2160</v>
      </c>
      <c r="S176" s="381"/>
      <c r="T176" s="19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94">
        <f t="shared" ca="1" si="28"/>
        <v>1</v>
      </c>
      <c r="V176" s="194">
        <f t="shared" ca="1" si="29"/>
        <v>0</v>
      </c>
      <c r="W176" s="381"/>
      <c r="X176" s="381"/>
      <c r="Y176" s="381"/>
      <c r="Z176" s="381"/>
      <c r="AA176" s="381"/>
      <c r="AB176" s="381"/>
      <c r="AC176" s="381"/>
      <c r="AD176" s="384"/>
      <c r="AE176" s="379"/>
      <c r="AF176" s="379"/>
      <c r="AG176" s="385"/>
      <c r="AH176" s="386" t="s">
        <v>880</v>
      </c>
      <c r="AI176" s="386"/>
      <c r="AJ176" s="386"/>
      <c r="AK176" s="386"/>
      <c r="AL176" s="386"/>
      <c r="AM176" s="386"/>
      <c r="AN176" s="386"/>
      <c r="AO176" s="386"/>
      <c r="AP176" s="386"/>
      <c r="AQ176" s="386" t="s">
        <v>14</v>
      </c>
      <c r="AR176" s="386"/>
      <c r="AS176" s="387"/>
      <c r="AT176" s="386"/>
      <c r="AU176" s="383"/>
      <c r="AV176" s="388"/>
      <c r="AW176" s="386"/>
      <c r="AX176" s="386"/>
      <c r="AY176" s="387"/>
      <c r="AZ176" s="386"/>
      <c r="BA176" s="383"/>
      <c r="BB176" s="388"/>
      <c r="BC176" s="386"/>
    </row>
    <row r="177" spans="1:55" ht="19.5" customHeight="1">
      <c r="A177" s="379"/>
      <c r="B177" s="380" t="s">
        <v>4677</v>
      </c>
      <c r="C177" s="380" t="s">
        <v>4678</v>
      </c>
      <c r="D177" s="380" t="s">
        <v>4701</v>
      </c>
      <c r="E177" s="380">
        <v>33</v>
      </c>
      <c r="F177" s="193" t="s">
        <v>4586</v>
      </c>
      <c r="G177" s="380" t="s">
        <v>4702</v>
      </c>
      <c r="H177" s="381"/>
      <c r="I177" s="382" t="s">
        <v>4703</v>
      </c>
      <c r="J177" s="383">
        <v>40</v>
      </c>
      <c r="K177" s="383"/>
      <c r="L177" s="383">
        <v>40</v>
      </c>
      <c r="M177" s="381">
        <v>0.01</v>
      </c>
      <c r="N177" s="381">
        <v>0.4</v>
      </c>
      <c r="O177" s="381" t="s">
        <v>674</v>
      </c>
      <c r="P177" s="381" t="s">
        <v>14</v>
      </c>
      <c r="Q177" s="381" t="s">
        <v>682</v>
      </c>
      <c r="R177" s="381" t="s">
        <v>2160</v>
      </c>
      <c r="S177" s="381"/>
      <c r="T177" s="19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94">
        <f t="shared" ca="1" si="28"/>
        <v>40</v>
      </c>
      <c r="V177" s="194">
        <f t="shared" ca="1" si="29"/>
        <v>0</v>
      </c>
      <c r="W177" s="381"/>
      <c r="X177" s="381"/>
      <c r="Y177" s="381"/>
      <c r="Z177" s="381"/>
      <c r="AA177" s="381"/>
      <c r="AB177" s="381"/>
      <c r="AC177" s="381"/>
      <c r="AD177" s="384"/>
      <c r="AE177" s="379"/>
      <c r="AF177" s="379"/>
      <c r="AG177" s="385"/>
      <c r="AH177" s="386" t="s">
        <v>880</v>
      </c>
      <c r="AI177" s="386"/>
      <c r="AJ177" s="386"/>
      <c r="AK177" s="386"/>
      <c r="AL177" s="386"/>
      <c r="AM177" s="386"/>
      <c r="AN177" s="386"/>
      <c r="AO177" s="386"/>
      <c r="AP177" s="386"/>
      <c r="AQ177" s="386" t="s">
        <v>14</v>
      </c>
      <c r="AR177" s="386"/>
      <c r="AS177" s="387"/>
      <c r="AT177" s="386"/>
      <c r="AU177" s="383"/>
      <c r="AV177" s="388"/>
      <c r="AW177" s="386"/>
      <c r="AX177" s="386"/>
      <c r="AY177" s="387"/>
      <c r="AZ177" s="386"/>
      <c r="BA177" s="383"/>
      <c r="BB177" s="388"/>
      <c r="BC177" s="386"/>
    </row>
    <row r="178" spans="1:55" ht="19.5" customHeight="1">
      <c r="A178" s="379"/>
      <c r="B178" s="380" t="s">
        <v>4677</v>
      </c>
      <c r="C178" s="380" t="s">
        <v>4678</v>
      </c>
      <c r="D178" s="380" t="s">
        <v>4704</v>
      </c>
      <c r="E178" s="380">
        <v>35</v>
      </c>
      <c r="F178" s="193" t="s">
        <v>4587</v>
      </c>
      <c r="G178" s="380" t="s">
        <v>4705</v>
      </c>
      <c r="H178" s="381"/>
      <c r="I178" s="382" t="s">
        <v>4706</v>
      </c>
      <c r="J178" s="383">
        <v>2</v>
      </c>
      <c r="K178" s="383"/>
      <c r="L178" s="383">
        <v>2</v>
      </c>
      <c r="M178" s="381">
        <v>3.2</v>
      </c>
      <c r="N178" s="381">
        <v>6.4</v>
      </c>
      <c r="O178" s="381" t="s">
        <v>674</v>
      </c>
      <c r="P178" s="381" t="s">
        <v>14</v>
      </c>
      <c r="Q178" s="381" t="s">
        <v>682</v>
      </c>
      <c r="R178" s="381" t="s">
        <v>2160</v>
      </c>
      <c r="S178" s="381"/>
      <c r="T178" s="19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94">
        <f t="shared" ca="1" si="28"/>
        <v>2</v>
      </c>
      <c r="V178" s="194">
        <f t="shared" ca="1" si="29"/>
        <v>0</v>
      </c>
      <c r="W178" s="381"/>
      <c r="X178" s="381"/>
      <c r="Y178" s="381"/>
      <c r="Z178" s="381"/>
      <c r="AA178" s="381"/>
      <c r="AB178" s="381"/>
      <c r="AC178" s="381"/>
      <c r="AD178" s="384"/>
      <c r="AE178" s="379"/>
      <c r="AF178" s="379"/>
      <c r="AG178" s="385"/>
      <c r="AH178" s="386" t="s">
        <v>880</v>
      </c>
      <c r="AI178" s="386"/>
      <c r="AJ178" s="386"/>
      <c r="AK178" s="386"/>
      <c r="AL178" s="386"/>
      <c r="AM178" s="386"/>
      <c r="AN178" s="386"/>
      <c r="AO178" s="386"/>
      <c r="AP178" s="386"/>
      <c r="AQ178" s="386" t="s">
        <v>14</v>
      </c>
      <c r="AR178" s="386"/>
      <c r="AS178" s="387"/>
      <c r="AT178" s="386"/>
      <c r="AU178" s="383"/>
      <c r="AV178" s="388"/>
      <c r="AW178" s="386"/>
      <c r="AX178" s="386"/>
      <c r="AY178" s="387"/>
      <c r="AZ178" s="386"/>
      <c r="BA178" s="383"/>
      <c r="BB178" s="388"/>
      <c r="BC178" s="386"/>
    </row>
    <row r="179" spans="1:55" ht="19.5" customHeight="1">
      <c r="A179" s="379"/>
      <c r="B179" s="380" t="s">
        <v>4677</v>
      </c>
      <c r="C179" s="380" t="s">
        <v>4678</v>
      </c>
      <c r="D179" s="380" t="s">
        <v>4707</v>
      </c>
      <c r="E179" s="380">
        <v>111</v>
      </c>
      <c r="F179" s="380" t="s">
        <v>4573</v>
      </c>
      <c r="G179" s="380" t="s">
        <v>4708</v>
      </c>
      <c r="H179" s="381">
        <v>268</v>
      </c>
      <c r="I179" s="382" t="s">
        <v>702</v>
      </c>
      <c r="J179" s="383">
        <v>2</v>
      </c>
      <c r="K179" s="383"/>
      <c r="L179" s="383">
        <v>2</v>
      </c>
      <c r="M179" s="381">
        <v>0.15</v>
      </c>
      <c r="N179" s="381">
        <v>0.3</v>
      </c>
      <c r="O179" s="381" t="s">
        <v>674</v>
      </c>
      <c r="P179" s="381" t="s">
        <v>11</v>
      </c>
      <c r="Q179" s="381" t="s">
        <v>786</v>
      </c>
      <c r="R179" s="381" t="s">
        <v>2160</v>
      </c>
      <c r="S179" s="381"/>
      <c r="T179" s="19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94">
        <f t="shared" ca="1" si="28"/>
        <v>2</v>
      </c>
      <c r="V179" s="194">
        <f t="shared" ca="1" si="29"/>
        <v>0</v>
      </c>
      <c r="W179" s="381"/>
      <c r="X179" s="381"/>
      <c r="Y179" s="381"/>
      <c r="Z179" s="381"/>
      <c r="AA179" s="381"/>
      <c r="AB179" s="381"/>
      <c r="AC179" s="381"/>
      <c r="AD179" s="384"/>
      <c r="AE179" s="379"/>
      <c r="AF179" s="379"/>
      <c r="AG179" s="385" t="s">
        <v>677</v>
      </c>
      <c r="AH179" s="386" t="s">
        <v>4645</v>
      </c>
      <c r="AI179" s="386"/>
      <c r="AJ179" s="386">
        <v>0</v>
      </c>
      <c r="AK179" s="386">
        <v>0</v>
      </c>
      <c r="AL179" s="386">
        <v>1</v>
      </c>
      <c r="AM179" s="386">
        <v>0</v>
      </c>
      <c r="AN179" s="386">
        <v>0</v>
      </c>
      <c r="AO179" s="386">
        <v>0</v>
      </c>
      <c r="AP179" s="386">
        <v>0</v>
      </c>
      <c r="AQ179" s="386" t="s">
        <v>2162</v>
      </c>
      <c r="AR179" s="386"/>
      <c r="AS179" s="387"/>
      <c r="AT179" s="386"/>
      <c r="AU179" s="383"/>
      <c r="AV179" s="388"/>
      <c r="AW179" s="386"/>
      <c r="AX179" s="386"/>
      <c r="AY179" s="387"/>
      <c r="AZ179" s="386"/>
      <c r="BA179" s="383"/>
      <c r="BB179" s="388"/>
      <c r="BC179" s="386"/>
    </row>
    <row r="180" spans="1:55" ht="19.5" customHeight="1">
      <c r="A180" s="379"/>
      <c r="B180" s="380" t="s">
        <v>4677</v>
      </c>
      <c r="C180" s="380" t="s">
        <v>4678</v>
      </c>
      <c r="D180" s="380" t="s">
        <v>4709</v>
      </c>
      <c r="E180" s="380">
        <v>112</v>
      </c>
      <c r="F180" s="380" t="s">
        <v>4574</v>
      </c>
      <c r="G180" s="380" t="s">
        <v>4710</v>
      </c>
      <c r="H180" s="381"/>
      <c r="I180" s="382" t="s">
        <v>702</v>
      </c>
      <c r="J180" s="383">
        <v>20</v>
      </c>
      <c r="K180" s="383"/>
      <c r="L180" s="383">
        <v>20</v>
      </c>
      <c r="M180" s="381">
        <v>0.4</v>
      </c>
      <c r="N180" s="381">
        <v>8</v>
      </c>
      <c r="O180" s="381" t="s">
        <v>674</v>
      </c>
      <c r="P180" s="381" t="s">
        <v>13</v>
      </c>
      <c r="Q180" s="381" t="s">
        <v>703</v>
      </c>
      <c r="R180" s="381" t="s">
        <v>2160</v>
      </c>
      <c r="S180" s="381"/>
      <c r="T180" s="19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94">
        <f t="shared" ca="1" si="28"/>
        <v>20</v>
      </c>
      <c r="V180" s="194">
        <f t="shared" ca="1" si="29"/>
        <v>0</v>
      </c>
      <c r="W180" s="381"/>
      <c r="X180" s="381"/>
      <c r="Y180" s="381"/>
      <c r="Z180" s="381"/>
      <c r="AA180" s="381"/>
      <c r="AB180" s="381"/>
      <c r="AC180" s="381"/>
      <c r="AD180" s="384"/>
      <c r="AE180" s="379"/>
      <c r="AF180" s="379"/>
      <c r="AG180" s="385" t="s">
        <v>677</v>
      </c>
      <c r="AH180" s="386" t="s">
        <v>4645</v>
      </c>
      <c r="AI180" s="386"/>
      <c r="AJ180" s="386">
        <v>0</v>
      </c>
      <c r="AK180" s="386">
        <v>0</v>
      </c>
      <c r="AL180" s="386">
        <v>0</v>
      </c>
      <c r="AM180" s="386">
        <v>0</v>
      </c>
      <c r="AN180" s="386">
        <v>0</v>
      </c>
      <c r="AO180" s="386">
        <v>0</v>
      </c>
      <c r="AP180" s="386">
        <v>0</v>
      </c>
      <c r="AQ180" s="386" t="s">
        <v>2162</v>
      </c>
      <c r="AR180" s="386"/>
      <c r="AS180" s="387"/>
      <c r="AT180" s="386"/>
      <c r="AU180" s="383"/>
      <c r="AV180" s="388"/>
      <c r="AW180" s="386"/>
      <c r="AX180" s="386"/>
      <c r="AY180" s="387"/>
      <c r="AZ180" s="386"/>
      <c r="BA180" s="383"/>
      <c r="BB180" s="388"/>
      <c r="BC180" s="386"/>
    </row>
    <row r="181" spans="1:55" ht="19.5" customHeight="1">
      <c r="A181" s="379"/>
      <c r="B181" s="380" t="s">
        <v>4677</v>
      </c>
      <c r="C181" s="380" t="s">
        <v>4678</v>
      </c>
      <c r="D181" s="380" t="s">
        <v>4711</v>
      </c>
      <c r="E181" s="380">
        <v>113</v>
      </c>
      <c r="F181" s="380" t="s">
        <v>4575</v>
      </c>
      <c r="G181" s="380" t="s">
        <v>4708</v>
      </c>
      <c r="H181" s="381">
        <v>350</v>
      </c>
      <c r="I181" s="382" t="s">
        <v>702</v>
      </c>
      <c r="J181" s="383">
        <v>1</v>
      </c>
      <c r="K181" s="383"/>
      <c r="L181" s="383">
        <v>1</v>
      </c>
      <c r="M181" s="381">
        <v>0.4</v>
      </c>
      <c r="N181" s="381">
        <v>0.4</v>
      </c>
      <c r="O181" s="381" t="s">
        <v>674</v>
      </c>
      <c r="P181" s="381" t="s">
        <v>11</v>
      </c>
      <c r="Q181" s="381" t="s">
        <v>786</v>
      </c>
      <c r="R181" s="381" t="s">
        <v>2160</v>
      </c>
      <c r="S181" s="381"/>
      <c r="T181" s="19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94">
        <f t="shared" ca="1" si="28"/>
        <v>1</v>
      </c>
      <c r="V181" s="194">
        <f t="shared" ca="1" si="29"/>
        <v>0</v>
      </c>
      <c r="W181" s="381"/>
      <c r="X181" s="381"/>
      <c r="Y181" s="381"/>
      <c r="Z181" s="381"/>
      <c r="AA181" s="381"/>
      <c r="AB181" s="381"/>
      <c r="AC181" s="381"/>
      <c r="AD181" s="384"/>
      <c r="AE181" s="379"/>
      <c r="AF181" s="379"/>
      <c r="AG181" s="385" t="s">
        <v>677</v>
      </c>
      <c r="AH181" s="386" t="s">
        <v>4645</v>
      </c>
      <c r="AI181" s="386"/>
      <c r="AJ181" s="386">
        <v>0</v>
      </c>
      <c r="AK181" s="386">
        <v>0</v>
      </c>
      <c r="AL181" s="386">
        <v>1</v>
      </c>
      <c r="AM181" s="386">
        <v>0</v>
      </c>
      <c r="AN181" s="386">
        <v>0</v>
      </c>
      <c r="AO181" s="386">
        <v>0</v>
      </c>
      <c r="AP181" s="386">
        <v>0</v>
      </c>
      <c r="AQ181" s="386" t="s">
        <v>2162</v>
      </c>
      <c r="AR181" s="386"/>
      <c r="AS181" s="387"/>
      <c r="AT181" s="386"/>
      <c r="AU181" s="383"/>
      <c r="AV181" s="388"/>
      <c r="AW181" s="386"/>
      <c r="AX181" s="386"/>
      <c r="AY181" s="387"/>
      <c r="AZ181" s="386"/>
      <c r="BA181" s="383"/>
      <c r="BB181" s="388"/>
      <c r="BC181" s="386"/>
    </row>
    <row r="182" spans="1:55" ht="19.5" customHeight="1">
      <c r="A182" s="379"/>
      <c r="B182" s="380" t="s">
        <v>4677</v>
      </c>
      <c r="C182" s="380" t="s">
        <v>4678</v>
      </c>
      <c r="D182" s="380" t="s">
        <v>4712</v>
      </c>
      <c r="E182" s="380">
        <v>114</v>
      </c>
      <c r="F182" s="193" t="s">
        <v>4576</v>
      </c>
      <c r="G182" s="380" t="s">
        <v>4713</v>
      </c>
      <c r="H182" s="381"/>
      <c r="I182" s="382" t="s">
        <v>683</v>
      </c>
      <c r="J182" s="383">
        <v>1</v>
      </c>
      <c r="K182" s="383"/>
      <c r="L182" s="383">
        <v>1</v>
      </c>
      <c r="M182" s="381">
        <v>0.3</v>
      </c>
      <c r="N182" s="381">
        <v>0.3</v>
      </c>
      <c r="O182" s="381" t="s">
        <v>674</v>
      </c>
      <c r="P182" s="381" t="s">
        <v>14</v>
      </c>
      <c r="Q182" s="381" t="s">
        <v>682</v>
      </c>
      <c r="R182" s="381" t="s">
        <v>2160</v>
      </c>
      <c r="S182" s="381"/>
      <c r="T182" s="19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94">
        <f t="shared" ca="1" si="28"/>
        <v>1</v>
      </c>
      <c r="V182" s="194">
        <f t="shared" ca="1" si="29"/>
        <v>0</v>
      </c>
      <c r="W182" s="381"/>
      <c r="X182" s="381"/>
      <c r="Y182" s="381"/>
      <c r="Z182" s="381"/>
      <c r="AA182" s="381"/>
      <c r="AB182" s="381"/>
      <c r="AC182" s="381"/>
      <c r="AD182" s="384"/>
      <c r="AE182" s="379"/>
      <c r="AF182" s="379"/>
      <c r="AG182" s="385"/>
      <c r="AH182" s="386" t="s">
        <v>880</v>
      </c>
      <c r="AI182" s="386"/>
      <c r="AJ182" s="386"/>
      <c r="AK182" s="386"/>
      <c r="AL182" s="386"/>
      <c r="AM182" s="386"/>
      <c r="AN182" s="386"/>
      <c r="AO182" s="386"/>
      <c r="AP182" s="386"/>
      <c r="AQ182" s="386" t="s">
        <v>14</v>
      </c>
      <c r="AR182" s="386"/>
      <c r="AS182" s="387"/>
      <c r="AT182" s="386"/>
      <c r="AU182" s="383"/>
      <c r="AV182" s="388"/>
      <c r="AW182" s="386"/>
      <c r="AX182" s="386"/>
      <c r="AY182" s="387"/>
      <c r="AZ182" s="386"/>
      <c r="BA182" s="383"/>
      <c r="BB182" s="388"/>
      <c r="BC182" s="386"/>
    </row>
    <row r="183" spans="1:55" ht="19.5" customHeight="1">
      <c r="A183" s="309">
        <f>IF((AE183=""),"",COUNTIFS($AE$10:AE183,"x"))</f>
        <v>13</v>
      </c>
      <c r="B183" s="368" t="s">
        <v>2246</v>
      </c>
      <c r="C183" s="368" t="s">
        <v>2247</v>
      </c>
      <c r="D183" s="368" t="s">
        <v>4635</v>
      </c>
      <c r="E183" s="368"/>
      <c r="F183" s="368"/>
      <c r="G183" s="368" t="s">
        <v>2248</v>
      </c>
      <c r="H183" s="369"/>
      <c r="I183" s="370"/>
      <c r="J183" s="207"/>
      <c r="K183" s="207">
        <v>1</v>
      </c>
      <c r="L183" s="207"/>
      <c r="M183" s="369">
        <v>2355.4</v>
      </c>
      <c r="N183" s="369">
        <v>2355.4</v>
      </c>
      <c r="O183" s="369" t="s">
        <v>674</v>
      </c>
      <c r="P183" s="369"/>
      <c r="Q183" s="369"/>
      <c r="R183" s="369" t="s">
        <v>2160</v>
      </c>
      <c r="S183" s="369"/>
      <c r="T183" s="369"/>
      <c r="U183" s="369"/>
      <c r="V183" s="369"/>
      <c r="W183" s="369">
        <f>_xlfn.MINIFS(V:V,C:C,C183,AE:AE,"",AB:AB,"")</f>
        <v>0</v>
      </c>
      <c r="X183" s="369" t="e">
        <f>SUMIFS(T:T,C:C,C183,AE:AE,"")/SUMIFS(L:L,C:C,C183,AE:AE,"",AB:AB,"")</f>
        <v>#DIV/0!</v>
      </c>
      <c r="Y183" s="369"/>
      <c r="Z183" s="369"/>
      <c r="AA183" s="369"/>
      <c r="AB183" s="369"/>
      <c r="AC183" s="369">
        <v>82.6</v>
      </c>
      <c r="AD183" s="371"/>
      <c r="AE183" s="309" t="s">
        <v>675</v>
      </c>
      <c r="AF183" s="309" t="s">
        <v>2161</v>
      </c>
      <c r="AG183" s="372" t="s">
        <v>677</v>
      </c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 t="s">
        <v>2162</v>
      </c>
      <c r="AR183" s="188"/>
      <c r="AS183" s="189"/>
      <c r="AT183" s="188"/>
      <c r="AU183" s="190"/>
      <c r="AV183" s="191"/>
      <c r="AW183" s="188"/>
      <c r="AX183" s="188"/>
      <c r="AY183" s="189"/>
      <c r="AZ183" s="188"/>
      <c r="BA183" s="190"/>
      <c r="BB183" s="191"/>
      <c r="BC183" s="188"/>
    </row>
    <row r="184" spans="1:55" ht="19.5" customHeight="1">
      <c r="A184" s="192"/>
      <c r="B184" s="193" t="s">
        <v>2246</v>
      </c>
      <c r="C184" s="193" t="s">
        <v>2249</v>
      </c>
      <c r="D184" s="193" t="s">
        <v>717</v>
      </c>
      <c r="E184" s="193" t="s">
        <v>1121</v>
      </c>
      <c r="F184" s="193" t="s">
        <v>2114</v>
      </c>
      <c r="G184" s="193" t="s">
        <v>1980</v>
      </c>
      <c r="H184" s="194">
        <v>5286</v>
      </c>
      <c r="I184" s="195" t="s">
        <v>702</v>
      </c>
      <c r="J184" s="196">
        <v>1</v>
      </c>
      <c r="K184" s="196"/>
      <c r="L184" s="196">
        <v>1</v>
      </c>
      <c r="M184" s="194">
        <v>201.5</v>
      </c>
      <c r="N184" s="194">
        <v>201.5</v>
      </c>
      <c r="O184" s="194" t="s">
        <v>674</v>
      </c>
      <c r="P184" s="194" t="s">
        <v>11</v>
      </c>
      <c r="Q184" s="194" t="s">
        <v>703</v>
      </c>
      <c r="R184" s="194" t="s">
        <v>2160</v>
      </c>
      <c r="S184" s="194"/>
      <c r="T184" s="19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94">
        <f t="shared" ref="U184:U198" ca="1" si="30">+L184-T184</f>
        <v>0</v>
      </c>
      <c r="V184" s="194">
        <f t="shared" ref="V184:V198" ca="1" si="31">ROUNDDOWN(T184/J184,0)</f>
        <v>1</v>
      </c>
      <c r="W184" s="194"/>
      <c r="X184" s="194"/>
      <c r="Y184" s="194"/>
      <c r="Z184" s="194"/>
      <c r="AA184" s="194"/>
      <c r="AB184" s="194"/>
      <c r="AC184" s="194">
        <v>4.8</v>
      </c>
      <c r="AD184" s="197"/>
      <c r="AE184" s="192"/>
      <c r="AF184" s="192"/>
      <c r="AG184" s="198"/>
      <c r="AH184" s="173"/>
      <c r="AI184" s="173"/>
      <c r="AJ184" s="173">
        <v>1</v>
      </c>
      <c r="AK184" s="173">
        <v>0</v>
      </c>
      <c r="AL184" s="173">
        <v>0</v>
      </c>
      <c r="AM184" s="173">
        <v>0</v>
      </c>
      <c r="AN184" s="173">
        <v>0</v>
      </c>
      <c r="AO184" s="173">
        <v>0</v>
      </c>
      <c r="AP184" s="173">
        <v>0</v>
      </c>
      <c r="AQ184" s="173" t="s">
        <v>2162</v>
      </c>
      <c r="AR184" s="173" t="s">
        <v>1981</v>
      </c>
      <c r="AS184" s="173"/>
      <c r="AT184" s="173" t="s">
        <v>1982</v>
      </c>
      <c r="AU184" s="196">
        <v>1</v>
      </c>
      <c r="AV184" s="199">
        <v>46181</v>
      </c>
      <c r="AW184" s="173">
        <f t="shared" ref="AW184:AW194" si="32">+L184-AU184</f>
        <v>0</v>
      </c>
      <c r="AX184" s="205" t="s">
        <v>2206</v>
      </c>
      <c r="AY184" s="173"/>
      <c r="AZ184" s="173" t="s">
        <v>2207</v>
      </c>
      <c r="BA184" s="173">
        <v>1</v>
      </c>
      <c r="BB184" s="199">
        <v>46181</v>
      </c>
      <c r="BC184" s="173">
        <f t="shared" ref="BC184:BC194" si="33">+L184-BA184</f>
        <v>0</v>
      </c>
    </row>
    <row r="185" spans="1:55" ht="19.5" customHeight="1">
      <c r="A185" s="192"/>
      <c r="B185" s="193" t="s">
        <v>2246</v>
      </c>
      <c r="C185" s="193" t="s">
        <v>2249</v>
      </c>
      <c r="D185" s="193" t="s">
        <v>717</v>
      </c>
      <c r="E185" s="193" t="s">
        <v>2250</v>
      </c>
      <c r="F185" s="193" t="s">
        <v>2115</v>
      </c>
      <c r="G185" s="193" t="s">
        <v>732</v>
      </c>
      <c r="H185" s="194">
        <v>10676</v>
      </c>
      <c r="I185" s="195" t="s">
        <v>702</v>
      </c>
      <c r="J185" s="196">
        <v>1</v>
      </c>
      <c r="K185" s="196"/>
      <c r="L185" s="196">
        <v>1</v>
      </c>
      <c r="M185" s="194">
        <v>262.60000000000002</v>
      </c>
      <c r="N185" s="194">
        <v>262.60000000000002</v>
      </c>
      <c r="O185" s="194" t="s">
        <v>674</v>
      </c>
      <c r="P185" s="194" t="s">
        <v>11</v>
      </c>
      <c r="Q185" s="194" t="s">
        <v>703</v>
      </c>
      <c r="R185" s="194" t="s">
        <v>2160</v>
      </c>
      <c r="S185" s="194"/>
      <c r="T185" s="19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94">
        <f t="shared" ca="1" si="30"/>
        <v>0</v>
      </c>
      <c r="V185" s="194">
        <f t="shared" ca="1" si="31"/>
        <v>1</v>
      </c>
      <c r="W185" s="194"/>
      <c r="X185" s="194"/>
      <c r="Y185" s="194"/>
      <c r="Z185" s="194"/>
      <c r="AA185" s="194"/>
      <c r="AB185" s="194"/>
      <c r="AC185" s="194">
        <v>7.3</v>
      </c>
      <c r="AD185" s="197"/>
      <c r="AE185" s="192"/>
      <c r="AF185" s="192"/>
      <c r="AG185" s="198"/>
      <c r="AH185" s="173"/>
      <c r="AI185" s="173"/>
      <c r="AJ185" s="173">
        <v>1</v>
      </c>
      <c r="AK185" s="173">
        <v>0</v>
      </c>
      <c r="AL185" s="173">
        <v>0</v>
      </c>
      <c r="AM185" s="173">
        <v>0</v>
      </c>
      <c r="AN185" s="173">
        <v>0</v>
      </c>
      <c r="AO185" s="173">
        <v>0</v>
      </c>
      <c r="AP185" s="173">
        <v>0</v>
      </c>
      <c r="AQ185" s="173" t="s">
        <v>2162</v>
      </c>
      <c r="AR185" s="201" t="s">
        <v>1977</v>
      </c>
      <c r="AS185" s="202"/>
      <c r="AT185" s="202" t="s">
        <v>1978</v>
      </c>
      <c r="AU185" s="196">
        <v>1</v>
      </c>
      <c r="AV185" s="204">
        <v>46181</v>
      </c>
      <c r="AW185" s="173">
        <f t="shared" si="32"/>
        <v>0</v>
      </c>
      <c r="AX185" s="205" t="s">
        <v>2209</v>
      </c>
      <c r="AY185" s="173"/>
      <c r="AZ185" s="173" t="s">
        <v>2210</v>
      </c>
      <c r="BA185" s="196">
        <v>1</v>
      </c>
      <c r="BB185" s="199">
        <v>46181</v>
      </c>
      <c r="BC185" s="173">
        <f t="shared" si="33"/>
        <v>0</v>
      </c>
    </row>
    <row r="186" spans="1:55" ht="19.5" customHeight="1">
      <c r="A186" s="192"/>
      <c r="B186" s="193" t="s">
        <v>2246</v>
      </c>
      <c r="C186" s="193" t="s">
        <v>2249</v>
      </c>
      <c r="D186" s="193" t="s">
        <v>717</v>
      </c>
      <c r="E186" s="193" t="s">
        <v>966</v>
      </c>
      <c r="F186" s="193" t="s">
        <v>2116</v>
      </c>
      <c r="G186" s="193" t="s">
        <v>732</v>
      </c>
      <c r="H186" s="194">
        <v>164</v>
      </c>
      <c r="I186" s="195" t="s">
        <v>702</v>
      </c>
      <c r="J186" s="196">
        <v>6</v>
      </c>
      <c r="K186" s="196"/>
      <c r="L186" s="196">
        <v>6</v>
      </c>
      <c r="M186" s="194">
        <v>4</v>
      </c>
      <c r="N186" s="194">
        <v>24.2</v>
      </c>
      <c r="O186" s="194" t="s">
        <v>674</v>
      </c>
      <c r="P186" s="194" t="s">
        <v>11</v>
      </c>
      <c r="Q186" s="194" t="s">
        <v>703</v>
      </c>
      <c r="R186" s="194" t="s">
        <v>2160</v>
      </c>
      <c r="S186" s="194"/>
      <c r="T186" s="19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6</v>
      </c>
      <c r="U186" s="194">
        <f t="shared" ca="1" si="30"/>
        <v>0</v>
      </c>
      <c r="V186" s="194">
        <f t="shared" ca="1" si="31"/>
        <v>1</v>
      </c>
      <c r="W186" s="194"/>
      <c r="X186" s="194"/>
      <c r="Y186" s="194"/>
      <c r="Z186" s="194"/>
      <c r="AA186" s="194"/>
      <c r="AB186" s="194"/>
      <c r="AC186" s="194">
        <v>0.7</v>
      </c>
      <c r="AD186" s="197"/>
      <c r="AE186" s="192"/>
      <c r="AF186" s="192"/>
      <c r="AG186" s="198"/>
      <c r="AH186" s="173"/>
      <c r="AI186" s="173"/>
      <c r="AJ186" s="173">
        <v>0</v>
      </c>
      <c r="AK186" s="173">
        <v>0</v>
      </c>
      <c r="AL186" s="173">
        <v>0</v>
      </c>
      <c r="AM186" s="173">
        <v>1</v>
      </c>
      <c r="AN186" s="173">
        <v>0</v>
      </c>
      <c r="AO186" s="173">
        <v>0</v>
      </c>
      <c r="AP186" s="173">
        <v>0</v>
      </c>
      <c r="AQ186" s="173" t="s">
        <v>2162</v>
      </c>
      <c r="AR186" s="201" t="s">
        <v>1977</v>
      </c>
      <c r="AS186" s="202"/>
      <c r="AT186" s="202" t="s">
        <v>1978</v>
      </c>
      <c r="AU186" s="196">
        <v>6</v>
      </c>
      <c r="AV186" s="204">
        <v>46181</v>
      </c>
      <c r="AW186" s="173">
        <f t="shared" si="32"/>
        <v>0</v>
      </c>
      <c r="AX186" s="205" t="s">
        <v>2209</v>
      </c>
      <c r="AY186" s="173"/>
      <c r="AZ186" s="173" t="s">
        <v>2210</v>
      </c>
      <c r="BA186" s="196">
        <v>6</v>
      </c>
      <c r="BB186" s="199">
        <v>46181</v>
      </c>
      <c r="BC186" s="173">
        <f t="shared" si="33"/>
        <v>0</v>
      </c>
    </row>
    <row r="187" spans="1:55" ht="19.5" customHeight="1">
      <c r="A187" s="192"/>
      <c r="B187" s="193" t="s">
        <v>2246</v>
      </c>
      <c r="C187" s="193" t="s">
        <v>2249</v>
      </c>
      <c r="D187" s="193" t="s">
        <v>717</v>
      </c>
      <c r="E187" s="193" t="s">
        <v>1006</v>
      </c>
      <c r="F187" s="193" t="s">
        <v>2117</v>
      </c>
      <c r="G187" s="193" t="s">
        <v>732</v>
      </c>
      <c r="H187" s="194">
        <v>164</v>
      </c>
      <c r="I187" s="195" t="s">
        <v>702</v>
      </c>
      <c r="J187" s="196">
        <v>5</v>
      </c>
      <c r="K187" s="196"/>
      <c r="L187" s="196">
        <v>5</v>
      </c>
      <c r="M187" s="194">
        <v>4</v>
      </c>
      <c r="N187" s="194">
        <v>20.2</v>
      </c>
      <c r="O187" s="194" t="s">
        <v>674</v>
      </c>
      <c r="P187" s="194" t="s">
        <v>11</v>
      </c>
      <c r="Q187" s="194" t="s">
        <v>703</v>
      </c>
      <c r="R187" s="194" t="s">
        <v>2160</v>
      </c>
      <c r="S187" s="194"/>
      <c r="T187" s="19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5</v>
      </c>
      <c r="U187" s="194">
        <f t="shared" ca="1" si="30"/>
        <v>0</v>
      </c>
      <c r="V187" s="194">
        <f t="shared" ca="1" si="31"/>
        <v>1</v>
      </c>
      <c r="W187" s="194"/>
      <c r="X187" s="194"/>
      <c r="Y187" s="194"/>
      <c r="Z187" s="194"/>
      <c r="AA187" s="194"/>
      <c r="AB187" s="194"/>
      <c r="AC187" s="194">
        <v>0.6</v>
      </c>
      <c r="AD187" s="197"/>
      <c r="AE187" s="192"/>
      <c r="AF187" s="192"/>
      <c r="AG187" s="198"/>
      <c r="AH187" s="173"/>
      <c r="AI187" s="173"/>
      <c r="AJ187" s="173">
        <v>0</v>
      </c>
      <c r="AK187" s="173">
        <v>0</v>
      </c>
      <c r="AL187" s="173">
        <v>0</v>
      </c>
      <c r="AM187" s="173">
        <v>1</v>
      </c>
      <c r="AN187" s="173">
        <v>0</v>
      </c>
      <c r="AO187" s="173">
        <v>0</v>
      </c>
      <c r="AP187" s="173">
        <v>0</v>
      </c>
      <c r="AQ187" s="173" t="s">
        <v>2162</v>
      </c>
      <c r="AR187" s="201" t="s">
        <v>1977</v>
      </c>
      <c r="AS187" s="202"/>
      <c r="AT187" s="202" t="s">
        <v>1978</v>
      </c>
      <c r="AU187" s="196">
        <v>5</v>
      </c>
      <c r="AV187" s="204">
        <v>46181</v>
      </c>
      <c r="AW187" s="173">
        <f t="shared" si="32"/>
        <v>0</v>
      </c>
      <c r="AX187" s="205" t="s">
        <v>2209</v>
      </c>
      <c r="AY187" s="173"/>
      <c r="AZ187" s="173" t="s">
        <v>2210</v>
      </c>
      <c r="BA187" s="196">
        <v>5</v>
      </c>
      <c r="BB187" s="199">
        <v>46181</v>
      </c>
      <c r="BC187" s="173">
        <f t="shared" si="33"/>
        <v>0</v>
      </c>
    </row>
    <row r="188" spans="1:55" ht="19.5" customHeight="1">
      <c r="A188" s="192"/>
      <c r="B188" s="193" t="s">
        <v>2246</v>
      </c>
      <c r="C188" s="193" t="s">
        <v>2249</v>
      </c>
      <c r="D188" s="193" t="s">
        <v>717</v>
      </c>
      <c r="E188" s="193" t="s">
        <v>1135</v>
      </c>
      <c r="F188" s="193" t="s">
        <v>2118</v>
      </c>
      <c r="G188" s="193" t="s">
        <v>732</v>
      </c>
      <c r="H188" s="194">
        <v>1086</v>
      </c>
      <c r="I188" s="195" t="s">
        <v>702</v>
      </c>
      <c r="J188" s="196">
        <v>1</v>
      </c>
      <c r="K188" s="196"/>
      <c r="L188" s="196">
        <v>1</v>
      </c>
      <c r="M188" s="194">
        <v>26.7</v>
      </c>
      <c r="N188" s="194">
        <v>26.7</v>
      </c>
      <c r="O188" s="194" t="s">
        <v>674</v>
      </c>
      <c r="P188" s="194" t="s">
        <v>11</v>
      </c>
      <c r="Q188" s="194" t="s">
        <v>703</v>
      </c>
      <c r="R188" s="194" t="s">
        <v>2160</v>
      </c>
      <c r="S188" s="194"/>
      <c r="T188" s="19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94">
        <f t="shared" ca="1" si="30"/>
        <v>0</v>
      </c>
      <c r="V188" s="194">
        <f t="shared" ca="1" si="31"/>
        <v>1</v>
      </c>
      <c r="W188" s="194"/>
      <c r="X188" s="194"/>
      <c r="Y188" s="194"/>
      <c r="Z188" s="194"/>
      <c r="AA188" s="194"/>
      <c r="AB188" s="194"/>
      <c r="AC188" s="194">
        <v>0.7</v>
      </c>
      <c r="AD188" s="197"/>
      <c r="AE188" s="192"/>
      <c r="AF188" s="192"/>
      <c r="AG188" s="198"/>
      <c r="AH188" s="173"/>
      <c r="AI188" s="173"/>
      <c r="AJ188" s="173">
        <v>0</v>
      </c>
      <c r="AK188" s="173">
        <v>0</v>
      </c>
      <c r="AL188" s="173">
        <v>0</v>
      </c>
      <c r="AM188" s="173">
        <v>1</v>
      </c>
      <c r="AN188" s="173">
        <v>0</v>
      </c>
      <c r="AO188" s="173">
        <v>0</v>
      </c>
      <c r="AP188" s="173">
        <v>0</v>
      </c>
      <c r="AQ188" s="173" t="s">
        <v>2162</v>
      </c>
      <c r="AR188" s="201" t="s">
        <v>1977</v>
      </c>
      <c r="AS188" s="202"/>
      <c r="AT188" s="202" t="s">
        <v>1978</v>
      </c>
      <c r="AU188" s="196">
        <v>1</v>
      </c>
      <c r="AV188" s="204">
        <v>46181</v>
      </c>
      <c r="AW188" s="173">
        <f t="shared" si="32"/>
        <v>0</v>
      </c>
      <c r="AX188" s="205" t="s">
        <v>2209</v>
      </c>
      <c r="AY188" s="173"/>
      <c r="AZ188" s="173" t="s">
        <v>2210</v>
      </c>
      <c r="BA188" s="196">
        <v>1</v>
      </c>
      <c r="BB188" s="199">
        <v>46181</v>
      </c>
      <c r="BC188" s="173">
        <f t="shared" si="33"/>
        <v>0</v>
      </c>
    </row>
    <row r="189" spans="1:55" ht="19.5" customHeight="1">
      <c r="A189" s="192"/>
      <c r="B189" s="193" t="s">
        <v>2246</v>
      </c>
      <c r="C189" s="193" t="s">
        <v>2249</v>
      </c>
      <c r="D189" s="193" t="s">
        <v>717</v>
      </c>
      <c r="E189" s="193" t="s">
        <v>1139</v>
      </c>
      <c r="F189" s="193" t="s">
        <v>2119</v>
      </c>
      <c r="G189" s="193" t="s">
        <v>732</v>
      </c>
      <c r="H189" s="194">
        <v>2075</v>
      </c>
      <c r="I189" s="195" t="s">
        <v>702</v>
      </c>
      <c r="J189" s="196">
        <v>1</v>
      </c>
      <c r="K189" s="196"/>
      <c r="L189" s="196">
        <v>1</v>
      </c>
      <c r="M189" s="194">
        <v>51</v>
      </c>
      <c r="N189" s="194">
        <v>51</v>
      </c>
      <c r="O189" s="194" t="s">
        <v>674</v>
      </c>
      <c r="P189" s="194" t="s">
        <v>11</v>
      </c>
      <c r="Q189" s="194" t="s">
        <v>703</v>
      </c>
      <c r="R189" s="194" t="s">
        <v>2160</v>
      </c>
      <c r="S189" s="194"/>
      <c r="T189" s="19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94">
        <f t="shared" ca="1" si="30"/>
        <v>0</v>
      </c>
      <c r="V189" s="194">
        <f t="shared" ca="1" si="31"/>
        <v>1</v>
      </c>
      <c r="W189" s="194"/>
      <c r="X189" s="194"/>
      <c r="Y189" s="194"/>
      <c r="Z189" s="194"/>
      <c r="AA189" s="194"/>
      <c r="AB189" s="194"/>
      <c r="AC189" s="194">
        <v>1.4</v>
      </c>
      <c r="AD189" s="197"/>
      <c r="AE189" s="192"/>
      <c r="AF189" s="192"/>
      <c r="AG189" s="198"/>
      <c r="AH189" s="173"/>
      <c r="AI189" s="173"/>
      <c r="AJ189" s="173">
        <v>0</v>
      </c>
      <c r="AK189" s="173">
        <v>0</v>
      </c>
      <c r="AL189" s="173">
        <v>0</v>
      </c>
      <c r="AM189" s="173">
        <v>1</v>
      </c>
      <c r="AN189" s="173">
        <v>0</v>
      </c>
      <c r="AO189" s="173">
        <v>0</v>
      </c>
      <c r="AP189" s="173">
        <v>0</v>
      </c>
      <c r="AQ189" s="173" t="s">
        <v>2162</v>
      </c>
      <c r="AR189" s="201" t="s">
        <v>1977</v>
      </c>
      <c r="AS189" s="202"/>
      <c r="AT189" s="202" t="s">
        <v>1978</v>
      </c>
      <c r="AU189" s="196">
        <v>1</v>
      </c>
      <c r="AV189" s="204">
        <v>46181</v>
      </c>
      <c r="AW189" s="173">
        <f t="shared" si="32"/>
        <v>0</v>
      </c>
      <c r="AX189" s="205" t="s">
        <v>2209</v>
      </c>
      <c r="AY189" s="173"/>
      <c r="AZ189" s="173" t="s">
        <v>2210</v>
      </c>
      <c r="BA189" s="196">
        <v>1</v>
      </c>
      <c r="BB189" s="199">
        <v>46181</v>
      </c>
      <c r="BC189" s="173">
        <f t="shared" si="33"/>
        <v>0</v>
      </c>
    </row>
    <row r="190" spans="1:55" ht="19.5" customHeight="1">
      <c r="A190" s="192"/>
      <c r="B190" s="193" t="s">
        <v>2246</v>
      </c>
      <c r="C190" s="193" t="s">
        <v>2249</v>
      </c>
      <c r="D190" s="193" t="s">
        <v>717</v>
      </c>
      <c r="E190" s="193" t="s">
        <v>1140</v>
      </c>
      <c r="F190" s="193" t="s">
        <v>2120</v>
      </c>
      <c r="G190" s="193" t="s">
        <v>732</v>
      </c>
      <c r="H190" s="194">
        <v>3196</v>
      </c>
      <c r="I190" s="195" t="s">
        <v>702</v>
      </c>
      <c r="J190" s="196">
        <v>3</v>
      </c>
      <c r="K190" s="196"/>
      <c r="L190" s="196">
        <v>3</v>
      </c>
      <c r="M190" s="194">
        <v>78.599999999999994</v>
      </c>
      <c r="N190" s="194">
        <v>235.8</v>
      </c>
      <c r="O190" s="194" t="s">
        <v>674</v>
      </c>
      <c r="P190" s="194" t="s">
        <v>11</v>
      </c>
      <c r="Q190" s="194" t="s">
        <v>703</v>
      </c>
      <c r="R190" s="194" t="s">
        <v>2160</v>
      </c>
      <c r="S190" s="194"/>
      <c r="T190" s="19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3</v>
      </c>
      <c r="U190" s="194">
        <f t="shared" ca="1" si="30"/>
        <v>0</v>
      </c>
      <c r="V190" s="194">
        <f t="shared" ca="1" si="31"/>
        <v>1</v>
      </c>
      <c r="W190" s="194"/>
      <c r="X190" s="194"/>
      <c r="Y190" s="194"/>
      <c r="Z190" s="194"/>
      <c r="AA190" s="194"/>
      <c r="AB190" s="194"/>
      <c r="AC190" s="194">
        <v>6.5</v>
      </c>
      <c r="AD190" s="197"/>
      <c r="AE190" s="192"/>
      <c r="AF190" s="192"/>
      <c r="AG190" s="198"/>
      <c r="AH190" s="173"/>
      <c r="AI190" s="173"/>
      <c r="AJ190" s="173">
        <v>0</v>
      </c>
      <c r="AK190" s="173">
        <v>0</v>
      </c>
      <c r="AL190" s="173">
        <v>0</v>
      </c>
      <c r="AM190" s="173">
        <v>1</v>
      </c>
      <c r="AN190" s="173">
        <v>0</v>
      </c>
      <c r="AO190" s="173">
        <v>0</v>
      </c>
      <c r="AP190" s="173">
        <v>0</v>
      </c>
      <c r="AQ190" s="173" t="s">
        <v>2162</v>
      </c>
      <c r="AR190" s="201" t="s">
        <v>1977</v>
      </c>
      <c r="AS190" s="202"/>
      <c r="AT190" s="202" t="s">
        <v>1978</v>
      </c>
      <c r="AU190" s="196">
        <v>3</v>
      </c>
      <c r="AV190" s="204">
        <v>46181</v>
      </c>
      <c r="AW190" s="173">
        <f t="shared" si="32"/>
        <v>0</v>
      </c>
      <c r="AX190" s="205" t="s">
        <v>2209</v>
      </c>
      <c r="AY190" s="173"/>
      <c r="AZ190" s="173" t="s">
        <v>2210</v>
      </c>
      <c r="BA190" s="196">
        <v>3</v>
      </c>
      <c r="BB190" s="199">
        <v>46181</v>
      </c>
      <c r="BC190" s="173">
        <f t="shared" si="33"/>
        <v>0</v>
      </c>
    </row>
    <row r="191" spans="1:55" ht="19.5" customHeight="1">
      <c r="A191" s="192"/>
      <c r="B191" s="193" t="s">
        <v>2246</v>
      </c>
      <c r="C191" s="193" t="s">
        <v>2249</v>
      </c>
      <c r="D191" s="193" t="s">
        <v>717</v>
      </c>
      <c r="E191" s="193" t="s">
        <v>1155</v>
      </c>
      <c r="F191" s="193" t="s">
        <v>2121</v>
      </c>
      <c r="G191" s="193" t="s">
        <v>732</v>
      </c>
      <c r="H191" s="194">
        <v>3196</v>
      </c>
      <c r="I191" s="195" t="s">
        <v>702</v>
      </c>
      <c r="J191" s="196">
        <v>2</v>
      </c>
      <c r="K191" s="196"/>
      <c r="L191" s="196">
        <v>2</v>
      </c>
      <c r="M191" s="194">
        <v>78.599999999999994</v>
      </c>
      <c r="N191" s="194">
        <v>157.19999999999999</v>
      </c>
      <c r="O191" s="194" t="s">
        <v>674</v>
      </c>
      <c r="P191" s="194" t="s">
        <v>11</v>
      </c>
      <c r="Q191" s="194" t="s">
        <v>703</v>
      </c>
      <c r="R191" s="194" t="s">
        <v>2160</v>
      </c>
      <c r="S191" s="194"/>
      <c r="T191" s="19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94">
        <f t="shared" ca="1" si="30"/>
        <v>0</v>
      </c>
      <c r="V191" s="194">
        <f t="shared" ca="1" si="31"/>
        <v>1</v>
      </c>
      <c r="W191" s="194"/>
      <c r="X191" s="194"/>
      <c r="Y191" s="194"/>
      <c r="Z191" s="194"/>
      <c r="AA191" s="194"/>
      <c r="AB191" s="194"/>
      <c r="AC191" s="194">
        <v>4.3</v>
      </c>
      <c r="AD191" s="197"/>
      <c r="AE191" s="192"/>
      <c r="AF191" s="192"/>
      <c r="AG191" s="198"/>
      <c r="AH191" s="173"/>
      <c r="AI191" s="173"/>
      <c r="AJ191" s="173">
        <v>0</v>
      </c>
      <c r="AK191" s="173">
        <v>0</v>
      </c>
      <c r="AL191" s="173">
        <v>0</v>
      </c>
      <c r="AM191" s="173">
        <v>1</v>
      </c>
      <c r="AN191" s="173">
        <v>0</v>
      </c>
      <c r="AO191" s="173">
        <v>0</v>
      </c>
      <c r="AP191" s="173">
        <v>0</v>
      </c>
      <c r="AQ191" s="173" t="s">
        <v>2162</v>
      </c>
      <c r="AR191" s="201" t="s">
        <v>1977</v>
      </c>
      <c r="AS191" s="202"/>
      <c r="AT191" s="202" t="s">
        <v>1978</v>
      </c>
      <c r="AU191" s="196">
        <v>2</v>
      </c>
      <c r="AV191" s="204">
        <v>46181</v>
      </c>
      <c r="AW191" s="173">
        <f t="shared" si="32"/>
        <v>0</v>
      </c>
      <c r="AX191" s="205" t="s">
        <v>2209</v>
      </c>
      <c r="AY191" s="173"/>
      <c r="AZ191" s="173" t="s">
        <v>2210</v>
      </c>
      <c r="BA191" s="196">
        <v>2</v>
      </c>
      <c r="BB191" s="199">
        <v>46181</v>
      </c>
      <c r="BC191" s="173">
        <f t="shared" si="33"/>
        <v>0</v>
      </c>
    </row>
    <row r="192" spans="1:55" ht="19.5" customHeight="1">
      <c r="A192" s="192"/>
      <c r="B192" s="193" t="s">
        <v>2246</v>
      </c>
      <c r="C192" s="193" t="s">
        <v>2249</v>
      </c>
      <c r="D192" s="193" t="s">
        <v>717</v>
      </c>
      <c r="E192" s="193" t="s">
        <v>977</v>
      </c>
      <c r="F192" s="193" t="s">
        <v>2122</v>
      </c>
      <c r="G192" s="193" t="s">
        <v>732</v>
      </c>
      <c r="H192" s="194">
        <v>2075</v>
      </c>
      <c r="I192" s="195" t="s">
        <v>702</v>
      </c>
      <c r="J192" s="196">
        <v>1</v>
      </c>
      <c r="K192" s="196"/>
      <c r="L192" s="196">
        <v>1</v>
      </c>
      <c r="M192" s="194">
        <v>51</v>
      </c>
      <c r="N192" s="194">
        <v>51</v>
      </c>
      <c r="O192" s="194" t="s">
        <v>674</v>
      </c>
      <c r="P192" s="194" t="s">
        <v>11</v>
      </c>
      <c r="Q192" s="194" t="s">
        <v>703</v>
      </c>
      <c r="R192" s="194" t="s">
        <v>2160</v>
      </c>
      <c r="S192" s="194"/>
      <c r="T192" s="19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94">
        <f t="shared" ca="1" si="30"/>
        <v>0</v>
      </c>
      <c r="V192" s="194">
        <f t="shared" ca="1" si="31"/>
        <v>1</v>
      </c>
      <c r="W192" s="194"/>
      <c r="X192" s="194"/>
      <c r="Y192" s="194"/>
      <c r="Z192" s="194"/>
      <c r="AA192" s="194"/>
      <c r="AB192" s="194"/>
      <c r="AC192" s="194">
        <v>1.4</v>
      </c>
      <c r="AD192" s="197"/>
      <c r="AE192" s="192"/>
      <c r="AF192" s="192"/>
      <c r="AG192" s="198"/>
      <c r="AH192" s="173"/>
      <c r="AI192" s="173"/>
      <c r="AJ192" s="173">
        <v>0</v>
      </c>
      <c r="AK192" s="173">
        <v>0</v>
      </c>
      <c r="AL192" s="173">
        <v>0</v>
      </c>
      <c r="AM192" s="173">
        <v>1</v>
      </c>
      <c r="AN192" s="173">
        <v>0</v>
      </c>
      <c r="AO192" s="173">
        <v>0</v>
      </c>
      <c r="AP192" s="173">
        <v>0</v>
      </c>
      <c r="AQ192" s="173" t="s">
        <v>2162</v>
      </c>
      <c r="AR192" s="201" t="s">
        <v>1977</v>
      </c>
      <c r="AS192" s="202"/>
      <c r="AT192" s="202" t="s">
        <v>1978</v>
      </c>
      <c r="AU192" s="196">
        <v>1</v>
      </c>
      <c r="AV192" s="204">
        <v>46181</v>
      </c>
      <c r="AW192" s="173">
        <f t="shared" si="32"/>
        <v>0</v>
      </c>
      <c r="AX192" s="205" t="s">
        <v>2209</v>
      </c>
      <c r="AY192" s="173"/>
      <c r="AZ192" s="173" t="s">
        <v>2210</v>
      </c>
      <c r="BA192" s="196">
        <v>1</v>
      </c>
      <c r="BB192" s="199">
        <v>46181</v>
      </c>
      <c r="BC192" s="173">
        <f t="shared" si="33"/>
        <v>0</v>
      </c>
    </row>
    <row r="193" spans="1:55" ht="19.5" customHeight="1">
      <c r="A193" s="192"/>
      <c r="B193" s="193" t="s">
        <v>2246</v>
      </c>
      <c r="C193" s="193" t="s">
        <v>2249</v>
      </c>
      <c r="D193" s="193" t="s">
        <v>717</v>
      </c>
      <c r="E193" s="193" t="s">
        <v>1122</v>
      </c>
      <c r="F193" s="193" t="s">
        <v>2123</v>
      </c>
      <c r="G193" s="193" t="s">
        <v>732</v>
      </c>
      <c r="H193" s="194">
        <v>1086</v>
      </c>
      <c r="I193" s="195" t="s">
        <v>702</v>
      </c>
      <c r="J193" s="196">
        <v>1</v>
      </c>
      <c r="K193" s="196"/>
      <c r="L193" s="196">
        <v>1</v>
      </c>
      <c r="M193" s="194">
        <v>26.7</v>
      </c>
      <c r="N193" s="194">
        <v>26.7</v>
      </c>
      <c r="O193" s="194" t="s">
        <v>674</v>
      </c>
      <c r="P193" s="194" t="s">
        <v>11</v>
      </c>
      <c r="Q193" s="194" t="s">
        <v>703</v>
      </c>
      <c r="R193" s="194" t="s">
        <v>2160</v>
      </c>
      <c r="S193" s="194"/>
      <c r="T193" s="19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94">
        <f t="shared" ca="1" si="30"/>
        <v>0</v>
      </c>
      <c r="V193" s="194">
        <f t="shared" ca="1" si="31"/>
        <v>1</v>
      </c>
      <c r="W193" s="194"/>
      <c r="X193" s="194"/>
      <c r="Y193" s="194"/>
      <c r="Z193" s="194"/>
      <c r="AA193" s="194"/>
      <c r="AB193" s="194"/>
      <c r="AC193" s="194">
        <v>0.7</v>
      </c>
      <c r="AD193" s="197"/>
      <c r="AE193" s="192"/>
      <c r="AF193" s="192"/>
      <c r="AG193" s="198"/>
      <c r="AH193" s="173"/>
      <c r="AI193" s="173"/>
      <c r="AJ193" s="173">
        <v>0</v>
      </c>
      <c r="AK193" s="173">
        <v>0</v>
      </c>
      <c r="AL193" s="173">
        <v>0</v>
      </c>
      <c r="AM193" s="173">
        <v>1</v>
      </c>
      <c r="AN193" s="173">
        <v>0</v>
      </c>
      <c r="AO193" s="173">
        <v>0</v>
      </c>
      <c r="AP193" s="173">
        <v>0</v>
      </c>
      <c r="AQ193" s="173" t="s">
        <v>2162</v>
      </c>
      <c r="AR193" s="201" t="s">
        <v>1977</v>
      </c>
      <c r="AS193" s="202"/>
      <c r="AT193" s="202" t="s">
        <v>1978</v>
      </c>
      <c r="AU193" s="196">
        <v>1</v>
      </c>
      <c r="AV193" s="204">
        <v>46181</v>
      </c>
      <c r="AW193" s="173">
        <f t="shared" si="32"/>
        <v>0</v>
      </c>
      <c r="AX193" s="205" t="s">
        <v>2209</v>
      </c>
      <c r="AY193" s="173"/>
      <c r="AZ193" s="173" t="s">
        <v>2210</v>
      </c>
      <c r="BA193" s="196">
        <v>1</v>
      </c>
      <c r="BB193" s="199">
        <v>46181</v>
      </c>
      <c r="BC193" s="173">
        <f t="shared" si="33"/>
        <v>0</v>
      </c>
    </row>
    <row r="194" spans="1:55" ht="19.5" customHeight="1">
      <c r="A194" s="192"/>
      <c r="B194" s="193" t="s">
        <v>2246</v>
      </c>
      <c r="C194" s="193" t="s">
        <v>2249</v>
      </c>
      <c r="D194" s="193" t="s">
        <v>2125</v>
      </c>
      <c r="E194" s="193" t="s">
        <v>988</v>
      </c>
      <c r="F194" s="193" t="s">
        <v>2124</v>
      </c>
      <c r="G194" s="193" t="s">
        <v>2011</v>
      </c>
      <c r="H194" s="194">
        <v>248</v>
      </c>
      <c r="I194" s="195" t="s">
        <v>2012</v>
      </c>
      <c r="J194" s="196">
        <v>6</v>
      </c>
      <c r="K194" s="196"/>
      <c r="L194" s="196">
        <v>6</v>
      </c>
      <c r="M194" s="194">
        <v>2.2000000000000002</v>
      </c>
      <c r="N194" s="194">
        <v>13.1</v>
      </c>
      <c r="O194" s="194" t="s">
        <v>674</v>
      </c>
      <c r="P194" s="194" t="s">
        <v>11</v>
      </c>
      <c r="Q194" s="194" t="s">
        <v>786</v>
      </c>
      <c r="R194" s="194" t="s">
        <v>2160</v>
      </c>
      <c r="S194" s="194"/>
      <c r="T194" s="19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94">
        <f t="shared" ca="1" si="30"/>
        <v>6</v>
      </c>
      <c r="V194" s="194">
        <f t="shared" ca="1" si="31"/>
        <v>0</v>
      </c>
      <c r="W194" s="194"/>
      <c r="X194" s="194"/>
      <c r="Y194" s="194"/>
      <c r="Z194" s="194"/>
      <c r="AA194" s="194"/>
      <c r="AB194" s="194"/>
      <c r="AC194" s="194">
        <v>0.4</v>
      </c>
      <c r="AD194" s="197"/>
      <c r="AE194" s="192"/>
      <c r="AF194" s="192"/>
      <c r="AG194" s="198"/>
      <c r="AH194" s="173"/>
      <c r="AI194" s="173"/>
      <c r="AJ194" s="173">
        <v>0</v>
      </c>
      <c r="AK194" s="173">
        <v>0</v>
      </c>
      <c r="AL194" s="173">
        <v>0</v>
      </c>
      <c r="AM194" s="173">
        <v>0</v>
      </c>
      <c r="AN194" s="173">
        <v>1</v>
      </c>
      <c r="AO194" s="173">
        <v>0</v>
      </c>
      <c r="AP194" s="173">
        <v>0</v>
      </c>
      <c r="AQ194" s="173" t="s">
        <v>2162</v>
      </c>
      <c r="AR194" s="201" t="s">
        <v>2013</v>
      </c>
      <c r="AS194" s="202"/>
      <c r="AT194" s="202" t="s">
        <v>2014</v>
      </c>
      <c r="AU194" s="203">
        <v>6</v>
      </c>
      <c r="AV194" s="204">
        <v>46180</v>
      </c>
      <c r="AW194" s="173">
        <f t="shared" si="32"/>
        <v>0</v>
      </c>
      <c r="AX194" s="205" t="s">
        <v>2186</v>
      </c>
      <c r="AY194" s="173"/>
      <c r="AZ194" s="173" t="s">
        <v>2187</v>
      </c>
      <c r="BA194" s="173">
        <v>6</v>
      </c>
      <c r="BB194" s="199">
        <v>46181</v>
      </c>
      <c r="BC194" s="173">
        <f t="shared" si="33"/>
        <v>0</v>
      </c>
    </row>
    <row r="195" spans="1:55" ht="19.5" customHeight="1">
      <c r="A195" s="192"/>
      <c r="B195" s="193" t="s">
        <v>2246</v>
      </c>
      <c r="C195" s="193" t="s">
        <v>2249</v>
      </c>
      <c r="D195" s="193" t="s">
        <v>2128</v>
      </c>
      <c r="E195" s="193" t="s">
        <v>1157</v>
      </c>
      <c r="F195" s="193" t="s">
        <v>2126</v>
      </c>
      <c r="G195" s="193" t="s">
        <v>2127</v>
      </c>
      <c r="H195" s="194">
        <v>65</v>
      </c>
      <c r="I195" s="195" t="s">
        <v>2129</v>
      </c>
      <c r="J195" s="196">
        <v>6</v>
      </c>
      <c r="K195" s="196"/>
      <c r="L195" s="196">
        <v>6</v>
      </c>
      <c r="M195" s="194">
        <v>4.5999999999999996</v>
      </c>
      <c r="N195" s="194">
        <v>27.6</v>
      </c>
      <c r="O195" s="194" t="s">
        <v>674</v>
      </c>
      <c r="P195" s="194" t="s">
        <v>14</v>
      </c>
      <c r="Q195" s="194" t="s">
        <v>682</v>
      </c>
      <c r="R195" s="194" t="s">
        <v>2160</v>
      </c>
      <c r="S195" s="194"/>
      <c r="T195" s="19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94">
        <f t="shared" ca="1" si="30"/>
        <v>6</v>
      </c>
      <c r="V195" s="194">
        <f t="shared" ca="1" si="31"/>
        <v>0</v>
      </c>
      <c r="W195" s="194"/>
      <c r="X195" s="194"/>
      <c r="Y195" s="194"/>
      <c r="Z195" s="194"/>
      <c r="AA195" s="194"/>
      <c r="AB195" s="194"/>
      <c r="AC195" s="194">
        <v>0.2</v>
      </c>
      <c r="AD195" s="197"/>
      <c r="AE195" s="192"/>
      <c r="AF195" s="192"/>
      <c r="AG195" s="198"/>
      <c r="AH195" s="173"/>
      <c r="AI195" s="173"/>
      <c r="AJ195" s="173"/>
      <c r="AK195" s="173"/>
      <c r="AL195" s="173"/>
      <c r="AM195" s="173"/>
      <c r="AN195" s="173"/>
      <c r="AO195" s="173"/>
      <c r="AP195" s="173"/>
      <c r="AQ195" s="173" t="s">
        <v>14</v>
      </c>
      <c r="AR195" s="188"/>
      <c r="AS195" s="189"/>
      <c r="AT195" s="188"/>
      <c r="AU195" s="190"/>
      <c r="AV195" s="191"/>
      <c r="AW195" s="188"/>
      <c r="AX195" s="188"/>
      <c r="AY195" s="189"/>
      <c r="AZ195" s="188"/>
      <c r="BA195" s="190"/>
      <c r="BB195" s="191"/>
      <c r="BC195" s="188"/>
    </row>
    <row r="196" spans="1:55" ht="19.5" customHeight="1">
      <c r="A196" s="192"/>
      <c r="B196" s="193" t="s">
        <v>2246</v>
      </c>
      <c r="C196" s="193" t="s">
        <v>2249</v>
      </c>
      <c r="D196" s="193" t="s">
        <v>781</v>
      </c>
      <c r="E196" s="193" t="s">
        <v>834</v>
      </c>
      <c r="F196" s="193" t="s">
        <v>2130</v>
      </c>
      <c r="G196" s="193" t="s">
        <v>1130</v>
      </c>
      <c r="H196" s="194">
        <v>182</v>
      </c>
      <c r="I196" s="195" t="s">
        <v>702</v>
      </c>
      <c r="J196" s="196">
        <v>4</v>
      </c>
      <c r="K196" s="196"/>
      <c r="L196" s="196">
        <v>4</v>
      </c>
      <c r="M196" s="194">
        <v>1</v>
      </c>
      <c r="N196" s="194">
        <v>3.8</v>
      </c>
      <c r="O196" s="194" t="s">
        <v>674</v>
      </c>
      <c r="P196" s="194" t="s">
        <v>13</v>
      </c>
      <c r="Q196" s="194" t="s">
        <v>703</v>
      </c>
      <c r="R196" s="194" t="s">
        <v>2160</v>
      </c>
      <c r="S196" s="194"/>
      <c r="T196" s="19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4</v>
      </c>
      <c r="U196" s="194">
        <f t="shared" ca="1" si="30"/>
        <v>0</v>
      </c>
      <c r="V196" s="194">
        <f t="shared" ca="1" si="31"/>
        <v>1</v>
      </c>
      <c r="W196" s="194"/>
      <c r="X196" s="194"/>
      <c r="Y196" s="194"/>
      <c r="Z196" s="194"/>
      <c r="AA196" s="194"/>
      <c r="AB196" s="194"/>
      <c r="AC196" s="194">
        <v>0.1</v>
      </c>
      <c r="AD196" s="197"/>
      <c r="AE196" s="192"/>
      <c r="AF196" s="192"/>
      <c r="AG196" s="198"/>
      <c r="AH196" s="173"/>
      <c r="AI196" s="173"/>
      <c r="AJ196" s="173">
        <v>0</v>
      </c>
      <c r="AK196" s="173">
        <v>0</v>
      </c>
      <c r="AL196" s="173">
        <v>0</v>
      </c>
      <c r="AM196" s="173">
        <v>0</v>
      </c>
      <c r="AN196" s="173">
        <v>0</v>
      </c>
      <c r="AO196" s="173">
        <v>0</v>
      </c>
      <c r="AP196" s="173">
        <v>0</v>
      </c>
      <c r="AQ196" s="173" t="s">
        <v>2162</v>
      </c>
      <c r="AR196" s="173" t="s">
        <v>2045</v>
      </c>
      <c r="AS196" s="173"/>
      <c r="AT196" s="173" t="s">
        <v>2046</v>
      </c>
      <c r="AU196" s="196">
        <v>4</v>
      </c>
      <c r="AV196" s="199">
        <v>46181</v>
      </c>
      <c r="AW196" s="173">
        <f>+L196-AU196</f>
        <v>0</v>
      </c>
      <c r="AX196" s="173" t="s">
        <v>2226</v>
      </c>
      <c r="AY196" s="173"/>
      <c r="AZ196" s="173" t="s">
        <v>2227</v>
      </c>
      <c r="BA196" s="173">
        <v>4</v>
      </c>
      <c r="BB196" s="199">
        <v>46181</v>
      </c>
      <c r="BC196" s="173">
        <f>+L196-BA196</f>
        <v>0</v>
      </c>
    </row>
    <row r="197" spans="1:55" ht="19.5" customHeight="1">
      <c r="A197" s="192"/>
      <c r="B197" s="193" t="s">
        <v>2246</v>
      </c>
      <c r="C197" s="193" t="s">
        <v>2249</v>
      </c>
      <c r="D197" s="193" t="s">
        <v>781</v>
      </c>
      <c r="E197" s="193" t="s">
        <v>1104</v>
      </c>
      <c r="F197" s="193" t="s">
        <v>2131</v>
      </c>
      <c r="G197" s="193" t="s">
        <v>2048</v>
      </c>
      <c r="H197" s="194">
        <v>279</v>
      </c>
      <c r="I197" s="195" t="s">
        <v>702</v>
      </c>
      <c r="J197" s="196">
        <v>4</v>
      </c>
      <c r="K197" s="196"/>
      <c r="L197" s="196">
        <v>4</v>
      </c>
      <c r="M197" s="194">
        <v>1.7</v>
      </c>
      <c r="N197" s="194">
        <v>6.7</v>
      </c>
      <c r="O197" s="194" t="s">
        <v>674</v>
      </c>
      <c r="P197" s="194" t="s">
        <v>13</v>
      </c>
      <c r="Q197" s="194" t="s">
        <v>703</v>
      </c>
      <c r="R197" s="194" t="s">
        <v>2160</v>
      </c>
      <c r="S197" s="194"/>
      <c r="T197" s="19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4</v>
      </c>
      <c r="U197" s="194">
        <f t="shared" ca="1" si="30"/>
        <v>0</v>
      </c>
      <c r="V197" s="194">
        <f t="shared" ca="1" si="31"/>
        <v>1</v>
      </c>
      <c r="W197" s="194"/>
      <c r="X197" s="194"/>
      <c r="Y197" s="194"/>
      <c r="Z197" s="194"/>
      <c r="AA197" s="194"/>
      <c r="AB197" s="194"/>
      <c r="AC197" s="194">
        <v>0.2</v>
      </c>
      <c r="AD197" s="197"/>
      <c r="AE197" s="192"/>
      <c r="AF197" s="192"/>
      <c r="AG197" s="198"/>
      <c r="AH197" s="173"/>
      <c r="AI197" s="173"/>
      <c r="AJ197" s="173">
        <v>0</v>
      </c>
      <c r="AK197" s="173">
        <v>0</v>
      </c>
      <c r="AL197" s="173">
        <v>0</v>
      </c>
      <c r="AM197" s="173">
        <v>0</v>
      </c>
      <c r="AN197" s="173">
        <v>0</v>
      </c>
      <c r="AO197" s="173">
        <v>0</v>
      </c>
      <c r="AP197" s="173">
        <v>0</v>
      </c>
      <c r="AQ197" s="173" t="s">
        <v>2162</v>
      </c>
      <c r="AR197" s="173" t="s">
        <v>2045</v>
      </c>
      <c r="AS197" s="173"/>
      <c r="AT197" s="173" t="s">
        <v>2046</v>
      </c>
      <c r="AU197" s="196">
        <v>4</v>
      </c>
      <c r="AV197" s="199">
        <v>46181</v>
      </c>
      <c r="AW197" s="173">
        <f>+L197-AU197</f>
        <v>0</v>
      </c>
      <c r="AX197" s="173" t="s">
        <v>2226</v>
      </c>
      <c r="AY197" s="173"/>
      <c r="AZ197" s="173" t="s">
        <v>2227</v>
      </c>
      <c r="BA197" s="173">
        <v>4</v>
      </c>
      <c r="BB197" s="199">
        <v>46181</v>
      </c>
      <c r="BC197" s="173">
        <f>+L197-BA197</f>
        <v>0</v>
      </c>
    </row>
    <row r="198" spans="1:55" ht="19.5" customHeight="1">
      <c r="A198" s="192"/>
      <c r="B198" s="193" t="s">
        <v>2246</v>
      </c>
      <c r="C198" s="193" t="s">
        <v>2249</v>
      </c>
      <c r="D198" s="193" t="s">
        <v>1997</v>
      </c>
      <c r="E198" s="193" t="s">
        <v>2251</v>
      </c>
      <c r="F198" s="193" t="s">
        <v>2132</v>
      </c>
      <c r="G198" s="193" t="s">
        <v>1996</v>
      </c>
      <c r="H198" s="194">
        <v>10879</v>
      </c>
      <c r="I198" s="195" t="s">
        <v>702</v>
      </c>
      <c r="J198" s="196">
        <v>1</v>
      </c>
      <c r="K198" s="196"/>
      <c r="L198" s="196">
        <v>1</v>
      </c>
      <c r="M198" s="194">
        <v>1247.4000000000001</v>
      </c>
      <c r="N198" s="194">
        <v>1247.4000000000001</v>
      </c>
      <c r="O198" s="194" t="s">
        <v>674</v>
      </c>
      <c r="P198" s="194" t="s">
        <v>13</v>
      </c>
      <c r="Q198" s="194" t="s">
        <v>703</v>
      </c>
      <c r="R198" s="194" t="s">
        <v>2160</v>
      </c>
      <c r="S198" s="194"/>
      <c r="T198" s="19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94">
        <f t="shared" ca="1" si="30"/>
        <v>0</v>
      </c>
      <c r="V198" s="194">
        <f t="shared" ca="1" si="31"/>
        <v>1</v>
      </c>
      <c r="W198" s="194"/>
      <c r="X198" s="194"/>
      <c r="Y198" s="194"/>
      <c r="Z198" s="194"/>
      <c r="AA198" s="194"/>
      <c r="AB198" s="194"/>
      <c r="AC198" s="194">
        <v>53.1</v>
      </c>
      <c r="AD198" s="197"/>
      <c r="AE198" s="192"/>
      <c r="AF198" s="192"/>
      <c r="AG198" s="198"/>
      <c r="AH198" s="173"/>
      <c r="AI198" s="173"/>
      <c r="AJ198" s="173">
        <v>1</v>
      </c>
      <c r="AK198" s="173">
        <v>0</v>
      </c>
      <c r="AL198" s="173">
        <v>0</v>
      </c>
      <c r="AM198" s="173">
        <v>0</v>
      </c>
      <c r="AN198" s="173">
        <v>0</v>
      </c>
      <c r="AO198" s="173">
        <v>0</v>
      </c>
      <c r="AP198" s="173">
        <v>0</v>
      </c>
      <c r="AQ198" s="173" t="s">
        <v>2162</v>
      </c>
      <c r="AR198" s="173"/>
      <c r="AS198" s="173"/>
      <c r="AT198" s="173" t="s">
        <v>576</v>
      </c>
      <c r="AU198" s="196">
        <v>1</v>
      </c>
      <c r="AV198" s="199"/>
      <c r="AW198" s="173">
        <f>+L198-AU198</f>
        <v>0</v>
      </c>
      <c r="AX198" s="173"/>
      <c r="AY198" s="173"/>
      <c r="AZ198" s="173" t="s">
        <v>576</v>
      </c>
      <c r="BA198" s="196">
        <v>1</v>
      </c>
      <c r="BB198" s="199"/>
      <c r="BC198" s="173">
        <f>+L198-BA198</f>
        <v>0</v>
      </c>
    </row>
    <row r="199" spans="1:55" ht="19.5" customHeight="1">
      <c r="A199" s="309">
        <v>19</v>
      </c>
      <c r="B199" s="368" t="s">
        <v>2252</v>
      </c>
      <c r="C199" s="368" t="s">
        <v>2253</v>
      </c>
      <c r="D199" s="368" t="s">
        <v>4635</v>
      </c>
      <c r="E199" s="368"/>
      <c r="F199" s="368"/>
      <c r="G199" s="368" t="s">
        <v>2254</v>
      </c>
      <c r="H199" s="369"/>
      <c r="I199" s="370"/>
      <c r="J199" s="207"/>
      <c r="K199" s="207">
        <v>52</v>
      </c>
      <c r="L199" s="207"/>
      <c r="M199" s="369">
        <v>0</v>
      </c>
      <c r="N199" s="369">
        <v>0.5</v>
      </c>
      <c r="O199" s="369" t="s">
        <v>674</v>
      </c>
      <c r="P199" s="369"/>
      <c r="Q199" s="369"/>
      <c r="R199" s="369" t="s">
        <v>2160</v>
      </c>
      <c r="S199" s="369"/>
      <c r="T199" s="369"/>
      <c r="U199" s="369"/>
      <c r="V199" s="369"/>
      <c r="W199" s="369">
        <f>_xlfn.MINIFS(V:V,C:C,C199,AE:AE,"",AB:AB,"")</f>
        <v>0</v>
      </c>
      <c r="X199" s="369" t="e">
        <f>SUMIFS(T:T,C:C,C199,AE:AE,"")/SUMIFS(L:L,C:C,C199,AE:AE,"",AB:AB,"")</f>
        <v>#DIV/0!</v>
      </c>
      <c r="Y199" s="369"/>
      <c r="Z199" s="369"/>
      <c r="AA199" s="369"/>
      <c r="AB199" s="369"/>
      <c r="AC199" s="369">
        <v>0.1</v>
      </c>
      <c r="AD199" s="371"/>
      <c r="AE199" s="309" t="s">
        <v>675</v>
      </c>
      <c r="AF199" s="309" t="s">
        <v>2161</v>
      </c>
      <c r="AG199" s="372" t="s">
        <v>677</v>
      </c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 t="s">
        <v>14</v>
      </c>
      <c r="AR199" s="187"/>
      <c r="AS199" s="206"/>
      <c r="AT199" s="187"/>
      <c r="AU199" s="207"/>
      <c r="AV199" s="208"/>
      <c r="AW199" s="187"/>
      <c r="AX199" s="187"/>
      <c r="AY199" s="206"/>
      <c r="AZ199" s="187"/>
      <c r="BA199" s="207"/>
      <c r="BB199" s="208"/>
      <c r="BC199" s="187"/>
    </row>
    <row r="200" spans="1:55" ht="19.5" customHeight="1">
      <c r="A200" s="192"/>
      <c r="B200" s="193" t="s">
        <v>2252</v>
      </c>
      <c r="C200" s="193" t="s">
        <v>2255</v>
      </c>
      <c r="D200" s="193" t="s">
        <v>1974</v>
      </c>
      <c r="E200" s="193" t="s">
        <v>2256</v>
      </c>
      <c r="F200" s="193" t="s">
        <v>1972</v>
      </c>
      <c r="G200" s="193" t="s">
        <v>1973</v>
      </c>
      <c r="H200" s="194">
        <v>43</v>
      </c>
      <c r="I200" s="195" t="s">
        <v>1975</v>
      </c>
      <c r="J200" s="196">
        <v>1</v>
      </c>
      <c r="K200" s="196"/>
      <c r="L200" s="196">
        <v>52</v>
      </c>
      <c r="M200" s="194">
        <v>0</v>
      </c>
      <c r="N200" s="194">
        <v>0.5</v>
      </c>
      <c r="O200" s="194" t="s">
        <v>674</v>
      </c>
      <c r="P200" s="194" t="s">
        <v>14</v>
      </c>
      <c r="Q200" s="194" t="s">
        <v>682</v>
      </c>
      <c r="R200" s="194" t="s">
        <v>2160</v>
      </c>
      <c r="S200" s="194"/>
      <c r="T200" s="19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94">
        <f ca="1">+L200-T200</f>
        <v>52</v>
      </c>
      <c r="V200" s="194">
        <f ca="1">ROUNDDOWN(T200/J200,0)</f>
        <v>0</v>
      </c>
      <c r="W200" s="194"/>
      <c r="X200" s="194"/>
      <c r="Y200" s="194"/>
      <c r="Z200" s="194"/>
      <c r="AA200" s="194"/>
      <c r="AB200" s="194"/>
      <c r="AC200" s="194">
        <v>0.1</v>
      </c>
      <c r="AD200" s="197"/>
      <c r="AE200" s="192"/>
      <c r="AF200" s="192"/>
      <c r="AG200" s="198"/>
      <c r="AH200" s="173"/>
      <c r="AI200" s="173"/>
      <c r="AJ200" s="173"/>
      <c r="AK200" s="173"/>
      <c r="AL200" s="173"/>
      <c r="AM200" s="173"/>
      <c r="AN200" s="173"/>
      <c r="AO200" s="173"/>
      <c r="AP200" s="173"/>
      <c r="AQ200" s="173" t="s">
        <v>14</v>
      </c>
      <c r="AR200" s="188"/>
      <c r="AS200" s="189"/>
      <c r="AT200" s="188"/>
      <c r="AU200" s="190"/>
      <c r="AV200" s="191"/>
      <c r="AW200" s="188"/>
      <c r="AX200" s="188"/>
      <c r="AY200" s="189"/>
      <c r="AZ200" s="188"/>
      <c r="BA200" s="190"/>
      <c r="BB200" s="191"/>
      <c r="BC200" s="188"/>
    </row>
    <row r="201" spans="1:55" ht="19.5" customHeight="1">
      <c r="A201" s="309">
        <v>20</v>
      </c>
      <c r="B201" s="368" t="s">
        <v>2257</v>
      </c>
      <c r="C201" s="368" t="s">
        <v>2258</v>
      </c>
      <c r="D201" s="368" t="s">
        <v>4635</v>
      </c>
      <c r="E201" s="368"/>
      <c r="F201" s="368"/>
      <c r="G201" s="368" t="s">
        <v>2259</v>
      </c>
      <c r="H201" s="369"/>
      <c r="I201" s="370"/>
      <c r="J201" s="207"/>
      <c r="K201" s="207">
        <v>1</v>
      </c>
      <c r="L201" s="207"/>
      <c r="M201" s="369">
        <v>13</v>
      </c>
      <c r="N201" s="369">
        <v>13</v>
      </c>
      <c r="O201" s="369" t="s">
        <v>674</v>
      </c>
      <c r="P201" s="369"/>
      <c r="Q201" s="369"/>
      <c r="R201" s="369" t="s">
        <v>2160</v>
      </c>
      <c r="S201" s="369"/>
      <c r="T201" s="369"/>
      <c r="U201" s="369"/>
      <c r="V201" s="369"/>
      <c r="W201" s="369">
        <f>_xlfn.MINIFS(V:V,C:C,C201,AE:AE,"",AB:AB,"")</f>
        <v>0</v>
      </c>
      <c r="X201" s="369" t="e">
        <f>SUMIFS(T:T,C:C,C201,AE:AE,"")/SUMIFS(L:L,C:C,C201,AE:AE,"",AB:AB,"")</f>
        <v>#DIV/0!</v>
      </c>
      <c r="Y201" s="369"/>
      <c r="Z201" s="369"/>
      <c r="AA201" s="369"/>
      <c r="AB201" s="369"/>
      <c r="AC201" s="369">
        <v>1.8</v>
      </c>
      <c r="AD201" s="371"/>
      <c r="AE201" s="309" t="s">
        <v>675</v>
      </c>
      <c r="AF201" s="309" t="s">
        <v>2161</v>
      </c>
      <c r="AG201" s="372" t="s">
        <v>677</v>
      </c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 t="s">
        <v>14</v>
      </c>
      <c r="AR201" s="187"/>
      <c r="AS201" s="206"/>
      <c r="AT201" s="187"/>
      <c r="AU201" s="207"/>
      <c r="AV201" s="208"/>
      <c r="AW201" s="187"/>
      <c r="AX201" s="187"/>
      <c r="AY201" s="206"/>
      <c r="AZ201" s="187"/>
      <c r="BA201" s="207"/>
      <c r="BB201" s="208"/>
      <c r="BC201" s="187"/>
    </row>
    <row r="202" spans="1:55" ht="19.5" customHeight="1">
      <c r="A202" s="192"/>
      <c r="B202" s="193" t="s">
        <v>2257</v>
      </c>
      <c r="C202" s="193" t="s">
        <v>2260</v>
      </c>
      <c r="D202" s="193" t="s">
        <v>2112</v>
      </c>
      <c r="E202" s="193" t="s">
        <v>2261</v>
      </c>
      <c r="F202" s="193" t="s">
        <v>2110</v>
      </c>
      <c r="G202" s="193" t="s">
        <v>2111</v>
      </c>
      <c r="H202" s="194">
        <v>34600</v>
      </c>
      <c r="I202" s="195" t="s">
        <v>2113</v>
      </c>
      <c r="J202" s="196">
        <v>1</v>
      </c>
      <c r="K202" s="196"/>
      <c r="L202" s="196">
        <v>1</v>
      </c>
      <c r="M202" s="194">
        <v>13</v>
      </c>
      <c r="N202" s="194">
        <v>13</v>
      </c>
      <c r="O202" s="194" t="s">
        <v>674</v>
      </c>
      <c r="P202" s="194" t="s">
        <v>14</v>
      </c>
      <c r="Q202" s="194" t="s">
        <v>682</v>
      </c>
      <c r="R202" s="194" t="s">
        <v>2160</v>
      </c>
      <c r="S202" s="194"/>
      <c r="T202" s="19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194">
        <f ca="1">+L202-T202</f>
        <v>1</v>
      </c>
      <c r="V202" s="194">
        <f ca="1">ROUNDDOWN(T202/J202,0)</f>
        <v>0</v>
      </c>
      <c r="W202" s="194"/>
      <c r="X202" s="194"/>
      <c r="Y202" s="194"/>
      <c r="Z202" s="194"/>
      <c r="AA202" s="194"/>
      <c r="AB202" s="194"/>
      <c r="AC202" s="194">
        <v>1.8</v>
      </c>
      <c r="AD202" s="197"/>
      <c r="AE202" s="192"/>
      <c r="AF202" s="192"/>
      <c r="AG202" s="198"/>
      <c r="AH202" s="173"/>
      <c r="AI202" s="173"/>
      <c r="AJ202" s="173"/>
      <c r="AK202" s="173"/>
      <c r="AL202" s="173"/>
      <c r="AM202" s="173"/>
      <c r="AN202" s="173"/>
      <c r="AO202" s="173"/>
      <c r="AP202" s="173"/>
      <c r="AQ202" s="173" t="s">
        <v>14</v>
      </c>
      <c r="AR202" s="188"/>
      <c r="AS202" s="189"/>
      <c r="AT202" s="188"/>
      <c r="AU202" s="190"/>
      <c r="AV202" s="191"/>
      <c r="AW202" s="188"/>
      <c r="AX202" s="188"/>
      <c r="AY202" s="189"/>
      <c r="AZ202" s="188"/>
      <c r="BA202" s="190"/>
      <c r="BB202" s="191"/>
      <c r="BC202" s="188"/>
    </row>
  </sheetData>
  <autoFilter ref="A9:BC202" xr:uid="{D8D5E831-8FC0-40BD-AD53-AA13A9AD5D66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C5CD-4BBD-4F72-A7D1-56D2B3832496}">
  <dimension ref="A1:BC202"/>
  <sheetViews>
    <sheetView zoomScale="55" zoomScaleNormal="55" workbookViewId="0">
      <selection activeCell="S20" sqref="S20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23.5" customWidth="1"/>
    <col min="5" max="5" width="10.875" customWidth="1"/>
    <col min="6" max="6" width="19" customWidth="1"/>
    <col min="7" max="7" width="19.125" customWidth="1"/>
    <col min="8" max="8" width="18.125" customWidth="1"/>
    <col min="9" max="9" width="16.375" customWidth="1"/>
    <col min="10" max="12" width="5.875" customWidth="1"/>
    <col min="13" max="27" width="13.75" customWidth="1"/>
    <col min="28" max="28" width="12.125" customWidth="1"/>
    <col min="29" max="29" width="9.375" customWidth="1"/>
    <col min="30" max="30" width="24.625" customWidth="1"/>
    <col min="31" max="31" width="7" customWidth="1"/>
    <col min="32" max="32" width="8.5" customWidth="1"/>
    <col min="33" max="33" width="9.875" customWidth="1"/>
    <col min="34" max="34" width="19.625" customWidth="1"/>
    <col min="35" max="35" width="9" customWidth="1"/>
    <col min="36" max="39" width="9.375" customWidth="1"/>
    <col min="40" max="40" width="11.125" customWidth="1"/>
    <col min="41" max="41" width="12.75" customWidth="1"/>
    <col min="42" max="42" width="9.375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3950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4633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4634</v>
      </c>
      <c r="AE6" s="119"/>
      <c r="AF6" s="119"/>
      <c r="AG6" s="118"/>
      <c r="AH6" s="403" t="s">
        <v>583</v>
      </c>
      <c r="AI6" s="402"/>
      <c r="AJ6" s="403" t="s">
        <v>584</v>
      </c>
      <c r="AK6" s="402"/>
      <c r="AL6" s="402"/>
      <c r="AM6" s="402"/>
      <c r="AN6" s="402"/>
      <c r="AO6" s="402"/>
      <c r="AP6" s="404"/>
      <c r="AQ6" s="129" t="s">
        <v>585</v>
      </c>
      <c r="AR6" s="403" t="s">
        <v>586</v>
      </c>
      <c r="AS6" s="402"/>
      <c r="AT6" s="402"/>
      <c r="AU6" s="402"/>
      <c r="AV6" s="402"/>
      <c r="AW6" s="404"/>
      <c r="AX6" s="403" t="s">
        <v>586</v>
      </c>
      <c r="AY6" s="402"/>
      <c r="AZ6" s="402"/>
      <c r="BA6" s="402"/>
      <c r="BB6" s="402"/>
      <c r="BC6" s="404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2144</v>
      </c>
      <c r="AL7" s="130" t="s">
        <v>2145</v>
      </c>
      <c r="AM7" s="130" t="s">
        <v>2146</v>
      </c>
      <c r="AN7" s="130" t="s">
        <v>2147</v>
      </c>
      <c r="AO7" s="130" t="s">
        <v>2148</v>
      </c>
      <c r="AP7" s="130" t="s">
        <v>2149</v>
      </c>
      <c r="AQ7" s="130" t="s">
        <v>587</v>
      </c>
      <c r="AR7" s="394" t="s">
        <v>587</v>
      </c>
      <c r="AS7" s="396"/>
      <c r="AT7" s="130" t="s">
        <v>587</v>
      </c>
      <c r="AU7" s="130" t="s">
        <v>587</v>
      </c>
      <c r="AV7" s="177" t="s">
        <v>587</v>
      </c>
      <c r="AW7" s="130" t="s">
        <v>587</v>
      </c>
      <c r="AX7" s="394" t="s">
        <v>587</v>
      </c>
      <c r="AY7" s="396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48">
      <c r="A8" s="129" t="s">
        <v>596</v>
      </c>
      <c r="B8" s="130" t="s">
        <v>2150</v>
      </c>
      <c r="C8" s="130" t="s">
        <v>598</v>
      </c>
      <c r="D8" s="133" t="s">
        <v>30</v>
      </c>
      <c r="E8" s="394" t="s">
        <v>599</v>
      </c>
      <c r="F8" s="39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2151</v>
      </c>
      <c r="AI8" s="130" t="s">
        <v>2152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2153</v>
      </c>
      <c r="AU8" s="130" t="s">
        <v>2154</v>
      </c>
      <c r="AV8" s="136" t="s">
        <v>44</v>
      </c>
      <c r="AW8" s="130" t="s">
        <v>2155</v>
      </c>
      <c r="AX8" s="130" t="s">
        <v>632</v>
      </c>
      <c r="AY8" s="130" t="s">
        <v>633</v>
      </c>
      <c r="AZ8" s="130" t="s">
        <v>2153</v>
      </c>
      <c r="BA8" s="130" t="s">
        <v>2154</v>
      </c>
      <c r="BB8" s="136" t="s">
        <v>44</v>
      </c>
      <c r="BC8" s="130" t="s">
        <v>2155</v>
      </c>
    </row>
    <row r="9" spans="1:55" ht="19.5" customHeight="1">
      <c r="A9" s="129" t="s">
        <v>636</v>
      </c>
      <c r="B9" s="130" t="s">
        <v>2156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309">
        <f>IF((AE10=""),"",COUNTIFS($AE$10:AE10,"x"))</f>
        <v>1</v>
      </c>
      <c r="B10" s="368" t="s">
        <v>2157</v>
      </c>
      <c r="C10" s="368" t="s">
        <v>2158</v>
      </c>
      <c r="D10" s="368" t="s">
        <v>4635</v>
      </c>
      <c r="E10" s="368"/>
      <c r="F10" s="368"/>
      <c r="G10" s="368" t="s">
        <v>2159</v>
      </c>
      <c r="H10" s="369"/>
      <c r="I10" s="370"/>
      <c r="J10" s="207"/>
      <c r="K10" s="207">
        <v>2</v>
      </c>
      <c r="L10" s="207"/>
      <c r="M10" s="369">
        <v>27.5</v>
      </c>
      <c r="N10" s="369">
        <v>55</v>
      </c>
      <c r="O10" s="369" t="s">
        <v>674</v>
      </c>
      <c r="P10" s="369"/>
      <c r="Q10" s="369"/>
      <c r="R10" s="369" t="s">
        <v>2160</v>
      </c>
      <c r="S10" s="369"/>
      <c r="T10" s="369"/>
      <c r="U10" s="369"/>
      <c r="V10" s="369"/>
      <c r="W10" s="369">
        <f>_xlfn.MINIFS(V:V,C:C,C10,AE:AE,"",AB:AB,"")</f>
        <v>0</v>
      </c>
      <c r="X10" s="369" t="e">
        <f>SUMIFS(T:T,C:C,C10,AE:AE,"")/SUMIFS(L:L,C:C,C10,AE:AE,"",AB:AB,"")</f>
        <v>#DIV/0!</v>
      </c>
      <c r="Y10" s="369"/>
      <c r="Z10" s="369"/>
      <c r="AA10" s="369"/>
      <c r="AB10" s="369"/>
      <c r="AC10" s="369">
        <v>11.6</v>
      </c>
      <c r="AD10" s="371"/>
      <c r="AE10" s="309" t="s">
        <v>675</v>
      </c>
      <c r="AF10" s="309" t="s">
        <v>2161</v>
      </c>
      <c r="AG10" s="372" t="s">
        <v>677</v>
      </c>
      <c r="AH10" s="187"/>
      <c r="AI10" s="187"/>
      <c r="AJ10" s="187"/>
      <c r="AK10" s="187"/>
      <c r="AL10" s="187"/>
      <c r="AM10" s="187"/>
      <c r="AN10" s="187"/>
      <c r="AO10" s="187"/>
      <c r="AP10" s="187"/>
      <c r="AQ10" s="187" t="s">
        <v>2162</v>
      </c>
      <c r="AR10" s="188"/>
      <c r="AS10" s="189"/>
      <c r="AT10" s="188"/>
      <c r="AU10" s="190"/>
      <c r="AV10" s="191"/>
      <c r="AW10" s="188"/>
      <c r="AX10" s="188"/>
      <c r="AY10" s="189"/>
      <c r="AZ10" s="188"/>
      <c r="BA10" s="190"/>
      <c r="BB10" s="191"/>
      <c r="BC10" s="188"/>
    </row>
    <row r="11" spans="1:55" ht="19.5" customHeight="1">
      <c r="A11" s="192"/>
      <c r="B11" s="193" t="s">
        <v>2157</v>
      </c>
      <c r="C11" s="193" t="s">
        <v>2163</v>
      </c>
      <c r="D11" s="193" t="s">
        <v>2000</v>
      </c>
      <c r="E11" s="193" t="s">
        <v>2164</v>
      </c>
      <c r="F11" s="193" t="s">
        <v>2275</v>
      </c>
      <c r="G11" s="193" t="s">
        <v>1999</v>
      </c>
      <c r="H11" s="194">
        <v>2431</v>
      </c>
      <c r="I11" s="195" t="s">
        <v>2001</v>
      </c>
      <c r="J11" s="196">
        <v>1</v>
      </c>
      <c r="K11" s="196"/>
      <c r="L11" s="196">
        <v>2</v>
      </c>
      <c r="M11" s="194">
        <v>27.5</v>
      </c>
      <c r="N11" s="194">
        <v>55</v>
      </c>
      <c r="O11" s="194" t="s">
        <v>674</v>
      </c>
      <c r="P11" s="194" t="s">
        <v>11</v>
      </c>
      <c r="Q11" s="194" t="s">
        <v>703</v>
      </c>
      <c r="R11" s="194" t="s">
        <v>2160</v>
      </c>
      <c r="S11" s="194"/>
      <c r="T11" s="19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4">
        <f ca="1">+L11-T11</f>
        <v>2</v>
      </c>
      <c r="V11" s="194">
        <f ca="1">ROUNDDOWN(T11/J11,0)</f>
        <v>0</v>
      </c>
      <c r="W11" s="194"/>
      <c r="X11" s="194"/>
      <c r="Y11" s="194"/>
      <c r="Z11" s="194"/>
      <c r="AA11" s="194"/>
      <c r="AB11" s="194"/>
      <c r="AC11" s="194">
        <v>11.6</v>
      </c>
      <c r="AD11" s="197"/>
      <c r="AE11" s="192"/>
      <c r="AF11" s="192"/>
      <c r="AG11" s="198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2162</v>
      </c>
      <c r="AR11" s="173" t="s">
        <v>2002</v>
      </c>
      <c r="AS11" s="173"/>
      <c r="AT11" s="173" t="s">
        <v>2003</v>
      </c>
      <c r="AU11" s="173">
        <v>2</v>
      </c>
      <c r="AV11" s="199">
        <v>46181</v>
      </c>
      <c r="AW11" s="173">
        <f>+L11-AU11</f>
        <v>0</v>
      </c>
      <c r="AX11" s="173" t="s">
        <v>2002</v>
      </c>
      <c r="AY11" s="173"/>
      <c r="AZ11" s="173" t="s">
        <v>2165</v>
      </c>
      <c r="BA11" s="173">
        <v>2</v>
      </c>
      <c r="BB11" s="199">
        <v>46181</v>
      </c>
      <c r="BC11" s="173">
        <f>+L11-BA11</f>
        <v>0</v>
      </c>
    </row>
    <row r="12" spans="1:55" ht="19.5" customHeight="1">
      <c r="A12" s="309">
        <f>IF((AE12=""),"",COUNTIFS($AE$10:AE12,"x"))</f>
        <v>2</v>
      </c>
      <c r="B12" s="368" t="s">
        <v>2166</v>
      </c>
      <c r="C12" s="368" t="s">
        <v>2167</v>
      </c>
      <c r="D12" s="368" t="s">
        <v>4635</v>
      </c>
      <c r="E12" s="368"/>
      <c r="F12" s="368"/>
      <c r="G12" s="368" t="s">
        <v>2168</v>
      </c>
      <c r="H12" s="369"/>
      <c r="I12" s="370"/>
      <c r="J12" s="207"/>
      <c r="K12" s="207">
        <v>2</v>
      </c>
      <c r="L12" s="207"/>
      <c r="M12" s="369">
        <v>20.100000000000001</v>
      </c>
      <c r="N12" s="369">
        <v>40.1</v>
      </c>
      <c r="O12" s="369" t="s">
        <v>674</v>
      </c>
      <c r="P12" s="369"/>
      <c r="Q12" s="369"/>
      <c r="R12" s="369" t="s">
        <v>2160</v>
      </c>
      <c r="S12" s="369"/>
      <c r="T12" s="369"/>
      <c r="U12" s="369"/>
      <c r="V12" s="369"/>
      <c r="W12" s="369">
        <f>_xlfn.MINIFS(V:V,C:C,C12,AE:AE,"",AB:AB,"")</f>
        <v>0</v>
      </c>
      <c r="X12" s="369" t="e">
        <f>SUMIFS(T:T,C:C,C12,AE:AE,"")/SUMIFS(L:L,C:C,C12,AE:AE,"",AB:AB,"")</f>
        <v>#DIV/0!</v>
      </c>
      <c r="Y12" s="369"/>
      <c r="Z12" s="369"/>
      <c r="AA12" s="369"/>
      <c r="AB12" s="369"/>
      <c r="AC12" s="369">
        <v>8.5</v>
      </c>
      <c r="AD12" s="371"/>
      <c r="AE12" s="309" t="s">
        <v>675</v>
      </c>
      <c r="AF12" s="309" t="s">
        <v>2161</v>
      </c>
      <c r="AG12" s="372" t="s">
        <v>677</v>
      </c>
      <c r="AH12" s="187"/>
      <c r="AI12" s="187"/>
      <c r="AJ12" s="187"/>
      <c r="AK12" s="187"/>
      <c r="AL12" s="187"/>
      <c r="AM12" s="187"/>
      <c r="AN12" s="187"/>
      <c r="AO12" s="187"/>
      <c r="AP12" s="187"/>
      <c r="AQ12" s="187" t="s">
        <v>2162</v>
      </c>
      <c r="AR12" s="188"/>
      <c r="AS12" s="189"/>
      <c r="AT12" s="188"/>
      <c r="AU12" s="188"/>
      <c r="AV12" s="191"/>
      <c r="AW12" s="188"/>
      <c r="AX12" s="188"/>
      <c r="AY12" s="189"/>
      <c r="AZ12" s="188"/>
      <c r="BA12" s="188"/>
      <c r="BB12" s="191"/>
      <c r="BC12" s="188"/>
    </row>
    <row r="13" spans="1:55" ht="19.5" customHeight="1">
      <c r="A13" s="192"/>
      <c r="B13" s="193" t="s">
        <v>2166</v>
      </c>
      <c r="C13" s="193" t="s">
        <v>2169</v>
      </c>
      <c r="D13" s="193" t="s">
        <v>2000</v>
      </c>
      <c r="E13" s="193" t="s">
        <v>2170</v>
      </c>
      <c r="F13" s="193" t="s">
        <v>2276</v>
      </c>
      <c r="G13" s="193" t="s">
        <v>2005</v>
      </c>
      <c r="H13" s="194">
        <v>2431</v>
      </c>
      <c r="I13" s="195" t="s">
        <v>2001</v>
      </c>
      <c r="J13" s="196">
        <v>1</v>
      </c>
      <c r="K13" s="196"/>
      <c r="L13" s="196">
        <v>2</v>
      </c>
      <c r="M13" s="194">
        <v>20.100000000000001</v>
      </c>
      <c r="N13" s="194">
        <v>40.1</v>
      </c>
      <c r="O13" s="194" t="s">
        <v>674</v>
      </c>
      <c r="P13" s="194" t="s">
        <v>11</v>
      </c>
      <c r="Q13" s="194" t="s">
        <v>703</v>
      </c>
      <c r="R13" s="194" t="s">
        <v>2160</v>
      </c>
      <c r="S13" s="194"/>
      <c r="T13" s="19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4">
        <f ca="1">+L13-T13</f>
        <v>2</v>
      </c>
      <c r="V13" s="194">
        <f ca="1">ROUNDDOWN(T13/J13,0)</f>
        <v>0</v>
      </c>
      <c r="W13" s="194"/>
      <c r="X13" s="194"/>
      <c r="Y13" s="194"/>
      <c r="Z13" s="194"/>
      <c r="AA13" s="194"/>
      <c r="AB13" s="194"/>
      <c r="AC13" s="194">
        <v>8.5</v>
      </c>
      <c r="AD13" s="197"/>
      <c r="AE13" s="192"/>
      <c r="AF13" s="192"/>
      <c r="AG13" s="198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2162</v>
      </c>
      <c r="AR13" s="173" t="s">
        <v>2002</v>
      </c>
      <c r="AS13" s="173"/>
      <c r="AT13" s="173" t="s">
        <v>2003</v>
      </c>
      <c r="AU13" s="173">
        <v>2</v>
      </c>
      <c r="AV13" s="199">
        <v>46181</v>
      </c>
      <c r="AW13" s="173">
        <f>+L13-AU13</f>
        <v>0</v>
      </c>
      <c r="AX13" s="173" t="s">
        <v>2002</v>
      </c>
      <c r="AY13" s="173"/>
      <c r="AZ13" s="173" t="s">
        <v>2165</v>
      </c>
      <c r="BA13" s="173">
        <v>2</v>
      </c>
      <c r="BB13" s="199">
        <v>46181</v>
      </c>
      <c r="BC13" s="173">
        <f>+L13-BA13</f>
        <v>0</v>
      </c>
    </row>
    <row r="14" spans="1:55" ht="19.5" customHeight="1">
      <c r="A14" s="309">
        <f>IF((AE14=""),"",COUNTIFS($AE$10:AE14,"x"))</f>
        <v>3</v>
      </c>
      <c r="B14" s="368" t="s">
        <v>2171</v>
      </c>
      <c r="C14" s="368" t="s">
        <v>2172</v>
      </c>
      <c r="D14" s="368" t="s">
        <v>4635</v>
      </c>
      <c r="E14" s="368"/>
      <c r="F14" s="368"/>
      <c r="G14" s="368" t="s">
        <v>2173</v>
      </c>
      <c r="H14" s="369"/>
      <c r="I14" s="370"/>
      <c r="J14" s="207"/>
      <c r="K14" s="207">
        <v>2</v>
      </c>
      <c r="L14" s="207"/>
      <c r="M14" s="369">
        <v>2.2999999999999998</v>
      </c>
      <c r="N14" s="369">
        <v>4.5999999999999996</v>
      </c>
      <c r="O14" s="369" t="s">
        <v>674</v>
      </c>
      <c r="P14" s="369"/>
      <c r="Q14" s="369"/>
      <c r="R14" s="369" t="s">
        <v>2160</v>
      </c>
      <c r="S14" s="369"/>
      <c r="T14" s="369"/>
      <c r="U14" s="369"/>
      <c r="V14" s="369"/>
      <c r="W14" s="369">
        <f>_xlfn.MINIFS(V:V,C:C,C14,AE:AE,"",AB:AB,"")</f>
        <v>0</v>
      </c>
      <c r="X14" s="369" t="e">
        <f>SUMIFS(T:T,C:C,C14,AE:AE,"")/SUMIFS(L:L,C:C,C14,AE:AE,"",AB:AB,"")</f>
        <v>#DIV/0!</v>
      </c>
      <c r="Y14" s="369"/>
      <c r="Z14" s="369"/>
      <c r="AA14" s="369"/>
      <c r="AB14" s="369"/>
      <c r="AC14" s="369">
        <v>1</v>
      </c>
      <c r="AD14" s="371"/>
      <c r="AE14" s="309" t="s">
        <v>675</v>
      </c>
      <c r="AF14" s="309" t="s">
        <v>2161</v>
      </c>
      <c r="AG14" s="372" t="s">
        <v>677</v>
      </c>
      <c r="AH14" s="187"/>
      <c r="AI14" s="187"/>
      <c r="AJ14" s="187"/>
      <c r="AK14" s="187"/>
      <c r="AL14" s="187"/>
      <c r="AM14" s="187"/>
      <c r="AN14" s="187"/>
      <c r="AO14" s="187"/>
      <c r="AP14" s="187"/>
      <c r="AQ14" s="187" t="s">
        <v>2162</v>
      </c>
      <c r="AR14" s="188"/>
      <c r="AS14" s="189"/>
      <c r="AT14" s="188"/>
      <c r="AU14" s="188"/>
      <c r="AV14" s="191"/>
      <c r="AW14" s="188"/>
      <c r="AX14" s="188"/>
      <c r="AY14" s="189"/>
      <c r="AZ14" s="188"/>
      <c r="BA14" s="188"/>
      <c r="BB14" s="191"/>
      <c r="BC14" s="188"/>
    </row>
    <row r="15" spans="1:55" ht="19.5" customHeight="1">
      <c r="A15" s="192"/>
      <c r="B15" s="193" t="s">
        <v>2171</v>
      </c>
      <c r="C15" s="193" t="s">
        <v>2174</v>
      </c>
      <c r="D15" s="193" t="s">
        <v>2000</v>
      </c>
      <c r="E15" s="193" t="s">
        <v>2175</v>
      </c>
      <c r="F15" s="193" t="s">
        <v>2277</v>
      </c>
      <c r="G15" s="193" t="s">
        <v>2007</v>
      </c>
      <c r="H15" s="194">
        <v>686</v>
      </c>
      <c r="I15" s="195" t="s">
        <v>2001</v>
      </c>
      <c r="J15" s="196">
        <v>1</v>
      </c>
      <c r="K15" s="196"/>
      <c r="L15" s="196">
        <v>2</v>
      </c>
      <c r="M15" s="194">
        <v>2.2999999999999998</v>
      </c>
      <c r="N15" s="194">
        <v>4.5999999999999996</v>
      </c>
      <c r="O15" s="194" t="s">
        <v>674</v>
      </c>
      <c r="P15" s="194" t="s">
        <v>11</v>
      </c>
      <c r="Q15" s="194" t="s">
        <v>703</v>
      </c>
      <c r="R15" s="194" t="s">
        <v>2160</v>
      </c>
      <c r="S15" s="194"/>
      <c r="T15" s="19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4">
        <f ca="1">+L15-T15</f>
        <v>2</v>
      </c>
      <c r="V15" s="194">
        <f ca="1">ROUNDDOWN(T15/J15,0)</f>
        <v>0</v>
      </c>
      <c r="W15" s="194"/>
      <c r="X15" s="194"/>
      <c r="Y15" s="194"/>
      <c r="Z15" s="194"/>
      <c r="AA15" s="194"/>
      <c r="AB15" s="194"/>
      <c r="AC15" s="194">
        <v>1</v>
      </c>
      <c r="AD15" s="197"/>
      <c r="AE15" s="192"/>
      <c r="AF15" s="192"/>
      <c r="AG15" s="198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2162</v>
      </c>
      <c r="AR15" s="173" t="s">
        <v>2002</v>
      </c>
      <c r="AS15" s="173"/>
      <c r="AT15" s="173" t="s">
        <v>2003</v>
      </c>
      <c r="AU15" s="173">
        <v>2</v>
      </c>
      <c r="AV15" s="199">
        <v>46181</v>
      </c>
      <c r="AW15" s="173">
        <f>+L15-AU15</f>
        <v>0</v>
      </c>
      <c r="AX15" s="173" t="s">
        <v>2002</v>
      </c>
      <c r="AY15" s="173"/>
      <c r="AZ15" s="173" t="s">
        <v>2165</v>
      </c>
      <c r="BA15" s="173">
        <v>2</v>
      </c>
      <c r="BB15" s="199">
        <v>46181</v>
      </c>
      <c r="BC15" s="173">
        <f>+L15-BA15</f>
        <v>0</v>
      </c>
    </row>
    <row r="16" spans="1:55" ht="19.5" customHeight="1">
      <c r="A16" s="309">
        <f>IF((AE16=""),"",COUNTIFS($AE$10:AE16,"x"))</f>
        <v>4</v>
      </c>
      <c r="B16" s="368" t="s">
        <v>2176</v>
      </c>
      <c r="C16" s="368" t="s">
        <v>2177</v>
      </c>
      <c r="D16" s="368" t="s">
        <v>4635</v>
      </c>
      <c r="E16" s="368"/>
      <c r="F16" s="368"/>
      <c r="G16" s="368" t="s">
        <v>2178</v>
      </c>
      <c r="H16" s="369"/>
      <c r="I16" s="370"/>
      <c r="J16" s="207"/>
      <c r="K16" s="207">
        <v>2</v>
      </c>
      <c r="L16" s="207"/>
      <c r="M16" s="369">
        <v>20</v>
      </c>
      <c r="N16" s="369">
        <v>39.9</v>
      </c>
      <c r="O16" s="369" t="s">
        <v>674</v>
      </c>
      <c r="P16" s="369"/>
      <c r="Q16" s="369"/>
      <c r="R16" s="369" t="s">
        <v>2160</v>
      </c>
      <c r="S16" s="369"/>
      <c r="T16" s="369"/>
      <c r="U16" s="369"/>
      <c r="V16" s="369"/>
      <c r="W16" s="369">
        <f>_xlfn.MINIFS(V:V,C:C,C16,AE:AE,"",AB:AB,"")</f>
        <v>0</v>
      </c>
      <c r="X16" s="369" t="e">
        <f>SUMIFS(T:T,C:C,C16,AE:AE,"")/SUMIFS(L:L,C:C,C16,AE:AE,"",AB:AB,"")</f>
        <v>#DIV/0!</v>
      </c>
      <c r="Y16" s="369"/>
      <c r="Z16" s="369"/>
      <c r="AA16" s="369"/>
      <c r="AB16" s="369"/>
      <c r="AC16" s="369">
        <v>8.4</v>
      </c>
      <c r="AD16" s="371"/>
      <c r="AE16" s="309" t="s">
        <v>675</v>
      </c>
      <c r="AF16" s="309" t="s">
        <v>2161</v>
      </c>
      <c r="AG16" s="372" t="s">
        <v>677</v>
      </c>
      <c r="AH16" s="187"/>
      <c r="AI16" s="187"/>
      <c r="AJ16" s="187"/>
      <c r="AK16" s="187"/>
      <c r="AL16" s="187"/>
      <c r="AM16" s="187"/>
      <c r="AN16" s="187"/>
      <c r="AO16" s="187"/>
      <c r="AP16" s="187"/>
      <c r="AQ16" s="187" t="s">
        <v>2162</v>
      </c>
      <c r="AR16" s="188"/>
      <c r="AS16" s="189"/>
      <c r="AT16" s="188"/>
      <c r="AU16" s="190"/>
      <c r="AV16" s="191"/>
      <c r="AW16" s="188"/>
      <c r="AX16" s="188"/>
      <c r="AY16" s="189"/>
      <c r="AZ16" s="188"/>
      <c r="BA16" s="190"/>
      <c r="BB16" s="191"/>
      <c r="BC16" s="188"/>
    </row>
    <row r="17" spans="1:55" ht="19.5" customHeight="1">
      <c r="A17" s="192"/>
      <c r="B17" s="193" t="s">
        <v>2176</v>
      </c>
      <c r="C17" s="193" t="s">
        <v>2179</v>
      </c>
      <c r="D17" s="193" t="s">
        <v>2000</v>
      </c>
      <c r="E17" s="193" t="s">
        <v>2180</v>
      </c>
      <c r="F17" s="193" t="s">
        <v>2278</v>
      </c>
      <c r="G17" s="193" t="s">
        <v>2009</v>
      </c>
      <c r="H17" s="194">
        <v>2431</v>
      </c>
      <c r="I17" s="195" t="s">
        <v>2001</v>
      </c>
      <c r="J17" s="196">
        <v>1</v>
      </c>
      <c r="K17" s="196"/>
      <c r="L17" s="196">
        <v>2</v>
      </c>
      <c r="M17" s="194">
        <v>20</v>
      </c>
      <c r="N17" s="194">
        <v>39.9</v>
      </c>
      <c r="O17" s="194" t="s">
        <v>674</v>
      </c>
      <c r="P17" s="194" t="s">
        <v>11</v>
      </c>
      <c r="Q17" s="194" t="s">
        <v>703</v>
      </c>
      <c r="R17" s="194" t="s">
        <v>2160</v>
      </c>
      <c r="S17" s="194"/>
      <c r="T17" s="19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4">
        <f ca="1">+L17-T17</f>
        <v>2</v>
      </c>
      <c r="V17" s="194">
        <f ca="1">ROUNDDOWN(T17/J17,0)</f>
        <v>0</v>
      </c>
      <c r="W17" s="194"/>
      <c r="X17" s="194"/>
      <c r="Y17" s="194"/>
      <c r="Z17" s="194"/>
      <c r="AA17" s="194"/>
      <c r="AB17" s="194"/>
      <c r="AC17" s="194">
        <v>8.4</v>
      </c>
      <c r="AD17" s="197"/>
      <c r="AE17" s="192"/>
      <c r="AF17" s="192"/>
      <c r="AG17" s="198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2162</v>
      </c>
      <c r="AR17" s="173" t="s">
        <v>2002</v>
      </c>
      <c r="AS17" s="173"/>
      <c r="AT17" s="173" t="s">
        <v>2003</v>
      </c>
      <c r="AU17" s="173">
        <v>2</v>
      </c>
      <c r="AV17" s="199">
        <v>46181</v>
      </c>
      <c r="AW17" s="173">
        <f>+L17-AU17</f>
        <v>0</v>
      </c>
      <c r="AX17" s="173" t="s">
        <v>2002</v>
      </c>
      <c r="AY17" s="173"/>
      <c r="AZ17" s="173" t="s">
        <v>2165</v>
      </c>
      <c r="BA17" s="173">
        <v>2</v>
      </c>
      <c r="BB17" s="199">
        <v>46181</v>
      </c>
      <c r="BC17" s="173">
        <f>+L17-BA17</f>
        <v>0</v>
      </c>
    </row>
    <row r="18" spans="1:55" ht="19.5" customHeight="1">
      <c r="A18" s="309">
        <f>IF((AE18=""),"",COUNTIFS($AE$10:AE18,"x"))</f>
        <v>5</v>
      </c>
      <c r="B18" s="368" t="s">
        <v>2181</v>
      </c>
      <c r="C18" s="368" t="s">
        <v>2182</v>
      </c>
      <c r="D18" s="368" t="s">
        <v>4635</v>
      </c>
      <c r="E18" s="368"/>
      <c r="F18" s="368"/>
      <c r="G18" s="368" t="s">
        <v>2183</v>
      </c>
      <c r="H18" s="369"/>
      <c r="I18" s="370"/>
      <c r="J18" s="207"/>
      <c r="K18" s="207">
        <v>4</v>
      </c>
      <c r="L18" s="207"/>
      <c r="M18" s="369">
        <v>40.799999999999997</v>
      </c>
      <c r="N18" s="369">
        <v>163</v>
      </c>
      <c r="O18" s="369" t="s">
        <v>674</v>
      </c>
      <c r="P18" s="369"/>
      <c r="Q18" s="369"/>
      <c r="R18" s="369" t="s">
        <v>2160</v>
      </c>
      <c r="S18" s="369"/>
      <c r="T18" s="369"/>
      <c r="U18" s="369"/>
      <c r="V18" s="369"/>
      <c r="W18" s="369">
        <f>_xlfn.MINIFS(V:V,C:C,C18,AE:AE,"",AB:AB,"")</f>
        <v>0</v>
      </c>
      <c r="X18" s="369" t="e">
        <f>SUMIFS(T:T,C:C,C18,AE:AE,"")/SUMIFS(L:L,C:C,C18,AE:AE,"",AB:AB,"")</f>
        <v>#DIV/0!</v>
      </c>
      <c r="Y18" s="369"/>
      <c r="Z18" s="369"/>
      <c r="AA18" s="369"/>
      <c r="AB18" s="369"/>
      <c r="AC18" s="369">
        <v>5.2</v>
      </c>
      <c r="AD18" s="371"/>
      <c r="AE18" s="309" t="s">
        <v>675</v>
      </c>
      <c r="AF18" s="309" t="s">
        <v>2161</v>
      </c>
      <c r="AG18" s="372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2162</v>
      </c>
      <c r="AR18" s="188"/>
      <c r="AS18" s="189"/>
      <c r="AT18" s="188"/>
      <c r="AU18" s="190"/>
      <c r="AV18" s="191"/>
      <c r="AW18" s="188"/>
      <c r="AX18" s="188"/>
      <c r="AY18" s="189"/>
      <c r="AZ18" s="188"/>
      <c r="BA18" s="190"/>
      <c r="BB18" s="191"/>
      <c r="BC18" s="188"/>
    </row>
    <row r="19" spans="1:55" ht="19.5" customHeight="1">
      <c r="A19" s="192"/>
      <c r="B19" s="193" t="s">
        <v>2181</v>
      </c>
      <c r="C19" s="193" t="s">
        <v>2184</v>
      </c>
      <c r="D19" s="193" t="s">
        <v>735</v>
      </c>
      <c r="E19" s="193" t="s">
        <v>2185</v>
      </c>
      <c r="F19" s="193" t="s">
        <v>2279</v>
      </c>
      <c r="G19" s="193" t="s">
        <v>2011</v>
      </c>
      <c r="H19" s="194">
        <v>4636</v>
      </c>
      <c r="I19" s="195" t="s">
        <v>2012</v>
      </c>
      <c r="J19" s="196">
        <v>1</v>
      </c>
      <c r="K19" s="196"/>
      <c r="L19" s="196">
        <v>4</v>
      </c>
      <c r="M19" s="194">
        <v>40.799999999999997</v>
      </c>
      <c r="N19" s="194">
        <v>163</v>
      </c>
      <c r="O19" s="194" t="s">
        <v>674</v>
      </c>
      <c r="P19" s="194" t="s">
        <v>11</v>
      </c>
      <c r="Q19" s="194" t="s">
        <v>703</v>
      </c>
      <c r="R19" s="194" t="s">
        <v>2160</v>
      </c>
      <c r="S19" s="194"/>
      <c r="T19" s="19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4">
        <f ca="1">+L19-T19</f>
        <v>4</v>
      </c>
      <c r="V19" s="194">
        <f ca="1">ROUNDDOWN(T19/J19,0)</f>
        <v>0</v>
      </c>
      <c r="W19" s="194"/>
      <c r="X19" s="194"/>
      <c r="Y19" s="194"/>
      <c r="Z19" s="194"/>
      <c r="AA19" s="194"/>
      <c r="AB19" s="194"/>
      <c r="AC19" s="194">
        <v>5.2</v>
      </c>
      <c r="AD19" s="197"/>
      <c r="AE19" s="192"/>
      <c r="AF19" s="192"/>
      <c r="AG19" s="198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2162</v>
      </c>
      <c r="AR19" s="201" t="s">
        <v>2013</v>
      </c>
      <c r="AS19" s="202"/>
      <c r="AT19" s="202" t="s">
        <v>2014</v>
      </c>
      <c r="AU19" s="203">
        <v>4</v>
      </c>
      <c r="AV19" s="204">
        <v>46180</v>
      </c>
      <c r="AW19" s="173">
        <f>+L19-AU19</f>
        <v>0</v>
      </c>
      <c r="AX19" s="205" t="s">
        <v>2186</v>
      </c>
      <c r="AY19" s="173"/>
      <c r="AZ19" s="173" t="s">
        <v>2187</v>
      </c>
      <c r="BA19" s="173">
        <v>4</v>
      </c>
      <c r="BB19" s="199">
        <v>46181</v>
      </c>
      <c r="BC19" s="173">
        <f>+L19-BA19</f>
        <v>0</v>
      </c>
    </row>
    <row r="20" spans="1:55" ht="19.5" customHeight="1">
      <c r="A20" s="309">
        <f>IF((AE20=""),"",COUNTIFS($AE$10:AE20,"x"))</f>
        <v>6</v>
      </c>
      <c r="B20" s="368" t="s">
        <v>2188</v>
      </c>
      <c r="C20" s="368" t="s">
        <v>2189</v>
      </c>
      <c r="D20" s="368" t="s">
        <v>4635</v>
      </c>
      <c r="E20" s="368"/>
      <c r="F20" s="368"/>
      <c r="G20" s="368" t="s">
        <v>2190</v>
      </c>
      <c r="H20" s="369"/>
      <c r="I20" s="370"/>
      <c r="J20" s="207"/>
      <c r="K20" s="207">
        <v>52</v>
      </c>
      <c r="L20" s="207"/>
      <c r="M20" s="369">
        <v>1</v>
      </c>
      <c r="N20" s="369">
        <v>49.4</v>
      </c>
      <c r="O20" s="369" t="s">
        <v>674</v>
      </c>
      <c r="P20" s="369"/>
      <c r="Q20" s="369"/>
      <c r="R20" s="369" t="s">
        <v>2160</v>
      </c>
      <c r="S20" s="369"/>
      <c r="T20" s="369"/>
      <c r="U20" s="369"/>
      <c r="V20" s="369"/>
      <c r="W20" s="369">
        <f>_xlfn.MINIFS(V:V,C:C,C20,AE:AE,"",AB:AB,"")</f>
        <v>0</v>
      </c>
      <c r="X20" s="369" t="e">
        <f>SUMIFS(T:T,C:C,C20,AE:AE,"")/SUMIFS(L:L,C:C,C20,AE:AE,"",AB:AB,"")</f>
        <v>#DIV/0!</v>
      </c>
      <c r="Y20" s="369"/>
      <c r="Z20" s="369"/>
      <c r="AA20" s="369"/>
      <c r="AB20" s="369"/>
      <c r="AC20" s="369">
        <v>2.2999999999999998</v>
      </c>
      <c r="AD20" s="371"/>
      <c r="AE20" s="309" t="s">
        <v>675</v>
      </c>
      <c r="AF20" s="309" t="s">
        <v>2161</v>
      </c>
      <c r="AG20" s="372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2162</v>
      </c>
      <c r="AR20" s="188"/>
      <c r="AS20" s="189"/>
      <c r="AT20" s="188"/>
      <c r="AU20" s="190"/>
      <c r="AV20" s="191"/>
      <c r="AW20" s="188"/>
      <c r="AX20" s="188"/>
      <c r="AY20" s="189"/>
      <c r="AZ20" s="188"/>
      <c r="BA20" s="190"/>
      <c r="BB20" s="191"/>
      <c r="BC20" s="188"/>
    </row>
    <row r="21" spans="1:55" ht="19.5" customHeight="1">
      <c r="A21" s="192"/>
      <c r="B21" s="193" t="s">
        <v>2188</v>
      </c>
      <c r="C21" s="193" t="s">
        <v>2191</v>
      </c>
      <c r="D21" s="193" t="s">
        <v>781</v>
      </c>
      <c r="E21" s="193" t="s">
        <v>2192</v>
      </c>
      <c r="F21" s="193" t="s">
        <v>2318</v>
      </c>
      <c r="G21" s="193" t="s">
        <v>2069</v>
      </c>
      <c r="H21" s="194">
        <v>266</v>
      </c>
      <c r="I21" s="195" t="s">
        <v>702</v>
      </c>
      <c r="J21" s="196">
        <v>1</v>
      </c>
      <c r="K21" s="196"/>
      <c r="L21" s="196">
        <v>52</v>
      </c>
      <c r="M21" s="194">
        <v>1</v>
      </c>
      <c r="N21" s="194">
        <v>49.4</v>
      </c>
      <c r="O21" s="194" t="s">
        <v>674</v>
      </c>
      <c r="P21" s="194" t="s">
        <v>13</v>
      </c>
      <c r="Q21" s="194" t="s">
        <v>786</v>
      </c>
      <c r="R21" s="194" t="s">
        <v>2160</v>
      </c>
      <c r="S21" s="194"/>
      <c r="T21" s="19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4">
        <f ca="1">+L21-T21</f>
        <v>52</v>
      </c>
      <c r="V21" s="194">
        <f ca="1">ROUNDDOWN(T21/J21,0)</f>
        <v>0</v>
      </c>
      <c r="W21" s="194"/>
      <c r="X21" s="194"/>
      <c r="Y21" s="194"/>
      <c r="Z21" s="194"/>
      <c r="AA21" s="194"/>
      <c r="AB21" s="194"/>
      <c r="AC21" s="194">
        <v>2.2999999999999998</v>
      </c>
      <c r="AD21" s="197"/>
      <c r="AE21" s="192"/>
      <c r="AF21" s="192"/>
      <c r="AG21" s="198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2162</v>
      </c>
      <c r="AR21" s="205" t="s">
        <v>2070</v>
      </c>
      <c r="AS21" s="173"/>
      <c r="AT21" s="173" t="s">
        <v>2071</v>
      </c>
      <c r="AU21" s="196">
        <v>52</v>
      </c>
      <c r="AV21" s="199">
        <v>46181</v>
      </c>
      <c r="AW21" s="173">
        <f>+L21-AU21</f>
        <v>0</v>
      </c>
      <c r="AX21" s="205" t="s">
        <v>2193</v>
      </c>
      <c r="AY21" s="173"/>
      <c r="AZ21" s="173" t="s">
        <v>2194</v>
      </c>
      <c r="BA21" s="196">
        <v>52</v>
      </c>
      <c r="BB21" s="199">
        <v>46181</v>
      </c>
      <c r="BC21" s="173">
        <f>+L21-BA21</f>
        <v>0</v>
      </c>
    </row>
    <row r="22" spans="1:55" ht="19.5" customHeight="1">
      <c r="A22" s="309">
        <f>IF((AE22=""),"",COUNTIFS($AE$10:AE22,"x"))</f>
        <v>7</v>
      </c>
      <c r="B22" s="368" t="s">
        <v>2195</v>
      </c>
      <c r="C22" s="368" t="s">
        <v>2196</v>
      </c>
      <c r="D22" s="368" t="s">
        <v>4635</v>
      </c>
      <c r="E22" s="368"/>
      <c r="F22" s="368"/>
      <c r="G22" s="368" t="s">
        <v>2197</v>
      </c>
      <c r="H22" s="369"/>
      <c r="I22" s="370"/>
      <c r="J22" s="207"/>
      <c r="K22" s="207">
        <v>52</v>
      </c>
      <c r="L22" s="207"/>
      <c r="M22" s="369">
        <v>0</v>
      </c>
      <c r="N22" s="369">
        <v>0.9</v>
      </c>
      <c r="O22" s="369" t="s">
        <v>674</v>
      </c>
      <c r="P22" s="369"/>
      <c r="Q22" s="369"/>
      <c r="R22" s="369" t="s">
        <v>2160</v>
      </c>
      <c r="S22" s="369"/>
      <c r="T22" s="369"/>
      <c r="U22" s="369"/>
      <c r="V22" s="369"/>
      <c r="W22" s="369">
        <f>_xlfn.MINIFS(V:V,C:C,C22,AE:AE,"",AB:AB,"")</f>
        <v>0</v>
      </c>
      <c r="X22" s="369" t="e">
        <f>SUMIFS(T:T,C:C,C22,AE:AE,"")/SUMIFS(L:L,C:C,C22,AE:AE,"",AB:AB,"")</f>
        <v>#DIV/0!</v>
      </c>
      <c r="Y22" s="369"/>
      <c r="Z22" s="369"/>
      <c r="AA22" s="369"/>
      <c r="AB22" s="369"/>
      <c r="AC22" s="369">
        <v>0.1</v>
      </c>
      <c r="AD22" s="371"/>
      <c r="AE22" s="309" t="s">
        <v>675</v>
      </c>
      <c r="AF22" s="309" t="s">
        <v>2161</v>
      </c>
      <c r="AG22" s="372" t="s">
        <v>677</v>
      </c>
      <c r="AH22" s="187"/>
      <c r="AI22" s="187"/>
      <c r="AJ22" s="187"/>
      <c r="AK22" s="187"/>
      <c r="AL22" s="187"/>
      <c r="AM22" s="187"/>
      <c r="AN22" s="187"/>
      <c r="AO22" s="187"/>
      <c r="AP22" s="187"/>
      <c r="AQ22" s="187" t="s">
        <v>2162</v>
      </c>
      <c r="AR22" s="188"/>
      <c r="AS22" s="189"/>
      <c r="AT22" s="188"/>
      <c r="AU22" s="190"/>
      <c r="AV22" s="191"/>
      <c r="AW22" s="188"/>
      <c r="AX22" s="188"/>
      <c r="AY22" s="189"/>
      <c r="AZ22" s="188"/>
      <c r="BA22" s="190"/>
      <c r="BB22" s="191"/>
      <c r="BC22" s="188"/>
    </row>
    <row r="23" spans="1:55" ht="19.5" customHeight="1">
      <c r="A23" s="192"/>
      <c r="B23" s="193" t="s">
        <v>2195</v>
      </c>
      <c r="C23" s="193" t="s">
        <v>2198</v>
      </c>
      <c r="D23" s="193" t="s">
        <v>2135</v>
      </c>
      <c r="E23" s="193" t="s">
        <v>2199</v>
      </c>
      <c r="F23" s="193" t="s">
        <v>2373</v>
      </c>
      <c r="G23" s="193" t="s">
        <v>2134</v>
      </c>
      <c r="H23" s="194">
        <v>38</v>
      </c>
      <c r="I23" s="195" t="s">
        <v>702</v>
      </c>
      <c r="J23" s="196">
        <v>1</v>
      </c>
      <c r="K23" s="196"/>
      <c r="L23" s="196">
        <v>52</v>
      </c>
      <c r="M23" s="194">
        <v>0</v>
      </c>
      <c r="N23" s="194">
        <v>0.9</v>
      </c>
      <c r="O23" s="194" t="s">
        <v>674</v>
      </c>
      <c r="P23" s="194" t="s">
        <v>13</v>
      </c>
      <c r="Q23" s="194" t="s">
        <v>703</v>
      </c>
      <c r="R23" s="194" t="s">
        <v>2160</v>
      </c>
      <c r="S23" s="194"/>
      <c r="T23" s="19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4">
        <f ca="1">+L23-T23</f>
        <v>52</v>
      </c>
      <c r="V23" s="194">
        <f ca="1">ROUNDDOWN(T23/J23,0)</f>
        <v>0</v>
      </c>
      <c r="W23" s="194"/>
      <c r="X23" s="194"/>
      <c r="Y23" s="194"/>
      <c r="Z23" s="194"/>
      <c r="AA23" s="194"/>
      <c r="AB23" s="194"/>
      <c r="AC23" s="194">
        <v>0.1</v>
      </c>
      <c r="AD23" s="197"/>
      <c r="AE23" s="192"/>
      <c r="AF23" s="192"/>
      <c r="AG23" s="198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2162</v>
      </c>
      <c r="AR23" s="173" t="s">
        <v>2136</v>
      </c>
      <c r="AS23" s="173"/>
      <c r="AT23" s="173" t="s">
        <v>2137</v>
      </c>
      <c r="AU23" s="196">
        <v>52</v>
      </c>
      <c r="AV23" s="199">
        <v>46181</v>
      </c>
      <c r="AW23" s="173">
        <f>+L23-AU23</f>
        <v>0</v>
      </c>
      <c r="AX23" s="173" t="s">
        <v>2200</v>
      </c>
      <c r="AY23" s="173"/>
      <c r="AZ23" s="173" t="s">
        <v>2201</v>
      </c>
      <c r="BA23" s="173">
        <v>52</v>
      </c>
      <c r="BB23" s="199">
        <v>46181</v>
      </c>
      <c r="BC23" s="173">
        <f>+L23-BA23</f>
        <v>0</v>
      </c>
    </row>
    <row r="24" spans="1:55" ht="19.5" customHeight="1">
      <c r="A24" s="309">
        <f>IF((AE24=""),"",COUNTIFS($AE$10:AE24,"x"))</f>
        <v>8</v>
      </c>
      <c r="B24" s="368" t="s">
        <v>2202</v>
      </c>
      <c r="C24" s="368" t="s">
        <v>2203</v>
      </c>
      <c r="D24" s="368" t="s">
        <v>4635</v>
      </c>
      <c r="E24" s="368"/>
      <c r="F24" s="368"/>
      <c r="G24" s="368" t="s">
        <v>2204</v>
      </c>
      <c r="H24" s="369"/>
      <c r="I24" s="370"/>
      <c r="J24" s="207"/>
      <c r="K24" s="207">
        <v>1</v>
      </c>
      <c r="L24" s="207"/>
      <c r="M24" s="369">
        <v>2314.5</v>
      </c>
      <c r="N24" s="369">
        <v>2314.5</v>
      </c>
      <c r="O24" s="369" t="s">
        <v>674</v>
      </c>
      <c r="P24" s="369"/>
      <c r="Q24" s="369"/>
      <c r="R24" s="369" t="s">
        <v>2160</v>
      </c>
      <c r="S24" s="369"/>
      <c r="T24" s="369"/>
      <c r="U24" s="369"/>
      <c r="V24" s="369"/>
      <c r="W24" s="369">
        <f>_xlfn.MINIFS(V:V,C:C,C24,AE:AE,"",AB:AB,"")</f>
        <v>0</v>
      </c>
      <c r="X24" s="369" t="e">
        <f>SUMIFS(T:T,C:C,C24,AE:AE,"")/SUMIFS(L:L,C:C,C24,AE:AE,"",AB:AB,"")</f>
        <v>#DIV/0!</v>
      </c>
      <c r="Y24" s="369"/>
      <c r="Z24" s="369"/>
      <c r="AA24" s="369"/>
      <c r="AB24" s="369"/>
      <c r="AC24" s="369">
        <v>81.8</v>
      </c>
      <c r="AD24" s="371"/>
      <c r="AE24" s="309" t="s">
        <v>675</v>
      </c>
      <c r="AF24" s="309" t="s">
        <v>2161</v>
      </c>
      <c r="AG24" s="372" t="s">
        <v>677</v>
      </c>
      <c r="AH24" s="187"/>
      <c r="AI24" s="187"/>
      <c r="AJ24" s="187"/>
      <c r="AK24" s="187"/>
      <c r="AL24" s="187"/>
      <c r="AM24" s="187"/>
      <c r="AN24" s="187"/>
      <c r="AO24" s="187"/>
      <c r="AP24" s="187"/>
      <c r="AQ24" s="187" t="s">
        <v>2162</v>
      </c>
      <c r="AR24" s="188"/>
      <c r="AS24" s="189"/>
      <c r="AT24" s="188"/>
      <c r="AU24" s="190"/>
      <c r="AV24" s="191"/>
      <c r="AW24" s="188"/>
      <c r="AX24" s="188"/>
      <c r="AY24" s="189"/>
      <c r="AZ24" s="188"/>
      <c r="BA24" s="190"/>
      <c r="BB24" s="191"/>
      <c r="BC24" s="188"/>
    </row>
    <row r="25" spans="1:55" ht="19.5" customHeight="1">
      <c r="A25" s="192"/>
      <c r="B25" s="193" t="s">
        <v>2202</v>
      </c>
      <c r="C25" s="193" t="s">
        <v>2205</v>
      </c>
      <c r="D25" s="193" t="s">
        <v>717</v>
      </c>
      <c r="E25" s="193" t="s">
        <v>1173</v>
      </c>
      <c r="F25" s="193" t="s">
        <v>2264</v>
      </c>
      <c r="G25" s="193" t="s">
        <v>1980</v>
      </c>
      <c r="H25" s="194">
        <v>5286</v>
      </c>
      <c r="I25" s="195" t="s">
        <v>702</v>
      </c>
      <c r="J25" s="196">
        <v>1</v>
      </c>
      <c r="K25" s="196"/>
      <c r="L25" s="196">
        <v>1</v>
      </c>
      <c r="M25" s="194">
        <v>201.5</v>
      </c>
      <c r="N25" s="194">
        <v>201.5</v>
      </c>
      <c r="O25" s="194" t="s">
        <v>674</v>
      </c>
      <c r="P25" s="194" t="s">
        <v>11</v>
      </c>
      <c r="Q25" s="194" t="s">
        <v>703</v>
      </c>
      <c r="R25" s="194" t="s">
        <v>2160</v>
      </c>
      <c r="S25" s="194"/>
      <c r="T25" s="19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4">
        <f t="shared" ref="U25:U36" ca="1" si="0">+L25-T25</f>
        <v>1</v>
      </c>
      <c r="V25" s="194">
        <f t="shared" ref="V25:V36" ca="1" si="1">ROUNDDOWN(T25/J25,0)</f>
        <v>0</v>
      </c>
      <c r="W25" s="194"/>
      <c r="X25" s="194"/>
      <c r="Y25" s="194"/>
      <c r="Z25" s="194"/>
      <c r="AA25" s="194"/>
      <c r="AB25" s="194"/>
      <c r="AC25" s="194">
        <v>4.8</v>
      </c>
      <c r="AD25" s="197"/>
      <c r="AE25" s="192"/>
      <c r="AF25" s="192"/>
      <c r="AG25" s="198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2162</v>
      </c>
      <c r="AR25" s="173" t="s">
        <v>1981</v>
      </c>
      <c r="AS25" s="173"/>
      <c r="AT25" s="173" t="s">
        <v>1982</v>
      </c>
      <c r="AU25" s="196">
        <v>1</v>
      </c>
      <c r="AV25" s="199">
        <v>46181</v>
      </c>
      <c r="AW25" s="173">
        <f t="shared" ref="AW25:AW36" si="2">+L25-AU25</f>
        <v>0</v>
      </c>
      <c r="AX25" s="205" t="s">
        <v>2206</v>
      </c>
      <c r="AY25" s="173"/>
      <c r="AZ25" s="173" t="s">
        <v>2207</v>
      </c>
      <c r="BA25" s="173">
        <v>1</v>
      </c>
      <c r="BB25" s="199">
        <v>46181</v>
      </c>
      <c r="BC25" s="173">
        <f t="shared" ref="BC25:BC36" si="3">+L25-BA25</f>
        <v>0</v>
      </c>
    </row>
    <row r="26" spans="1:55" ht="19.5" customHeight="1">
      <c r="A26" s="192"/>
      <c r="B26" s="193" t="s">
        <v>2202</v>
      </c>
      <c r="C26" s="193" t="s">
        <v>2205</v>
      </c>
      <c r="D26" s="193" t="s">
        <v>717</v>
      </c>
      <c r="E26" s="193" t="s">
        <v>2208</v>
      </c>
      <c r="F26" s="193" t="s">
        <v>2263</v>
      </c>
      <c r="G26" s="193" t="s">
        <v>732</v>
      </c>
      <c r="H26" s="194">
        <v>10676</v>
      </c>
      <c r="I26" s="195" t="s">
        <v>702</v>
      </c>
      <c r="J26" s="196">
        <v>1</v>
      </c>
      <c r="K26" s="196"/>
      <c r="L26" s="196">
        <v>1</v>
      </c>
      <c r="M26" s="194">
        <v>262.60000000000002</v>
      </c>
      <c r="N26" s="194">
        <v>262.60000000000002</v>
      </c>
      <c r="O26" s="194" t="s">
        <v>674</v>
      </c>
      <c r="P26" s="194" t="s">
        <v>11</v>
      </c>
      <c r="Q26" s="194" t="s">
        <v>703</v>
      </c>
      <c r="R26" s="194" t="s">
        <v>2160</v>
      </c>
      <c r="S26" s="194"/>
      <c r="T26" s="19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4">
        <f t="shared" ca="1" si="0"/>
        <v>1</v>
      </c>
      <c r="V26" s="194">
        <f t="shared" ca="1" si="1"/>
        <v>0</v>
      </c>
      <c r="W26" s="194"/>
      <c r="X26" s="194"/>
      <c r="Y26" s="194"/>
      <c r="Z26" s="194"/>
      <c r="AA26" s="194"/>
      <c r="AB26" s="194"/>
      <c r="AC26" s="194">
        <v>7.3</v>
      </c>
      <c r="AD26" s="197"/>
      <c r="AE26" s="192"/>
      <c r="AF26" s="192"/>
      <c r="AG26" s="198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2162</v>
      </c>
      <c r="AR26" s="201" t="s">
        <v>1977</v>
      </c>
      <c r="AS26" s="202"/>
      <c r="AT26" s="202" t="s">
        <v>1978</v>
      </c>
      <c r="AU26" s="196">
        <v>1</v>
      </c>
      <c r="AV26" s="204">
        <v>46181</v>
      </c>
      <c r="AW26" s="173">
        <f t="shared" si="2"/>
        <v>0</v>
      </c>
      <c r="AX26" s="205" t="s">
        <v>2209</v>
      </c>
      <c r="AY26" s="173"/>
      <c r="AZ26" s="173" t="s">
        <v>2210</v>
      </c>
      <c r="BA26" s="196">
        <v>1</v>
      </c>
      <c r="BB26" s="199">
        <v>46181</v>
      </c>
      <c r="BC26" s="173">
        <f t="shared" si="3"/>
        <v>0</v>
      </c>
    </row>
    <row r="27" spans="1:55" ht="19.5" customHeight="1">
      <c r="A27" s="192"/>
      <c r="B27" s="193" t="s">
        <v>2202</v>
      </c>
      <c r="C27" s="193" t="s">
        <v>2205</v>
      </c>
      <c r="D27" s="193" t="s">
        <v>717</v>
      </c>
      <c r="E27" s="193" t="s">
        <v>966</v>
      </c>
      <c r="F27" s="193" t="s">
        <v>2265</v>
      </c>
      <c r="G27" s="193" t="s">
        <v>732</v>
      </c>
      <c r="H27" s="194">
        <v>164</v>
      </c>
      <c r="I27" s="195" t="s">
        <v>702</v>
      </c>
      <c r="J27" s="196">
        <v>5</v>
      </c>
      <c r="K27" s="196"/>
      <c r="L27" s="196">
        <v>5</v>
      </c>
      <c r="M27" s="194">
        <v>4</v>
      </c>
      <c r="N27" s="194">
        <v>20.2</v>
      </c>
      <c r="O27" s="194" t="s">
        <v>674</v>
      </c>
      <c r="P27" s="194" t="s">
        <v>11</v>
      </c>
      <c r="Q27" s="194" t="s">
        <v>703</v>
      </c>
      <c r="R27" s="194" t="s">
        <v>2160</v>
      </c>
      <c r="S27" s="194"/>
      <c r="T27" s="19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4">
        <f t="shared" ca="1" si="0"/>
        <v>5</v>
      </c>
      <c r="V27" s="194">
        <f t="shared" ca="1" si="1"/>
        <v>0</v>
      </c>
      <c r="W27" s="194"/>
      <c r="X27" s="194"/>
      <c r="Y27" s="194"/>
      <c r="Z27" s="194"/>
      <c r="AA27" s="194"/>
      <c r="AB27" s="194"/>
      <c r="AC27" s="194">
        <v>0.6</v>
      </c>
      <c r="AD27" s="197"/>
      <c r="AE27" s="192"/>
      <c r="AF27" s="192"/>
      <c r="AG27" s="198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2162</v>
      </c>
      <c r="AR27" s="201" t="s">
        <v>1977</v>
      </c>
      <c r="AS27" s="202"/>
      <c r="AT27" s="202" t="s">
        <v>1978</v>
      </c>
      <c r="AU27" s="196">
        <v>5</v>
      </c>
      <c r="AV27" s="204">
        <v>46181</v>
      </c>
      <c r="AW27" s="173">
        <f t="shared" si="2"/>
        <v>0</v>
      </c>
      <c r="AX27" s="205" t="s">
        <v>2209</v>
      </c>
      <c r="AY27" s="173"/>
      <c r="AZ27" s="173" t="s">
        <v>2210</v>
      </c>
      <c r="BA27" s="196">
        <v>5</v>
      </c>
      <c r="BB27" s="199">
        <v>46181</v>
      </c>
      <c r="BC27" s="173">
        <f t="shared" si="3"/>
        <v>0</v>
      </c>
    </row>
    <row r="28" spans="1:55" ht="19.5" customHeight="1">
      <c r="A28" s="192"/>
      <c r="B28" s="193" t="s">
        <v>2202</v>
      </c>
      <c r="C28" s="193" t="s">
        <v>2205</v>
      </c>
      <c r="D28" s="193" t="s">
        <v>717</v>
      </c>
      <c r="E28" s="193" t="s">
        <v>1006</v>
      </c>
      <c r="F28" s="193" t="s">
        <v>2266</v>
      </c>
      <c r="G28" s="193" t="s">
        <v>732</v>
      </c>
      <c r="H28" s="194">
        <v>164</v>
      </c>
      <c r="I28" s="195" t="s">
        <v>702</v>
      </c>
      <c r="J28" s="196">
        <v>6</v>
      </c>
      <c r="K28" s="196"/>
      <c r="L28" s="196">
        <v>6</v>
      </c>
      <c r="M28" s="194">
        <v>4</v>
      </c>
      <c r="N28" s="194">
        <v>24.2</v>
      </c>
      <c r="O28" s="194" t="s">
        <v>674</v>
      </c>
      <c r="P28" s="194" t="s">
        <v>11</v>
      </c>
      <c r="Q28" s="194" t="s">
        <v>703</v>
      </c>
      <c r="R28" s="194" t="s">
        <v>2160</v>
      </c>
      <c r="S28" s="194"/>
      <c r="T28" s="19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4">
        <f t="shared" ca="1" si="0"/>
        <v>6</v>
      </c>
      <c r="V28" s="194">
        <f t="shared" ca="1" si="1"/>
        <v>0</v>
      </c>
      <c r="W28" s="194"/>
      <c r="X28" s="194"/>
      <c r="Y28" s="194"/>
      <c r="Z28" s="194"/>
      <c r="AA28" s="194"/>
      <c r="AB28" s="194"/>
      <c r="AC28" s="194">
        <v>0.7</v>
      </c>
      <c r="AD28" s="197"/>
      <c r="AE28" s="192"/>
      <c r="AF28" s="192"/>
      <c r="AG28" s="198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2162</v>
      </c>
      <c r="AR28" s="201" t="s">
        <v>1977</v>
      </c>
      <c r="AS28" s="202"/>
      <c r="AT28" s="202" t="s">
        <v>1978</v>
      </c>
      <c r="AU28" s="196">
        <v>6</v>
      </c>
      <c r="AV28" s="204">
        <v>46181</v>
      </c>
      <c r="AW28" s="173">
        <f t="shared" si="2"/>
        <v>0</v>
      </c>
      <c r="AX28" s="205" t="s">
        <v>2209</v>
      </c>
      <c r="AY28" s="173"/>
      <c r="AZ28" s="173" t="s">
        <v>2210</v>
      </c>
      <c r="BA28" s="196">
        <v>6</v>
      </c>
      <c r="BB28" s="199">
        <v>46181</v>
      </c>
      <c r="BC28" s="173">
        <f t="shared" si="3"/>
        <v>0</v>
      </c>
    </row>
    <row r="29" spans="1:55" ht="19.5" customHeight="1">
      <c r="A29" s="192"/>
      <c r="B29" s="193" t="s">
        <v>2202</v>
      </c>
      <c r="C29" s="193" t="s">
        <v>2205</v>
      </c>
      <c r="D29" s="193" t="s">
        <v>717</v>
      </c>
      <c r="E29" s="193" t="s">
        <v>1135</v>
      </c>
      <c r="F29" s="193" t="s">
        <v>2267</v>
      </c>
      <c r="G29" s="193" t="s">
        <v>732</v>
      </c>
      <c r="H29" s="194">
        <v>1086</v>
      </c>
      <c r="I29" s="195" t="s">
        <v>702</v>
      </c>
      <c r="J29" s="196">
        <v>1</v>
      </c>
      <c r="K29" s="196"/>
      <c r="L29" s="196">
        <v>1</v>
      </c>
      <c r="M29" s="194">
        <v>26.7</v>
      </c>
      <c r="N29" s="194">
        <v>26.7</v>
      </c>
      <c r="O29" s="194" t="s">
        <v>674</v>
      </c>
      <c r="P29" s="194" t="s">
        <v>11</v>
      </c>
      <c r="Q29" s="194" t="s">
        <v>703</v>
      </c>
      <c r="R29" s="194" t="s">
        <v>2160</v>
      </c>
      <c r="S29" s="194"/>
      <c r="T29" s="19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4">
        <f t="shared" ca="1" si="0"/>
        <v>1</v>
      </c>
      <c r="V29" s="194">
        <f t="shared" ca="1" si="1"/>
        <v>0</v>
      </c>
      <c r="W29" s="194"/>
      <c r="X29" s="194"/>
      <c r="Y29" s="194"/>
      <c r="Z29" s="194"/>
      <c r="AA29" s="194"/>
      <c r="AB29" s="194"/>
      <c r="AC29" s="194">
        <v>0.7</v>
      </c>
      <c r="AD29" s="197"/>
      <c r="AE29" s="192"/>
      <c r="AF29" s="192"/>
      <c r="AG29" s="198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2162</v>
      </c>
      <c r="AR29" s="201" t="s">
        <v>1977</v>
      </c>
      <c r="AS29" s="202"/>
      <c r="AT29" s="202" t="s">
        <v>1978</v>
      </c>
      <c r="AU29" s="196">
        <v>1</v>
      </c>
      <c r="AV29" s="204">
        <v>46181</v>
      </c>
      <c r="AW29" s="173">
        <f t="shared" si="2"/>
        <v>0</v>
      </c>
      <c r="AX29" s="205" t="s">
        <v>2209</v>
      </c>
      <c r="AY29" s="173"/>
      <c r="AZ29" s="173" t="s">
        <v>2210</v>
      </c>
      <c r="BA29" s="196">
        <v>1</v>
      </c>
      <c r="BB29" s="199">
        <v>46181</v>
      </c>
      <c r="BC29" s="173">
        <f t="shared" si="3"/>
        <v>0</v>
      </c>
    </row>
    <row r="30" spans="1:55" ht="19.5" customHeight="1">
      <c r="A30" s="192"/>
      <c r="B30" s="193" t="s">
        <v>2202</v>
      </c>
      <c r="C30" s="193" t="s">
        <v>2205</v>
      </c>
      <c r="D30" s="193" t="s">
        <v>717</v>
      </c>
      <c r="E30" s="193" t="s">
        <v>1139</v>
      </c>
      <c r="F30" s="193" t="s">
        <v>2268</v>
      </c>
      <c r="G30" s="193" t="s">
        <v>732</v>
      </c>
      <c r="H30" s="194">
        <v>2075</v>
      </c>
      <c r="I30" s="195" t="s">
        <v>702</v>
      </c>
      <c r="J30" s="196">
        <v>1</v>
      </c>
      <c r="K30" s="196"/>
      <c r="L30" s="196">
        <v>1</v>
      </c>
      <c r="M30" s="194">
        <v>51</v>
      </c>
      <c r="N30" s="194">
        <v>51</v>
      </c>
      <c r="O30" s="194" t="s">
        <v>674</v>
      </c>
      <c r="P30" s="194" t="s">
        <v>11</v>
      </c>
      <c r="Q30" s="194" t="s">
        <v>703</v>
      </c>
      <c r="R30" s="194" t="s">
        <v>2160</v>
      </c>
      <c r="S30" s="194"/>
      <c r="T30" s="19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4">
        <f t="shared" ca="1" si="0"/>
        <v>1</v>
      </c>
      <c r="V30" s="194">
        <f t="shared" ca="1" si="1"/>
        <v>0</v>
      </c>
      <c r="W30" s="194"/>
      <c r="X30" s="194"/>
      <c r="Y30" s="194"/>
      <c r="Z30" s="194"/>
      <c r="AA30" s="194"/>
      <c r="AB30" s="194"/>
      <c r="AC30" s="194">
        <v>1.4</v>
      </c>
      <c r="AD30" s="197"/>
      <c r="AE30" s="192"/>
      <c r="AF30" s="192"/>
      <c r="AG30" s="198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2162</v>
      </c>
      <c r="AR30" s="201" t="s">
        <v>1977</v>
      </c>
      <c r="AS30" s="202"/>
      <c r="AT30" s="202" t="s">
        <v>1978</v>
      </c>
      <c r="AU30" s="196">
        <v>1</v>
      </c>
      <c r="AV30" s="204">
        <v>46181</v>
      </c>
      <c r="AW30" s="173">
        <f t="shared" si="2"/>
        <v>0</v>
      </c>
      <c r="AX30" s="205" t="s">
        <v>2209</v>
      </c>
      <c r="AY30" s="173"/>
      <c r="AZ30" s="173" t="s">
        <v>2210</v>
      </c>
      <c r="BA30" s="196">
        <v>1</v>
      </c>
      <c r="BB30" s="199">
        <v>46181</v>
      </c>
      <c r="BC30" s="173">
        <f t="shared" si="3"/>
        <v>0</v>
      </c>
    </row>
    <row r="31" spans="1:55" ht="19.5" customHeight="1">
      <c r="A31" s="192"/>
      <c r="B31" s="193" t="s">
        <v>2202</v>
      </c>
      <c r="C31" s="193" t="s">
        <v>2205</v>
      </c>
      <c r="D31" s="193" t="s">
        <v>717</v>
      </c>
      <c r="E31" s="193" t="s">
        <v>1140</v>
      </c>
      <c r="F31" s="193" t="s">
        <v>2269</v>
      </c>
      <c r="G31" s="193" t="s">
        <v>732</v>
      </c>
      <c r="H31" s="194">
        <v>3196</v>
      </c>
      <c r="I31" s="195" t="s">
        <v>702</v>
      </c>
      <c r="J31" s="196">
        <v>2</v>
      </c>
      <c r="K31" s="196"/>
      <c r="L31" s="196">
        <v>2</v>
      </c>
      <c r="M31" s="194">
        <v>78.599999999999994</v>
      </c>
      <c r="N31" s="194">
        <v>157.19999999999999</v>
      </c>
      <c r="O31" s="194" t="s">
        <v>674</v>
      </c>
      <c r="P31" s="194" t="s">
        <v>11</v>
      </c>
      <c r="Q31" s="194" t="s">
        <v>703</v>
      </c>
      <c r="R31" s="194" t="s">
        <v>2160</v>
      </c>
      <c r="S31" s="194"/>
      <c r="T31" s="19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4">
        <f t="shared" ca="1" si="0"/>
        <v>2</v>
      </c>
      <c r="V31" s="194">
        <f t="shared" ca="1" si="1"/>
        <v>0</v>
      </c>
      <c r="W31" s="194"/>
      <c r="X31" s="194"/>
      <c r="Y31" s="194"/>
      <c r="Z31" s="194"/>
      <c r="AA31" s="194"/>
      <c r="AB31" s="194"/>
      <c r="AC31" s="194">
        <v>4.3</v>
      </c>
      <c r="AD31" s="197"/>
      <c r="AE31" s="192"/>
      <c r="AF31" s="192"/>
      <c r="AG31" s="198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2162</v>
      </c>
      <c r="AR31" s="201" t="s">
        <v>1977</v>
      </c>
      <c r="AS31" s="202"/>
      <c r="AT31" s="202" t="s">
        <v>1978</v>
      </c>
      <c r="AU31" s="196">
        <v>2</v>
      </c>
      <c r="AV31" s="204">
        <v>46181</v>
      </c>
      <c r="AW31" s="173">
        <f t="shared" si="2"/>
        <v>0</v>
      </c>
      <c r="AX31" s="205" t="s">
        <v>2209</v>
      </c>
      <c r="AY31" s="173"/>
      <c r="AZ31" s="173" t="s">
        <v>2210</v>
      </c>
      <c r="BA31" s="196">
        <v>2</v>
      </c>
      <c r="BB31" s="199">
        <v>46181</v>
      </c>
      <c r="BC31" s="173">
        <f t="shared" si="3"/>
        <v>0</v>
      </c>
    </row>
    <row r="32" spans="1:55" ht="19.5" customHeight="1">
      <c r="A32" s="192"/>
      <c r="B32" s="193" t="s">
        <v>2202</v>
      </c>
      <c r="C32" s="193" t="s">
        <v>2205</v>
      </c>
      <c r="D32" s="193" t="s">
        <v>717</v>
      </c>
      <c r="E32" s="193" t="s">
        <v>1155</v>
      </c>
      <c r="F32" s="193" t="s">
        <v>2270</v>
      </c>
      <c r="G32" s="193" t="s">
        <v>732</v>
      </c>
      <c r="H32" s="194">
        <v>3196</v>
      </c>
      <c r="I32" s="195" t="s">
        <v>702</v>
      </c>
      <c r="J32" s="196">
        <v>3</v>
      </c>
      <c r="K32" s="196"/>
      <c r="L32" s="196">
        <v>3</v>
      </c>
      <c r="M32" s="194">
        <v>78.599999999999994</v>
      </c>
      <c r="N32" s="194">
        <v>235.8</v>
      </c>
      <c r="O32" s="194" t="s">
        <v>674</v>
      </c>
      <c r="P32" s="194" t="s">
        <v>11</v>
      </c>
      <c r="Q32" s="194" t="s">
        <v>703</v>
      </c>
      <c r="R32" s="194" t="s">
        <v>2160</v>
      </c>
      <c r="S32" s="194"/>
      <c r="T32" s="19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4">
        <f t="shared" ca="1" si="0"/>
        <v>3</v>
      </c>
      <c r="V32" s="194">
        <f t="shared" ca="1" si="1"/>
        <v>0</v>
      </c>
      <c r="W32" s="194"/>
      <c r="X32" s="194"/>
      <c r="Y32" s="194"/>
      <c r="Z32" s="194"/>
      <c r="AA32" s="194"/>
      <c r="AB32" s="194"/>
      <c r="AC32" s="194">
        <v>6.5</v>
      </c>
      <c r="AD32" s="197"/>
      <c r="AE32" s="192"/>
      <c r="AF32" s="192"/>
      <c r="AG32" s="198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2162</v>
      </c>
      <c r="AR32" s="201" t="s">
        <v>1977</v>
      </c>
      <c r="AS32" s="202"/>
      <c r="AT32" s="202" t="s">
        <v>1978</v>
      </c>
      <c r="AU32" s="196">
        <v>3</v>
      </c>
      <c r="AV32" s="204">
        <v>46181</v>
      </c>
      <c r="AW32" s="173">
        <f t="shared" si="2"/>
        <v>0</v>
      </c>
      <c r="AX32" s="205" t="s">
        <v>2209</v>
      </c>
      <c r="AY32" s="173"/>
      <c r="AZ32" s="173" t="s">
        <v>2210</v>
      </c>
      <c r="BA32" s="196">
        <v>3</v>
      </c>
      <c r="BB32" s="199">
        <v>46181</v>
      </c>
      <c r="BC32" s="173">
        <f t="shared" si="3"/>
        <v>0</v>
      </c>
    </row>
    <row r="33" spans="1:55" ht="19.5" customHeight="1">
      <c r="A33" s="192"/>
      <c r="B33" s="193" t="s">
        <v>2202</v>
      </c>
      <c r="C33" s="193" t="s">
        <v>2205</v>
      </c>
      <c r="D33" s="193" t="s">
        <v>717</v>
      </c>
      <c r="E33" s="193" t="s">
        <v>977</v>
      </c>
      <c r="F33" s="193" t="s">
        <v>2271</v>
      </c>
      <c r="G33" s="193" t="s">
        <v>732</v>
      </c>
      <c r="H33" s="194">
        <v>2075</v>
      </c>
      <c r="I33" s="195" t="s">
        <v>702</v>
      </c>
      <c r="J33" s="196">
        <v>1</v>
      </c>
      <c r="K33" s="196"/>
      <c r="L33" s="196">
        <v>1</v>
      </c>
      <c r="M33" s="194">
        <v>51</v>
      </c>
      <c r="N33" s="194">
        <v>51</v>
      </c>
      <c r="O33" s="194" t="s">
        <v>674</v>
      </c>
      <c r="P33" s="194" t="s">
        <v>11</v>
      </c>
      <c r="Q33" s="194" t="s">
        <v>703</v>
      </c>
      <c r="R33" s="194" t="s">
        <v>2160</v>
      </c>
      <c r="S33" s="194"/>
      <c r="T33" s="19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4">
        <f t="shared" ca="1" si="0"/>
        <v>1</v>
      </c>
      <c r="V33" s="194">
        <f t="shared" ca="1" si="1"/>
        <v>0</v>
      </c>
      <c r="W33" s="194"/>
      <c r="X33" s="194"/>
      <c r="Y33" s="194"/>
      <c r="Z33" s="194"/>
      <c r="AA33" s="194"/>
      <c r="AB33" s="194"/>
      <c r="AC33" s="194">
        <v>1.4</v>
      </c>
      <c r="AD33" s="197"/>
      <c r="AE33" s="192"/>
      <c r="AF33" s="192"/>
      <c r="AG33" s="198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2162</v>
      </c>
      <c r="AR33" s="201" t="s">
        <v>1977</v>
      </c>
      <c r="AS33" s="202"/>
      <c r="AT33" s="202" t="s">
        <v>1978</v>
      </c>
      <c r="AU33" s="196">
        <v>1</v>
      </c>
      <c r="AV33" s="204">
        <v>46181</v>
      </c>
      <c r="AW33" s="173">
        <f t="shared" si="2"/>
        <v>0</v>
      </c>
      <c r="AX33" s="205" t="s">
        <v>2209</v>
      </c>
      <c r="AY33" s="173"/>
      <c r="AZ33" s="173" t="s">
        <v>2210</v>
      </c>
      <c r="BA33" s="196">
        <v>1</v>
      </c>
      <c r="BB33" s="199">
        <v>46181</v>
      </c>
      <c r="BC33" s="173">
        <f t="shared" si="3"/>
        <v>0</v>
      </c>
    </row>
    <row r="34" spans="1:55" ht="19.5" customHeight="1">
      <c r="A34" s="192"/>
      <c r="B34" s="193" t="s">
        <v>2202</v>
      </c>
      <c r="C34" s="193" t="s">
        <v>2205</v>
      </c>
      <c r="D34" s="193" t="s">
        <v>717</v>
      </c>
      <c r="E34" s="193" t="s">
        <v>1122</v>
      </c>
      <c r="F34" s="193" t="s">
        <v>2272</v>
      </c>
      <c r="G34" s="193" t="s">
        <v>732</v>
      </c>
      <c r="H34" s="194">
        <v>1086</v>
      </c>
      <c r="I34" s="195" t="s">
        <v>702</v>
      </c>
      <c r="J34" s="196">
        <v>1</v>
      </c>
      <c r="K34" s="196"/>
      <c r="L34" s="196">
        <v>1</v>
      </c>
      <c r="M34" s="194">
        <v>26.7</v>
      </c>
      <c r="N34" s="194">
        <v>26.7</v>
      </c>
      <c r="O34" s="194" t="s">
        <v>674</v>
      </c>
      <c r="P34" s="194" t="s">
        <v>11</v>
      </c>
      <c r="Q34" s="194" t="s">
        <v>703</v>
      </c>
      <c r="R34" s="194" t="s">
        <v>2160</v>
      </c>
      <c r="S34" s="194"/>
      <c r="T34" s="19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4">
        <f t="shared" ca="1" si="0"/>
        <v>1</v>
      </c>
      <c r="V34" s="194">
        <f t="shared" ca="1" si="1"/>
        <v>0</v>
      </c>
      <c r="W34" s="194"/>
      <c r="X34" s="194"/>
      <c r="Y34" s="194"/>
      <c r="Z34" s="194"/>
      <c r="AA34" s="194"/>
      <c r="AB34" s="194"/>
      <c r="AC34" s="194">
        <v>0.7</v>
      </c>
      <c r="AD34" s="197"/>
      <c r="AE34" s="192"/>
      <c r="AF34" s="192"/>
      <c r="AG34" s="198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2162</v>
      </c>
      <c r="AR34" s="201" t="s">
        <v>1977</v>
      </c>
      <c r="AS34" s="202"/>
      <c r="AT34" s="202" t="s">
        <v>1978</v>
      </c>
      <c r="AU34" s="196">
        <v>1</v>
      </c>
      <c r="AV34" s="204">
        <v>46181</v>
      </c>
      <c r="AW34" s="173">
        <f t="shared" si="2"/>
        <v>0</v>
      </c>
      <c r="AX34" s="205" t="s">
        <v>2209</v>
      </c>
      <c r="AY34" s="173"/>
      <c r="AZ34" s="173" t="s">
        <v>2210</v>
      </c>
      <c r="BA34" s="196">
        <v>1</v>
      </c>
      <c r="BB34" s="199">
        <v>46181</v>
      </c>
      <c r="BC34" s="173">
        <f t="shared" si="3"/>
        <v>0</v>
      </c>
    </row>
    <row r="35" spans="1:55" ht="19.5" customHeight="1">
      <c r="A35" s="192"/>
      <c r="B35" s="193" t="s">
        <v>2202</v>
      </c>
      <c r="C35" s="193" t="s">
        <v>2205</v>
      </c>
      <c r="D35" s="193" t="s">
        <v>1993</v>
      </c>
      <c r="E35" s="193" t="s">
        <v>789</v>
      </c>
      <c r="F35" s="193" t="s">
        <v>2273</v>
      </c>
      <c r="G35" s="193" t="s">
        <v>1992</v>
      </c>
      <c r="H35" s="194">
        <v>125</v>
      </c>
      <c r="I35" s="195" t="s">
        <v>702</v>
      </c>
      <c r="J35" s="196">
        <v>4</v>
      </c>
      <c r="K35" s="196"/>
      <c r="L35" s="196">
        <v>4</v>
      </c>
      <c r="M35" s="194">
        <v>2.1</v>
      </c>
      <c r="N35" s="194">
        <v>8.4</v>
      </c>
      <c r="O35" s="194" t="s">
        <v>674</v>
      </c>
      <c r="P35" s="194" t="s">
        <v>13</v>
      </c>
      <c r="Q35" s="194" t="s">
        <v>786</v>
      </c>
      <c r="R35" s="194" t="s">
        <v>2160</v>
      </c>
      <c r="S35" s="194"/>
      <c r="T35" s="19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4</v>
      </c>
      <c r="U35" s="194">
        <f t="shared" ca="1" si="0"/>
        <v>0</v>
      </c>
      <c r="V35" s="194">
        <f t="shared" ca="1" si="1"/>
        <v>1</v>
      </c>
      <c r="W35" s="194"/>
      <c r="X35" s="194"/>
      <c r="Y35" s="194"/>
      <c r="Z35" s="194"/>
      <c r="AA35" s="194"/>
      <c r="AB35" s="194"/>
      <c r="AC35" s="194">
        <v>0.1</v>
      </c>
      <c r="AD35" s="197"/>
      <c r="AE35" s="192"/>
      <c r="AF35" s="192"/>
      <c r="AG35" s="198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2162</v>
      </c>
      <c r="AR35" s="173" t="s">
        <v>1994</v>
      </c>
      <c r="AS35" s="173"/>
      <c r="AT35" s="173" t="s">
        <v>1994</v>
      </c>
      <c r="AU35" s="196">
        <v>4</v>
      </c>
      <c r="AV35" s="199">
        <v>46181</v>
      </c>
      <c r="AW35" s="173">
        <f t="shared" si="2"/>
        <v>0</v>
      </c>
      <c r="AX35" s="173" t="s">
        <v>2211</v>
      </c>
      <c r="AY35" s="173"/>
      <c r="AZ35" s="173" t="s">
        <v>2212</v>
      </c>
      <c r="BA35" s="173">
        <v>4</v>
      </c>
      <c r="BB35" s="199">
        <v>46181</v>
      </c>
      <c r="BC35" s="173">
        <f t="shared" si="3"/>
        <v>0</v>
      </c>
    </row>
    <row r="36" spans="1:55" ht="19.5" customHeight="1">
      <c r="A36" s="192"/>
      <c r="B36" s="193" t="s">
        <v>2202</v>
      </c>
      <c r="C36" s="193" t="s">
        <v>2205</v>
      </c>
      <c r="D36" s="193" t="s">
        <v>1997</v>
      </c>
      <c r="E36" s="193" t="s">
        <v>2213</v>
      </c>
      <c r="F36" s="193" t="s">
        <v>2274</v>
      </c>
      <c r="G36" s="193" t="s">
        <v>1996</v>
      </c>
      <c r="H36" s="194">
        <v>10879</v>
      </c>
      <c r="I36" s="195" t="s">
        <v>702</v>
      </c>
      <c r="J36" s="196">
        <v>1</v>
      </c>
      <c r="K36" s="196"/>
      <c r="L36" s="196">
        <v>1</v>
      </c>
      <c r="M36" s="194">
        <v>1249.2</v>
      </c>
      <c r="N36" s="194">
        <v>1249.2</v>
      </c>
      <c r="O36" s="194" t="s">
        <v>674</v>
      </c>
      <c r="P36" s="194" t="s">
        <v>13</v>
      </c>
      <c r="Q36" s="194" t="s">
        <v>703</v>
      </c>
      <c r="R36" s="194" t="s">
        <v>2160</v>
      </c>
      <c r="S36" s="194"/>
      <c r="T36" s="194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4">
        <f t="shared" ca="1" si="0"/>
        <v>1</v>
      </c>
      <c r="V36" s="194">
        <f t="shared" ca="1" si="1"/>
        <v>0</v>
      </c>
      <c r="W36" s="194"/>
      <c r="X36" s="194"/>
      <c r="Y36" s="194"/>
      <c r="Z36" s="194"/>
      <c r="AA36" s="194"/>
      <c r="AB36" s="194"/>
      <c r="AC36" s="194">
        <v>53.2</v>
      </c>
      <c r="AD36" s="197"/>
      <c r="AE36" s="192"/>
      <c r="AF36" s="192"/>
      <c r="AG36" s="198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2162</v>
      </c>
      <c r="AR36" s="173"/>
      <c r="AS36" s="173"/>
      <c r="AT36" s="173" t="s">
        <v>576</v>
      </c>
      <c r="AU36" s="196">
        <v>1</v>
      </c>
      <c r="AV36" s="199"/>
      <c r="AW36" s="173">
        <f t="shared" si="2"/>
        <v>0</v>
      </c>
      <c r="AX36" s="173"/>
      <c r="AY36" s="173"/>
      <c r="AZ36" s="173" t="s">
        <v>576</v>
      </c>
      <c r="BA36" s="196">
        <v>1</v>
      </c>
      <c r="BB36" s="199"/>
      <c r="BC36" s="173">
        <f t="shared" si="3"/>
        <v>0</v>
      </c>
    </row>
    <row r="37" spans="1:55" ht="19.5" customHeight="1">
      <c r="A37" s="309">
        <f>IF((AE37=""),"",COUNTIFS($AE$10:AE37,"x"))</f>
        <v>9</v>
      </c>
      <c r="B37" s="368" t="s">
        <v>2214</v>
      </c>
      <c r="C37" s="368" t="s">
        <v>2215</v>
      </c>
      <c r="D37" s="368" t="s">
        <v>4635</v>
      </c>
      <c r="E37" s="368"/>
      <c r="F37" s="368"/>
      <c r="G37" s="368" t="s">
        <v>2216</v>
      </c>
      <c r="H37" s="369"/>
      <c r="I37" s="370"/>
      <c r="J37" s="207"/>
      <c r="K37" s="207">
        <v>1</v>
      </c>
      <c r="L37" s="207"/>
      <c r="M37" s="369">
        <v>4891.5</v>
      </c>
      <c r="N37" s="369">
        <f>4623.7+N59+N74</f>
        <v>4891.5</v>
      </c>
      <c r="O37" s="369" t="s">
        <v>674</v>
      </c>
      <c r="P37" s="369"/>
      <c r="Q37" s="369"/>
      <c r="R37" s="369" t="s">
        <v>2160</v>
      </c>
      <c r="S37" s="369"/>
      <c r="T37" s="369"/>
      <c r="U37" s="369"/>
      <c r="V37" s="369"/>
      <c r="W37" s="369">
        <f>_xlfn.MINIFS(V:V,C:C,C37,AE:AE,"",AB:AB,"")</f>
        <v>0</v>
      </c>
      <c r="X37" s="369" t="e">
        <f>SUMIFS(T:T,C:C,C37,AE:AE,"")/SUMIFS(L:L,C:C,C37,AE:AE,"",AB:AB,"")</f>
        <v>#DIV/0!</v>
      </c>
      <c r="Y37" s="369"/>
      <c r="Z37" s="369"/>
      <c r="AA37" s="369"/>
      <c r="AB37" s="369"/>
      <c r="AC37" s="369">
        <v>165.2</v>
      </c>
      <c r="AD37" s="371"/>
      <c r="AE37" s="309" t="s">
        <v>675</v>
      </c>
      <c r="AF37" s="309" t="s">
        <v>2161</v>
      </c>
      <c r="AG37" s="372" t="s">
        <v>677</v>
      </c>
      <c r="AH37" s="187" t="s">
        <v>4636</v>
      </c>
      <c r="AI37" s="187"/>
      <c r="AJ37" s="187"/>
      <c r="AK37" s="187"/>
      <c r="AL37" s="187"/>
      <c r="AM37" s="187"/>
      <c r="AN37" s="187"/>
      <c r="AO37" s="187"/>
      <c r="AP37" s="187"/>
      <c r="AQ37" s="187" t="s">
        <v>2162</v>
      </c>
      <c r="AR37" s="188"/>
      <c r="AS37" s="189"/>
      <c r="AT37" s="188"/>
      <c r="AU37" s="190"/>
      <c r="AV37" s="191"/>
      <c r="AW37" s="188"/>
      <c r="AX37" s="188"/>
      <c r="AY37" s="189"/>
      <c r="AZ37" s="188"/>
      <c r="BA37" s="190"/>
      <c r="BB37" s="191"/>
      <c r="BC37" s="188"/>
    </row>
    <row r="38" spans="1:55" ht="19.5" customHeight="1">
      <c r="A38" s="192"/>
      <c r="B38" s="193" t="s">
        <v>2214</v>
      </c>
      <c r="C38" s="193" t="s">
        <v>2217</v>
      </c>
      <c r="D38" s="193" t="s">
        <v>699</v>
      </c>
      <c r="E38" s="193" t="s">
        <v>1082</v>
      </c>
      <c r="F38" s="193" t="s">
        <v>2280</v>
      </c>
      <c r="G38" s="193" t="s">
        <v>2016</v>
      </c>
      <c r="H38" s="194">
        <v>187</v>
      </c>
      <c r="I38" s="195" t="s">
        <v>702</v>
      </c>
      <c r="J38" s="196">
        <v>1</v>
      </c>
      <c r="K38" s="196"/>
      <c r="L38" s="196">
        <v>1</v>
      </c>
      <c r="M38" s="194">
        <v>1.4</v>
      </c>
      <c r="N38" s="194">
        <v>1.4</v>
      </c>
      <c r="O38" s="194" t="s">
        <v>674</v>
      </c>
      <c r="P38" s="194" t="s">
        <v>11</v>
      </c>
      <c r="Q38" s="194" t="s">
        <v>703</v>
      </c>
      <c r="R38" s="194" t="s">
        <v>2160</v>
      </c>
      <c r="S38" s="194"/>
      <c r="T38" s="19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4">
        <f t="shared" ref="U38:U58" ca="1" si="4">+L38-T38</f>
        <v>1</v>
      </c>
      <c r="V38" s="194">
        <f t="shared" ref="V38:V58" ca="1" si="5">ROUNDDOWN(T38/J38,0)</f>
        <v>0</v>
      </c>
      <c r="W38" s="194"/>
      <c r="X38" s="194"/>
      <c r="Y38" s="194"/>
      <c r="Z38" s="194"/>
      <c r="AA38" s="194"/>
      <c r="AB38" s="194"/>
      <c r="AC38" s="194">
        <v>0</v>
      </c>
      <c r="AD38" s="197"/>
      <c r="AE38" s="192"/>
      <c r="AF38" s="192"/>
      <c r="AG38" s="198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2162</v>
      </c>
      <c r="AR38" s="173" t="s">
        <v>2017</v>
      </c>
      <c r="AS38" s="173"/>
      <c r="AT38" s="173" t="s">
        <v>2018</v>
      </c>
      <c r="AU38" s="196">
        <v>1</v>
      </c>
      <c r="AV38" s="199">
        <v>46180</v>
      </c>
      <c r="AW38" s="173">
        <f t="shared" ref="AW38:AW54" si="6">+L38-AU38</f>
        <v>0</v>
      </c>
      <c r="AX38" s="205" t="s">
        <v>2218</v>
      </c>
      <c r="AY38" s="173"/>
      <c r="AZ38" s="173" t="s">
        <v>2219</v>
      </c>
      <c r="BA38" s="173">
        <v>1</v>
      </c>
      <c r="BB38" s="199">
        <v>46181</v>
      </c>
      <c r="BC38" s="173">
        <f t="shared" ref="BC38:BC54" si="7">+L38-BA38</f>
        <v>0</v>
      </c>
    </row>
    <row r="39" spans="1:55" ht="19.5" customHeight="1">
      <c r="A39" s="192"/>
      <c r="B39" s="193" t="s">
        <v>2214</v>
      </c>
      <c r="C39" s="193" t="s">
        <v>2217</v>
      </c>
      <c r="D39" s="193" t="s">
        <v>699</v>
      </c>
      <c r="E39" s="193" t="s">
        <v>1120</v>
      </c>
      <c r="F39" s="193" t="s">
        <v>2281</v>
      </c>
      <c r="G39" s="193" t="s">
        <v>2016</v>
      </c>
      <c r="H39" s="194">
        <v>4268</v>
      </c>
      <c r="I39" s="195" t="s">
        <v>702</v>
      </c>
      <c r="J39" s="196">
        <v>1</v>
      </c>
      <c r="K39" s="196"/>
      <c r="L39" s="196">
        <v>1</v>
      </c>
      <c r="M39" s="194">
        <v>32.700000000000003</v>
      </c>
      <c r="N39" s="194">
        <v>32.700000000000003</v>
      </c>
      <c r="O39" s="194" t="s">
        <v>674</v>
      </c>
      <c r="P39" s="194" t="s">
        <v>11</v>
      </c>
      <c r="Q39" s="194" t="s">
        <v>703</v>
      </c>
      <c r="R39" s="194" t="s">
        <v>2160</v>
      </c>
      <c r="S39" s="194"/>
      <c r="T39" s="19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4">
        <f t="shared" ca="1" si="4"/>
        <v>1</v>
      </c>
      <c r="V39" s="194">
        <f t="shared" ca="1" si="5"/>
        <v>0</v>
      </c>
      <c r="W39" s="194"/>
      <c r="X39" s="194"/>
      <c r="Y39" s="194"/>
      <c r="Z39" s="194"/>
      <c r="AA39" s="194"/>
      <c r="AB39" s="194"/>
      <c r="AC39" s="194">
        <v>1.1000000000000001</v>
      </c>
      <c r="AD39" s="197"/>
      <c r="AE39" s="192"/>
      <c r="AF39" s="192"/>
      <c r="AG39" s="198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2162</v>
      </c>
      <c r="AR39" s="173" t="s">
        <v>2017</v>
      </c>
      <c r="AS39" s="173"/>
      <c r="AT39" s="173" t="s">
        <v>2018</v>
      </c>
      <c r="AU39" s="196">
        <v>1</v>
      </c>
      <c r="AV39" s="199">
        <v>46180</v>
      </c>
      <c r="AW39" s="173">
        <f t="shared" si="6"/>
        <v>0</v>
      </c>
      <c r="AX39" s="205" t="s">
        <v>2218</v>
      </c>
      <c r="AY39" s="173"/>
      <c r="AZ39" s="173" t="s">
        <v>2219</v>
      </c>
      <c r="BA39" s="173">
        <v>1</v>
      </c>
      <c r="BB39" s="199">
        <v>46181</v>
      </c>
      <c r="BC39" s="173">
        <f t="shared" si="7"/>
        <v>0</v>
      </c>
    </row>
    <row r="40" spans="1:55" ht="19.5" customHeight="1">
      <c r="A40" s="192"/>
      <c r="B40" s="193" t="s">
        <v>2214</v>
      </c>
      <c r="C40" s="193" t="s">
        <v>2217</v>
      </c>
      <c r="D40" s="193" t="s">
        <v>699</v>
      </c>
      <c r="E40" s="193" t="s">
        <v>1003</v>
      </c>
      <c r="F40" s="193" t="s">
        <v>2282</v>
      </c>
      <c r="G40" s="193" t="s">
        <v>2016</v>
      </c>
      <c r="H40" s="194">
        <v>245</v>
      </c>
      <c r="I40" s="195" t="s">
        <v>702</v>
      </c>
      <c r="J40" s="196">
        <v>1</v>
      </c>
      <c r="K40" s="196"/>
      <c r="L40" s="196">
        <v>1</v>
      </c>
      <c r="M40" s="194">
        <v>1.9</v>
      </c>
      <c r="N40" s="194">
        <v>1.9</v>
      </c>
      <c r="O40" s="194" t="s">
        <v>674</v>
      </c>
      <c r="P40" s="194" t="s">
        <v>11</v>
      </c>
      <c r="Q40" s="194" t="s">
        <v>703</v>
      </c>
      <c r="R40" s="194" t="s">
        <v>2160</v>
      </c>
      <c r="S40" s="194"/>
      <c r="T40" s="19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4">
        <f t="shared" ca="1" si="4"/>
        <v>1</v>
      </c>
      <c r="V40" s="194">
        <f t="shared" ca="1" si="5"/>
        <v>0</v>
      </c>
      <c r="W40" s="194"/>
      <c r="X40" s="194"/>
      <c r="Y40" s="194"/>
      <c r="Z40" s="194"/>
      <c r="AA40" s="194"/>
      <c r="AB40" s="194"/>
      <c r="AC40" s="194">
        <v>0.1</v>
      </c>
      <c r="AD40" s="197"/>
      <c r="AE40" s="192"/>
      <c r="AF40" s="192"/>
      <c r="AG40" s="198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2162</v>
      </c>
      <c r="AR40" s="173" t="s">
        <v>2017</v>
      </c>
      <c r="AS40" s="173"/>
      <c r="AT40" s="173" t="s">
        <v>2018</v>
      </c>
      <c r="AU40" s="196">
        <v>1</v>
      </c>
      <c r="AV40" s="199">
        <v>46180</v>
      </c>
      <c r="AW40" s="173">
        <f t="shared" si="6"/>
        <v>0</v>
      </c>
      <c r="AX40" s="205" t="s">
        <v>2218</v>
      </c>
      <c r="AY40" s="173"/>
      <c r="AZ40" s="173" t="s">
        <v>2219</v>
      </c>
      <c r="BA40" s="173">
        <v>1</v>
      </c>
      <c r="BB40" s="199">
        <v>46181</v>
      </c>
      <c r="BC40" s="173">
        <f t="shared" si="7"/>
        <v>0</v>
      </c>
    </row>
    <row r="41" spans="1:55" ht="19.5" customHeight="1">
      <c r="A41" s="192"/>
      <c r="B41" s="193" t="s">
        <v>2214</v>
      </c>
      <c r="C41" s="193" t="s">
        <v>2217</v>
      </c>
      <c r="D41" s="193" t="s">
        <v>717</v>
      </c>
      <c r="E41" s="193" t="s">
        <v>1055</v>
      </c>
      <c r="F41" s="193" t="s">
        <v>2283</v>
      </c>
      <c r="G41" s="193" t="s">
        <v>1980</v>
      </c>
      <c r="H41" s="194">
        <v>12198</v>
      </c>
      <c r="I41" s="195" t="s">
        <v>702</v>
      </c>
      <c r="J41" s="196">
        <v>1</v>
      </c>
      <c r="K41" s="196"/>
      <c r="L41" s="196">
        <v>1</v>
      </c>
      <c r="M41" s="194">
        <v>465.1</v>
      </c>
      <c r="N41" s="194">
        <v>465.1</v>
      </c>
      <c r="O41" s="194" t="s">
        <v>674</v>
      </c>
      <c r="P41" s="194" t="s">
        <v>11</v>
      </c>
      <c r="Q41" s="194" t="s">
        <v>703</v>
      </c>
      <c r="R41" s="194" t="s">
        <v>2160</v>
      </c>
      <c r="S41" s="194"/>
      <c r="T41" s="19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4">
        <f t="shared" ca="1" si="4"/>
        <v>1</v>
      </c>
      <c r="V41" s="194">
        <f t="shared" ca="1" si="5"/>
        <v>0</v>
      </c>
      <c r="W41" s="194"/>
      <c r="X41" s="194"/>
      <c r="Y41" s="194"/>
      <c r="Z41" s="194"/>
      <c r="AA41" s="194"/>
      <c r="AB41" s="194"/>
      <c r="AC41" s="194">
        <v>11.1</v>
      </c>
      <c r="AD41" s="197"/>
      <c r="AE41" s="192"/>
      <c r="AF41" s="192"/>
      <c r="AG41" s="198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2162</v>
      </c>
      <c r="AR41" s="188"/>
      <c r="AS41" s="188"/>
      <c r="AT41" s="173" t="s">
        <v>576</v>
      </c>
      <c r="AU41" s="203">
        <v>1</v>
      </c>
      <c r="AV41" s="191"/>
      <c r="AW41" s="173">
        <f t="shared" si="6"/>
        <v>0</v>
      </c>
      <c r="AX41" s="173"/>
      <c r="AY41" s="173"/>
      <c r="AZ41" s="173"/>
      <c r="BA41" s="173"/>
      <c r="BB41" s="199"/>
      <c r="BC41" s="173">
        <f t="shared" si="7"/>
        <v>1</v>
      </c>
    </row>
    <row r="42" spans="1:55" ht="19.5" customHeight="1">
      <c r="A42" s="192"/>
      <c r="B42" s="193" t="s">
        <v>2214</v>
      </c>
      <c r="C42" s="193" t="s">
        <v>2217</v>
      </c>
      <c r="D42" s="193" t="s">
        <v>699</v>
      </c>
      <c r="E42" s="193" t="s">
        <v>961</v>
      </c>
      <c r="F42" s="193" t="s">
        <v>2284</v>
      </c>
      <c r="G42" s="193" t="s">
        <v>701</v>
      </c>
      <c r="H42" s="194">
        <v>166</v>
      </c>
      <c r="I42" s="195" t="s">
        <v>702</v>
      </c>
      <c r="J42" s="196">
        <v>1</v>
      </c>
      <c r="K42" s="196"/>
      <c r="L42" s="196">
        <v>1</v>
      </c>
      <c r="M42" s="194">
        <v>2.2000000000000002</v>
      </c>
      <c r="N42" s="194">
        <v>2.2000000000000002</v>
      </c>
      <c r="O42" s="194" t="s">
        <v>674</v>
      </c>
      <c r="P42" s="194" t="s">
        <v>11</v>
      </c>
      <c r="Q42" s="194" t="s">
        <v>703</v>
      </c>
      <c r="R42" s="194" t="s">
        <v>2160</v>
      </c>
      <c r="S42" s="194"/>
      <c r="T42" s="19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4">
        <f t="shared" ca="1" si="4"/>
        <v>1</v>
      </c>
      <c r="V42" s="194">
        <f t="shared" ca="1" si="5"/>
        <v>0</v>
      </c>
      <c r="W42" s="194"/>
      <c r="X42" s="194"/>
      <c r="Y42" s="194"/>
      <c r="Z42" s="194"/>
      <c r="AA42" s="194"/>
      <c r="AB42" s="194"/>
      <c r="AC42" s="194">
        <v>0.1</v>
      </c>
      <c r="AD42" s="197"/>
      <c r="AE42" s="192"/>
      <c r="AF42" s="192"/>
      <c r="AG42" s="198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2162</v>
      </c>
      <c r="AR42" s="173" t="s">
        <v>2023</v>
      </c>
      <c r="AS42" s="173"/>
      <c r="AT42" s="173" t="s">
        <v>2024</v>
      </c>
      <c r="AU42" s="196">
        <v>1</v>
      </c>
      <c r="AV42" s="199">
        <v>46180</v>
      </c>
      <c r="AW42" s="173">
        <f t="shared" si="6"/>
        <v>0</v>
      </c>
      <c r="AX42" s="205" t="s">
        <v>2220</v>
      </c>
      <c r="AY42" s="173"/>
      <c r="AZ42" s="173" t="s">
        <v>2221</v>
      </c>
      <c r="BA42" s="173">
        <v>1</v>
      </c>
      <c r="BB42" s="199">
        <v>46181</v>
      </c>
      <c r="BC42" s="173">
        <f t="shared" si="7"/>
        <v>0</v>
      </c>
    </row>
    <row r="43" spans="1:55" ht="19.5" customHeight="1">
      <c r="A43" s="192"/>
      <c r="B43" s="193" t="s">
        <v>2214</v>
      </c>
      <c r="C43" s="193" t="s">
        <v>2217</v>
      </c>
      <c r="D43" s="193" t="s">
        <v>699</v>
      </c>
      <c r="E43" s="193" t="s">
        <v>718</v>
      </c>
      <c r="F43" s="193" t="s">
        <v>2285</v>
      </c>
      <c r="G43" s="193" t="s">
        <v>701</v>
      </c>
      <c r="H43" s="194">
        <v>4279</v>
      </c>
      <c r="I43" s="195" t="s">
        <v>702</v>
      </c>
      <c r="J43" s="196">
        <v>1</v>
      </c>
      <c r="K43" s="196"/>
      <c r="L43" s="196">
        <v>1</v>
      </c>
      <c r="M43" s="194">
        <v>57.1</v>
      </c>
      <c r="N43" s="194">
        <v>57.1</v>
      </c>
      <c r="O43" s="194" t="s">
        <v>674</v>
      </c>
      <c r="P43" s="194" t="s">
        <v>11</v>
      </c>
      <c r="Q43" s="194" t="s">
        <v>703</v>
      </c>
      <c r="R43" s="194" t="s">
        <v>2160</v>
      </c>
      <c r="S43" s="194"/>
      <c r="T43" s="19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4">
        <f t="shared" ca="1" si="4"/>
        <v>1</v>
      </c>
      <c r="V43" s="194">
        <f t="shared" ca="1" si="5"/>
        <v>0</v>
      </c>
      <c r="W43" s="194"/>
      <c r="X43" s="194"/>
      <c r="Y43" s="194"/>
      <c r="Z43" s="194"/>
      <c r="AA43" s="194"/>
      <c r="AB43" s="194"/>
      <c r="AC43" s="194">
        <v>1.5</v>
      </c>
      <c r="AD43" s="197"/>
      <c r="AE43" s="192"/>
      <c r="AF43" s="192"/>
      <c r="AG43" s="198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2162</v>
      </c>
      <c r="AR43" s="173" t="s">
        <v>2023</v>
      </c>
      <c r="AS43" s="173"/>
      <c r="AT43" s="173" t="s">
        <v>2024</v>
      </c>
      <c r="AU43" s="196">
        <v>1</v>
      </c>
      <c r="AV43" s="199">
        <v>46180</v>
      </c>
      <c r="AW43" s="173">
        <f t="shared" si="6"/>
        <v>0</v>
      </c>
      <c r="AX43" s="205" t="s">
        <v>2220</v>
      </c>
      <c r="AY43" s="173"/>
      <c r="AZ43" s="173" t="s">
        <v>2221</v>
      </c>
      <c r="BA43" s="173">
        <v>1</v>
      </c>
      <c r="BB43" s="199">
        <v>46181</v>
      </c>
      <c r="BC43" s="173">
        <f t="shared" si="7"/>
        <v>0</v>
      </c>
    </row>
    <row r="44" spans="1:55" ht="19.5" customHeight="1">
      <c r="A44" s="192"/>
      <c r="B44" s="193" t="s">
        <v>2214</v>
      </c>
      <c r="C44" s="193" t="s">
        <v>2217</v>
      </c>
      <c r="D44" s="193" t="s">
        <v>699</v>
      </c>
      <c r="E44" s="193" t="s">
        <v>2222</v>
      </c>
      <c r="F44" s="193" t="s">
        <v>2286</v>
      </c>
      <c r="G44" s="193" t="s">
        <v>701</v>
      </c>
      <c r="H44" s="194">
        <v>270</v>
      </c>
      <c r="I44" s="195" t="s">
        <v>702</v>
      </c>
      <c r="J44" s="196">
        <v>1</v>
      </c>
      <c r="K44" s="196"/>
      <c r="L44" s="196">
        <v>1</v>
      </c>
      <c r="M44" s="194">
        <v>3.6</v>
      </c>
      <c r="N44" s="194">
        <v>3.6</v>
      </c>
      <c r="O44" s="194" t="s">
        <v>674</v>
      </c>
      <c r="P44" s="194" t="s">
        <v>11</v>
      </c>
      <c r="Q44" s="194" t="s">
        <v>703</v>
      </c>
      <c r="R44" s="194" t="s">
        <v>2160</v>
      </c>
      <c r="S44" s="194"/>
      <c r="T44" s="19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4">
        <f t="shared" ca="1" si="4"/>
        <v>1</v>
      </c>
      <c r="V44" s="194">
        <f t="shared" ca="1" si="5"/>
        <v>0</v>
      </c>
      <c r="W44" s="194"/>
      <c r="X44" s="194"/>
      <c r="Y44" s="194"/>
      <c r="Z44" s="194"/>
      <c r="AA44" s="194"/>
      <c r="AB44" s="194"/>
      <c r="AC44" s="194">
        <v>0.1</v>
      </c>
      <c r="AD44" s="197"/>
      <c r="AE44" s="192"/>
      <c r="AF44" s="192"/>
      <c r="AG44" s="198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2162</v>
      </c>
      <c r="AR44" s="173" t="s">
        <v>2023</v>
      </c>
      <c r="AS44" s="173"/>
      <c r="AT44" s="173" t="s">
        <v>2024</v>
      </c>
      <c r="AU44" s="196">
        <v>1</v>
      </c>
      <c r="AV44" s="199">
        <v>46180</v>
      </c>
      <c r="AW44" s="173">
        <f t="shared" si="6"/>
        <v>0</v>
      </c>
      <c r="AX44" s="205" t="s">
        <v>2220</v>
      </c>
      <c r="AY44" s="173"/>
      <c r="AZ44" s="173" t="s">
        <v>2221</v>
      </c>
      <c r="BA44" s="173">
        <v>1</v>
      </c>
      <c r="BB44" s="199">
        <v>46181</v>
      </c>
      <c r="BC44" s="173">
        <f t="shared" si="7"/>
        <v>0</v>
      </c>
    </row>
    <row r="45" spans="1:55" ht="19.5" customHeight="1">
      <c r="A45" s="192"/>
      <c r="B45" s="193" t="s">
        <v>2214</v>
      </c>
      <c r="C45" s="193" t="s">
        <v>2217</v>
      </c>
      <c r="D45" s="193" t="s">
        <v>717</v>
      </c>
      <c r="E45" s="193" t="s">
        <v>963</v>
      </c>
      <c r="F45" s="193" t="s">
        <v>2295</v>
      </c>
      <c r="G45" s="193" t="s">
        <v>732</v>
      </c>
      <c r="H45" s="194">
        <v>1562</v>
      </c>
      <c r="I45" s="195" t="s">
        <v>702</v>
      </c>
      <c r="J45" s="196">
        <v>1</v>
      </c>
      <c r="K45" s="196"/>
      <c r="L45" s="196">
        <v>1</v>
      </c>
      <c r="M45" s="194">
        <v>38.4</v>
      </c>
      <c r="N45" s="194">
        <v>38.4</v>
      </c>
      <c r="O45" s="194" t="s">
        <v>674</v>
      </c>
      <c r="P45" s="194" t="s">
        <v>11</v>
      </c>
      <c r="Q45" s="194" t="s">
        <v>703</v>
      </c>
      <c r="R45" s="194" t="s">
        <v>2160</v>
      </c>
      <c r="S45" s="194"/>
      <c r="T45" s="19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4">
        <f t="shared" ca="1" si="4"/>
        <v>1</v>
      </c>
      <c r="V45" s="194">
        <f t="shared" ca="1" si="5"/>
        <v>0</v>
      </c>
      <c r="W45" s="194"/>
      <c r="X45" s="194"/>
      <c r="Y45" s="194"/>
      <c r="Z45" s="194"/>
      <c r="AA45" s="194"/>
      <c r="AB45" s="194"/>
      <c r="AC45" s="194">
        <v>1.1000000000000001</v>
      </c>
      <c r="AD45" s="197"/>
      <c r="AE45" s="192"/>
      <c r="AF45" s="192"/>
      <c r="AG45" s="198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2162</v>
      </c>
      <c r="AR45" s="201" t="s">
        <v>1977</v>
      </c>
      <c r="AS45" s="202"/>
      <c r="AT45" s="202" t="s">
        <v>1978</v>
      </c>
      <c r="AU45" s="196">
        <v>1</v>
      </c>
      <c r="AV45" s="204">
        <v>46181</v>
      </c>
      <c r="AW45" s="173">
        <f t="shared" si="6"/>
        <v>0</v>
      </c>
      <c r="AX45" s="205" t="s">
        <v>2209</v>
      </c>
      <c r="AY45" s="173"/>
      <c r="AZ45" s="173" t="s">
        <v>2210</v>
      </c>
      <c r="BA45" s="196">
        <v>1</v>
      </c>
      <c r="BB45" s="199">
        <v>46181</v>
      </c>
      <c r="BC45" s="173">
        <f t="shared" si="7"/>
        <v>0</v>
      </c>
    </row>
    <row r="46" spans="1:55" ht="19.5" customHeight="1">
      <c r="A46" s="192"/>
      <c r="B46" s="193" t="s">
        <v>2214</v>
      </c>
      <c r="C46" s="193" t="s">
        <v>2217</v>
      </c>
      <c r="D46" s="193" t="s">
        <v>717</v>
      </c>
      <c r="E46" s="193" t="s">
        <v>965</v>
      </c>
      <c r="F46" s="193" t="s">
        <v>2287</v>
      </c>
      <c r="G46" s="193" t="s">
        <v>732</v>
      </c>
      <c r="H46" s="194">
        <v>12036</v>
      </c>
      <c r="I46" s="195" t="s">
        <v>702</v>
      </c>
      <c r="J46" s="196">
        <v>1</v>
      </c>
      <c r="K46" s="196"/>
      <c r="L46" s="196">
        <v>1</v>
      </c>
      <c r="M46" s="194">
        <v>296</v>
      </c>
      <c r="N46" s="194">
        <v>296</v>
      </c>
      <c r="O46" s="194" t="s">
        <v>674</v>
      </c>
      <c r="P46" s="194" t="s">
        <v>11</v>
      </c>
      <c r="Q46" s="194" t="s">
        <v>703</v>
      </c>
      <c r="R46" s="194" t="s">
        <v>2160</v>
      </c>
      <c r="S46" s="194"/>
      <c r="T46" s="194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4">
        <f t="shared" ca="1" si="4"/>
        <v>1</v>
      </c>
      <c r="V46" s="194">
        <f t="shared" ca="1" si="5"/>
        <v>0</v>
      </c>
      <c r="W46" s="194"/>
      <c r="X46" s="194"/>
      <c r="Y46" s="194"/>
      <c r="Z46" s="194"/>
      <c r="AA46" s="194"/>
      <c r="AB46" s="194"/>
      <c r="AC46" s="194">
        <v>8.1999999999999993</v>
      </c>
      <c r="AD46" s="197"/>
      <c r="AE46" s="192"/>
      <c r="AF46" s="192"/>
      <c r="AG46" s="198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2162</v>
      </c>
      <c r="AR46" s="173"/>
      <c r="AS46" s="173"/>
      <c r="AT46" s="173" t="s">
        <v>576</v>
      </c>
      <c r="AU46" s="196">
        <v>1</v>
      </c>
      <c r="AV46" s="199"/>
      <c r="AW46" s="173">
        <f t="shared" si="6"/>
        <v>0</v>
      </c>
      <c r="AX46" s="173"/>
      <c r="AY46" s="173"/>
      <c r="AZ46" s="173"/>
      <c r="BA46" s="173"/>
      <c r="BB46" s="199"/>
      <c r="BC46" s="173">
        <f t="shared" si="7"/>
        <v>1</v>
      </c>
    </row>
    <row r="47" spans="1:55" ht="19.5" customHeight="1">
      <c r="A47" s="192"/>
      <c r="B47" s="193" t="s">
        <v>2214</v>
      </c>
      <c r="C47" s="193" t="s">
        <v>2217</v>
      </c>
      <c r="D47" s="193" t="s">
        <v>717</v>
      </c>
      <c r="E47" s="193" t="s">
        <v>946</v>
      </c>
      <c r="F47" s="193" t="s">
        <v>2288</v>
      </c>
      <c r="G47" s="193" t="s">
        <v>732</v>
      </c>
      <c r="H47" s="194">
        <v>2412</v>
      </c>
      <c r="I47" s="195" t="s">
        <v>702</v>
      </c>
      <c r="J47" s="196">
        <v>1</v>
      </c>
      <c r="K47" s="196"/>
      <c r="L47" s="196">
        <v>1</v>
      </c>
      <c r="M47" s="194">
        <v>59.3</v>
      </c>
      <c r="N47" s="194">
        <v>59.3</v>
      </c>
      <c r="O47" s="194" t="s">
        <v>674</v>
      </c>
      <c r="P47" s="194" t="s">
        <v>11</v>
      </c>
      <c r="Q47" s="194" t="s">
        <v>703</v>
      </c>
      <c r="R47" s="194" t="s">
        <v>2160</v>
      </c>
      <c r="S47" s="194"/>
      <c r="T47" s="19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4">
        <f t="shared" ca="1" si="4"/>
        <v>1</v>
      </c>
      <c r="V47" s="194">
        <f t="shared" ca="1" si="5"/>
        <v>0</v>
      </c>
      <c r="W47" s="194"/>
      <c r="X47" s="194"/>
      <c r="Y47" s="194"/>
      <c r="Z47" s="194"/>
      <c r="AA47" s="194"/>
      <c r="AB47" s="194"/>
      <c r="AC47" s="194">
        <v>1.6</v>
      </c>
      <c r="AD47" s="197"/>
      <c r="AE47" s="192"/>
      <c r="AF47" s="192"/>
      <c r="AG47" s="198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2162</v>
      </c>
      <c r="AR47" s="201" t="s">
        <v>1977</v>
      </c>
      <c r="AS47" s="202"/>
      <c r="AT47" s="202" t="s">
        <v>1978</v>
      </c>
      <c r="AU47" s="196">
        <v>1</v>
      </c>
      <c r="AV47" s="204">
        <v>46181</v>
      </c>
      <c r="AW47" s="173">
        <f t="shared" si="6"/>
        <v>0</v>
      </c>
      <c r="AX47" s="205" t="s">
        <v>2209</v>
      </c>
      <c r="AY47" s="173"/>
      <c r="AZ47" s="173" t="s">
        <v>2210</v>
      </c>
      <c r="BA47" s="196">
        <v>1</v>
      </c>
      <c r="BB47" s="199">
        <v>46181</v>
      </c>
      <c r="BC47" s="173">
        <f t="shared" si="7"/>
        <v>0</v>
      </c>
    </row>
    <row r="48" spans="1:55" ht="19.5" customHeight="1">
      <c r="A48" s="192"/>
      <c r="B48" s="193" t="s">
        <v>2214</v>
      </c>
      <c r="C48" s="193" t="s">
        <v>2217</v>
      </c>
      <c r="D48" s="193" t="s">
        <v>717</v>
      </c>
      <c r="E48" s="193" t="s">
        <v>947</v>
      </c>
      <c r="F48" s="193" t="s">
        <v>2289</v>
      </c>
      <c r="G48" s="193" t="s">
        <v>732</v>
      </c>
      <c r="H48" s="194">
        <v>175</v>
      </c>
      <c r="I48" s="195" t="s">
        <v>702</v>
      </c>
      <c r="J48" s="196">
        <v>9</v>
      </c>
      <c r="K48" s="196"/>
      <c r="L48" s="196">
        <v>9</v>
      </c>
      <c r="M48" s="194">
        <v>4.3</v>
      </c>
      <c r="N48" s="194">
        <v>38.799999999999997</v>
      </c>
      <c r="O48" s="194" t="s">
        <v>674</v>
      </c>
      <c r="P48" s="194" t="s">
        <v>11</v>
      </c>
      <c r="Q48" s="194" t="s">
        <v>703</v>
      </c>
      <c r="R48" s="194" t="s">
        <v>2160</v>
      </c>
      <c r="S48" s="194"/>
      <c r="T48" s="19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4">
        <f t="shared" ca="1" si="4"/>
        <v>9</v>
      </c>
      <c r="V48" s="194">
        <f t="shared" ca="1" si="5"/>
        <v>0</v>
      </c>
      <c r="W48" s="194"/>
      <c r="X48" s="194"/>
      <c r="Y48" s="194"/>
      <c r="Z48" s="194"/>
      <c r="AA48" s="194"/>
      <c r="AB48" s="194"/>
      <c r="AC48" s="194">
        <v>1.1000000000000001</v>
      </c>
      <c r="AD48" s="197"/>
      <c r="AE48" s="192"/>
      <c r="AF48" s="192"/>
      <c r="AG48" s="198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2162</v>
      </c>
      <c r="AR48" s="201" t="s">
        <v>1977</v>
      </c>
      <c r="AS48" s="202"/>
      <c r="AT48" s="202" t="s">
        <v>1978</v>
      </c>
      <c r="AU48" s="196">
        <v>9</v>
      </c>
      <c r="AV48" s="204">
        <v>46181</v>
      </c>
      <c r="AW48" s="173">
        <f t="shared" si="6"/>
        <v>0</v>
      </c>
      <c r="AX48" s="205" t="s">
        <v>2209</v>
      </c>
      <c r="AY48" s="173"/>
      <c r="AZ48" s="173" t="s">
        <v>2210</v>
      </c>
      <c r="BA48" s="196">
        <v>9</v>
      </c>
      <c r="BB48" s="199">
        <v>46181</v>
      </c>
      <c r="BC48" s="173">
        <f t="shared" si="7"/>
        <v>0</v>
      </c>
    </row>
    <row r="49" spans="1:55" ht="19.5" customHeight="1">
      <c r="A49" s="192"/>
      <c r="B49" s="193" t="s">
        <v>2214</v>
      </c>
      <c r="C49" s="193" t="s">
        <v>2217</v>
      </c>
      <c r="D49" s="193" t="s">
        <v>717</v>
      </c>
      <c r="E49" s="193" t="s">
        <v>978</v>
      </c>
      <c r="F49" s="193" t="s">
        <v>2290</v>
      </c>
      <c r="G49" s="193" t="s">
        <v>732</v>
      </c>
      <c r="H49" s="194">
        <v>392</v>
      </c>
      <c r="I49" s="195" t="s">
        <v>702</v>
      </c>
      <c r="J49" s="196">
        <v>9</v>
      </c>
      <c r="K49" s="196"/>
      <c r="L49" s="196">
        <v>9</v>
      </c>
      <c r="M49" s="194">
        <v>9.6</v>
      </c>
      <c r="N49" s="194">
        <v>86.8</v>
      </c>
      <c r="O49" s="194" t="s">
        <v>674</v>
      </c>
      <c r="P49" s="194" t="s">
        <v>11</v>
      </c>
      <c r="Q49" s="194" t="s">
        <v>703</v>
      </c>
      <c r="R49" s="194" t="s">
        <v>2160</v>
      </c>
      <c r="S49" s="194"/>
      <c r="T49" s="19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4">
        <f t="shared" ca="1" si="4"/>
        <v>9</v>
      </c>
      <c r="V49" s="194">
        <f t="shared" ca="1" si="5"/>
        <v>0</v>
      </c>
      <c r="W49" s="194"/>
      <c r="X49" s="194"/>
      <c r="Y49" s="194"/>
      <c r="Z49" s="194"/>
      <c r="AA49" s="194"/>
      <c r="AB49" s="194"/>
      <c r="AC49" s="194">
        <v>2.4</v>
      </c>
      <c r="AD49" s="197"/>
      <c r="AE49" s="192"/>
      <c r="AF49" s="192"/>
      <c r="AG49" s="198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2162</v>
      </c>
      <c r="AR49" s="201" t="s">
        <v>1977</v>
      </c>
      <c r="AS49" s="202"/>
      <c r="AT49" s="202" t="s">
        <v>1978</v>
      </c>
      <c r="AU49" s="196">
        <v>9</v>
      </c>
      <c r="AV49" s="204">
        <v>46181</v>
      </c>
      <c r="AW49" s="173">
        <f t="shared" si="6"/>
        <v>0</v>
      </c>
      <c r="AX49" s="205" t="s">
        <v>2209</v>
      </c>
      <c r="AY49" s="173"/>
      <c r="AZ49" s="173" t="s">
        <v>2210</v>
      </c>
      <c r="BA49" s="196">
        <v>9</v>
      </c>
      <c r="BB49" s="199">
        <v>46181</v>
      </c>
      <c r="BC49" s="173">
        <f t="shared" si="7"/>
        <v>0</v>
      </c>
    </row>
    <row r="50" spans="1:55" ht="19.5" customHeight="1">
      <c r="A50" s="192"/>
      <c r="B50" s="193" t="s">
        <v>2214</v>
      </c>
      <c r="C50" s="193" t="s">
        <v>2217</v>
      </c>
      <c r="D50" s="193" t="s">
        <v>717</v>
      </c>
      <c r="E50" s="193" t="s">
        <v>979</v>
      </c>
      <c r="F50" s="193" t="s">
        <v>2291</v>
      </c>
      <c r="G50" s="193" t="s">
        <v>732</v>
      </c>
      <c r="H50" s="194">
        <v>3927</v>
      </c>
      <c r="I50" s="195" t="s">
        <v>702</v>
      </c>
      <c r="J50" s="196">
        <v>8</v>
      </c>
      <c r="K50" s="196"/>
      <c r="L50" s="196">
        <v>8</v>
      </c>
      <c r="M50" s="194">
        <v>96.6</v>
      </c>
      <c r="N50" s="194">
        <v>772.7</v>
      </c>
      <c r="O50" s="194" t="s">
        <v>674</v>
      </c>
      <c r="P50" s="194" t="s">
        <v>11</v>
      </c>
      <c r="Q50" s="194" t="s">
        <v>703</v>
      </c>
      <c r="R50" s="194" t="s">
        <v>2160</v>
      </c>
      <c r="S50" s="194"/>
      <c r="T50" s="19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4">
        <f t="shared" ca="1" si="4"/>
        <v>8</v>
      </c>
      <c r="V50" s="194">
        <f t="shared" ca="1" si="5"/>
        <v>0</v>
      </c>
      <c r="W50" s="194"/>
      <c r="X50" s="194"/>
      <c r="Y50" s="194"/>
      <c r="Z50" s="194"/>
      <c r="AA50" s="194"/>
      <c r="AB50" s="194"/>
      <c r="AC50" s="194">
        <v>21.4</v>
      </c>
      <c r="AD50" s="197"/>
      <c r="AE50" s="192"/>
      <c r="AF50" s="192"/>
      <c r="AG50" s="198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2162</v>
      </c>
      <c r="AR50" s="201" t="s">
        <v>1977</v>
      </c>
      <c r="AS50" s="202"/>
      <c r="AT50" s="202" t="s">
        <v>1978</v>
      </c>
      <c r="AU50" s="196">
        <v>8</v>
      </c>
      <c r="AV50" s="204">
        <v>46181</v>
      </c>
      <c r="AW50" s="173">
        <f t="shared" si="6"/>
        <v>0</v>
      </c>
      <c r="AX50" s="205" t="s">
        <v>2209</v>
      </c>
      <c r="AY50" s="173"/>
      <c r="AZ50" s="173" t="s">
        <v>2210</v>
      </c>
      <c r="BA50" s="196">
        <v>8</v>
      </c>
      <c r="BB50" s="199">
        <v>46181</v>
      </c>
      <c r="BC50" s="173">
        <f t="shared" si="7"/>
        <v>0</v>
      </c>
    </row>
    <row r="51" spans="1:55" ht="19.5" customHeight="1">
      <c r="A51" s="192"/>
      <c r="B51" s="193" t="s">
        <v>2214</v>
      </c>
      <c r="C51" s="193" t="s">
        <v>2217</v>
      </c>
      <c r="D51" s="193" t="s">
        <v>717</v>
      </c>
      <c r="E51" s="193" t="s">
        <v>980</v>
      </c>
      <c r="F51" s="193" t="s">
        <v>2292</v>
      </c>
      <c r="G51" s="193" t="s">
        <v>732</v>
      </c>
      <c r="H51" s="194">
        <v>270</v>
      </c>
      <c r="I51" s="195" t="s">
        <v>702</v>
      </c>
      <c r="J51" s="196">
        <v>9</v>
      </c>
      <c r="K51" s="196"/>
      <c r="L51" s="196">
        <v>9</v>
      </c>
      <c r="M51" s="194">
        <v>6.6</v>
      </c>
      <c r="N51" s="194">
        <v>59.8</v>
      </c>
      <c r="O51" s="194" t="s">
        <v>674</v>
      </c>
      <c r="P51" s="194" t="s">
        <v>11</v>
      </c>
      <c r="Q51" s="194" t="s">
        <v>703</v>
      </c>
      <c r="R51" s="194" t="s">
        <v>2160</v>
      </c>
      <c r="S51" s="194"/>
      <c r="T51" s="19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4">
        <f t="shared" ca="1" si="4"/>
        <v>9</v>
      </c>
      <c r="V51" s="194">
        <f t="shared" ca="1" si="5"/>
        <v>0</v>
      </c>
      <c r="W51" s="194"/>
      <c r="X51" s="194"/>
      <c r="Y51" s="194"/>
      <c r="Z51" s="194"/>
      <c r="AA51" s="194"/>
      <c r="AB51" s="194"/>
      <c r="AC51" s="194">
        <v>1.7</v>
      </c>
      <c r="AD51" s="197"/>
      <c r="AE51" s="192"/>
      <c r="AF51" s="192"/>
      <c r="AG51" s="198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2162</v>
      </c>
      <c r="AR51" s="201" t="s">
        <v>1977</v>
      </c>
      <c r="AS51" s="202"/>
      <c r="AT51" s="202" t="s">
        <v>1978</v>
      </c>
      <c r="AU51" s="196">
        <v>9</v>
      </c>
      <c r="AV51" s="204">
        <v>46181</v>
      </c>
      <c r="AW51" s="173">
        <f t="shared" si="6"/>
        <v>0</v>
      </c>
      <c r="AX51" s="205" t="s">
        <v>2209</v>
      </c>
      <c r="AY51" s="173"/>
      <c r="AZ51" s="173" t="s">
        <v>2210</v>
      </c>
      <c r="BA51" s="196">
        <v>9</v>
      </c>
      <c r="BB51" s="199">
        <v>46181</v>
      </c>
      <c r="BC51" s="173">
        <f t="shared" si="7"/>
        <v>0</v>
      </c>
    </row>
    <row r="52" spans="1:55" ht="19.5" customHeight="1">
      <c r="A52" s="192"/>
      <c r="B52" s="193" t="s">
        <v>2214</v>
      </c>
      <c r="C52" s="193" t="s">
        <v>2217</v>
      </c>
      <c r="D52" s="193" t="s">
        <v>717</v>
      </c>
      <c r="E52" s="193" t="s">
        <v>967</v>
      </c>
      <c r="F52" s="193" t="s">
        <v>2293</v>
      </c>
      <c r="G52" s="193" t="s">
        <v>732</v>
      </c>
      <c r="H52" s="194">
        <v>2412</v>
      </c>
      <c r="I52" s="195" t="s">
        <v>702</v>
      </c>
      <c r="J52" s="196">
        <v>1</v>
      </c>
      <c r="K52" s="196"/>
      <c r="L52" s="196">
        <v>1</v>
      </c>
      <c r="M52" s="194">
        <v>59.3</v>
      </c>
      <c r="N52" s="194">
        <v>59.3</v>
      </c>
      <c r="O52" s="194" t="s">
        <v>674</v>
      </c>
      <c r="P52" s="194" t="s">
        <v>11</v>
      </c>
      <c r="Q52" s="194" t="s">
        <v>703</v>
      </c>
      <c r="R52" s="194" t="s">
        <v>2160</v>
      </c>
      <c r="S52" s="194"/>
      <c r="T52" s="19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4">
        <f t="shared" ca="1" si="4"/>
        <v>1</v>
      </c>
      <c r="V52" s="194">
        <f t="shared" ca="1" si="5"/>
        <v>0</v>
      </c>
      <c r="W52" s="194"/>
      <c r="X52" s="194"/>
      <c r="Y52" s="194"/>
      <c r="Z52" s="194"/>
      <c r="AA52" s="194"/>
      <c r="AB52" s="194"/>
      <c r="AC52" s="194">
        <v>1.6</v>
      </c>
      <c r="AD52" s="197"/>
      <c r="AE52" s="192"/>
      <c r="AF52" s="192"/>
      <c r="AG52" s="198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2162</v>
      </c>
      <c r="AR52" s="201" t="s">
        <v>1977</v>
      </c>
      <c r="AS52" s="202"/>
      <c r="AT52" s="202" t="s">
        <v>1978</v>
      </c>
      <c r="AU52" s="196">
        <v>1</v>
      </c>
      <c r="AV52" s="204">
        <v>46181</v>
      </c>
      <c r="AW52" s="173">
        <f t="shared" si="6"/>
        <v>0</v>
      </c>
      <c r="AX52" s="205" t="s">
        <v>2209</v>
      </c>
      <c r="AY52" s="173"/>
      <c r="AZ52" s="173" t="s">
        <v>2210</v>
      </c>
      <c r="BA52" s="196">
        <v>1</v>
      </c>
      <c r="BB52" s="199">
        <v>46181</v>
      </c>
      <c r="BC52" s="173">
        <f t="shared" si="7"/>
        <v>0</v>
      </c>
    </row>
    <row r="53" spans="1:55" ht="19.5" customHeight="1">
      <c r="A53" s="192"/>
      <c r="B53" s="193" t="s">
        <v>2214</v>
      </c>
      <c r="C53" s="193" t="s">
        <v>2217</v>
      </c>
      <c r="D53" s="193" t="s">
        <v>717</v>
      </c>
      <c r="E53" s="193" t="s">
        <v>891</v>
      </c>
      <c r="F53" s="193" t="s">
        <v>2294</v>
      </c>
      <c r="G53" s="193" t="s">
        <v>732</v>
      </c>
      <c r="H53" s="194">
        <v>978</v>
      </c>
      <c r="I53" s="195" t="s">
        <v>702</v>
      </c>
      <c r="J53" s="196">
        <v>1</v>
      </c>
      <c r="K53" s="196"/>
      <c r="L53" s="196">
        <v>1</v>
      </c>
      <c r="M53" s="194">
        <v>24.1</v>
      </c>
      <c r="N53" s="194">
        <v>24.1</v>
      </c>
      <c r="O53" s="194" t="s">
        <v>674</v>
      </c>
      <c r="P53" s="194" t="s">
        <v>11</v>
      </c>
      <c r="Q53" s="194" t="s">
        <v>703</v>
      </c>
      <c r="R53" s="194" t="s">
        <v>2160</v>
      </c>
      <c r="S53" s="194"/>
      <c r="T53" s="19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4">
        <f t="shared" ca="1" si="4"/>
        <v>1</v>
      </c>
      <c r="V53" s="194">
        <f t="shared" ca="1" si="5"/>
        <v>0</v>
      </c>
      <c r="W53" s="194"/>
      <c r="X53" s="194"/>
      <c r="Y53" s="194"/>
      <c r="Z53" s="194"/>
      <c r="AA53" s="194"/>
      <c r="AB53" s="194"/>
      <c r="AC53" s="194">
        <v>0.7</v>
      </c>
      <c r="AD53" s="197"/>
      <c r="AE53" s="192"/>
      <c r="AF53" s="192"/>
      <c r="AG53" s="198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2162</v>
      </c>
      <c r="AR53" s="201" t="s">
        <v>1977</v>
      </c>
      <c r="AS53" s="202"/>
      <c r="AT53" s="202" t="s">
        <v>1978</v>
      </c>
      <c r="AU53" s="196">
        <v>1</v>
      </c>
      <c r="AV53" s="204">
        <v>46181</v>
      </c>
      <c r="AW53" s="173">
        <f t="shared" si="6"/>
        <v>0</v>
      </c>
      <c r="AX53" s="205" t="s">
        <v>2209</v>
      </c>
      <c r="AY53" s="173"/>
      <c r="AZ53" s="173" t="s">
        <v>2210</v>
      </c>
      <c r="BA53" s="196">
        <v>1</v>
      </c>
      <c r="BB53" s="199">
        <v>46181</v>
      </c>
      <c r="BC53" s="173">
        <f t="shared" si="7"/>
        <v>0</v>
      </c>
    </row>
    <row r="54" spans="1:55" ht="19.5" customHeight="1">
      <c r="A54" s="192"/>
      <c r="B54" s="193" t="s">
        <v>2214</v>
      </c>
      <c r="C54" s="193" t="s">
        <v>2217</v>
      </c>
      <c r="D54" s="193" t="s">
        <v>781</v>
      </c>
      <c r="E54" s="193" t="s">
        <v>2223</v>
      </c>
      <c r="F54" s="193" t="s">
        <v>2296</v>
      </c>
      <c r="G54" s="193" t="s">
        <v>2037</v>
      </c>
      <c r="H54" s="194">
        <v>102</v>
      </c>
      <c r="I54" s="195" t="s">
        <v>702</v>
      </c>
      <c r="J54" s="196">
        <v>2</v>
      </c>
      <c r="K54" s="196"/>
      <c r="L54" s="196">
        <v>2</v>
      </c>
      <c r="M54" s="194">
        <v>1.2</v>
      </c>
      <c r="N54" s="194">
        <v>2.4</v>
      </c>
      <c r="O54" s="194" t="s">
        <v>674</v>
      </c>
      <c r="P54" s="194" t="s">
        <v>13</v>
      </c>
      <c r="Q54" s="194" t="s">
        <v>703</v>
      </c>
      <c r="R54" s="194" t="s">
        <v>2160</v>
      </c>
      <c r="S54" s="194"/>
      <c r="T54" s="19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4">
        <f t="shared" ca="1" si="4"/>
        <v>2</v>
      </c>
      <c r="V54" s="194">
        <f t="shared" ca="1" si="5"/>
        <v>0</v>
      </c>
      <c r="W54" s="194"/>
      <c r="X54" s="194"/>
      <c r="Y54" s="194"/>
      <c r="Z54" s="194"/>
      <c r="AA54" s="194"/>
      <c r="AB54" s="194"/>
      <c r="AC54" s="194">
        <v>0.1</v>
      </c>
      <c r="AD54" s="197"/>
      <c r="AE54" s="192"/>
      <c r="AF54" s="192"/>
      <c r="AG54" s="198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2162</v>
      </c>
      <c r="AR54" s="173" t="s">
        <v>2038</v>
      </c>
      <c r="AS54" s="173"/>
      <c r="AT54" s="173" t="s">
        <v>2039</v>
      </c>
      <c r="AU54" s="196">
        <v>2</v>
      </c>
      <c r="AV54" s="199">
        <v>46181</v>
      </c>
      <c r="AW54" s="173">
        <f t="shared" si="6"/>
        <v>0</v>
      </c>
      <c r="AX54" s="173" t="s">
        <v>2038</v>
      </c>
      <c r="AY54" s="173"/>
      <c r="AZ54" s="173" t="s">
        <v>2224</v>
      </c>
      <c r="BA54" s="196">
        <v>2</v>
      </c>
      <c r="BB54" s="199">
        <v>46181</v>
      </c>
      <c r="BC54" s="173">
        <f t="shared" si="7"/>
        <v>0</v>
      </c>
    </row>
    <row r="55" spans="1:55" ht="19.5" customHeight="1">
      <c r="A55" s="192"/>
      <c r="B55" s="193" t="s">
        <v>2214</v>
      </c>
      <c r="C55" s="193" t="s">
        <v>2217</v>
      </c>
      <c r="D55" s="193" t="s">
        <v>2042</v>
      </c>
      <c r="E55" s="193" t="s">
        <v>2225</v>
      </c>
      <c r="F55" s="193" t="s">
        <v>2297</v>
      </c>
      <c r="G55" s="193" t="s">
        <v>2041</v>
      </c>
      <c r="H55" s="194">
        <v>16</v>
      </c>
      <c r="I55" s="195" t="s">
        <v>2043</v>
      </c>
      <c r="J55" s="196">
        <v>8</v>
      </c>
      <c r="K55" s="196"/>
      <c r="L55" s="196">
        <v>8</v>
      </c>
      <c r="M55" s="194">
        <v>0.1</v>
      </c>
      <c r="N55" s="194">
        <v>0.8</v>
      </c>
      <c r="O55" s="194" t="s">
        <v>674</v>
      </c>
      <c r="P55" s="194" t="s">
        <v>14</v>
      </c>
      <c r="Q55" s="194" t="s">
        <v>682</v>
      </c>
      <c r="R55" s="194" t="s">
        <v>2160</v>
      </c>
      <c r="S55" s="194"/>
      <c r="T55" s="19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4">
        <f t="shared" ca="1" si="4"/>
        <v>8</v>
      </c>
      <c r="V55" s="194">
        <f t="shared" ca="1" si="5"/>
        <v>0</v>
      </c>
      <c r="W55" s="194"/>
      <c r="X55" s="194"/>
      <c r="Y55" s="194"/>
      <c r="Z55" s="194"/>
      <c r="AA55" s="194"/>
      <c r="AB55" s="194"/>
      <c r="AC55" s="194">
        <v>0</v>
      </c>
      <c r="AD55" s="197"/>
      <c r="AE55" s="192"/>
      <c r="AF55" s="192"/>
      <c r="AG55" s="198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8"/>
      <c r="AS55" s="189"/>
      <c r="AT55" s="188"/>
      <c r="AU55" s="190"/>
      <c r="AV55" s="191"/>
      <c r="AW55" s="188"/>
      <c r="AX55" s="188"/>
      <c r="AY55" s="189"/>
      <c r="AZ55" s="188"/>
      <c r="BA55" s="190"/>
      <c r="BB55" s="191"/>
      <c r="BC55" s="188"/>
    </row>
    <row r="56" spans="1:55" ht="19.5" customHeight="1">
      <c r="A56" s="192"/>
      <c r="B56" s="193" t="s">
        <v>2214</v>
      </c>
      <c r="C56" s="193" t="s">
        <v>2217</v>
      </c>
      <c r="D56" s="193" t="s">
        <v>781</v>
      </c>
      <c r="E56" s="193" t="s">
        <v>834</v>
      </c>
      <c r="F56" s="193" t="s">
        <v>2298</v>
      </c>
      <c r="G56" s="193" t="s">
        <v>1130</v>
      </c>
      <c r="H56" s="194">
        <v>182</v>
      </c>
      <c r="I56" s="195" t="s">
        <v>702</v>
      </c>
      <c r="J56" s="196">
        <v>4</v>
      </c>
      <c r="K56" s="196"/>
      <c r="L56" s="196">
        <v>4</v>
      </c>
      <c r="M56" s="194">
        <v>1</v>
      </c>
      <c r="N56" s="194">
        <v>3.8</v>
      </c>
      <c r="O56" s="194" t="s">
        <v>674</v>
      </c>
      <c r="P56" s="194" t="s">
        <v>13</v>
      </c>
      <c r="Q56" s="194" t="s">
        <v>703</v>
      </c>
      <c r="R56" s="194" t="s">
        <v>2160</v>
      </c>
      <c r="S56" s="194"/>
      <c r="T56" s="19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4">
        <f t="shared" ca="1" si="4"/>
        <v>0</v>
      </c>
      <c r="V56" s="194">
        <f t="shared" ca="1" si="5"/>
        <v>1</v>
      </c>
      <c r="W56" s="194"/>
      <c r="X56" s="194"/>
      <c r="Y56" s="194"/>
      <c r="Z56" s="194"/>
      <c r="AA56" s="194"/>
      <c r="AB56" s="194"/>
      <c r="AC56" s="194">
        <v>0.1</v>
      </c>
      <c r="AD56" s="197"/>
      <c r="AE56" s="192"/>
      <c r="AF56" s="192"/>
      <c r="AG56" s="198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2162</v>
      </c>
      <c r="AR56" s="173" t="s">
        <v>2045</v>
      </c>
      <c r="AS56" s="173"/>
      <c r="AT56" s="173" t="s">
        <v>2046</v>
      </c>
      <c r="AU56" s="196">
        <v>4</v>
      </c>
      <c r="AV56" s="199">
        <v>46181</v>
      </c>
      <c r="AW56" s="173">
        <f>+L56-AU56</f>
        <v>0</v>
      </c>
      <c r="AX56" s="173" t="s">
        <v>2226</v>
      </c>
      <c r="AY56" s="173"/>
      <c r="AZ56" s="173" t="s">
        <v>2227</v>
      </c>
      <c r="BA56" s="173">
        <v>4</v>
      </c>
      <c r="BB56" s="199">
        <v>46181</v>
      </c>
      <c r="BC56" s="173">
        <f>+L56-BA56</f>
        <v>0</v>
      </c>
    </row>
    <row r="57" spans="1:55" ht="19.5" customHeight="1">
      <c r="A57" s="192"/>
      <c r="B57" s="193" t="s">
        <v>2214</v>
      </c>
      <c r="C57" s="193" t="s">
        <v>2217</v>
      </c>
      <c r="D57" s="193" t="s">
        <v>781</v>
      </c>
      <c r="E57" s="193" t="s">
        <v>1026</v>
      </c>
      <c r="F57" s="193" t="s">
        <v>2299</v>
      </c>
      <c r="G57" s="193" t="s">
        <v>2048</v>
      </c>
      <c r="H57" s="194">
        <v>279</v>
      </c>
      <c r="I57" s="195" t="s">
        <v>702</v>
      </c>
      <c r="J57" s="196">
        <v>4</v>
      </c>
      <c r="K57" s="196"/>
      <c r="L57" s="196">
        <v>4</v>
      </c>
      <c r="M57" s="194">
        <v>1.7</v>
      </c>
      <c r="N57" s="194">
        <v>6.7</v>
      </c>
      <c r="O57" s="194" t="s">
        <v>674</v>
      </c>
      <c r="P57" s="194" t="s">
        <v>13</v>
      </c>
      <c r="Q57" s="194" t="s">
        <v>703</v>
      </c>
      <c r="R57" s="194" t="s">
        <v>2160</v>
      </c>
      <c r="S57" s="194"/>
      <c r="T57" s="19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4">
        <f t="shared" ca="1" si="4"/>
        <v>0</v>
      </c>
      <c r="V57" s="194">
        <f t="shared" ca="1" si="5"/>
        <v>1</v>
      </c>
      <c r="W57" s="194"/>
      <c r="X57" s="194"/>
      <c r="Y57" s="194"/>
      <c r="Z57" s="194"/>
      <c r="AA57" s="194"/>
      <c r="AB57" s="194"/>
      <c r="AC57" s="194">
        <v>0.2</v>
      </c>
      <c r="AD57" s="197"/>
      <c r="AE57" s="192"/>
      <c r="AF57" s="192"/>
      <c r="AG57" s="198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2162</v>
      </c>
      <c r="AR57" s="173" t="s">
        <v>2045</v>
      </c>
      <c r="AS57" s="173"/>
      <c r="AT57" s="173" t="s">
        <v>2046</v>
      </c>
      <c r="AU57" s="196">
        <v>4</v>
      </c>
      <c r="AV57" s="199">
        <v>46181</v>
      </c>
      <c r="AW57" s="173">
        <f>+L57-AU57</f>
        <v>0</v>
      </c>
      <c r="AX57" s="173" t="s">
        <v>2226</v>
      </c>
      <c r="AY57" s="173"/>
      <c r="AZ57" s="173" t="s">
        <v>2227</v>
      </c>
      <c r="BA57" s="173">
        <v>4</v>
      </c>
      <c r="BB57" s="199">
        <v>46181</v>
      </c>
      <c r="BC57" s="173">
        <f>+L57-BA57</f>
        <v>0</v>
      </c>
    </row>
    <row r="58" spans="1:55" ht="19.5" customHeight="1">
      <c r="A58" s="192"/>
      <c r="B58" s="193" t="s">
        <v>2214</v>
      </c>
      <c r="C58" s="193" t="s">
        <v>2217</v>
      </c>
      <c r="D58" s="193" t="s">
        <v>1997</v>
      </c>
      <c r="E58" s="193" t="s">
        <v>2228</v>
      </c>
      <c r="F58" s="193" t="s">
        <v>2300</v>
      </c>
      <c r="G58" s="193" t="s">
        <v>2050</v>
      </c>
      <c r="H58" s="194">
        <v>4644</v>
      </c>
      <c r="I58" s="195" t="s">
        <v>702</v>
      </c>
      <c r="J58" s="196">
        <v>1</v>
      </c>
      <c r="K58" s="196"/>
      <c r="L58" s="196">
        <v>1</v>
      </c>
      <c r="M58" s="194">
        <v>2610.6999999999998</v>
      </c>
      <c r="N58" s="194">
        <v>2610.6999999999998</v>
      </c>
      <c r="O58" s="194" t="s">
        <v>674</v>
      </c>
      <c r="P58" s="194" t="s">
        <v>13</v>
      </c>
      <c r="Q58" s="194" t="s">
        <v>703</v>
      </c>
      <c r="R58" s="194" t="s">
        <v>2160</v>
      </c>
      <c r="S58" s="194"/>
      <c r="T58" s="194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4">
        <f t="shared" ca="1" si="4"/>
        <v>1</v>
      </c>
      <c r="V58" s="194">
        <f t="shared" ca="1" si="5"/>
        <v>0</v>
      </c>
      <c r="W58" s="194"/>
      <c r="X58" s="194"/>
      <c r="Y58" s="194"/>
      <c r="Z58" s="194"/>
      <c r="AA58" s="194"/>
      <c r="AB58" s="194"/>
      <c r="AC58" s="194">
        <v>111.1</v>
      </c>
      <c r="AD58" s="197"/>
      <c r="AE58" s="192"/>
      <c r="AF58" s="192"/>
      <c r="AG58" s="198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2162</v>
      </c>
      <c r="AR58" s="173"/>
      <c r="AS58" s="173"/>
      <c r="AT58" s="173" t="s">
        <v>576</v>
      </c>
      <c r="AU58" s="196">
        <v>1</v>
      </c>
      <c r="AV58" s="199"/>
      <c r="AW58" s="173">
        <f>+L58-AU58</f>
        <v>0</v>
      </c>
      <c r="AX58" s="173"/>
      <c r="AY58" s="173"/>
      <c r="AZ58" s="173" t="s">
        <v>576</v>
      </c>
      <c r="BA58" s="196">
        <v>1</v>
      </c>
      <c r="BB58" s="199"/>
      <c r="BC58" s="173">
        <f>+L58-BA58</f>
        <v>0</v>
      </c>
    </row>
    <row r="59" spans="1:55" ht="19.5" customHeight="1">
      <c r="A59" s="373"/>
      <c r="B59" s="374" t="s">
        <v>4637</v>
      </c>
      <c r="C59" s="374" t="s">
        <v>4638</v>
      </c>
      <c r="D59" s="374" t="s">
        <v>4639</v>
      </c>
      <c r="E59" s="374"/>
      <c r="F59" s="374"/>
      <c r="G59" s="374" t="s">
        <v>4640</v>
      </c>
      <c r="H59" s="375"/>
      <c r="I59" s="376"/>
      <c r="J59" s="332"/>
      <c r="K59" s="332">
        <v>1</v>
      </c>
      <c r="L59" s="332"/>
      <c r="M59" s="375"/>
      <c r="N59" s="375">
        <v>70.099999999999994</v>
      </c>
      <c r="O59" s="375" t="s">
        <v>674</v>
      </c>
      <c r="P59" s="375"/>
      <c r="Q59" s="375"/>
      <c r="R59" s="375" t="s">
        <v>2160</v>
      </c>
      <c r="S59" s="375"/>
      <c r="T59" s="375"/>
      <c r="U59" s="375"/>
      <c r="V59" s="375"/>
      <c r="W59" s="375"/>
      <c r="X59" s="375"/>
      <c r="Y59" s="375"/>
      <c r="Z59" s="375"/>
      <c r="AA59" s="375"/>
      <c r="AB59" s="375"/>
      <c r="AC59" s="375"/>
      <c r="AD59" s="377" t="s">
        <v>4641</v>
      </c>
      <c r="AE59" s="373" t="s">
        <v>4642</v>
      </c>
      <c r="AF59" s="373"/>
      <c r="AG59" s="378" t="s">
        <v>677</v>
      </c>
      <c r="AH59" s="328" t="s">
        <v>880</v>
      </c>
      <c r="AI59" s="328"/>
      <c r="AJ59" s="328"/>
      <c r="AK59" s="328"/>
      <c r="AL59" s="328"/>
      <c r="AM59" s="328"/>
      <c r="AN59" s="328"/>
      <c r="AO59" s="328"/>
      <c r="AP59" s="328"/>
      <c r="AQ59" s="328" t="s">
        <v>2162</v>
      </c>
      <c r="AR59" s="328"/>
      <c r="AS59" s="329"/>
      <c r="AT59" s="328"/>
      <c r="AU59" s="332"/>
      <c r="AV59" s="333"/>
      <c r="AW59" s="328"/>
      <c r="AX59" s="328"/>
      <c r="AY59" s="329"/>
      <c r="AZ59" s="328"/>
      <c r="BA59" s="332"/>
      <c r="BB59" s="333"/>
      <c r="BC59" s="328"/>
    </row>
    <row r="60" spans="1:55" ht="19.5" customHeight="1">
      <c r="A60" s="379"/>
      <c r="B60" s="380" t="s">
        <v>4637</v>
      </c>
      <c r="C60" s="380" t="s">
        <v>4638</v>
      </c>
      <c r="D60" s="380" t="s">
        <v>781</v>
      </c>
      <c r="E60" s="380" t="s">
        <v>4643</v>
      </c>
      <c r="F60" s="380" t="s">
        <v>4619</v>
      </c>
      <c r="G60" s="380" t="s">
        <v>4644</v>
      </c>
      <c r="H60" s="381"/>
      <c r="I60" s="382" t="s">
        <v>702</v>
      </c>
      <c r="J60" s="383">
        <v>1</v>
      </c>
      <c r="K60" s="383"/>
      <c r="L60" s="383">
        <v>1</v>
      </c>
      <c r="M60" s="381">
        <v>40.4</v>
      </c>
      <c r="N60" s="381">
        <f>M60*L60</f>
        <v>40.4</v>
      </c>
      <c r="O60" s="381" t="s">
        <v>674</v>
      </c>
      <c r="P60" s="381" t="s">
        <v>13</v>
      </c>
      <c r="Q60" s="381" t="s">
        <v>703</v>
      </c>
      <c r="R60" s="381" t="s">
        <v>2160</v>
      </c>
      <c r="S60" s="381"/>
      <c r="T60" s="194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4">
        <f t="shared" ref="U60:U73" ca="1" si="8">+L60-T60</f>
        <v>1</v>
      </c>
      <c r="V60" s="194">
        <f t="shared" ref="V60:V73" ca="1" si="9">ROUNDDOWN(T60/J60,0)</f>
        <v>0</v>
      </c>
      <c r="W60" s="381"/>
      <c r="X60" s="381"/>
      <c r="Y60" s="381"/>
      <c r="Z60" s="381"/>
      <c r="AA60" s="381"/>
      <c r="AB60" s="381"/>
      <c r="AC60" s="381"/>
      <c r="AD60" s="384"/>
      <c r="AE60" s="379"/>
      <c r="AF60" s="379"/>
      <c r="AG60" s="385" t="s">
        <v>677</v>
      </c>
      <c r="AH60" s="386" t="s">
        <v>4645</v>
      </c>
      <c r="AI60" s="386"/>
      <c r="AJ60" s="386">
        <v>0</v>
      </c>
      <c r="AK60" s="386">
        <v>0</v>
      </c>
      <c r="AL60" s="386">
        <v>0</v>
      </c>
      <c r="AM60" s="386">
        <v>0</v>
      </c>
      <c r="AN60" s="386">
        <v>0</v>
      </c>
      <c r="AO60" s="386">
        <v>0</v>
      </c>
      <c r="AP60" s="386">
        <v>0</v>
      </c>
      <c r="AQ60" s="386" t="s">
        <v>2162</v>
      </c>
      <c r="AR60" s="386"/>
      <c r="AS60" s="387"/>
      <c r="AT60" s="386"/>
      <c r="AU60" s="383"/>
      <c r="AV60" s="388"/>
      <c r="AW60" s="386"/>
      <c r="AX60" s="386"/>
      <c r="AY60" s="387"/>
      <c r="AZ60" s="386"/>
      <c r="BA60" s="383"/>
      <c r="BB60" s="388"/>
      <c r="BC60" s="386"/>
    </row>
    <row r="61" spans="1:55" ht="19.5" customHeight="1">
      <c r="A61" s="379"/>
      <c r="B61" s="380" t="s">
        <v>4637</v>
      </c>
      <c r="C61" s="380" t="s">
        <v>4638</v>
      </c>
      <c r="D61" s="380" t="s">
        <v>781</v>
      </c>
      <c r="E61" s="380" t="s">
        <v>4646</v>
      </c>
      <c r="F61" s="380" t="s">
        <v>4620</v>
      </c>
      <c r="G61" s="380" t="s">
        <v>4647</v>
      </c>
      <c r="H61" s="381"/>
      <c r="I61" s="382" t="s">
        <v>702</v>
      </c>
      <c r="J61" s="383">
        <v>1</v>
      </c>
      <c r="K61" s="383"/>
      <c r="L61" s="383">
        <v>1</v>
      </c>
      <c r="M61" s="381">
        <v>2.7</v>
      </c>
      <c r="N61" s="381">
        <f t="shared" ref="N61:N73" si="10">M61*L61</f>
        <v>2.7</v>
      </c>
      <c r="O61" s="381" t="s">
        <v>674</v>
      </c>
      <c r="P61" s="381" t="s">
        <v>13</v>
      </c>
      <c r="Q61" s="381" t="s">
        <v>703</v>
      </c>
      <c r="R61" s="381" t="s">
        <v>2160</v>
      </c>
      <c r="S61" s="381"/>
      <c r="T61" s="19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4">
        <f t="shared" ca="1" si="8"/>
        <v>1</v>
      </c>
      <c r="V61" s="194">
        <f t="shared" ca="1" si="9"/>
        <v>0</v>
      </c>
      <c r="W61" s="381"/>
      <c r="X61" s="381"/>
      <c r="Y61" s="381"/>
      <c r="Z61" s="381"/>
      <c r="AA61" s="381"/>
      <c r="AB61" s="381"/>
      <c r="AC61" s="381"/>
      <c r="AD61" s="384"/>
      <c r="AE61" s="379"/>
      <c r="AF61" s="379"/>
      <c r="AG61" s="385" t="s">
        <v>677</v>
      </c>
      <c r="AH61" s="386" t="s">
        <v>4645</v>
      </c>
      <c r="AI61" s="386"/>
      <c r="AJ61" s="386">
        <v>0</v>
      </c>
      <c r="AK61" s="386">
        <v>0</v>
      </c>
      <c r="AL61" s="386">
        <v>0</v>
      </c>
      <c r="AM61" s="386">
        <v>0</v>
      </c>
      <c r="AN61" s="386">
        <v>0</v>
      </c>
      <c r="AO61" s="386">
        <v>0</v>
      </c>
      <c r="AP61" s="386">
        <v>0</v>
      </c>
      <c r="AQ61" s="386" t="s">
        <v>2162</v>
      </c>
      <c r="AR61" s="386"/>
      <c r="AS61" s="387"/>
      <c r="AT61" s="386"/>
      <c r="AU61" s="383"/>
      <c r="AV61" s="388"/>
      <c r="AW61" s="386"/>
      <c r="AX61" s="386"/>
      <c r="AY61" s="387"/>
      <c r="AZ61" s="386"/>
      <c r="BA61" s="383"/>
      <c r="BB61" s="388"/>
      <c r="BC61" s="386"/>
    </row>
    <row r="62" spans="1:55" ht="19.5" customHeight="1">
      <c r="A62" s="379"/>
      <c r="B62" s="380" t="s">
        <v>4637</v>
      </c>
      <c r="C62" s="380" t="s">
        <v>4638</v>
      </c>
      <c r="D62" s="380" t="s">
        <v>874</v>
      </c>
      <c r="E62" s="380">
        <v>110</v>
      </c>
      <c r="F62" s="380" t="s">
        <v>4623</v>
      </c>
      <c r="G62" s="380" t="s">
        <v>4648</v>
      </c>
      <c r="H62" s="381">
        <v>535</v>
      </c>
      <c r="I62" s="382" t="s">
        <v>702</v>
      </c>
      <c r="J62" s="383">
        <v>1</v>
      </c>
      <c r="K62" s="383"/>
      <c r="L62" s="383">
        <v>1</v>
      </c>
      <c r="M62" s="381">
        <v>1.2</v>
      </c>
      <c r="N62" s="381">
        <f t="shared" si="10"/>
        <v>1.2</v>
      </c>
      <c r="O62" s="381" t="s">
        <v>674</v>
      </c>
      <c r="P62" s="381" t="s">
        <v>11</v>
      </c>
      <c r="Q62" s="381" t="s">
        <v>786</v>
      </c>
      <c r="R62" s="381" t="s">
        <v>2160</v>
      </c>
      <c r="S62" s="381"/>
      <c r="T62" s="194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4">
        <f t="shared" ca="1" si="8"/>
        <v>1</v>
      </c>
      <c r="V62" s="194">
        <f t="shared" ca="1" si="9"/>
        <v>0</v>
      </c>
      <c r="W62" s="381"/>
      <c r="X62" s="381"/>
      <c r="Y62" s="381"/>
      <c r="Z62" s="381"/>
      <c r="AA62" s="381"/>
      <c r="AB62" s="381"/>
      <c r="AC62" s="381"/>
      <c r="AD62" s="384"/>
      <c r="AE62" s="379"/>
      <c r="AF62" s="379"/>
      <c r="AG62" s="385" t="s">
        <v>677</v>
      </c>
      <c r="AH62" s="386" t="s">
        <v>4645</v>
      </c>
      <c r="AI62" s="386"/>
      <c r="AJ62" s="386">
        <v>0</v>
      </c>
      <c r="AK62" s="386">
        <v>0</v>
      </c>
      <c r="AL62" s="386">
        <v>1</v>
      </c>
      <c r="AM62" s="386">
        <v>0</v>
      </c>
      <c r="AN62" s="386">
        <v>0</v>
      </c>
      <c r="AO62" s="386">
        <v>0</v>
      </c>
      <c r="AP62" s="386">
        <v>0</v>
      </c>
      <c r="AQ62" s="386" t="s">
        <v>2162</v>
      </c>
      <c r="AR62" s="386"/>
      <c r="AS62" s="387"/>
      <c r="AT62" s="386"/>
      <c r="AU62" s="383"/>
      <c r="AV62" s="388"/>
      <c r="AW62" s="386"/>
      <c r="AX62" s="386"/>
      <c r="AY62" s="387"/>
      <c r="AZ62" s="386"/>
      <c r="BA62" s="383"/>
      <c r="BB62" s="388"/>
      <c r="BC62" s="386"/>
    </row>
    <row r="63" spans="1:55" ht="19.5" customHeight="1">
      <c r="A63" s="379"/>
      <c r="B63" s="380" t="s">
        <v>4637</v>
      </c>
      <c r="C63" s="380" t="s">
        <v>4638</v>
      </c>
      <c r="D63" s="380" t="s">
        <v>4649</v>
      </c>
      <c r="E63" s="380">
        <v>127</v>
      </c>
      <c r="F63" s="380" t="s">
        <v>4627</v>
      </c>
      <c r="G63" s="380" t="s">
        <v>4650</v>
      </c>
      <c r="H63" s="381"/>
      <c r="I63" s="382" t="s">
        <v>702</v>
      </c>
      <c r="J63" s="383">
        <v>1</v>
      </c>
      <c r="K63" s="383"/>
      <c r="L63" s="383">
        <v>1</v>
      </c>
      <c r="M63" s="381">
        <v>2.1</v>
      </c>
      <c r="N63" s="381">
        <f t="shared" si="10"/>
        <v>2.1</v>
      </c>
      <c r="O63" s="381" t="s">
        <v>674</v>
      </c>
      <c r="P63" s="381" t="s">
        <v>13</v>
      </c>
      <c r="Q63" s="381" t="s">
        <v>786</v>
      </c>
      <c r="R63" s="381" t="s">
        <v>2160</v>
      </c>
      <c r="S63" s="381"/>
      <c r="T63" s="19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4">
        <f t="shared" ca="1" si="8"/>
        <v>1</v>
      </c>
      <c r="V63" s="194">
        <f t="shared" ca="1" si="9"/>
        <v>0</v>
      </c>
      <c r="W63" s="381"/>
      <c r="X63" s="381"/>
      <c r="Y63" s="381"/>
      <c r="Z63" s="381"/>
      <c r="AA63" s="381"/>
      <c r="AB63" s="381"/>
      <c r="AC63" s="381"/>
      <c r="AD63" s="384"/>
      <c r="AE63" s="379"/>
      <c r="AF63" s="379"/>
      <c r="AG63" s="385" t="s">
        <v>677</v>
      </c>
      <c r="AH63" s="386" t="s">
        <v>4645</v>
      </c>
      <c r="AI63" s="386"/>
      <c r="AJ63" s="386">
        <v>1</v>
      </c>
      <c r="AK63" s="386">
        <v>0</v>
      </c>
      <c r="AL63" s="386">
        <v>1</v>
      </c>
      <c r="AM63" s="386">
        <v>1</v>
      </c>
      <c r="AN63" s="386">
        <v>0</v>
      </c>
      <c r="AO63" s="386">
        <v>0</v>
      </c>
      <c r="AP63" s="386">
        <v>0</v>
      </c>
      <c r="AQ63" s="386" t="s">
        <v>2162</v>
      </c>
      <c r="AR63" s="386"/>
      <c r="AS63" s="387"/>
      <c r="AT63" s="386"/>
      <c r="AU63" s="383"/>
      <c r="AV63" s="388"/>
      <c r="AW63" s="386"/>
      <c r="AX63" s="386"/>
      <c r="AY63" s="387"/>
      <c r="AZ63" s="386"/>
      <c r="BA63" s="383"/>
      <c r="BB63" s="388"/>
      <c r="BC63" s="386"/>
    </row>
    <row r="64" spans="1:55" ht="19.5" customHeight="1">
      <c r="A64" s="379"/>
      <c r="B64" s="380" t="s">
        <v>4637</v>
      </c>
      <c r="C64" s="380" t="s">
        <v>4638</v>
      </c>
      <c r="D64" s="380" t="s">
        <v>781</v>
      </c>
      <c r="E64" s="380" t="s">
        <v>4651</v>
      </c>
      <c r="F64" s="380" t="s">
        <v>4621</v>
      </c>
      <c r="G64" s="380" t="s">
        <v>4652</v>
      </c>
      <c r="H64" s="381"/>
      <c r="I64" s="382" t="s">
        <v>702</v>
      </c>
      <c r="J64" s="383">
        <v>10</v>
      </c>
      <c r="K64" s="383"/>
      <c r="L64" s="383">
        <v>10</v>
      </c>
      <c r="M64" s="381">
        <v>0.2</v>
      </c>
      <c r="N64" s="381">
        <f t="shared" si="10"/>
        <v>2</v>
      </c>
      <c r="O64" s="381" t="s">
        <v>674</v>
      </c>
      <c r="P64" s="381" t="s">
        <v>13</v>
      </c>
      <c r="Q64" s="381" t="s">
        <v>703</v>
      </c>
      <c r="R64" s="381" t="s">
        <v>2160</v>
      </c>
      <c r="S64" s="381"/>
      <c r="T64" s="19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4">
        <f t="shared" ca="1" si="8"/>
        <v>10</v>
      </c>
      <c r="V64" s="194">
        <f t="shared" ca="1" si="9"/>
        <v>0</v>
      </c>
      <c r="W64" s="381"/>
      <c r="X64" s="381"/>
      <c r="Y64" s="381"/>
      <c r="Z64" s="381"/>
      <c r="AA64" s="381"/>
      <c r="AB64" s="381"/>
      <c r="AC64" s="381"/>
      <c r="AD64" s="384"/>
      <c r="AE64" s="379"/>
      <c r="AF64" s="379"/>
      <c r="AG64" s="385" t="s">
        <v>677</v>
      </c>
      <c r="AH64" s="386" t="s">
        <v>4645</v>
      </c>
      <c r="AI64" s="386"/>
      <c r="AJ64" s="386">
        <v>0</v>
      </c>
      <c r="AK64" s="386">
        <v>0</v>
      </c>
      <c r="AL64" s="386">
        <v>0</v>
      </c>
      <c r="AM64" s="386">
        <v>0</v>
      </c>
      <c r="AN64" s="386">
        <v>0</v>
      </c>
      <c r="AO64" s="386">
        <v>0</v>
      </c>
      <c r="AP64" s="386">
        <v>0</v>
      </c>
      <c r="AQ64" s="386" t="s">
        <v>2162</v>
      </c>
      <c r="AR64" s="386"/>
      <c r="AS64" s="387"/>
      <c r="AT64" s="386"/>
      <c r="AU64" s="383"/>
      <c r="AV64" s="388"/>
      <c r="AW64" s="386"/>
      <c r="AX64" s="386"/>
      <c r="AY64" s="387"/>
      <c r="AZ64" s="386"/>
      <c r="BA64" s="383"/>
      <c r="BB64" s="388"/>
      <c r="BC64" s="386"/>
    </row>
    <row r="65" spans="1:55" ht="19.5" customHeight="1">
      <c r="A65" s="379"/>
      <c r="B65" s="380" t="s">
        <v>4637</v>
      </c>
      <c r="C65" s="380" t="s">
        <v>4638</v>
      </c>
      <c r="D65" s="380" t="s">
        <v>781</v>
      </c>
      <c r="E65" s="380" t="s">
        <v>4653</v>
      </c>
      <c r="F65" s="380" t="s">
        <v>4622</v>
      </c>
      <c r="G65" s="380" t="s">
        <v>4654</v>
      </c>
      <c r="H65" s="381"/>
      <c r="I65" s="382" t="s">
        <v>702</v>
      </c>
      <c r="J65" s="383">
        <v>20</v>
      </c>
      <c r="K65" s="383"/>
      <c r="L65" s="383">
        <v>20</v>
      </c>
      <c r="M65" s="381">
        <v>0.1</v>
      </c>
      <c r="N65" s="381">
        <f t="shared" si="10"/>
        <v>2</v>
      </c>
      <c r="O65" s="381" t="s">
        <v>674</v>
      </c>
      <c r="P65" s="381" t="s">
        <v>13</v>
      </c>
      <c r="Q65" s="381" t="s">
        <v>703</v>
      </c>
      <c r="R65" s="381" t="s">
        <v>2160</v>
      </c>
      <c r="S65" s="381"/>
      <c r="T65" s="19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4">
        <f t="shared" ca="1" si="8"/>
        <v>20</v>
      </c>
      <c r="V65" s="194">
        <f t="shared" ca="1" si="9"/>
        <v>0</v>
      </c>
      <c r="W65" s="381"/>
      <c r="X65" s="381"/>
      <c r="Y65" s="381"/>
      <c r="Z65" s="381"/>
      <c r="AA65" s="381"/>
      <c r="AB65" s="381"/>
      <c r="AC65" s="381"/>
      <c r="AD65" s="384"/>
      <c r="AE65" s="379"/>
      <c r="AF65" s="379"/>
      <c r="AG65" s="385" t="s">
        <v>677</v>
      </c>
      <c r="AH65" s="386" t="s">
        <v>4645</v>
      </c>
      <c r="AI65" s="386"/>
      <c r="AJ65" s="386">
        <v>1</v>
      </c>
      <c r="AK65" s="386">
        <v>0</v>
      </c>
      <c r="AL65" s="386">
        <v>0</v>
      </c>
      <c r="AM65" s="386">
        <v>0</v>
      </c>
      <c r="AN65" s="386">
        <v>0</v>
      </c>
      <c r="AO65" s="386">
        <v>0</v>
      </c>
      <c r="AP65" s="386">
        <v>0</v>
      </c>
      <c r="AQ65" s="386" t="s">
        <v>2162</v>
      </c>
      <c r="AR65" s="386"/>
      <c r="AS65" s="387"/>
      <c r="AT65" s="386"/>
      <c r="AU65" s="383"/>
      <c r="AV65" s="388"/>
      <c r="AW65" s="386"/>
      <c r="AX65" s="386"/>
      <c r="AY65" s="387"/>
      <c r="AZ65" s="386"/>
      <c r="BA65" s="383"/>
      <c r="BB65" s="388"/>
      <c r="BC65" s="386"/>
    </row>
    <row r="66" spans="1:55" ht="19.5" customHeight="1">
      <c r="A66" s="379"/>
      <c r="B66" s="380" t="s">
        <v>4637</v>
      </c>
      <c r="C66" s="380" t="s">
        <v>4638</v>
      </c>
      <c r="D66" s="380" t="s">
        <v>4655</v>
      </c>
      <c r="E66" s="380" t="s">
        <v>4656</v>
      </c>
      <c r="F66" s="193" t="s">
        <v>4631</v>
      </c>
      <c r="G66" s="380" t="s">
        <v>4657</v>
      </c>
      <c r="H66" s="381"/>
      <c r="I66" s="382" t="s">
        <v>683</v>
      </c>
      <c r="J66" s="383">
        <v>10</v>
      </c>
      <c r="K66" s="383"/>
      <c r="L66" s="383">
        <v>10</v>
      </c>
      <c r="M66" s="381">
        <v>0.1</v>
      </c>
      <c r="N66" s="381">
        <f t="shared" si="10"/>
        <v>1</v>
      </c>
      <c r="O66" s="381" t="s">
        <v>674</v>
      </c>
      <c r="P66" s="381" t="s">
        <v>14</v>
      </c>
      <c r="Q66" s="381" t="s">
        <v>682</v>
      </c>
      <c r="R66" s="381" t="s">
        <v>2160</v>
      </c>
      <c r="S66" s="381"/>
      <c r="T66" s="19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4">
        <f t="shared" ca="1" si="8"/>
        <v>10</v>
      </c>
      <c r="V66" s="194">
        <f t="shared" ca="1" si="9"/>
        <v>0</v>
      </c>
      <c r="W66" s="381"/>
      <c r="X66" s="381"/>
      <c r="Y66" s="381"/>
      <c r="Z66" s="381"/>
      <c r="AA66" s="381"/>
      <c r="AB66" s="381"/>
      <c r="AC66" s="381"/>
      <c r="AD66" s="384"/>
      <c r="AE66" s="379"/>
      <c r="AF66" s="379"/>
      <c r="AG66" s="385"/>
      <c r="AH66" s="386" t="s">
        <v>880</v>
      </c>
      <c r="AI66" s="386"/>
      <c r="AJ66" s="386"/>
      <c r="AK66" s="386"/>
      <c r="AL66" s="386"/>
      <c r="AM66" s="386"/>
      <c r="AN66" s="386"/>
      <c r="AO66" s="386"/>
      <c r="AP66" s="386"/>
      <c r="AQ66" s="386" t="s">
        <v>14</v>
      </c>
      <c r="AR66" s="386"/>
      <c r="AS66" s="387"/>
      <c r="AT66" s="386"/>
      <c r="AU66" s="383"/>
      <c r="AV66" s="388"/>
      <c r="AW66" s="386"/>
      <c r="AX66" s="386"/>
      <c r="AY66" s="387"/>
      <c r="AZ66" s="386"/>
      <c r="BA66" s="383"/>
      <c r="BB66" s="388"/>
      <c r="BC66" s="386"/>
    </row>
    <row r="67" spans="1:55" ht="19.5" customHeight="1">
      <c r="A67" s="379"/>
      <c r="B67" s="380" t="s">
        <v>4637</v>
      </c>
      <c r="C67" s="380" t="s">
        <v>4638</v>
      </c>
      <c r="D67" s="380" t="s">
        <v>4658</v>
      </c>
      <c r="E67" s="380" t="s">
        <v>4659</v>
      </c>
      <c r="F67" s="193" t="s">
        <v>4628</v>
      </c>
      <c r="G67" s="380" t="s">
        <v>4660</v>
      </c>
      <c r="H67" s="381"/>
      <c r="I67" s="382" t="s">
        <v>683</v>
      </c>
      <c r="J67" s="383">
        <v>10</v>
      </c>
      <c r="K67" s="383"/>
      <c r="L67" s="383">
        <v>10</v>
      </c>
      <c r="M67" s="381">
        <v>0.1</v>
      </c>
      <c r="N67" s="381">
        <f t="shared" si="10"/>
        <v>1</v>
      </c>
      <c r="O67" s="381" t="s">
        <v>674</v>
      </c>
      <c r="P67" s="381" t="s">
        <v>14</v>
      </c>
      <c r="Q67" s="381" t="s">
        <v>682</v>
      </c>
      <c r="R67" s="381" t="s">
        <v>2160</v>
      </c>
      <c r="S67" s="381"/>
      <c r="T67" s="19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4">
        <f t="shared" ca="1" si="8"/>
        <v>10</v>
      </c>
      <c r="V67" s="194">
        <f t="shared" ca="1" si="9"/>
        <v>0</v>
      </c>
      <c r="W67" s="381"/>
      <c r="X67" s="381"/>
      <c r="Y67" s="381"/>
      <c r="Z67" s="381"/>
      <c r="AA67" s="381"/>
      <c r="AB67" s="381"/>
      <c r="AC67" s="381"/>
      <c r="AD67" s="384"/>
      <c r="AE67" s="379"/>
      <c r="AF67" s="379"/>
      <c r="AG67" s="385"/>
      <c r="AH67" s="386" t="s">
        <v>880</v>
      </c>
      <c r="AI67" s="386"/>
      <c r="AJ67" s="386"/>
      <c r="AK67" s="386"/>
      <c r="AL67" s="386"/>
      <c r="AM67" s="386"/>
      <c r="AN67" s="386"/>
      <c r="AO67" s="386"/>
      <c r="AP67" s="386"/>
      <c r="AQ67" s="386" t="s">
        <v>14</v>
      </c>
      <c r="AR67" s="386"/>
      <c r="AS67" s="387"/>
      <c r="AT67" s="386"/>
      <c r="AU67" s="383"/>
      <c r="AV67" s="388"/>
      <c r="AW67" s="386"/>
      <c r="AX67" s="386"/>
      <c r="AY67" s="387"/>
      <c r="AZ67" s="386"/>
      <c r="BA67" s="383"/>
      <c r="BB67" s="388"/>
      <c r="BC67" s="386"/>
    </row>
    <row r="68" spans="1:55" ht="19.5" customHeight="1">
      <c r="A68" s="379"/>
      <c r="B68" s="380" t="s">
        <v>4637</v>
      </c>
      <c r="C68" s="380" t="s">
        <v>4638</v>
      </c>
      <c r="D68" s="380" t="s">
        <v>4661</v>
      </c>
      <c r="E68" s="380" t="s">
        <v>4662</v>
      </c>
      <c r="F68" s="193" t="s">
        <v>4629</v>
      </c>
      <c r="G68" s="380" t="s">
        <v>4663</v>
      </c>
      <c r="H68" s="381"/>
      <c r="I68" s="382" t="s">
        <v>683</v>
      </c>
      <c r="J68" s="383">
        <v>10</v>
      </c>
      <c r="K68" s="383"/>
      <c r="L68" s="383">
        <v>10</v>
      </c>
      <c r="M68" s="381">
        <v>0.1</v>
      </c>
      <c r="N68" s="381">
        <f t="shared" si="10"/>
        <v>1</v>
      </c>
      <c r="O68" s="381" t="s">
        <v>674</v>
      </c>
      <c r="P68" s="381" t="s">
        <v>14</v>
      </c>
      <c r="Q68" s="381" t="s">
        <v>682</v>
      </c>
      <c r="R68" s="381" t="s">
        <v>2160</v>
      </c>
      <c r="S68" s="381"/>
      <c r="T68" s="194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4">
        <f t="shared" ca="1" si="8"/>
        <v>10</v>
      </c>
      <c r="V68" s="194">
        <f t="shared" ca="1" si="9"/>
        <v>0</v>
      </c>
      <c r="W68" s="381"/>
      <c r="X68" s="381"/>
      <c r="Y68" s="381"/>
      <c r="Z68" s="381"/>
      <c r="AA68" s="381"/>
      <c r="AB68" s="381"/>
      <c r="AC68" s="381"/>
      <c r="AD68" s="384"/>
      <c r="AE68" s="379"/>
      <c r="AF68" s="379"/>
      <c r="AG68" s="385"/>
      <c r="AH68" s="386" t="s">
        <v>880</v>
      </c>
      <c r="AI68" s="386"/>
      <c r="AJ68" s="386"/>
      <c r="AK68" s="386"/>
      <c r="AL68" s="386"/>
      <c r="AM68" s="386"/>
      <c r="AN68" s="386"/>
      <c r="AO68" s="386"/>
      <c r="AP68" s="386"/>
      <c r="AQ68" s="386" t="s">
        <v>14</v>
      </c>
      <c r="AR68" s="386"/>
      <c r="AS68" s="387"/>
      <c r="AT68" s="386"/>
      <c r="AU68" s="383"/>
      <c r="AV68" s="388"/>
      <c r="AW68" s="386"/>
      <c r="AX68" s="386"/>
      <c r="AY68" s="387"/>
      <c r="AZ68" s="386"/>
      <c r="BA68" s="383"/>
      <c r="BB68" s="388"/>
      <c r="BC68" s="386"/>
    </row>
    <row r="69" spans="1:55" ht="19.5" customHeight="1">
      <c r="A69" s="379"/>
      <c r="B69" s="380" t="s">
        <v>4637</v>
      </c>
      <c r="C69" s="380" t="s">
        <v>4638</v>
      </c>
      <c r="D69" s="380" t="s">
        <v>4664</v>
      </c>
      <c r="E69" s="380" t="s">
        <v>4665</v>
      </c>
      <c r="F69" s="193" t="s">
        <v>4630</v>
      </c>
      <c r="G69" s="380" t="s">
        <v>4666</v>
      </c>
      <c r="H69" s="381"/>
      <c r="I69" s="382" t="s">
        <v>683</v>
      </c>
      <c r="J69" s="383">
        <v>10</v>
      </c>
      <c r="K69" s="383"/>
      <c r="L69" s="383">
        <v>10</v>
      </c>
      <c r="M69" s="381">
        <v>0.1</v>
      </c>
      <c r="N69" s="381">
        <f t="shared" si="10"/>
        <v>1</v>
      </c>
      <c r="O69" s="381" t="s">
        <v>674</v>
      </c>
      <c r="P69" s="381" t="s">
        <v>14</v>
      </c>
      <c r="Q69" s="381" t="s">
        <v>682</v>
      </c>
      <c r="R69" s="381" t="s">
        <v>2160</v>
      </c>
      <c r="S69" s="381"/>
      <c r="T69" s="19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4">
        <f t="shared" ca="1" si="8"/>
        <v>10</v>
      </c>
      <c r="V69" s="194">
        <f t="shared" ca="1" si="9"/>
        <v>0</v>
      </c>
      <c r="W69" s="381"/>
      <c r="X69" s="381"/>
      <c r="Y69" s="381"/>
      <c r="Z69" s="381"/>
      <c r="AA69" s="381"/>
      <c r="AB69" s="381"/>
      <c r="AC69" s="381"/>
      <c r="AD69" s="384"/>
      <c r="AE69" s="379"/>
      <c r="AF69" s="379"/>
      <c r="AG69" s="385"/>
      <c r="AH69" s="386" t="s">
        <v>880</v>
      </c>
      <c r="AI69" s="386"/>
      <c r="AJ69" s="386"/>
      <c r="AK69" s="386"/>
      <c r="AL69" s="386"/>
      <c r="AM69" s="386"/>
      <c r="AN69" s="386"/>
      <c r="AO69" s="386"/>
      <c r="AP69" s="386"/>
      <c r="AQ69" s="386" t="s">
        <v>14</v>
      </c>
      <c r="AR69" s="386"/>
      <c r="AS69" s="387"/>
      <c r="AT69" s="386"/>
      <c r="AU69" s="383"/>
      <c r="AV69" s="388"/>
      <c r="AW69" s="386"/>
      <c r="AX69" s="386"/>
      <c r="AY69" s="387"/>
      <c r="AZ69" s="386"/>
      <c r="BA69" s="383"/>
      <c r="BB69" s="388"/>
      <c r="BC69" s="386"/>
    </row>
    <row r="70" spans="1:55" ht="19.5" customHeight="1">
      <c r="A70" s="379"/>
      <c r="B70" s="380" t="s">
        <v>4637</v>
      </c>
      <c r="C70" s="380" t="s">
        <v>4638</v>
      </c>
      <c r="D70" s="380" t="s">
        <v>4655</v>
      </c>
      <c r="E70" s="380" t="s">
        <v>4667</v>
      </c>
      <c r="F70" s="193" t="s">
        <v>4632</v>
      </c>
      <c r="G70" s="380" t="s">
        <v>4668</v>
      </c>
      <c r="H70" s="381"/>
      <c r="I70" s="382" t="s">
        <v>683</v>
      </c>
      <c r="J70" s="383">
        <v>10</v>
      </c>
      <c r="K70" s="383"/>
      <c r="L70" s="383">
        <v>10</v>
      </c>
      <c r="M70" s="381">
        <v>0.1</v>
      </c>
      <c r="N70" s="381">
        <f t="shared" si="10"/>
        <v>1</v>
      </c>
      <c r="O70" s="381" t="s">
        <v>674</v>
      </c>
      <c r="P70" s="381" t="s">
        <v>14</v>
      </c>
      <c r="Q70" s="381" t="s">
        <v>682</v>
      </c>
      <c r="R70" s="381" t="s">
        <v>2160</v>
      </c>
      <c r="S70" s="381"/>
      <c r="T70" s="19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4">
        <f t="shared" ca="1" si="8"/>
        <v>10</v>
      </c>
      <c r="V70" s="194">
        <f t="shared" ca="1" si="9"/>
        <v>0</v>
      </c>
      <c r="W70" s="381"/>
      <c r="X70" s="381"/>
      <c r="Y70" s="381"/>
      <c r="Z70" s="381"/>
      <c r="AA70" s="381"/>
      <c r="AB70" s="381"/>
      <c r="AC70" s="381"/>
      <c r="AD70" s="384"/>
      <c r="AE70" s="379"/>
      <c r="AF70" s="379"/>
      <c r="AG70" s="385"/>
      <c r="AH70" s="386" t="s">
        <v>880</v>
      </c>
      <c r="AI70" s="386"/>
      <c r="AJ70" s="386"/>
      <c r="AK70" s="386"/>
      <c r="AL70" s="386"/>
      <c r="AM70" s="386"/>
      <c r="AN70" s="386"/>
      <c r="AO70" s="386"/>
      <c r="AP70" s="386"/>
      <c r="AQ70" s="386" t="s">
        <v>14</v>
      </c>
      <c r="AR70" s="386"/>
      <c r="AS70" s="387"/>
      <c r="AT70" s="386"/>
      <c r="AU70" s="383"/>
      <c r="AV70" s="388"/>
      <c r="AW70" s="386"/>
      <c r="AX70" s="386"/>
      <c r="AY70" s="387"/>
      <c r="AZ70" s="386"/>
      <c r="BA70" s="383"/>
      <c r="BB70" s="388"/>
      <c r="BC70" s="386"/>
    </row>
    <row r="71" spans="1:55" ht="19.5" customHeight="1">
      <c r="A71" s="379"/>
      <c r="B71" s="380" t="s">
        <v>4637</v>
      </c>
      <c r="C71" s="380" t="s">
        <v>4638</v>
      </c>
      <c r="D71" s="380" t="s">
        <v>4669</v>
      </c>
      <c r="E71" s="380" t="s">
        <v>4670</v>
      </c>
      <c r="F71" s="380" t="s">
        <v>4626</v>
      </c>
      <c r="G71" s="380" t="s">
        <v>4671</v>
      </c>
      <c r="H71" s="381">
        <v>1190</v>
      </c>
      <c r="I71" s="382" t="s">
        <v>702</v>
      </c>
      <c r="J71" s="383">
        <v>1</v>
      </c>
      <c r="K71" s="383"/>
      <c r="L71" s="383">
        <v>1</v>
      </c>
      <c r="M71" s="381">
        <v>12.7</v>
      </c>
      <c r="N71" s="381">
        <f t="shared" si="10"/>
        <v>12.7</v>
      </c>
      <c r="O71" s="381" t="s">
        <v>674</v>
      </c>
      <c r="P71" s="381" t="s">
        <v>11</v>
      </c>
      <c r="Q71" s="381" t="s">
        <v>786</v>
      </c>
      <c r="R71" s="381" t="s">
        <v>2160</v>
      </c>
      <c r="S71" s="381"/>
      <c r="T71" s="19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4">
        <f t="shared" ca="1" si="8"/>
        <v>1</v>
      </c>
      <c r="V71" s="194">
        <f t="shared" ca="1" si="9"/>
        <v>0</v>
      </c>
      <c r="W71" s="381"/>
      <c r="X71" s="381"/>
      <c r="Y71" s="381"/>
      <c r="Z71" s="381"/>
      <c r="AA71" s="381"/>
      <c r="AB71" s="381"/>
      <c r="AC71" s="381"/>
      <c r="AD71" s="384"/>
      <c r="AE71" s="379"/>
      <c r="AF71" s="379"/>
      <c r="AG71" s="385" t="s">
        <v>677</v>
      </c>
      <c r="AH71" s="386" t="s">
        <v>4645</v>
      </c>
      <c r="AI71" s="386"/>
      <c r="AJ71" s="386">
        <v>1</v>
      </c>
      <c r="AK71" s="386">
        <v>1</v>
      </c>
      <c r="AL71" s="386">
        <v>0</v>
      </c>
      <c r="AM71" s="386">
        <v>0</v>
      </c>
      <c r="AN71" s="386">
        <v>0</v>
      </c>
      <c r="AO71" s="386">
        <v>1</v>
      </c>
      <c r="AP71" s="386">
        <v>0</v>
      </c>
      <c r="AQ71" s="386" t="s">
        <v>2162</v>
      </c>
      <c r="AR71" s="386"/>
      <c r="AS71" s="387"/>
      <c r="AT71" s="386"/>
      <c r="AU71" s="383"/>
      <c r="AV71" s="388"/>
      <c r="AW71" s="386"/>
      <c r="AX71" s="386"/>
      <c r="AY71" s="387"/>
      <c r="AZ71" s="386"/>
      <c r="BA71" s="383"/>
      <c r="BB71" s="388"/>
      <c r="BC71" s="386"/>
    </row>
    <row r="72" spans="1:55" ht="19.5" customHeight="1">
      <c r="A72" s="379"/>
      <c r="B72" s="380" t="s">
        <v>4637</v>
      </c>
      <c r="C72" s="380" t="s">
        <v>4638</v>
      </c>
      <c r="D72" s="380" t="s">
        <v>4672</v>
      </c>
      <c r="E72" s="380" t="s">
        <v>4673</v>
      </c>
      <c r="F72" s="380" t="s">
        <v>4624</v>
      </c>
      <c r="G72" s="380" t="s">
        <v>4674</v>
      </c>
      <c r="H72" s="381"/>
      <c r="I72" s="382" t="s">
        <v>702</v>
      </c>
      <c r="J72" s="383">
        <v>1</v>
      </c>
      <c r="K72" s="383"/>
      <c r="L72" s="383">
        <v>1</v>
      </c>
      <c r="M72" s="381">
        <v>0.3</v>
      </c>
      <c r="N72" s="381">
        <f t="shared" si="10"/>
        <v>0.3</v>
      </c>
      <c r="O72" s="381" t="s">
        <v>674</v>
      </c>
      <c r="P72" s="381" t="s">
        <v>13</v>
      </c>
      <c r="Q72" s="381" t="s">
        <v>703</v>
      </c>
      <c r="R72" s="381" t="s">
        <v>2160</v>
      </c>
      <c r="S72" s="381"/>
      <c r="T72" s="19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4">
        <f t="shared" ca="1" si="8"/>
        <v>1</v>
      </c>
      <c r="V72" s="194">
        <f t="shared" ca="1" si="9"/>
        <v>0</v>
      </c>
      <c r="W72" s="381"/>
      <c r="X72" s="381"/>
      <c r="Y72" s="381"/>
      <c r="Z72" s="381"/>
      <c r="AA72" s="381"/>
      <c r="AB72" s="381"/>
      <c r="AC72" s="381"/>
      <c r="AD72" s="384"/>
      <c r="AE72" s="379"/>
      <c r="AF72" s="379"/>
      <c r="AG72" s="385" t="s">
        <v>677</v>
      </c>
      <c r="AH72" s="386" t="s">
        <v>4645</v>
      </c>
      <c r="AI72" s="386"/>
      <c r="AJ72" s="386">
        <v>0</v>
      </c>
      <c r="AK72" s="386">
        <v>0</v>
      </c>
      <c r="AL72" s="386">
        <v>0</v>
      </c>
      <c r="AM72" s="386">
        <v>0</v>
      </c>
      <c r="AN72" s="386">
        <v>0</v>
      </c>
      <c r="AO72" s="386">
        <v>0</v>
      </c>
      <c r="AP72" s="386">
        <v>0</v>
      </c>
      <c r="AQ72" s="386" t="s">
        <v>2162</v>
      </c>
      <c r="AR72" s="386"/>
      <c r="AS72" s="387"/>
      <c r="AT72" s="386"/>
      <c r="AU72" s="383"/>
      <c r="AV72" s="388"/>
      <c r="AW72" s="386"/>
      <c r="AX72" s="386"/>
      <c r="AY72" s="387"/>
      <c r="AZ72" s="386"/>
      <c r="BA72" s="383"/>
      <c r="BB72" s="388"/>
      <c r="BC72" s="386"/>
    </row>
    <row r="73" spans="1:55" ht="19.5" customHeight="1">
      <c r="A73" s="379"/>
      <c r="B73" s="380" t="s">
        <v>4637</v>
      </c>
      <c r="C73" s="380" t="s">
        <v>4638</v>
      </c>
      <c r="D73" s="380" t="s">
        <v>781</v>
      </c>
      <c r="E73" s="380" t="s">
        <v>4675</v>
      </c>
      <c r="F73" s="380" t="s">
        <v>4625</v>
      </c>
      <c r="G73" s="380" t="s">
        <v>4676</v>
      </c>
      <c r="H73" s="381"/>
      <c r="I73" s="382" t="s">
        <v>702</v>
      </c>
      <c r="J73" s="383">
        <v>1</v>
      </c>
      <c r="K73" s="383"/>
      <c r="L73" s="383">
        <v>1</v>
      </c>
      <c r="M73" s="381">
        <v>1.7</v>
      </c>
      <c r="N73" s="381">
        <f t="shared" si="10"/>
        <v>1.7</v>
      </c>
      <c r="O73" s="381" t="s">
        <v>674</v>
      </c>
      <c r="P73" s="381" t="s">
        <v>13</v>
      </c>
      <c r="Q73" s="381" t="s">
        <v>703</v>
      </c>
      <c r="R73" s="381" t="s">
        <v>2160</v>
      </c>
      <c r="S73" s="381"/>
      <c r="T73" s="19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4">
        <f t="shared" ca="1" si="8"/>
        <v>1</v>
      </c>
      <c r="V73" s="194">
        <f t="shared" ca="1" si="9"/>
        <v>0</v>
      </c>
      <c r="W73" s="381"/>
      <c r="X73" s="381"/>
      <c r="Y73" s="381"/>
      <c r="Z73" s="381"/>
      <c r="AA73" s="381"/>
      <c r="AB73" s="381"/>
      <c r="AC73" s="381"/>
      <c r="AD73" s="384"/>
      <c r="AE73" s="379"/>
      <c r="AF73" s="379"/>
      <c r="AG73" s="385" t="s">
        <v>677</v>
      </c>
      <c r="AH73" s="386" t="s">
        <v>4645</v>
      </c>
      <c r="AI73" s="386"/>
      <c r="AJ73" s="386">
        <v>0</v>
      </c>
      <c r="AK73" s="386">
        <v>0</v>
      </c>
      <c r="AL73" s="386">
        <v>0</v>
      </c>
      <c r="AM73" s="386">
        <v>0</v>
      </c>
      <c r="AN73" s="386">
        <v>0</v>
      </c>
      <c r="AO73" s="386">
        <v>0</v>
      </c>
      <c r="AP73" s="386">
        <v>0</v>
      </c>
      <c r="AQ73" s="386" t="s">
        <v>2162</v>
      </c>
      <c r="AR73" s="386"/>
      <c r="AS73" s="387"/>
      <c r="AT73" s="386"/>
      <c r="AU73" s="383"/>
      <c r="AV73" s="388"/>
      <c r="AW73" s="386"/>
      <c r="AX73" s="386"/>
      <c r="AY73" s="387"/>
      <c r="AZ73" s="386"/>
      <c r="BA73" s="383"/>
      <c r="BB73" s="388"/>
      <c r="BC73" s="386"/>
    </row>
    <row r="74" spans="1:55" ht="19.5" customHeight="1">
      <c r="A74" s="373"/>
      <c r="B74" s="374" t="s">
        <v>4677</v>
      </c>
      <c r="C74" s="374" t="s">
        <v>4678</v>
      </c>
      <c r="D74" s="374" t="s">
        <v>4679</v>
      </c>
      <c r="E74" s="374"/>
      <c r="F74" s="374"/>
      <c r="G74" s="374"/>
      <c r="H74" s="375"/>
      <c r="I74" s="376"/>
      <c r="J74" s="332"/>
      <c r="K74" s="332">
        <v>1</v>
      </c>
      <c r="L74" s="332"/>
      <c r="M74" s="375"/>
      <c r="N74" s="375">
        <v>197.7</v>
      </c>
      <c r="O74" s="375" t="s">
        <v>674</v>
      </c>
      <c r="P74" s="375"/>
      <c r="Q74" s="375"/>
      <c r="R74" s="375" t="s">
        <v>2160</v>
      </c>
      <c r="S74" s="375"/>
      <c r="T74" s="375"/>
      <c r="U74" s="375"/>
      <c r="V74" s="375"/>
      <c r="W74" s="375"/>
      <c r="X74" s="375"/>
      <c r="Y74" s="375"/>
      <c r="Z74" s="375"/>
      <c r="AA74" s="375"/>
      <c r="AB74" s="375"/>
      <c r="AC74" s="375"/>
      <c r="AD74" s="377" t="s">
        <v>4641</v>
      </c>
      <c r="AE74" s="373" t="s">
        <v>4642</v>
      </c>
      <c r="AF74" s="373"/>
      <c r="AG74" s="378" t="s">
        <v>677</v>
      </c>
      <c r="AH74" s="328" t="s">
        <v>880</v>
      </c>
      <c r="AI74" s="328"/>
      <c r="AJ74" s="328"/>
      <c r="AK74" s="328"/>
      <c r="AL74" s="328"/>
      <c r="AM74" s="328"/>
      <c r="AN74" s="328"/>
      <c r="AO74" s="328"/>
      <c r="AP74" s="328"/>
      <c r="AQ74" s="328" t="s">
        <v>2162</v>
      </c>
      <c r="AR74" s="328"/>
      <c r="AS74" s="329"/>
      <c r="AT74" s="328"/>
      <c r="AU74" s="332"/>
      <c r="AV74" s="333"/>
      <c r="AW74" s="328"/>
      <c r="AX74" s="328"/>
      <c r="AY74" s="329"/>
      <c r="AZ74" s="328"/>
      <c r="BA74" s="332"/>
      <c r="BB74" s="333"/>
      <c r="BC74" s="328"/>
    </row>
    <row r="75" spans="1:55" ht="19.5" customHeight="1">
      <c r="A75" s="379"/>
      <c r="B75" s="380" t="s">
        <v>4677</v>
      </c>
      <c r="C75" s="380" t="s">
        <v>4678</v>
      </c>
      <c r="D75" s="380" t="s">
        <v>699</v>
      </c>
      <c r="E75" s="380" t="s">
        <v>4680</v>
      </c>
      <c r="F75" s="380" t="s">
        <v>4602</v>
      </c>
      <c r="G75" s="380" t="s">
        <v>4681</v>
      </c>
      <c r="H75" s="381">
        <v>880</v>
      </c>
      <c r="I75" s="382" t="s">
        <v>702</v>
      </c>
      <c r="J75" s="383">
        <v>2</v>
      </c>
      <c r="K75" s="383"/>
      <c r="L75" s="383">
        <v>2</v>
      </c>
      <c r="M75" s="381">
        <v>11.3</v>
      </c>
      <c r="N75" s="381">
        <v>22.6</v>
      </c>
      <c r="O75" s="381" t="s">
        <v>674</v>
      </c>
      <c r="P75" s="381" t="s">
        <v>11</v>
      </c>
      <c r="Q75" s="381" t="s">
        <v>703</v>
      </c>
      <c r="R75" s="381" t="s">
        <v>2160</v>
      </c>
      <c r="S75" s="381"/>
      <c r="T75" s="19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4">
        <f t="shared" ref="U75:U91" ca="1" si="11">+L75-T75</f>
        <v>2</v>
      </c>
      <c r="V75" s="194">
        <f t="shared" ref="V75:V91" ca="1" si="12">ROUNDDOWN(T75/J75,0)</f>
        <v>0</v>
      </c>
      <c r="W75" s="381"/>
      <c r="X75" s="381"/>
      <c r="Y75" s="381"/>
      <c r="Z75" s="381"/>
      <c r="AA75" s="381"/>
      <c r="AB75" s="381"/>
      <c r="AC75" s="381"/>
      <c r="AD75" s="384"/>
      <c r="AE75" s="379"/>
      <c r="AF75" s="379"/>
      <c r="AG75" s="385" t="s">
        <v>677</v>
      </c>
      <c r="AH75" s="386" t="s">
        <v>4645</v>
      </c>
      <c r="AI75" s="386"/>
      <c r="AJ75" s="386">
        <v>0</v>
      </c>
      <c r="AK75" s="386">
        <v>0</v>
      </c>
      <c r="AL75" s="386">
        <v>0</v>
      </c>
      <c r="AM75" s="386">
        <v>1</v>
      </c>
      <c r="AN75" s="386">
        <v>0</v>
      </c>
      <c r="AO75" s="386">
        <v>0</v>
      </c>
      <c r="AP75" s="386">
        <v>0</v>
      </c>
      <c r="AQ75" s="386" t="s">
        <v>2162</v>
      </c>
      <c r="AR75" s="386"/>
      <c r="AS75" s="387"/>
      <c r="AT75" s="386"/>
      <c r="AU75" s="383"/>
      <c r="AV75" s="388"/>
      <c r="AW75" s="386"/>
      <c r="AX75" s="386"/>
      <c r="AY75" s="387"/>
      <c r="AZ75" s="386"/>
      <c r="BA75" s="383"/>
      <c r="BB75" s="388"/>
      <c r="BC75" s="386"/>
    </row>
    <row r="76" spans="1:55" ht="19.5" customHeight="1">
      <c r="A76" s="379"/>
      <c r="B76" s="380" t="s">
        <v>4677</v>
      </c>
      <c r="C76" s="380" t="s">
        <v>4678</v>
      </c>
      <c r="D76" s="380" t="s">
        <v>699</v>
      </c>
      <c r="E76" s="380" t="s">
        <v>4682</v>
      </c>
      <c r="F76" s="380" t="s">
        <v>4603</v>
      </c>
      <c r="G76" s="380" t="s">
        <v>4681</v>
      </c>
      <c r="H76" s="381">
        <v>1490</v>
      </c>
      <c r="I76" s="382" t="s">
        <v>702</v>
      </c>
      <c r="J76" s="383">
        <v>2</v>
      </c>
      <c r="K76" s="383"/>
      <c r="L76" s="383">
        <v>2</v>
      </c>
      <c r="M76" s="381">
        <v>19.2</v>
      </c>
      <c r="N76" s="381">
        <v>38.4</v>
      </c>
      <c r="O76" s="381" t="s">
        <v>674</v>
      </c>
      <c r="P76" s="381" t="s">
        <v>11</v>
      </c>
      <c r="Q76" s="381" t="s">
        <v>703</v>
      </c>
      <c r="R76" s="381" t="s">
        <v>2160</v>
      </c>
      <c r="S76" s="381"/>
      <c r="T76" s="19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4">
        <f t="shared" ca="1" si="11"/>
        <v>2</v>
      </c>
      <c r="V76" s="194">
        <f t="shared" ca="1" si="12"/>
        <v>0</v>
      </c>
      <c r="W76" s="381"/>
      <c r="X76" s="381"/>
      <c r="Y76" s="381"/>
      <c r="Z76" s="381"/>
      <c r="AA76" s="381"/>
      <c r="AB76" s="381"/>
      <c r="AC76" s="381"/>
      <c r="AD76" s="384"/>
      <c r="AE76" s="379"/>
      <c r="AF76" s="379"/>
      <c r="AG76" s="385" t="s">
        <v>677</v>
      </c>
      <c r="AH76" s="386" t="s">
        <v>4645</v>
      </c>
      <c r="AI76" s="386"/>
      <c r="AJ76" s="386">
        <v>0</v>
      </c>
      <c r="AK76" s="386">
        <v>0</v>
      </c>
      <c r="AL76" s="386">
        <v>0</v>
      </c>
      <c r="AM76" s="386">
        <v>1</v>
      </c>
      <c r="AN76" s="386">
        <v>0</v>
      </c>
      <c r="AO76" s="386">
        <v>0</v>
      </c>
      <c r="AP76" s="386">
        <v>0</v>
      </c>
      <c r="AQ76" s="386" t="s">
        <v>2162</v>
      </c>
      <c r="AR76" s="386"/>
      <c r="AS76" s="387"/>
      <c r="AT76" s="386"/>
      <c r="AU76" s="383"/>
      <c r="AV76" s="388"/>
      <c r="AW76" s="386"/>
      <c r="AX76" s="386"/>
      <c r="AY76" s="387"/>
      <c r="AZ76" s="386"/>
      <c r="BA76" s="383"/>
      <c r="BB76" s="388"/>
      <c r="BC76" s="386"/>
    </row>
    <row r="77" spans="1:55" ht="19.5" customHeight="1">
      <c r="A77" s="379"/>
      <c r="B77" s="380" t="s">
        <v>4677</v>
      </c>
      <c r="C77" s="380" t="s">
        <v>4678</v>
      </c>
      <c r="D77" s="380" t="s">
        <v>781</v>
      </c>
      <c r="E77" s="380">
        <v>20</v>
      </c>
      <c r="F77" s="380" t="s">
        <v>4608</v>
      </c>
      <c r="G77" s="380" t="s">
        <v>4683</v>
      </c>
      <c r="H77" s="381"/>
      <c r="I77" s="382" t="s">
        <v>702</v>
      </c>
      <c r="J77" s="383">
        <v>1</v>
      </c>
      <c r="K77" s="383"/>
      <c r="L77" s="383">
        <v>1</v>
      </c>
      <c r="M77" s="381">
        <v>88.5</v>
      </c>
      <c r="N77" s="381">
        <v>88.5</v>
      </c>
      <c r="O77" s="381" t="s">
        <v>674</v>
      </c>
      <c r="P77" s="381" t="s">
        <v>13</v>
      </c>
      <c r="Q77" s="381" t="s">
        <v>703</v>
      </c>
      <c r="R77" s="381" t="s">
        <v>2160</v>
      </c>
      <c r="S77" s="381"/>
      <c r="T77" s="19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194">
        <f t="shared" ca="1" si="11"/>
        <v>1</v>
      </c>
      <c r="V77" s="194">
        <f t="shared" ca="1" si="12"/>
        <v>0</v>
      </c>
      <c r="W77" s="381"/>
      <c r="X77" s="381"/>
      <c r="Y77" s="381"/>
      <c r="Z77" s="381"/>
      <c r="AA77" s="381"/>
      <c r="AB77" s="381"/>
      <c r="AC77" s="381"/>
      <c r="AD77" s="384"/>
      <c r="AE77" s="379"/>
      <c r="AF77" s="379"/>
      <c r="AG77" s="385" t="s">
        <v>677</v>
      </c>
      <c r="AH77" s="386" t="s">
        <v>4645</v>
      </c>
      <c r="AI77" s="386"/>
      <c r="AJ77" s="386">
        <v>0</v>
      </c>
      <c r="AK77" s="386">
        <v>0</v>
      </c>
      <c r="AL77" s="386">
        <v>0</v>
      </c>
      <c r="AM77" s="386">
        <v>0</v>
      </c>
      <c r="AN77" s="386">
        <v>0</v>
      </c>
      <c r="AO77" s="386">
        <v>0</v>
      </c>
      <c r="AP77" s="386">
        <v>0</v>
      </c>
      <c r="AQ77" s="386" t="s">
        <v>2162</v>
      </c>
      <c r="AR77" s="386"/>
      <c r="AS77" s="387"/>
      <c r="AT77" s="386"/>
      <c r="AU77" s="383"/>
      <c r="AV77" s="388"/>
      <c r="AW77" s="386"/>
      <c r="AX77" s="386"/>
      <c r="AY77" s="387"/>
      <c r="AZ77" s="386"/>
      <c r="BA77" s="383"/>
      <c r="BB77" s="388"/>
      <c r="BC77" s="386"/>
    </row>
    <row r="78" spans="1:55" ht="19.5" customHeight="1">
      <c r="A78" s="379"/>
      <c r="B78" s="380" t="s">
        <v>4677</v>
      </c>
      <c r="C78" s="380" t="s">
        <v>4678</v>
      </c>
      <c r="D78" s="380" t="s">
        <v>4684</v>
      </c>
      <c r="E78" s="380">
        <v>21</v>
      </c>
      <c r="F78" s="380" t="s">
        <v>4609</v>
      </c>
      <c r="G78" s="380" t="s">
        <v>4685</v>
      </c>
      <c r="H78" s="381"/>
      <c r="I78" s="382" t="s">
        <v>702</v>
      </c>
      <c r="J78" s="383">
        <v>3</v>
      </c>
      <c r="K78" s="383"/>
      <c r="L78" s="383">
        <v>3</v>
      </c>
      <c r="M78" s="381">
        <v>4.4000000000000004</v>
      </c>
      <c r="N78" s="381">
        <v>13.2</v>
      </c>
      <c r="O78" s="381" t="s">
        <v>674</v>
      </c>
      <c r="P78" s="381" t="s">
        <v>13</v>
      </c>
      <c r="Q78" s="381" t="s">
        <v>703</v>
      </c>
      <c r="R78" s="381" t="s">
        <v>2160</v>
      </c>
      <c r="S78" s="381"/>
      <c r="T78" s="19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4">
        <f t="shared" ca="1" si="11"/>
        <v>3</v>
      </c>
      <c r="V78" s="194">
        <f t="shared" ca="1" si="12"/>
        <v>0</v>
      </c>
      <c r="W78" s="381"/>
      <c r="X78" s="381"/>
      <c r="Y78" s="381"/>
      <c r="Z78" s="381"/>
      <c r="AA78" s="381"/>
      <c r="AB78" s="381"/>
      <c r="AC78" s="381"/>
      <c r="AD78" s="384"/>
      <c r="AE78" s="379"/>
      <c r="AF78" s="379"/>
      <c r="AG78" s="385" t="s">
        <v>677</v>
      </c>
      <c r="AH78" s="386" t="s">
        <v>4645</v>
      </c>
      <c r="AI78" s="386"/>
      <c r="AJ78" s="386">
        <v>0</v>
      </c>
      <c r="AK78" s="386">
        <v>0</v>
      </c>
      <c r="AL78" s="386">
        <v>0</v>
      </c>
      <c r="AM78" s="386">
        <v>0</v>
      </c>
      <c r="AN78" s="386">
        <v>0</v>
      </c>
      <c r="AO78" s="386">
        <v>0</v>
      </c>
      <c r="AP78" s="386">
        <v>0</v>
      </c>
      <c r="AQ78" s="386" t="s">
        <v>2162</v>
      </c>
      <c r="AR78" s="386"/>
      <c r="AS78" s="387"/>
      <c r="AT78" s="386"/>
      <c r="AU78" s="383"/>
      <c r="AV78" s="388"/>
      <c r="AW78" s="386"/>
      <c r="AX78" s="386"/>
      <c r="AY78" s="387"/>
      <c r="AZ78" s="386"/>
      <c r="BA78" s="383"/>
      <c r="BB78" s="388"/>
      <c r="BC78" s="386"/>
    </row>
    <row r="79" spans="1:55" ht="19.5" customHeight="1">
      <c r="A79" s="379"/>
      <c r="B79" s="380" t="s">
        <v>4677</v>
      </c>
      <c r="C79" s="380" t="s">
        <v>4678</v>
      </c>
      <c r="D79" s="380" t="s">
        <v>4684</v>
      </c>
      <c r="E79" s="380">
        <v>22</v>
      </c>
      <c r="F79" s="380" t="s">
        <v>4610</v>
      </c>
      <c r="G79" s="380" t="s">
        <v>4686</v>
      </c>
      <c r="H79" s="381"/>
      <c r="I79" s="382" t="s">
        <v>702</v>
      </c>
      <c r="J79" s="383">
        <v>4</v>
      </c>
      <c r="K79" s="383"/>
      <c r="L79" s="383">
        <v>4</v>
      </c>
      <c r="M79" s="381">
        <v>0.9</v>
      </c>
      <c r="N79" s="381">
        <v>3.6</v>
      </c>
      <c r="O79" s="381" t="s">
        <v>674</v>
      </c>
      <c r="P79" s="381" t="s">
        <v>13</v>
      </c>
      <c r="Q79" s="381" t="s">
        <v>703</v>
      </c>
      <c r="R79" s="381" t="s">
        <v>2160</v>
      </c>
      <c r="S79" s="381"/>
      <c r="T79" s="19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4">
        <f t="shared" ca="1" si="11"/>
        <v>4</v>
      </c>
      <c r="V79" s="194">
        <f t="shared" ca="1" si="12"/>
        <v>0</v>
      </c>
      <c r="W79" s="381"/>
      <c r="X79" s="381"/>
      <c r="Y79" s="381"/>
      <c r="Z79" s="381"/>
      <c r="AA79" s="381"/>
      <c r="AB79" s="381"/>
      <c r="AC79" s="381"/>
      <c r="AD79" s="384"/>
      <c r="AE79" s="379"/>
      <c r="AF79" s="379"/>
      <c r="AG79" s="385" t="s">
        <v>677</v>
      </c>
      <c r="AH79" s="386" t="s">
        <v>4645</v>
      </c>
      <c r="AI79" s="386"/>
      <c r="AJ79" s="386">
        <v>0</v>
      </c>
      <c r="AK79" s="386">
        <v>0</v>
      </c>
      <c r="AL79" s="386">
        <v>0</v>
      </c>
      <c r="AM79" s="386">
        <v>0</v>
      </c>
      <c r="AN79" s="386">
        <v>0</v>
      </c>
      <c r="AO79" s="386">
        <v>0</v>
      </c>
      <c r="AP79" s="386">
        <v>0</v>
      </c>
      <c r="AQ79" s="386" t="s">
        <v>2162</v>
      </c>
      <c r="AR79" s="386"/>
      <c r="AS79" s="387"/>
      <c r="AT79" s="386"/>
      <c r="AU79" s="383"/>
      <c r="AV79" s="388"/>
      <c r="AW79" s="386"/>
      <c r="AX79" s="386"/>
      <c r="AY79" s="387"/>
      <c r="AZ79" s="386"/>
      <c r="BA79" s="383"/>
      <c r="BB79" s="388"/>
      <c r="BC79" s="386"/>
    </row>
    <row r="80" spans="1:55" ht="19.5" customHeight="1">
      <c r="A80" s="379"/>
      <c r="B80" s="380" t="s">
        <v>4677</v>
      </c>
      <c r="C80" s="380" t="s">
        <v>4678</v>
      </c>
      <c r="D80" s="380" t="s">
        <v>4687</v>
      </c>
      <c r="E80" s="380">
        <v>27</v>
      </c>
      <c r="F80" s="380" t="s">
        <v>4611</v>
      </c>
      <c r="G80" s="380" t="s">
        <v>4688</v>
      </c>
      <c r="H80" s="381"/>
      <c r="I80" s="382" t="s">
        <v>754</v>
      </c>
      <c r="J80" s="383">
        <v>1</v>
      </c>
      <c r="K80" s="383"/>
      <c r="L80" s="383">
        <v>1</v>
      </c>
      <c r="M80" s="381">
        <v>12.9</v>
      </c>
      <c r="N80" s="381">
        <v>12.9</v>
      </c>
      <c r="O80" s="381" t="s">
        <v>674</v>
      </c>
      <c r="P80" s="381" t="s">
        <v>13</v>
      </c>
      <c r="Q80" s="381" t="s">
        <v>786</v>
      </c>
      <c r="R80" s="381" t="s">
        <v>2160</v>
      </c>
      <c r="S80" s="381"/>
      <c r="T80" s="19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4">
        <f t="shared" ca="1" si="11"/>
        <v>1</v>
      </c>
      <c r="V80" s="194">
        <f t="shared" ca="1" si="12"/>
        <v>0</v>
      </c>
      <c r="W80" s="381"/>
      <c r="X80" s="381"/>
      <c r="Y80" s="381"/>
      <c r="Z80" s="381"/>
      <c r="AA80" s="381"/>
      <c r="AB80" s="381"/>
      <c r="AC80" s="381"/>
      <c r="AD80" s="384"/>
      <c r="AE80" s="379"/>
      <c r="AF80" s="379"/>
      <c r="AG80" s="385" t="s">
        <v>677</v>
      </c>
      <c r="AH80" s="386" t="s">
        <v>4645</v>
      </c>
      <c r="AI80" s="386"/>
      <c r="AJ80" s="386">
        <v>1</v>
      </c>
      <c r="AK80" s="386">
        <v>0</v>
      </c>
      <c r="AL80" s="386">
        <v>1</v>
      </c>
      <c r="AM80" s="386">
        <v>0</v>
      </c>
      <c r="AN80" s="386">
        <v>0</v>
      </c>
      <c r="AO80" s="386">
        <v>0</v>
      </c>
      <c r="AP80" s="386">
        <v>0</v>
      </c>
      <c r="AQ80" s="386" t="s">
        <v>2162</v>
      </c>
      <c r="AR80" s="386"/>
      <c r="AS80" s="387"/>
      <c r="AT80" s="386"/>
      <c r="AU80" s="383"/>
      <c r="AV80" s="388"/>
      <c r="AW80" s="386"/>
      <c r="AX80" s="386"/>
      <c r="AY80" s="387"/>
      <c r="AZ80" s="386"/>
      <c r="BA80" s="383"/>
      <c r="BB80" s="388"/>
      <c r="BC80" s="386"/>
    </row>
    <row r="81" spans="1:55" ht="19.5" customHeight="1">
      <c r="A81" s="379"/>
      <c r="B81" s="380" t="s">
        <v>4677</v>
      </c>
      <c r="C81" s="380" t="s">
        <v>4678</v>
      </c>
      <c r="D81" s="380" t="s">
        <v>4689</v>
      </c>
      <c r="E81" s="380">
        <v>28</v>
      </c>
      <c r="F81" s="380" t="s">
        <v>4612</v>
      </c>
      <c r="G81" s="380" t="s">
        <v>4690</v>
      </c>
      <c r="H81" s="381">
        <v>64</v>
      </c>
      <c r="I81" s="382" t="s">
        <v>4691</v>
      </c>
      <c r="J81" s="383">
        <v>8</v>
      </c>
      <c r="K81" s="383"/>
      <c r="L81" s="383">
        <v>8</v>
      </c>
      <c r="M81" s="381">
        <v>0.15</v>
      </c>
      <c r="N81" s="381">
        <v>1.2</v>
      </c>
      <c r="O81" s="381" t="s">
        <v>674</v>
      </c>
      <c r="P81" s="381" t="s">
        <v>11</v>
      </c>
      <c r="Q81" s="381" t="s">
        <v>786</v>
      </c>
      <c r="R81" s="381" t="s">
        <v>2160</v>
      </c>
      <c r="S81" s="381"/>
      <c r="T81" s="19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4">
        <f t="shared" ca="1" si="11"/>
        <v>8</v>
      </c>
      <c r="V81" s="194">
        <f t="shared" ca="1" si="12"/>
        <v>0</v>
      </c>
      <c r="W81" s="381"/>
      <c r="X81" s="381"/>
      <c r="Y81" s="381"/>
      <c r="Z81" s="381"/>
      <c r="AA81" s="381"/>
      <c r="AB81" s="381"/>
      <c r="AC81" s="381"/>
      <c r="AD81" s="384"/>
      <c r="AE81" s="379"/>
      <c r="AF81" s="379"/>
      <c r="AG81" s="385" t="s">
        <v>677</v>
      </c>
      <c r="AH81" s="386" t="s">
        <v>4645</v>
      </c>
      <c r="AI81" s="386"/>
      <c r="AJ81" s="386">
        <v>0</v>
      </c>
      <c r="AK81" s="386">
        <v>0</v>
      </c>
      <c r="AL81" s="386">
        <v>0</v>
      </c>
      <c r="AM81" s="386">
        <v>0</v>
      </c>
      <c r="AN81" s="386">
        <v>1</v>
      </c>
      <c r="AO81" s="386">
        <v>0</v>
      </c>
      <c r="AP81" s="386">
        <v>0</v>
      </c>
      <c r="AQ81" s="386" t="s">
        <v>2162</v>
      </c>
      <c r="AR81" s="386"/>
      <c r="AS81" s="387"/>
      <c r="AT81" s="386"/>
      <c r="AU81" s="383"/>
      <c r="AV81" s="388"/>
      <c r="AW81" s="386"/>
      <c r="AX81" s="386"/>
      <c r="AY81" s="387"/>
      <c r="AZ81" s="386"/>
      <c r="BA81" s="383"/>
      <c r="BB81" s="388"/>
      <c r="BC81" s="386"/>
    </row>
    <row r="82" spans="1:55" ht="19.5" customHeight="1">
      <c r="A82" s="379"/>
      <c r="B82" s="380" t="s">
        <v>4677</v>
      </c>
      <c r="C82" s="380" t="s">
        <v>4678</v>
      </c>
      <c r="D82" s="380" t="s">
        <v>2135</v>
      </c>
      <c r="E82" s="380">
        <v>29</v>
      </c>
      <c r="F82" s="380" t="s">
        <v>4613</v>
      </c>
      <c r="G82" s="380" t="s">
        <v>4692</v>
      </c>
      <c r="H82" s="381"/>
      <c r="I82" s="382" t="s">
        <v>4691</v>
      </c>
      <c r="J82" s="383">
        <v>16</v>
      </c>
      <c r="K82" s="383"/>
      <c r="L82" s="383">
        <v>16</v>
      </c>
      <c r="M82" s="381">
        <v>7.0000000000000007E-2</v>
      </c>
      <c r="N82" s="381">
        <v>1.1200000000000001</v>
      </c>
      <c r="O82" s="381" t="s">
        <v>674</v>
      </c>
      <c r="P82" s="381" t="s">
        <v>13</v>
      </c>
      <c r="Q82" s="381" t="s">
        <v>703</v>
      </c>
      <c r="R82" s="381" t="s">
        <v>2160</v>
      </c>
      <c r="S82" s="381"/>
      <c r="T82" s="19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4">
        <f t="shared" ca="1" si="11"/>
        <v>16</v>
      </c>
      <c r="V82" s="194">
        <f t="shared" ca="1" si="12"/>
        <v>0</v>
      </c>
      <c r="W82" s="381"/>
      <c r="X82" s="381"/>
      <c r="Y82" s="381"/>
      <c r="Z82" s="381"/>
      <c r="AA82" s="381"/>
      <c r="AB82" s="381"/>
      <c r="AC82" s="381"/>
      <c r="AD82" s="384"/>
      <c r="AE82" s="379"/>
      <c r="AF82" s="379"/>
      <c r="AG82" s="385" t="s">
        <v>677</v>
      </c>
      <c r="AH82" s="386" t="s">
        <v>4645</v>
      </c>
      <c r="AI82" s="386"/>
      <c r="AJ82" s="386">
        <v>1</v>
      </c>
      <c r="AK82" s="386">
        <v>0</v>
      </c>
      <c r="AL82" s="386">
        <v>0</v>
      </c>
      <c r="AM82" s="386">
        <v>0</v>
      </c>
      <c r="AN82" s="386">
        <v>0</v>
      </c>
      <c r="AO82" s="386">
        <v>0</v>
      </c>
      <c r="AP82" s="386">
        <v>0</v>
      </c>
      <c r="AQ82" s="386" t="s">
        <v>2162</v>
      </c>
      <c r="AR82" s="386"/>
      <c r="AS82" s="387"/>
      <c r="AT82" s="386"/>
      <c r="AU82" s="383"/>
      <c r="AV82" s="388"/>
      <c r="AW82" s="386"/>
      <c r="AX82" s="386"/>
      <c r="AY82" s="387"/>
      <c r="AZ82" s="386"/>
      <c r="BA82" s="383"/>
      <c r="BB82" s="388"/>
      <c r="BC82" s="386"/>
    </row>
    <row r="83" spans="1:55" ht="19.5" customHeight="1">
      <c r="A83" s="379"/>
      <c r="B83" s="380" t="s">
        <v>4677</v>
      </c>
      <c r="C83" s="380" t="s">
        <v>4678</v>
      </c>
      <c r="D83" s="380" t="s">
        <v>4693</v>
      </c>
      <c r="E83" s="380">
        <v>30</v>
      </c>
      <c r="F83" s="193" t="s">
        <v>4614</v>
      </c>
      <c r="G83" s="380" t="s">
        <v>4694</v>
      </c>
      <c r="H83" s="381"/>
      <c r="I83" s="382" t="s">
        <v>4691</v>
      </c>
      <c r="J83" s="383">
        <v>16</v>
      </c>
      <c r="K83" s="383"/>
      <c r="L83" s="383">
        <v>16</v>
      </c>
      <c r="M83" s="381">
        <v>0.01</v>
      </c>
      <c r="N83" s="381">
        <v>0.16</v>
      </c>
      <c r="O83" s="381" t="s">
        <v>674</v>
      </c>
      <c r="P83" s="381" t="s">
        <v>14</v>
      </c>
      <c r="Q83" s="381" t="s">
        <v>682</v>
      </c>
      <c r="R83" s="381" t="s">
        <v>2160</v>
      </c>
      <c r="S83" s="381"/>
      <c r="T83" s="19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4">
        <f t="shared" ca="1" si="11"/>
        <v>16</v>
      </c>
      <c r="V83" s="194">
        <f t="shared" ca="1" si="12"/>
        <v>0</v>
      </c>
      <c r="W83" s="381"/>
      <c r="X83" s="381"/>
      <c r="Y83" s="381"/>
      <c r="Z83" s="381"/>
      <c r="AA83" s="381"/>
      <c r="AB83" s="381"/>
      <c r="AC83" s="381"/>
      <c r="AD83" s="384"/>
      <c r="AE83" s="379"/>
      <c r="AF83" s="379"/>
      <c r="AG83" s="385"/>
      <c r="AH83" s="386" t="s">
        <v>880</v>
      </c>
      <c r="AI83" s="386"/>
      <c r="AJ83" s="386"/>
      <c r="AK83" s="386"/>
      <c r="AL83" s="386"/>
      <c r="AM83" s="386"/>
      <c r="AN83" s="386"/>
      <c r="AO83" s="386"/>
      <c r="AP83" s="386"/>
      <c r="AQ83" s="386" t="s">
        <v>14</v>
      </c>
      <c r="AR83" s="386"/>
      <c r="AS83" s="387"/>
      <c r="AT83" s="386"/>
      <c r="AU83" s="383"/>
      <c r="AV83" s="388"/>
      <c r="AW83" s="386"/>
      <c r="AX83" s="386"/>
      <c r="AY83" s="387"/>
      <c r="AZ83" s="386"/>
      <c r="BA83" s="383"/>
      <c r="BB83" s="388"/>
      <c r="BC83" s="386"/>
    </row>
    <row r="84" spans="1:55" ht="19.5" customHeight="1">
      <c r="A84" s="379"/>
      <c r="B84" s="380" t="s">
        <v>4677</v>
      </c>
      <c r="C84" s="380" t="s">
        <v>4678</v>
      </c>
      <c r="D84" s="380" t="s">
        <v>4695</v>
      </c>
      <c r="E84" s="380">
        <v>31</v>
      </c>
      <c r="F84" s="193" t="s">
        <v>4615</v>
      </c>
      <c r="G84" s="380" t="s">
        <v>4696</v>
      </c>
      <c r="H84" s="381"/>
      <c r="I84" s="382" t="s">
        <v>4697</v>
      </c>
      <c r="J84" s="383">
        <v>1</v>
      </c>
      <c r="K84" s="383"/>
      <c r="L84" s="383">
        <v>1</v>
      </c>
      <c r="M84" s="381">
        <v>0.12</v>
      </c>
      <c r="N84" s="381">
        <v>0.12</v>
      </c>
      <c r="O84" s="381" t="s">
        <v>674</v>
      </c>
      <c r="P84" s="381" t="s">
        <v>14</v>
      </c>
      <c r="Q84" s="381" t="s">
        <v>682</v>
      </c>
      <c r="R84" s="381" t="s">
        <v>2160</v>
      </c>
      <c r="S84" s="381"/>
      <c r="T84" s="19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4">
        <f t="shared" ca="1" si="11"/>
        <v>1</v>
      </c>
      <c r="V84" s="194">
        <f t="shared" ca="1" si="12"/>
        <v>0</v>
      </c>
      <c r="W84" s="381"/>
      <c r="X84" s="381"/>
      <c r="Y84" s="381"/>
      <c r="Z84" s="381"/>
      <c r="AA84" s="381"/>
      <c r="AB84" s="381"/>
      <c r="AC84" s="381"/>
      <c r="AD84" s="384"/>
      <c r="AE84" s="379"/>
      <c r="AF84" s="379"/>
      <c r="AG84" s="385"/>
      <c r="AH84" s="386" t="s">
        <v>880</v>
      </c>
      <c r="AI84" s="386"/>
      <c r="AJ84" s="386"/>
      <c r="AK84" s="386"/>
      <c r="AL84" s="386"/>
      <c r="AM84" s="386"/>
      <c r="AN84" s="386"/>
      <c r="AO84" s="386"/>
      <c r="AP84" s="386"/>
      <c r="AQ84" s="386" t="s">
        <v>14</v>
      </c>
      <c r="AR84" s="386"/>
      <c r="AS84" s="387"/>
      <c r="AT84" s="386"/>
      <c r="AU84" s="383"/>
      <c r="AV84" s="388"/>
      <c r="AW84" s="386"/>
      <c r="AX84" s="386"/>
      <c r="AY84" s="387"/>
      <c r="AZ84" s="386"/>
      <c r="BA84" s="383"/>
      <c r="BB84" s="388"/>
      <c r="BC84" s="386"/>
    </row>
    <row r="85" spans="1:55" ht="19.5" customHeight="1">
      <c r="A85" s="379"/>
      <c r="B85" s="380" t="s">
        <v>4677</v>
      </c>
      <c r="C85" s="380" t="s">
        <v>4678</v>
      </c>
      <c r="D85" s="380" t="s">
        <v>4698</v>
      </c>
      <c r="E85" s="380">
        <v>32</v>
      </c>
      <c r="F85" s="193" t="s">
        <v>4616</v>
      </c>
      <c r="G85" s="380" t="s">
        <v>4699</v>
      </c>
      <c r="H85" s="381"/>
      <c r="I85" s="382" t="s">
        <v>4700</v>
      </c>
      <c r="J85" s="383">
        <v>1</v>
      </c>
      <c r="K85" s="383"/>
      <c r="L85" s="383">
        <v>1</v>
      </c>
      <c r="M85" s="381">
        <v>0.1</v>
      </c>
      <c r="N85" s="381">
        <v>0.1</v>
      </c>
      <c r="O85" s="381" t="s">
        <v>674</v>
      </c>
      <c r="P85" s="381" t="s">
        <v>14</v>
      </c>
      <c r="Q85" s="381" t="s">
        <v>682</v>
      </c>
      <c r="R85" s="381" t="s">
        <v>2160</v>
      </c>
      <c r="S85" s="381"/>
      <c r="T85" s="19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4">
        <f t="shared" ca="1" si="11"/>
        <v>1</v>
      </c>
      <c r="V85" s="194">
        <f t="shared" ca="1" si="12"/>
        <v>0</v>
      </c>
      <c r="W85" s="381"/>
      <c r="X85" s="381"/>
      <c r="Y85" s="381"/>
      <c r="Z85" s="381"/>
      <c r="AA85" s="381"/>
      <c r="AB85" s="381"/>
      <c r="AC85" s="381"/>
      <c r="AD85" s="384"/>
      <c r="AE85" s="379"/>
      <c r="AF85" s="379"/>
      <c r="AG85" s="385"/>
      <c r="AH85" s="386" t="s">
        <v>880</v>
      </c>
      <c r="AI85" s="386"/>
      <c r="AJ85" s="386"/>
      <c r="AK85" s="386"/>
      <c r="AL85" s="386"/>
      <c r="AM85" s="386"/>
      <c r="AN85" s="386"/>
      <c r="AO85" s="386"/>
      <c r="AP85" s="386"/>
      <c r="AQ85" s="386" t="s">
        <v>14</v>
      </c>
      <c r="AR85" s="386"/>
      <c r="AS85" s="387"/>
      <c r="AT85" s="386"/>
      <c r="AU85" s="383"/>
      <c r="AV85" s="388"/>
      <c r="AW85" s="386"/>
      <c r="AX85" s="386"/>
      <c r="AY85" s="387"/>
      <c r="AZ85" s="386"/>
      <c r="BA85" s="383"/>
      <c r="BB85" s="388"/>
      <c r="BC85" s="386"/>
    </row>
    <row r="86" spans="1:55" ht="19.5" customHeight="1">
      <c r="A86" s="379"/>
      <c r="B86" s="380" t="s">
        <v>4677</v>
      </c>
      <c r="C86" s="380" t="s">
        <v>4678</v>
      </c>
      <c r="D86" s="380" t="s">
        <v>4701</v>
      </c>
      <c r="E86" s="380">
        <v>33</v>
      </c>
      <c r="F86" s="193" t="s">
        <v>4617</v>
      </c>
      <c r="G86" s="380" t="s">
        <v>4702</v>
      </c>
      <c r="H86" s="381"/>
      <c r="I86" s="382" t="s">
        <v>4703</v>
      </c>
      <c r="J86" s="383">
        <v>40</v>
      </c>
      <c r="K86" s="383"/>
      <c r="L86" s="383">
        <v>40</v>
      </c>
      <c r="M86" s="381">
        <v>0.01</v>
      </c>
      <c r="N86" s="381">
        <v>0.4</v>
      </c>
      <c r="O86" s="381" t="s">
        <v>674</v>
      </c>
      <c r="P86" s="381" t="s">
        <v>14</v>
      </c>
      <c r="Q86" s="381" t="s">
        <v>682</v>
      </c>
      <c r="R86" s="381" t="s">
        <v>2160</v>
      </c>
      <c r="S86" s="381"/>
      <c r="T86" s="19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4">
        <f t="shared" ca="1" si="11"/>
        <v>40</v>
      </c>
      <c r="V86" s="194">
        <f t="shared" ca="1" si="12"/>
        <v>0</v>
      </c>
      <c r="W86" s="381"/>
      <c r="X86" s="381"/>
      <c r="Y86" s="381"/>
      <c r="Z86" s="381"/>
      <c r="AA86" s="381"/>
      <c r="AB86" s="381"/>
      <c r="AC86" s="381"/>
      <c r="AD86" s="384"/>
      <c r="AE86" s="379"/>
      <c r="AF86" s="379"/>
      <c r="AG86" s="385"/>
      <c r="AH86" s="386" t="s">
        <v>880</v>
      </c>
      <c r="AI86" s="386"/>
      <c r="AJ86" s="386"/>
      <c r="AK86" s="386"/>
      <c r="AL86" s="386"/>
      <c r="AM86" s="386"/>
      <c r="AN86" s="386"/>
      <c r="AO86" s="386"/>
      <c r="AP86" s="386"/>
      <c r="AQ86" s="386" t="s">
        <v>14</v>
      </c>
      <c r="AR86" s="386"/>
      <c r="AS86" s="387"/>
      <c r="AT86" s="386"/>
      <c r="AU86" s="383"/>
      <c r="AV86" s="388"/>
      <c r="AW86" s="386"/>
      <c r="AX86" s="386"/>
      <c r="AY86" s="387"/>
      <c r="AZ86" s="386"/>
      <c r="BA86" s="383"/>
      <c r="BB86" s="388"/>
      <c r="BC86" s="386"/>
    </row>
    <row r="87" spans="1:55" ht="19.5" customHeight="1">
      <c r="A87" s="379"/>
      <c r="B87" s="380" t="s">
        <v>4677</v>
      </c>
      <c r="C87" s="380" t="s">
        <v>4678</v>
      </c>
      <c r="D87" s="380" t="s">
        <v>4704</v>
      </c>
      <c r="E87" s="380">
        <v>35</v>
      </c>
      <c r="F87" s="193" t="s">
        <v>4618</v>
      </c>
      <c r="G87" s="380" t="s">
        <v>4705</v>
      </c>
      <c r="H87" s="381"/>
      <c r="I87" s="382" t="s">
        <v>4706</v>
      </c>
      <c r="J87" s="383">
        <v>2</v>
      </c>
      <c r="K87" s="383"/>
      <c r="L87" s="383">
        <v>2</v>
      </c>
      <c r="M87" s="381">
        <v>3.2</v>
      </c>
      <c r="N87" s="381">
        <v>6.4</v>
      </c>
      <c r="O87" s="381" t="s">
        <v>674</v>
      </c>
      <c r="P87" s="381" t="s">
        <v>14</v>
      </c>
      <c r="Q87" s="381" t="s">
        <v>682</v>
      </c>
      <c r="R87" s="381" t="s">
        <v>2160</v>
      </c>
      <c r="S87" s="381"/>
      <c r="T87" s="19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4">
        <f t="shared" ca="1" si="11"/>
        <v>2</v>
      </c>
      <c r="V87" s="194">
        <f t="shared" ca="1" si="12"/>
        <v>0</v>
      </c>
      <c r="W87" s="381"/>
      <c r="X87" s="381"/>
      <c r="Y87" s="381"/>
      <c r="Z87" s="381"/>
      <c r="AA87" s="381"/>
      <c r="AB87" s="381"/>
      <c r="AC87" s="381"/>
      <c r="AD87" s="384"/>
      <c r="AE87" s="379"/>
      <c r="AF87" s="379"/>
      <c r="AG87" s="385"/>
      <c r="AH87" s="386" t="s">
        <v>880</v>
      </c>
      <c r="AI87" s="386"/>
      <c r="AJ87" s="386"/>
      <c r="AK87" s="386"/>
      <c r="AL87" s="386"/>
      <c r="AM87" s="386"/>
      <c r="AN87" s="386"/>
      <c r="AO87" s="386"/>
      <c r="AP87" s="386"/>
      <c r="AQ87" s="386" t="s">
        <v>14</v>
      </c>
      <c r="AR87" s="386"/>
      <c r="AS87" s="387"/>
      <c r="AT87" s="386"/>
      <c r="AU87" s="383"/>
      <c r="AV87" s="388"/>
      <c r="AW87" s="386"/>
      <c r="AX87" s="386"/>
      <c r="AY87" s="387"/>
      <c r="AZ87" s="386"/>
      <c r="BA87" s="383"/>
      <c r="BB87" s="388"/>
      <c r="BC87" s="386"/>
    </row>
    <row r="88" spans="1:55" ht="19.5" customHeight="1">
      <c r="A88" s="379"/>
      <c r="B88" s="380" t="s">
        <v>4677</v>
      </c>
      <c r="C88" s="380" t="s">
        <v>4678</v>
      </c>
      <c r="D88" s="380" t="s">
        <v>4707</v>
      </c>
      <c r="E88" s="380">
        <v>111</v>
      </c>
      <c r="F88" s="380" t="s">
        <v>4604</v>
      </c>
      <c r="G88" s="380" t="s">
        <v>4708</v>
      </c>
      <c r="H88" s="381">
        <v>268</v>
      </c>
      <c r="I88" s="382" t="s">
        <v>702</v>
      </c>
      <c r="J88" s="383">
        <v>2</v>
      </c>
      <c r="K88" s="383"/>
      <c r="L88" s="383">
        <v>2</v>
      </c>
      <c r="M88" s="381">
        <v>0.15</v>
      </c>
      <c r="N88" s="381">
        <v>0.3</v>
      </c>
      <c r="O88" s="381" t="s">
        <v>674</v>
      </c>
      <c r="P88" s="381" t="s">
        <v>11</v>
      </c>
      <c r="Q88" s="381" t="s">
        <v>786</v>
      </c>
      <c r="R88" s="381" t="s">
        <v>2160</v>
      </c>
      <c r="S88" s="381"/>
      <c r="T88" s="19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4">
        <f t="shared" ca="1" si="11"/>
        <v>2</v>
      </c>
      <c r="V88" s="194">
        <f t="shared" ca="1" si="12"/>
        <v>0</v>
      </c>
      <c r="W88" s="381"/>
      <c r="X88" s="381"/>
      <c r="Y88" s="381"/>
      <c r="Z88" s="381"/>
      <c r="AA88" s="381"/>
      <c r="AB88" s="381"/>
      <c r="AC88" s="381"/>
      <c r="AD88" s="384"/>
      <c r="AE88" s="379"/>
      <c r="AF88" s="379"/>
      <c r="AG88" s="385" t="s">
        <v>677</v>
      </c>
      <c r="AH88" s="386" t="s">
        <v>4645</v>
      </c>
      <c r="AI88" s="386"/>
      <c r="AJ88" s="386">
        <v>0</v>
      </c>
      <c r="AK88" s="386">
        <v>0</v>
      </c>
      <c r="AL88" s="386">
        <v>1</v>
      </c>
      <c r="AM88" s="386">
        <v>0</v>
      </c>
      <c r="AN88" s="386">
        <v>0</v>
      </c>
      <c r="AO88" s="386">
        <v>0</v>
      </c>
      <c r="AP88" s="386">
        <v>0</v>
      </c>
      <c r="AQ88" s="386" t="s">
        <v>2162</v>
      </c>
      <c r="AR88" s="386"/>
      <c r="AS88" s="387"/>
      <c r="AT88" s="386"/>
      <c r="AU88" s="383"/>
      <c r="AV88" s="388"/>
      <c r="AW88" s="386"/>
      <c r="AX88" s="386"/>
      <c r="AY88" s="387"/>
      <c r="AZ88" s="386"/>
      <c r="BA88" s="383"/>
      <c r="BB88" s="388"/>
      <c r="BC88" s="386"/>
    </row>
    <row r="89" spans="1:55" ht="19.5" customHeight="1">
      <c r="A89" s="379"/>
      <c r="B89" s="380" t="s">
        <v>4677</v>
      </c>
      <c r="C89" s="380" t="s">
        <v>4678</v>
      </c>
      <c r="D89" s="380" t="s">
        <v>4709</v>
      </c>
      <c r="E89" s="380">
        <v>112</v>
      </c>
      <c r="F89" s="380" t="s">
        <v>4605</v>
      </c>
      <c r="G89" s="380" t="s">
        <v>4710</v>
      </c>
      <c r="H89" s="381"/>
      <c r="I89" s="382" t="s">
        <v>702</v>
      </c>
      <c r="J89" s="383">
        <v>20</v>
      </c>
      <c r="K89" s="383"/>
      <c r="L89" s="383">
        <v>20</v>
      </c>
      <c r="M89" s="381">
        <v>0.4</v>
      </c>
      <c r="N89" s="381">
        <v>8</v>
      </c>
      <c r="O89" s="381" t="s">
        <v>674</v>
      </c>
      <c r="P89" s="381" t="s">
        <v>13</v>
      </c>
      <c r="Q89" s="381" t="s">
        <v>703</v>
      </c>
      <c r="R89" s="381" t="s">
        <v>2160</v>
      </c>
      <c r="S89" s="381"/>
      <c r="T89" s="19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4">
        <f t="shared" ca="1" si="11"/>
        <v>20</v>
      </c>
      <c r="V89" s="194">
        <f t="shared" ca="1" si="12"/>
        <v>0</v>
      </c>
      <c r="W89" s="381"/>
      <c r="X89" s="381"/>
      <c r="Y89" s="381"/>
      <c r="Z89" s="381"/>
      <c r="AA89" s="381"/>
      <c r="AB89" s="381"/>
      <c r="AC89" s="381"/>
      <c r="AD89" s="384"/>
      <c r="AE89" s="379"/>
      <c r="AF89" s="379"/>
      <c r="AG89" s="385" t="s">
        <v>677</v>
      </c>
      <c r="AH89" s="386" t="s">
        <v>4645</v>
      </c>
      <c r="AI89" s="386"/>
      <c r="AJ89" s="386">
        <v>0</v>
      </c>
      <c r="AK89" s="386">
        <v>0</v>
      </c>
      <c r="AL89" s="386">
        <v>0</v>
      </c>
      <c r="AM89" s="386">
        <v>0</v>
      </c>
      <c r="AN89" s="386">
        <v>0</v>
      </c>
      <c r="AO89" s="386">
        <v>0</v>
      </c>
      <c r="AP89" s="386">
        <v>0</v>
      </c>
      <c r="AQ89" s="386" t="s">
        <v>2162</v>
      </c>
      <c r="AR89" s="386"/>
      <c r="AS89" s="387"/>
      <c r="AT89" s="386"/>
      <c r="AU89" s="383"/>
      <c r="AV89" s="388"/>
      <c r="AW89" s="386"/>
      <c r="AX89" s="386"/>
      <c r="AY89" s="387"/>
      <c r="AZ89" s="386"/>
      <c r="BA89" s="383"/>
      <c r="BB89" s="388"/>
      <c r="BC89" s="386"/>
    </row>
    <row r="90" spans="1:55" ht="19.5" customHeight="1">
      <c r="A90" s="379"/>
      <c r="B90" s="380" t="s">
        <v>4677</v>
      </c>
      <c r="C90" s="380" t="s">
        <v>4678</v>
      </c>
      <c r="D90" s="380" t="s">
        <v>4711</v>
      </c>
      <c r="E90" s="380">
        <v>113</v>
      </c>
      <c r="F90" s="380" t="s">
        <v>4606</v>
      </c>
      <c r="G90" s="380" t="s">
        <v>4708</v>
      </c>
      <c r="H90" s="381">
        <v>350</v>
      </c>
      <c r="I90" s="382" t="s">
        <v>702</v>
      </c>
      <c r="J90" s="383">
        <v>1</v>
      </c>
      <c r="K90" s="383"/>
      <c r="L90" s="383">
        <v>1</v>
      </c>
      <c r="M90" s="381">
        <v>0.4</v>
      </c>
      <c r="N90" s="381">
        <v>0.4</v>
      </c>
      <c r="O90" s="381" t="s">
        <v>674</v>
      </c>
      <c r="P90" s="381" t="s">
        <v>11</v>
      </c>
      <c r="Q90" s="381" t="s">
        <v>786</v>
      </c>
      <c r="R90" s="381" t="s">
        <v>2160</v>
      </c>
      <c r="S90" s="381"/>
      <c r="T90" s="19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4">
        <f t="shared" ca="1" si="11"/>
        <v>1</v>
      </c>
      <c r="V90" s="194">
        <f t="shared" ca="1" si="12"/>
        <v>0</v>
      </c>
      <c r="W90" s="381"/>
      <c r="X90" s="381"/>
      <c r="Y90" s="381"/>
      <c r="Z90" s="381"/>
      <c r="AA90" s="381"/>
      <c r="AB90" s="381"/>
      <c r="AC90" s="381"/>
      <c r="AD90" s="384"/>
      <c r="AE90" s="379"/>
      <c r="AF90" s="379"/>
      <c r="AG90" s="385" t="s">
        <v>677</v>
      </c>
      <c r="AH90" s="386" t="s">
        <v>4645</v>
      </c>
      <c r="AI90" s="386"/>
      <c r="AJ90" s="386">
        <v>0</v>
      </c>
      <c r="AK90" s="386">
        <v>0</v>
      </c>
      <c r="AL90" s="386">
        <v>1</v>
      </c>
      <c r="AM90" s="386">
        <v>0</v>
      </c>
      <c r="AN90" s="386">
        <v>0</v>
      </c>
      <c r="AO90" s="386">
        <v>0</v>
      </c>
      <c r="AP90" s="386">
        <v>0</v>
      </c>
      <c r="AQ90" s="386" t="s">
        <v>2162</v>
      </c>
      <c r="AR90" s="386"/>
      <c r="AS90" s="387"/>
      <c r="AT90" s="386"/>
      <c r="AU90" s="383"/>
      <c r="AV90" s="388"/>
      <c r="AW90" s="386"/>
      <c r="AX90" s="386"/>
      <c r="AY90" s="387"/>
      <c r="AZ90" s="386"/>
      <c r="BA90" s="383"/>
      <c r="BB90" s="388"/>
      <c r="BC90" s="386"/>
    </row>
    <row r="91" spans="1:55" ht="19.5" customHeight="1">
      <c r="A91" s="379"/>
      <c r="B91" s="380" t="s">
        <v>4677</v>
      </c>
      <c r="C91" s="380" t="s">
        <v>4678</v>
      </c>
      <c r="D91" s="380" t="s">
        <v>4712</v>
      </c>
      <c r="E91" s="380">
        <v>114</v>
      </c>
      <c r="F91" s="193" t="s">
        <v>4607</v>
      </c>
      <c r="G91" s="380" t="s">
        <v>4713</v>
      </c>
      <c r="H91" s="381"/>
      <c r="I91" s="382" t="s">
        <v>683</v>
      </c>
      <c r="J91" s="383">
        <v>1</v>
      </c>
      <c r="K91" s="383"/>
      <c r="L91" s="383">
        <v>1</v>
      </c>
      <c r="M91" s="381">
        <v>0.3</v>
      </c>
      <c r="N91" s="381">
        <v>0.3</v>
      </c>
      <c r="O91" s="381" t="s">
        <v>674</v>
      </c>
      <c r="P91" s="381" t="s">
        <v>14</v>
      </c>
      <c r="Q91" s="381" t="s">
        <v>682</v>
      </c>
      <c r="R91" s="381" t="s">
        <v>2160</v>
      </c>
      <c r="S91" s="381"/>
      <c r="T91" s="19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4">
        <f t="shared" ca="1" si="11"/>
        <v>1</v>
      </c>
      <c r="V91" s="194">
        <f t="shared" ca="1" si="12"/>
        <v>0</v>
      </c>
      <c r="W91" s="381"/>
      <c r="X91" s="381"/>
      <c r="Y91" s="381"/>
      <c r="Z91" s="381"/>
      <c r="AA91" s="381"/>
      <c r="AB91" s="381"/>
      <c r="AC91" s="381"/>
      <c r="AD91" s="384"/>
      <c r="AE91" s="379"/>
      <c r="AF91" s="379"/>
      <c r="AG91" s="385"/>
      <c r="AH91" s="386" t="s">
        <v>880</v>
      </c>
      <c r="AI91" s="386"/>
      <c r="AJ91" s="386"/>
      <c r="AK91" s="386"/>
      <c r="AL91" s="386"/>
      <c r="AM91" s="386"/>
      <c r="AN91" s="386"/>
      <c r="AO91" s="386"/>
      <c r="AP91" s="386"/>
      <c r="AQ91" s="386" t="s">
        <v>14</v>
      </c>
      <c r="AR91" s="386"/>
      <c r="AS91" s="387"/>
      <c r="AT91" s="386"/>
      <c r="AU91" s="383"/>
      <c r="AV91" s="388"/>
      <c r="AW91" s="386"/>
      <c r="AX91" s="386"/>
      <c r="AY91" s="387"/>
      <c r="AZ91" s="386"/>
      <c r="BA91" s="383"/>
      <c r="BB91" s="388"/>
      <c r="BC91" s="386"/>
    </row>
    <row r="92" spans="1:55" ht="19.5" customHeight="1">
      <c r="A92" s="309">
        <f>IF((AE92=""),"",COUNTIFS($AE$10:AE92,"x"))</f>
        <v>10</v>
      </c>
      <c r="B92" s="368" t="s">
        <v>2229</v>
      </c>
      <c r="C92" s="368" t="s">
        <v>2230</v>
      </c>
      <c r="D92" s="368" t="s">
        <v>4635</v>
      </c>
      <c r="E92" s="368"/>
      <c r="F92" s="368"/>
      <c r="G92" s="368" t="s">
        <v>2231</v>
      </c>
      <c r="H92" s="369"/>
      <c r="I92" s="370"/>
      <c r="J92" s="207"/>
      <c r="K92" s="207">
        <v>1</v>
      </c>
      <c r="L92" s="207"/>
      <c r="M92" s="369">
        <v>4708.1000000000004</v>
      </c>
      <c r="N92" s="369">
        <v>4708.1000000000004</v>
      </c>
      <c r="O92" s="369" t="s">
        <v>674</v>
      </c>
      <c r="P92" s="369"/>
      <c r="Q92" s="369"/>
      <c r="R92" s="369" t="s">
        <v>2160</v>
      </c>
      <c r="S92" s="369"/>
      <c r="T92" s="369"/>
      <c r="U92" s="369"/>
      <c r="V92" s="369"/>
      <c r="W92" s="369">
        <f>_xlfn.MINIFS(V:V,C:C,C92,AE:AE,"",AB:AB,"")</f>
        <v>0</v>
      </c>
      <c r="X92" s="369" t="e">
        <f>SUMIFS(T:T,C:C,C92,AE:AE,"")/SUMIFS(L:L,C:C,C92,AE:AE,"",AB:AB,"")</f>
        <v>#DIV/0!</v>
      </c>
      <c r="Y92" s="369"/>
      <c r="Z92" s="369"/>
      <c r="AA92" s="369"/>
      <c r="AB92" s="369"/>
      <c r="AC92" s="369">
        <v>168.2</v>
      </c>
      <c r="AD92" s="371"/>
      <c r="AE92" s="309" t="s">
        <v>675</v>
      </c>
      <c r="AF92" s="309" t="s">
        <v>2161</v>
      </c>
      <c r="AG92" s="372" t="s">
        <v>677</v>
      </c>
      <c r="AH92" s="187"/>
      <c r="AI92" s="187"/>
      <c r="AJ92" s="187"/>
      <c r="AK92" s="187"/>
      <c r="AL92" s="187"/>
      <c r="AM92" s="187"/>
      <c r="AN92" s="187"/>
      <c r="AO92" s="187"/>
      <c r="AP92" s="187"/>
      <c r="AQ92" s="187" t="s">
        <v>2162</v>
      </c>
      <c r="AR92" s="188"/>
      <c r="AS92" s="189"/>
      <c r="AT92" s="188"/>
      <c r="AU92" s="190"/>
      <c r="AV92" s="191"/>
      <c r="AW92" s="188"/>
      <c r="AX92" s="188"/>
      <c r="AY92" s="189"/>
      <c r="AZ92" s="188"/>
      <c r="BA92" s="190"/>
      <c r="BB92" s="191"/>
      <c r="BC92" s="188"/>
    </row>
    <row r="93" spans="1:55" ht="19.5" customHeight="1">
      <c r="A93" s="192"/>
      <c r="B93" s="193" t="s">
        <v>2229</v>
      </c>
      <c r="C93" s="193" t="s">
        <v>2232</v>
      </c>
      <c r="D93" s="193" t="s">
        <v>699</v>
      </c>
      <c r="E93" s="193" t="s">
        <v>987</v>
      </c>
      <c r="F93" s="193" t="s">
        <v>2301</v>
      </c>
      <c r="G93" s="193" t="s">
        <v>2016</v>
      </c>
      <c r="H93" s="194">
        <v>187</v>
      </c>
      <c r="I93" s="195" t="s">
        <v>702</v>
      </c>
      <c r="J93" s="196">
        <v>1</v>
      </c>
      <c r="K93" s="196"/>
      <c r="L93" s="196">
        <v>1</v>
      </c>
      <c r="M93" s="194">
        <v>1.4</v>
      </c>
      <c r="N93" s="194">
        <v>1.4</v>
      </c>
      <c r="O93" s="194" t="s">
        <v>674</v>
      </c>
      <c r="P93" s="194" t="s">
        <v>11</v>
      </c>
      <c r="Q93" s="194" t="s">
        <v>703</v>
      </c>
      <c r="R93" s="194" t="s">
        <v>2160</v>
      </c>
      <c r="S93" s="194"/>
      <c r="T93" s="19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94">
        <f t="shared" ref="U93:U109" ca="1" si="13">+L93-T93</f>
        <v>1</v>
      </c>
      <c r="V93" s="194">
        <f t="shared" ref="V93:V109" ca="1" si="14">ROUNDDOWN(T93/J93,0)</f>
        <v>0</v>
      </c>
      <c r="W93" s="194"/>
      <c r="X93" s="194"/>
      <c r="Y93" s="194"/>
      <c r="Z93" s="194"/>
      <c r="AA93" s="194"/>
      <c r="AB93" s="194"/>
      <c r="AC93" s="194">
        <v>0</v>
      </c>
      <c r="AD93" s="197"/>
      <c r="AE93" s="192"/>
      <c r="AF93" s="192"/>
      <c r="AG93" s="198"/>
      <c r="AH93" s="173"/>
      <c r="AI93" s="173"/>
      <c r="AJ93" s="173">
        <v>1</v>
      </c>
      <c r="AK93" s="173">
        <v>0</v>
      </c>
      <c r="AL93" s="173">
        <v>0</v>
      </c>
      <c r="AM93" s="173">
        <v>1</v>
      </c>
      <c r="AN93" s="173">
        <v>0</v>
      </c>
      <c r="AO93" s="173">
        <v>0</v>
      </c>
      <c r="AP93" s="173">
        <v>0</v>
      </c>
      <c r="AQ93" s="173" t="s">
        <v>2162</v>
      </c>
      <c r="AR93" s="173" t="s">
        <v>2017</v>
      </c>
      <c r="AS93" s="173"/>
      <c r="AT93" s="173" t="s">
        <v>2018</v>
      </c>
      <c r="AU93" s="196">
        <v>1</v>
      </c>
      <c r="AV93" s="199">
        <v>46180</v>
      </c>
      <c r="AW93" s="173">
        <f t="shared" ref="AW93:AW105" si="15">+L93-AU93</f>
        <v>0</v>
      </c>
      <c r="AX93" s="205" t="s">
        <v>2218</v>
      </c>
      <c r="AY93" s="173"/>
      <c r="AZ93" s="173" t="s">
        <v>2219</v>
      </c>
      <c r="BA93" s="173">
        <v>1</v>
      </c>
      <c r="BB93" s="199">
        <v>46181</v>
      </c>
      <c r="BC93" s="173">
        <f t="shared" ref="BC93:BC105" si="16">+L93-BA93</f>
        <v>0</v>
      </c>
    </row>
    <row r="94" spans="1:55" ht="19.5" customHeight="1">
      <c r="A94" s="192"/>
      <c r="B94" s="193" t="s">
        <v>2229</v>
      </c>
      <c r="C94" s="193" t="s">
        <v>2232</v>
      </c>
      <c r="D94" s="193" t="s">
        <v>699</v>
      </c>
      <c r="E94" s="193" t="s">
        <v>945</v>
      </c>
      <c r="F94" s="193" t="s">
        <v>2302</v>
      </c>
      <c r="G94" s="193" t="s">
        <v>2016</v>
      </c>
      <c r="H94" s="194">
        <v>4268</v>
      </c>
      <c r="I94" s="195" t="s">
        <v>702</v>
      </c>
      <c r="J94" s="196">
        <v>1</v>
      </c>
      <c r="K94" s="196"/>
      <c r="L94" s="196">
        <v>1</v>
      </c>
      <c r="M94" s="194">
        <v>32.700000000000003</v>
      </c>
      <c r="N94" s="194">
        <v>32.700000000000003</v>
      </c>
      <c r="O94" s="194" t="s">
        <v>674</v>
      </c>
      <c r="P94" s="194" t="s">
        <v>11</v>
      </c>
      <c r="Q94" s="194" t="s">
        <v>703</v>
      </c>
      <c r="R94" s="194" t="s">
        <v>2160</v>
      </c>
      <c r="S94" s="194"/>
      <c r="T94" s="19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4">
        <f t="shared" ca="1" si="13"/>
        <v>1</v>
      </c>
      <c r="V94" s="194">
        <f t="shared" ca="1" si="14"/>
        <v>0</v>
      </c>
      <c r="W94" s="194"/>
      <c r="X94" s="194"/>
      <c r="Y94" s="194"/>
      <c r="Z94" s="194"/>
      <c r="AA94" s="194"/>
      <c r="AB94" s="194"/>
      <c r="AC94" s="194">
        <v>1.1000000000000001</v>
      </c>
      <c r="AD94" s="197"/>
      <c r="AE94" s="192"/>
      <c r="AF94" s="192"/>
      <c r="AG94" s="198"/>
      <c r="AH94" s="173"/>
      <c r="AI94" s="173"/>
      <c r="AJ94" s="173">
        <v>1</v>
      </c>
      <c r="AK94" s="173">
        <v>0</v>
      </c>
      <c r="AL94" s="173">
        <v>0</v>
      </c>
      <c r="AM94" s="173">
        <v>1</v>
      </c>
      <c r="AN94" s="173">
        <v>0</v>
      </c>
      <c r="AO94" s="173">
        <v>0</v>
      </c>
      <c r="AP94" s="173">
        <v>0</v>
      </c>
      <c r="AQ94" s="173" t="s">
        <v>2162</v>
      </c>
      <c r="AR94" s="173" t="s">
        <v>2017</v>
      </c>
      <c r="AS94" s="173"/>
      <c r="AT94" s="173" t="s">
        <v>2018</v>
      </c>
      <c r="AU94" s="196">
        <v>1</v>
      </c>
      <c r="AV94" s="199">
        <v>46180</v>
      </c>
      <c r="AW94" s="173">
        <f t="shared" si="15"/>
        <v>0</v>
      </c>
      <c r="AX94" s="205" t="s">
        <v>2218</v>
      </c>
      <c r="AY94" s="173"/>
      <c r="AZ94" s="173" t="s">
        <v>2219</v>
      </c>
      <c r="BA94" s="173">
        <v>1</v>
      </c>
      <c r="BB94" s="199">
        <v>46181</v>
      </c>
      <c r="BC94" s="173">
        <f t="shared" si="16"/>
        <v>0</v>
      </c>
    </row>
    <row r="95" spans="1:55" ht="19.5" customHeight="1">
      <c r="A95" s="192"/>
      <c r="B95" s="193" t="s">
        <v>2229</v>
      </c>
      <c r="C95" s="193" t="s">
        <v>2232</v>
      </c>
      <c r="D95" s="193" t="s">
        <v>699</v>
      </c>
      <c r="E95" s="193" t="s">
        <v>2233</v>
      </c>
      <c r="F95" s="193" t="s">
        <v>2303</v>
      </c>
      <c r="G95" s="193" t="s">
        <v>2016</v>
      </c>
      <c r="H95" s="194">
        <v>245</v>
      </c>
      <c r="I95" s="195" t="s">
        <v>702</v>
      </c>
      <c r="J95" s="196">
        <v>1</v>
      </c>
      <c r="K95" s="196"/>
      <c r="L95" s="196">
        <v>1</v>
      </c>
      <c r="M95" s="194">
        <v>1.9</v>
      </c>
      <c r="N95" s="194">
        <v>1.9</v>
      </c>
      <c r="O95" s="194" t="s">
        <v>674</v>
      </c>
      <c r="P95" s="194" t="s">
        <v>11</v>
      </c>
      <c r="Q95" s="194" t="s">
        <v>703</v>
      </c>
      <c r="R95" s="194" t="s">
        <v>2160</v>
      </c>
      <c r="S95" s="194"/>
      <c r="T95" s="19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94">
        <f t="shared" ca="1" si="13"/>
        <v>1</v>
      </c>
      <c r="V95" s="194">
        <f t="shared" ca="1" si="14"/>
        <v>0</v>
      </c>
      <c r="W95" s="194"/>
      <c r="X95" s="194"/>
      <c r="Y95" s="194"/>
      <c r="Z95" s="194"/>
      <c r="AA95" s="194"/>
      <c r="AB95" s="194"/>
      <c r="AC95" s="194">
        <v>0.1</v>
      </c>
      <c r="AD95" s="197"/>
      <c r="AE95" s="192"/>
      <c r="AF95" s="192"/>
      <c r="AG95" s="198"/>
      <c r="AH95" s="173"/>
      <c r="AI95" s="173"/>
      <c r="AJ95" s="173">
        <v>1</v>
      </c>
      <c r="AK95" s="173">
        <v>0</v>
      </c>
      <c r="AL95" s="173">
        <v>0</v>
      </c>
      <c r="AM95" s="173">
        <v>1</v>
      </c>
      <c r="AN95" s="173">
        <v>0</v>
      </c>
      <c r="AO95" s="173">
        <v>0</v>
      </c>
      <c r="AP95" s="173">
        <v>0</v>
      </c>
      <c r="AQ95" s="173" t="s">
        <v>2162</v>
      </c>
      <c r="AR95" s="173" t="s">
        <v>2017</v>
      </c>
      <c r="AS95" s="173"/>
      <c r="AT95" s="173" t="s">
        <v>2018</v>
      </c>
      <c r="AU95" s="196">
        <v>1</v>
      </c>
      <c r="AV95" s="199">
        <v>46180</v>
      </c>
      <c r="AW95" s="173">
        <f t="shared" si="15"/>
        <v>0</v>
      </c>
      <c r="AX95" s="205" t="s">
        <v>2218</v>
      </c>
      <c r="AY95" s="173"/>
      <c r="AZ95" s="173" t="s">
        <v>2219</v>
      </c>
      <c r="BA95" s="173">
        <v>1</v>
      </c>
      <c r="BB95" s="199">
        <v>46181</v>
      </c>
      <c r="BC95" s="173">
        <f t="shared" si="16"/>
        <v>0</v>
      </c>
    </row>
    <row r="96" spans="1:55" ht="19.5" customHeight="1">
      <c r="A96" s="192"/>
      <c r="B96" s="193" t="s">
        <v>2229</v>
      </c>
      <c r="C96" s="193" t="s">
        <v>2232</v>
      </c>
      <c r="D96" s="193" t="s">
        <v>717</v>
      </c>
      <c r="E96" s="193" t="s">
        <v>2234</v>
      </c>
      <c r="F96" s="193" t="s">
        <v>2305</v>
      </c>
      <c r="G96" s="193" t="s">
        <v>1980</v>
      </c>
      <c r="H96" s="194">
        <v>12198</v>
      </c>
      <c r="I96" s="195" t="s">
        <v>702</v>
      </c>
      <c r="J96" s="196">
        <v>1</v>
      </c>
      <c r="K96" s="196"/>
      <c r="L96" s="196">
        <v>1</v>
      </c>
      <c r="M96" s="194">
        <v>465.1</v>
      </c>
      <c r="N96" s="194">
        <v>465.1</v>
      </c>
      <c r="O96" s="194" t="s">
        <v>674</v>
      </c>
      <c r="P96" s="194" t="s">
        <v>11</v>
      </c>
      <c r="Q96" s="194" t="s">
        <v>703</v>
      </c>
      <c r="R96" s="194" t="s">
        <v>2160</v>
      </c>
      <c r="S96" s="194"/>
      <c r="T96" s="19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4">
        <f t="shared" ca="1" si="13"/>
        <v>1</v>
      </c>
      <c r="V96" s="194">
        <f t="shared" ca="1" si="14"/>
        <v>0</v>
      </c>
      <c r="W96" s="194"/>
      <c r="X96" s="194"/>
      <c r="Y96" s="194"/>
      <c r="Z96" s="194"/>
      <c r="AA96" s="194"/>
      <c r="AB96" s="194"/>
      <c r="AC96" s="194">
        <v>11.1</v>
      </c>
      <c r="AD96" s="197"/>
      <c r="AE96" s="192"/>
      <c r="AF96" s="192"/>
      <c r="AG96" s="198"/>
      <c r="AH96" s="173"/>
      <c r="AI96" s="173"/>
      <c r="AJ96" s="173">
        <v>1</v>
      </c>
      <c r="AK96" s="173">
        <v>0</v>
      </c>
      <c r="AL96" s="173">
        <v>0</v>
      </c>
      <c r="AM96" s="173">
        <v>0</v>
      </c>
      <c r="AN96" s="173">
        <v>0</v>
      </c>
      <c r="AO96" s="173">
        <v>0</v>
      </c>
      <c r="AP96" s="173">
        <v>0</v>
      </c>
      <c r="AQ96" s="173" t="s">
        <v>2162</v>
      </c>
      <c r="AR96" s="173"/>
      <c r="AS96" s="173"/>
      <c r="AT96" s="173" t="s">
        <v>576</v>
      </c>
      <c r="AU96" s="203">
        <v>1</v>
      </c>
      <c r="AV96" s="199"/>
      <c r="AW96" s="173">
        <f t="shared" si="15"/>
        <v>0</v>
      </c>
      <c r="AX96" s="173"/>
      <c r="AY96" s="173"/>
      <c r="AZ96" s="173"/>
      <c r="BA96" s="173"/>
      <c r="BB96" s="199"/>
      <c r="BC96" s="173">
        <f t="shared" si="16"/>
        <v>1</v>
      </c>
    </row>
    <row r="97" spans="1:55" ht="19.5" customHeight="1">
      <c r="A97" s="192"/>
      <c r="B97" s="193" t="s">
        <v>2229</v>
      </c>
      <c r="C97" s="193" t="s">
        <v>2232</v>
      </c>
      <c r="D97" s="193" t="s">
        <v>699</v>
      </c>
      <c r="E97" s="193" t="s">
        <v>2235</v>
      </c>
      <c r="F97" s="193" t="s">
        <v>2306</v>
      </c>
      <c r="G97" s="193" t="s">
        <v>701</v>
      </c>
      <c r="H97" s="194">
        <v>4279</v>
      </c>
      <c r="I97" s="195" t="s">
        <v>702</v>
      </c>
      <c r="J97" s="196">
        <v>1</v>
      </c>
      <c r="K97" s="196"/>
      <c r="L97" s="196">
        <v>1</v>
      </c>
      <c r="M97" s="194">
        <v>57.1</v>
      </c>
      <c r="N97" s="194">
        <v>57.1</v>
      </c>
      <c r="O97" s="194" t="s">
        <v>674</v>
      </c>
      <c r="P97" s="194" t="s">
        <v>11</v>
      </c>
      <c r="Q97" s="194" t="s">
        <v>703</v>
      </c>
      <c r="R97" s="194" t="s">
        <v>2160</v>
      </c>
      <c r="S97" s="194"/>
      <c r="T97" s="19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4">
        <f t="shared" ca="1" si="13"/>
        <v>1</v>
      </c>
      <c r="V97" s="194">
        <f t="shared" ca="1" si="14"/>
        <v>0</v>
      </c>
      <c r="W97" s="194"/>
      <c r="X97" s="194"/>
      <c r="Y97" s="194"/>
      <c r="Z97" s="194"/>
      <c r="AA97" s="194"/>
      <c r="AB97" s="194"/>
      <c r="AC97" s="194">
        <v>1.5</v>
      </c>
      <c r="AD97" s="197"/>
      <c r="AE97" s="192"/>
      <c r="AF97" s="192"/>
      <c r="AG97" s="198"/>
      <c r="AH97" s="173"/>
      <c r="AI97" s="173"/>
      <c r="AJ97" s="173">
        <v>1</v>
      </c>
      <c r="AK97" s="173">
        <v>0</v>
      </c>
      <c r="AL97" s="173">
        <v>0</v>
      </c>
      <c r="AM97" s="173">
        <v>0</v>
      </c>
      <c r="AN97" s="173">
        <v>0</v>
      </c>
      <c r="AO97" s="173">
        <v>0</v>
      </c>
      <c r="AP97" s="173">
        <v>0</v>
      </c>
      <c r="AQ97" s="173" t="s">
        <v>2162</v>
      </c>
      <c r="AR97" s="173" t="s">
        <v>2023</v>
      </c>
      <c r="AS97" s="173"/>
      <c r="AT97" s="173" t="s">
        <v>2024</v>
      </c>
      <c r="AU97" s="196">
        <v>1</v>
      </c>
      <c r="AV97" s="199">
        <v>46180</v>
      </c>
      <c r="AW97" s="173">
        <f t="shared" si="15"/>
        <v>0</v>
      </c>
      <c r="AX97" s="205" t="s">
        <v>2220</v>
      </c>
      <c r="AY97" s="173"/>
      <c r="AZ97" s="173" t="s">
        <v>2221</v>
      </c>
      <c r="BA97" s="173">
        <v>1</v>
      </c>
      <c r="BB97" s="199">
        <v>46181</v>
      </c>
      <c r="BC97" s="173">
        <f t="shared" si="16"/>
        <v>0</v>
      </c>
    </row>
    <row r="98" spans="1:55" ht="19.5" customHeight="1">
      <c r="A98" s="192"/>
      <c r="B98" s="193" t="s">
        <v>2229</v>
      </c>
      <c r="C98" s="193" t="s">
        <v>2232</v>
      </c>
      <c r="D98" s="193" t="s">
        <v>699</v>
      </c>
      <c r="E98" s="193" t="s">
        <v>2236</v>
      </c>
      <c r="F98" s="193" t="s">
        <v>2307</v>
      </c>
      <c r="G98" s="193" t="s">
        <v>701</v>
      </c>
      <c r="H98" s="194">
        <v>166</v>
      </c>
      <c r="I98" s="195" t="s">
        <v>702</v>
      </c>
      <c r="J98" s="196">
        <v>1</v>
      </c>
      <c r="K98" s="196"/>
      <c r="L98" s="196">
        <v>1</v>
      </c>
      <c r="M98" s="194">
        <v>2.2000000000000002</v>
      </c>
      <c r="N98" s="194">
        <v>2.2000000000000002</v>
      </c>
      <c r="O98" s="194" t="s">
        <v>674</v>
      </c>
      <c r="P98" s="194" t="s">
        <v>11</v>
      </c>
      <c r="Q98" s="194" t="s">
        <v>703</v>
      </c>
      <c r="R98" s="194" t="s">
        <v>2160</v>
      </c>
      <c r="S98" s="194"/>
      <c r="T98" s="19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4">
        <f t="shared" ca="1" si="13"/>
        <v>1</v>
      </c>
      <c r="V98" s="194">
        <f t="shared" ca="1" si="14"/>
        <v>0</v>
      </c>
      <c r="W98" s="194"/>
      <c r="X98" s="194"/>
      <c r="Y98" s="194"/>
      <c r="Z98" s="194"/>
      <c r="AA98" s="194"/>
      <c r="AB98" s="194"/>
      <c r="AC98" s="194">
        <v>0.1</v>
      </c>
      <c r="AD98" s="197"/>
      <c r="AE98" s="192"/>
      <c r="AF98" s="192"/>
      <c r="AG98" s="198"/>
      <c r="AH98" s="173"/>
      <c r="AI98" s="173"/>
      <c r="AJ98" s="173">
        <v>0</v>
      </c>
      <c r="AK98" s="173">
        <v>0</v>
      </c>
      <c r="AL98" s="173">
        <v>0</v>
      </c>
      <c r="AM98" s="173">
        <v>0</v>
      </c>
      <c r="AN98" s="173">
        <v>0</v>
      </c>
      <c r="AO98" s="173">
        <v>0</v>
      </c>
      <c r="AP98" s="173">
        <v>0</v>
      </c>
      <c r="AQ98" s="173" t="s">
        <v>2162</v>
      </c>
      <c r="AR98" s="173" t="s">
        <v>2023</v>
      </c>
      <c r="AS98" s="173"/>
      <c r="AT98" s="173" t="s">
        <v>2024</v>
      </c>
      <c r="AU98" s="196">
        <v>1</v>
      </c>
      <c r="AV98" s="199">
        <v>46180</v>
      </c>
      <c r="AW98" s="173">
        <f t="shared" si="15"/>
        <v>0</v>
      </c>
      <c r="AX98" s="205" t="s">
        <v>2220</v>
      </c>
      <c r="AY98" s="173"/>
      <c r="AZ98" s="173" t="s">
        <v>2221</v>
      </c>
      <c r="BA98" s="173">
        <v>1</v>
      </c>
      <c r="BB98" s="199">
        <v>46181</v>
      </c>
      <c r="BC98" s="173">
        <f t="shared" si="16"/>
        <v>0</v>
      </c>
    </row>
    <row r="99" spans="1:55" ht="19.5" customHeight="1">
      <c r="A99" s="192"/>
      <c r="B99" s="193" t="s">
        <v>2229</v>
      </c>
      <c r="C99" s="193" t="s">
        <v>2232</v>
      </c>
      <c r="D99" s="193" t="s">
        <v>699</v>
      </c>
      <c r="E99" s="193" t="s">
        <v>2237</v>
      </c>
      <c r="F99" s="193" t="s">
        <v>2304</v>
      </c>
      <c r="G99" s="193" t="s">
        <v>701</v>
      </c>
      <c r="H99" s="194">
        <v>270</v>
      </c>
      <c r="I99" s="195" t="s">
        <v>702</v>
      </c>
      <c r="J99" s="196">
        <v>1</v>
      </c>
      <c r="K99" s="196"/>
      <c r="L99" s="196">
        <v>1</v>
      </c>
      <c r="M99" s="194">
        <v>3.6</v>
      </c>
      <c r="N99" s="194">
        <v>3.6</v>
      </c>
      <c r="O99" s="194" t="s">
        <v>674</v>
      </c>
      <c r="P99" s="194" t="s">
        <v>11</v>
      </c>
      <c r="Q99" s="194" t="s">
        <v>703</v>
      </c>
      <c r="R99" s="194" t="s">
        <v>2160</v>
      </c>
      <c r="S99" s="194"/>
      <c r="T99" s="19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4">
        <f t="shared" ca="1" si="13"/>
        <v>1</v>
      </c>
      <c r="V99" s="194">
        <f t="shared" ca="1" si="14"/>
        <v>0</v>
      </c>
      <c r="W99" s="194"/>
      <c r="X99" s="194"/>
      <c r="Y99" s="194"/>
      <c r="Z99" s="194"/>
      <c r="AA99" s="194"/>
      <c r="AB99" s="194"/>
      <c r="AC99" s="194">
        <v>0.1</v>
      </c>
      <c r="AD99" s="197"/>
      <c r="AE99" s="192"/>
      <c r="AF99" s="192"/>
      <c r="AG99" s="198"/>
      <c r="AH99" s="173"/>
      <c r="AI99" s="173"/>
      <c r="AJ99" s="173">
        <v>0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2162</v>
      </c>
      <c r="AR99" s="173" t="s">
        <v>2023</v>
      </c>
      <c r="AS99" s="173"/>
      <c r="AT99" s="173" t="s">
        <v>2024</v>
      </c>
      <c r="AU99" s="196">
        <v>1</v>
      </c>
      <c r="AV99" s="199">
        <v>46180</v>
      </c>
      <c r="AW99" s="173">
        <f t="shared" si="15"/>
        <v>0</v>
      </c>
      <c r="AX99" s="205" t="s">
        <v>2220</v>
      </c>
      <c r="AY99" s="173"/>
      <c r="AZ99" s="173" t="s">
        <v>2221</v>
      </c>
      <c r="BA99" s="173">
        <v>1</v>
      </c>
      <c r="BB99" s="199">
        <v>46181</v>
      </c>
      <c r="BC99" s="173">
        <f t="shared" si="16"/>
        <v>0</v>
      </c>
    </row>
    <row r="100" spans="1:55" ht="19.5" customHeight="1">
      <c r="A100" s="192"/>
      <c r="B100" s="193" t="s">
        <v>2229</v>
      </c>
      <c r="C100" s="193" t="s">
        <v>2232</v>
      </c>
      <c r="D100" s="193" t="s">
        <v>717</v>
      </c>
      <c r="E100" s="193" t="s">
        <v>962</v>
      </c>
      <c r="F100" s="193" t="s">
        <v>2312</v>
      </c>
      <c r="G100" s="193" t="s">
        <v>732</v>
      </c>
      <c r="H100" s="194">
        <v>12036</v>
      </c>
      <c r="I100" s="195" t="s">
        <v>702</v>
      </c>
      <c r="J100" s="196">
        <v>1</v>
      </c>
      <c r="K100" s="196"/>
      <c r="L100" s="196">
        <v>1</v>
      </c>
      <c r="M100" s="194">
        <v>296</v>
      </c>
      <c r="N100" s="194">
        <v>296</v>
      </c>
      <c r="O100" s="194" t="s">
        <v>674</v>
      </c>
      <c r="P100" s="194" t="s">
        <v>11</v>
      </c>
      <c r="Q100" s="194" t="s">
        <v>703</v>
      </c>
      <c r="R100" s="194" t="s">
        <v>2160</v>
      </c>
      <c r="S100" s="194"/>
      <c r="T100" s="19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4">
        <f t="shared" ca="1" si="13"/>
        <v>1</v>
      </c>
      <c r="V100" s="194">
        <f t="shared" ca="1" si="14"/>
        <v>0</v>
      </c>
      <c r="W100" s="194"/>
      <c r="X100" s="194"/>
      <c r="Y100" s="194"/>
      <c r="Z100" s="194"/>
      <c r="AA100" s="194"/>
      <c r="AB100" s="194"/>
      <c r="AC100" s="194">
        <v>8.1999999999999993</v>
      </c>
      <c r="AD100" s="197"/>
      <c r="AE100" s="192"/>
      <c r="AF100" s="192"/>
      <c r="AG100" s="198"/>
      <c r="AH100" s="173"/>
      <c r="AI100" s="173"/>
      <c r="AJ100" s="173">
        <v>1</v>
      </c>
      <c r="AK100" s="173">
        <v>0</v>
      </c>
      <c r="AL100" s="173">
        <v>0</v>
      </c>
      <c r="AM100" s="173">
        <v>1</v>
      </c>
      <c r="AN100" s="173">
        <v>0</v>
      </c>
      <c r="AO100" s="173">
        <v>0</v>
      </c>
      <c r="AP100" s="173">
        <v>0</v>
      </c>
      <c r="AQ100" s="173" t="s">
        <v>2162</v>
      </c>
      <c r="AR100" s="173"/>
      <c r="AS100" s="173"/>
      <c r="AT100" s="173" t="s">
        <v>576</v>
      </c>
      <c r="AU100" s="196">
        <v>1</v>
      </c>
      <c r="AV100" s="199"/>
      <c r="AW100" s="173">
        <f t="shared" si="15"/>
        <v>0</v>
      </c>
      <c r="AX100" s="173"/>
      <c r="AY100" s="173"/>
      <c r="AZ100" s="173"/>
      <c r="BA100" s="173"/>
      <c r="BB100" s="199"/>
      <c r="BC100" s="173">
        <f t="shared" si="16"/>
        <v>1</v>
      </c>
    </row>
    <row r="101" spans="1:55" ht="19.5" customHeight="1">
      <c r="A101" s="192"/>
      <c r="B101" s="193" t="s">
        <v>2229</v>
      </c>
      <c r="C101" s="193" t="s">
        <v>2232</v>
      </c>
      <c r="D101" s="193" t="s">
        <v>717</v>
      </c>
      <c r="E101" s="193" t="s">
        <v>947</v>
      </c>
      <c r="F101" s="193" t="s">
        <v>2308</v>
      </c>
      <c r="G101" s="193" t="s">
        <v>732</v>
      </c>
      <c r="H101" s="194">
        <v>175</v>
      </c>
      <c r="I101" s="195" t="s">
        <v>702</v>
      </c>
      <c r="J101" s="196">
        <v>10</v>
      </c>
      <c r="K101" s="196"/>
      <c r="L101" s="196">
        <v>10</v>
      </c>
      <c r="M101" s="194">
        <v>4.3</v>
      </c>
      <c r="N101" s="194">
        <v>43.1</v>
      </c>
      <c r="O101" s="194" t="s">
        <v>674</v>
      </c>
      <c r="P101" s="194" t="s">
        <v>11</v>
      </c>
      <c r="Q101" s="194" t="s">
        <v>703</v>
      </c>
      <c r="R101" s="194" t="s">
        <v>2160</v>
      </c>
      <c r="S101" s="194"/>
      <c r="T101" s="19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4">
        <f t="shared" ca="1" si="13"/>
        <v>10</v>
      </c>
      <c r="V101" s="194">
        <f t="shared" ca="1" si="14"/>
        <v>0</v>
      </c>
      <c r="W101" s="194"/>
      <c r="X101" s="194"/>
      <c r="Y101" s="194"/>
      <c r="Z101" s="194"/>
      <c r="AA101" s="194"/>
      <c r="AB101" s="194"/>
      <c r="AC101" s="194">
        <v>1.2</v>
      </c>
      <c r="AD101" s="197"/>
      <c r="AE101" s="192"/>
      <c r="AF101" s="192"/>
      <c r="AG101" s="198"/>
      <c r="AH101" s="173"/>
      <c r="AI101" s="173"/>
      <c r="AJ101" s="173">
        <v>0</v>
      </c>
      <c r="AK101" s="173">
        <v>0</v>
      </c>
      <c r="AL101" s="173">
        <v>0</v>
      </c>
      <c r="AM101" s="173">
        <v>1</v>
      </c>
      <c r="AN101" s="173">
        <v>0</v>
      </c>
      <c r="AO101" s="173">
        <v>0</v>
      </c>
      <c r="AP101" s="173">
        <v>0</v>
      </c>
      <c r="AQ101" s="173" t="s">
        <v>2162</v>
      </c>
      <c r="AR101" s="201" t="s">
        <v>1977</v>
      </c>
      <c r="AS101" s="202"/>
      <c r="AT101" s="202" t="s">
        <v>1978</v>
      </c>
      <c r="AU101" s="196">
        <v>10</v>
      </c>
      <c r="AV101" s="204">
        <v>46181</v>
      </c>
      <c r="AW101" s="173">
        <f t="shared" si="15"/>
        <v>0</v>
      </c>
      <c r="AX101" s="205" t="s">
        <v>2209</v>
      </c>
      <c r="AY101" s="173"/>
      <c r="AZ101" s="173" t="s">
        <v>2210</v>
      </c>
      <c r="BA101" s="196">
        <v>10</v>
      </c>
      <c r="BB101" s="199">
        <v>46181</v>
      </c>
      <c r="BC101" s="173">
        <f t="shared" si="16"/>
        <v>0</v>
      </c>
    </row>
    <row r="102" spans="1:55" ht="19.5" customHeight="1">
      <c r="A102" s="192"/>
      <c r="B102" s="193" t="s">
        <v>2229</v>
      </c>
      <c r="C102" s="193" t="s">
        <v>2232</v>
      </c>
      <c r="D102" s="193" t="s">
        <v>717</v>
      </c>
      <c r="E102" s="193" t="s">
        <v>978</v>
      </c>
      <c r="F102" s="193" t="s">
        <v>2309</v>
      </c>
      <c r="G102" s="193" t="s">
        <v>732</v>
      </c>
      <c r="H102" s="194">
        <v>392</v>
      </c>
      <c r="I102" s="195" t="s">
        <v>702</v>
      </c>
      <c r="J102" s="196">
        <v>10</v>
      </c>
      <c r="K102" s="196"/>
      <c r="L102" s="196">
        <v>10</v>
      </c>
      <c r="M102" s="194">
        <v>9.6</v>
      </c>
      <c r="N102" s="194">
        <v>96.5</v>
      </c>
      <c r="O102" s="194" t="s">
        <v>674</v>
      </c>
      <c r="P102" s="194" t="s">
        <v>11</v>
      </c>
      <c r="Q102" s="194" t="s">
        <v>703</v>
      </c>
      <c r="R102" s="194" t="s">
        <v>2160</v>
      </c>
      <c r="S102" s="194"/>
      <c r="T102" s="19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4">
        <f t="shared" ca="1" si="13"/>
        <v>10</v>
      </c>
      <c r="V102" s="194">
        <f t="shared" ca="1" si="14"/>
        <v>0</v>
      </c>
      <c r="W102" s="194"/>
      <c r="X102" s="194"/>
      <c r="Y102" s="194"/>
      <c r="Z102" s="194"/>
      <c r="AA102" s="194"/>
      <c r="AB102" s="194"/>
      <c r="AC102" s="194">
        <v>2.7</v>
      </c>
      <c r="AD102" s="197"/>
      <c r="AE102" s="192"/>
      <c r="AF102" s="192"/>
      <c r="AG102" s="198"/>
      <c r="AH102" s="173"/>
      <c r="AI102" s="173"/>
      <c r="AJ102" s="173">
        <v>0</v>
      </c>
      <c r="AK102" s="173">
        <v>0</v>
      </c>
      <c r="AL102" s="173">
        <v>0</v>
      </c>
      <c r="AM102" s="173">
        <v>1</v>
      </c>
      <c r="AN102" s="173">
        <v>0</v>
      </c>
      <c r="AO102" s="173">
        <v>0</v>
      </c>
      <c r="AP102" s="173">
        <v>0</v>
      </c>
      <c r="AQ102" s="173" t="s">
        <v>2162</v>
      </c>
      <c r="AR102" s="201" t="s">
        <v>1977</v>
      </c>
      <c r="AS102" s="202"/>
      <c r="AT102" s="202" t="s">
        <v>1978</v>
      </c>
      <c r="AU102" s="196">
        <v>10</v>
      </c>
      <c r="AV102" s="204">
        <v>46181</v>
      </c>
      <c r="AW102" s="173">
        <f t="shared" si="15"/>
        <v>0</v>
      </c>
      <c r="AX102" s="205" t="s">
        <v>2209</v>
      </c>
      <c r="AY102" s="173"/>
      <c r="AZ102" s="173" t="s">
        <v>2210</v>
      </c>
      <c r="BA102" s="196">
        <v>10</v>
      </c>
      <c r="BB102" s="199">
        <v>46181</v>
      </c>
      <c r="BC102" s="173">
        <f t="shared" si="16"/>
        <v>0</v>
      </c>
    </row>
    <row r="103" spans="1:55" ht="19.5" customHeight="1">
      <c r="A103" s="192"/>
      <c r="B103" s="193" t="s">
        <v>2229</v>
      </c>
      <c r="C103" s="193" t="s">
        <v>2232</v>
      </c>
      <c r="D103" s="193" t="s">
        <v>717</v>
      </c>
      <c r="E103" s="193" t="s">
        <v>979</v>
      </c>
      <c r="F103" s="193" t="s">
        <v>2310</v>
      </c>
      <c r="G103" s="193" t="s">
        <v>732</v>
      </c>
      <c r="H103" s="194">
        <v>3927</v>
      </c>
      <c r="I103" s="195" t="s">
        <v>702</v>
      </c>
      <c r="J103" s="196">
        <v>10</v>
      </c>
      <c r="K103" s="196"/>
      <c r="L103" s="196">
        <v>10</v>
      </c>
      <c r="M103" s="194">
        <v>96.6</v>
      </c>
      <c r="N103" s="194">
        <v>965.8</v>
      </c>
      <c r="O103" s="194" t="s">
        <v>674</v>
      </c>
      <c r="P103" s="194" t="s">
        <v>11</v>
      </c>
      <c r="Q103" s="194" t="s">
        <v>703</v>
      </c>
      <c r="R103" s="194" t="s">
        <v>2160</v>
      </c>
      <c r="S103" s="194"/>
      <c r="T103" s="19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4">
        <f t="shared" ca="1" si="13"/>
        <v>10</v>
      </c>
      <c r="V103" s="194">
        <f t="shared" ca="1" si="14"/>
        <v>0</v>
      </c>
      <c r="W103" s="194"/>
      <c r="X103" s="194"/>
      <c r="Y103" s="194"/>
      <c r="Z103" s="194"/>
      <c r="AA103" s="194"/>
      <c r="AB103" s="194"/>
      <c r="AC103" s="194">
        <v>26.7</v>
      </c>
      <c r="AD103" s="197"/>
      <c r="AE103" s="192"/>
      <c r="AF103" s="192"/>
      <c r="AG103" s="198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2162</v>
      </c>
      <c r="AR103" s="201" t="s">
        <v>1977</v>
      </c>
      <c r="AS103" s="202"/>
      <c r="AT103" s="202" t="s">
        <v>1978</v>
      </c>
      <c r="AU103" s="196">
        <v>10</v>
      </c>
      <c r="AV103" s="204">
        <v>46181</v>
      </c>
      <c r="AW103" s="173">
        <f t="shared" si="15"/>
        <v>0</v>
      </c>
      <c r="AX103" s="205" t="s">
        <v>2209</v>
      </c>
      <c r="AY103" s="173"/>
      <c r="AZ103" s="173" t="s">
        <v>2210</v>
      </c>
      <c r="BA103" s="196">
        <v>10</v>
      </c>
      <c r="BB103" s="199">
        <v>46181</v>
      </c>
      <c r="BC103" s="173">
        <f t="shared" si="16"/>
        <v>0</v>
      </c>
    </row>
    <row r="104" spans="1:55" ht="19.5" customHeight="1">
      <c r="A104" s="192"/>
      <c r="B104" s="193" t="s">
        <v>2229</v>
      </c>
      <c r="C104" s="193" t="s">
        <v>2232</v>
      </c>
      <c r="D104" s="193" t="s">
        <v>717</v>
      </c>
      <c r="E104" s="193" t="s">
        <v>980</v>
      </c>
      <c r="F104" s="193" t="s">
        <v>2311</v>
      </c>
      <c r="G104" s="193" t="s">
        <v>732</v>
      </c>
      <c r="H104" s="194">
        <v>270</v>
      </c>
      <c r="I104" s="195" t="s">
        <v>702</v>
      </c>
      <c r="J104" s="196">
        <v>10</v>
      </c>
      <c r="K104" s="196"/>
      <c r="L104" s="196">
        <v>10</v>
      </c>
      <c r="M104" s="194">
        <v>6.6</v>
      </c>
      <c r="N104" s="194">
        <v>66.400000000000006</v>
      </c>
      <c r="O104" s="194" t="s">
        <v>674</v>
      </c>
      <c r="P104" s="194" t="s">
        <v>11</v>
      </c>
      <c r="Q104" s="194" t="s">
        <v>703</v>
      </c>
      <c r="R104" s="194" t="s">
        <v>2160</v>
      </c>
      <c r="S104" s="194"/>
      <c r="T104" s="19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4">
        <f t="shared" ca="1" si="13"/>
        <v>10</v>
      </c>
      <c r="V104" s="194">
        <f t="shared" ca="1" si="14"/>
        <v>0</v>
      </c>
      <c r="W104" s="194"/>
      <c r="X104" s="194"/>
      <c r="Y104" s="194"/>
      <c r="Z104" s="194"/>
      <c r="AA104" s="194"/>
      <c r="AB104" s="194"/>
      <c r="AC104" s="194">
        <v>1.8</v>
      </c>
      <c r="AD104" s="197"/>
      <c r="AE104" s="192"/>
      <c r="AF104" s="192"/>
      <c r="AG104" s="198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2162</v>
      </c>
      <c r="AR104" s="201" t="s">
        <v>1977</v>
      </c>
      <c r="AS104" s="202"/>
      <c r="AT104" s="202" t="s">
        <v>1978</v>
      </c>
      <c r="AU104" s="196">
        <v>10</v>
      </c>
      <c r="AV104" s="204">
        <v>46181</v>
      </c>
      <c r="AW104" s="173">
        <f t="shared" si="15"/>
        <v>0</v>
      </c>
      <c r="AX104" s="205" t="s">
        <v>2209</v>
      </c>
      <c r="AY104" s="173"/>
      <c r="AZ104" s="173" t="s">
        <v>2210</v>
      </c>
      <c r="BA104" s="196">
        <v>10</v>
      </c>
      <c r="BB104" s="199">
        <v>46181</v>
      </c>
      <c r="BC104" s="173">
        <f t="shared" si="16"/>
        <v>0</v>
      </c>
    </row>
    <row r="105" spans="1:55" ht="19.5" customHeight="1">
      <c r="A105" s="192"/>
      <c r="B105" s="193" t="s">
        <v>2229</v>
      </c>
      <c r="C105" s="193" t="s">
        <v>2232</v>
      </c>
      <c r="D105" s="193" t="s">
        <v>781</v>
      </c>
      <c r="E105" s="193" t="s">
        <v>2223</v>
      </c>
      <c r="F105" s="193" t="s">
        <v>2313</v>
      </c>
      <c r="G105" s="193" t="s">
        <v>2037</v>
      </c>
      <c r="H105" s="194">
        <v>102</v>
      </c>
      <c r="I105" s="195" t="s">
        <v>702</v>
      </c>
      <c r="J105" s="196">
        <v>2</v>
      </c>
      <c r="K105" s="196"/>
      <c r="L105" s="196">
        <v>2</v>
      </c>
      <c r="M105" s="194">
        <v>1.2</v>
      </c>
      <c r="N105" s="194">
        <v>2.4</v>
      </c>
      <c r="O105" s="194" t="s">
        <v>674</v>
      </c>
      <c r="P105" s="194" t="s">
        <v>13</v>
      </c>
      <c r="Q105" s="194" t="s">
        <v>703</v>
      </c>
      <c r="R105" s="194" t="s">
        <v>2160</v>
      </c>
      <c r="S105" s="194"/>
      <c r="T105" s="19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4">
        <f t="shared" ca="1" si="13"/>
        <v>2</v>
      </c>
      <c r="V105" s="194">
        <f t="shared" ca="1" si="14"/>
        <v>0</v>
      </c>
      <c r="W105" s="194"/>
      <c r="X105" s="194"/>
      <c r="Y105" s="194"/>
      <c r="Z105" s="194"/>
      <c r="AA105" s="194"/>
      <c r="AB105" s="194"/>
      <c r="AC105" s="194">
        <v>0.1</v>
      </c>
      <c r="AD105" s="197"/>
      <c r="AE105" s="192"/>
      <c r="AF105" s="192"/>
      <c r="AG105" s="198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2162</v>
      </c>
      <c r="AR105" s="173" t="s">
        <v>2038</v>
      </c>
      <c r="AS105" s="173"/>
      <c r="AT105" s="173" t="s">
        <v>2039</v>
      </c>
      <c r="AU105" s="196">
        <v>2</v>
      </c>
      <c r="AV105" s="199">
        <v>46181</v>
      </c>
      <c r="AW105" s="173">
        <f t="shared" si="15"/>
        <v>0</v>
      </c>
      <c r="AX105" s="173" t="s">
        <v>2038</v>
      </c>
      <c r="AY105" s="173"/>
      <c r="AZ105" s="173" t="s">
        <v>2224</v>
      </c>
      <c r="BA105" s="196">
        <v>2</v>
      </c>
      <c r="BB105" s="199">
        <v>46181</v>
      </c>
      <c r="BC105" s="173">
        <f t="shared" si="16"/>
        <v>0</v>
      </c>
    </row>
    <row r="106" spans="1:55" ht="19.5" customHeight="1">
      <c r="A106" s="192"/>
      <c r="B106" s="193" t="s">
        <v>2229</v>
      </c>
      <c r="C106" s="193" t="s">
        <v>2232</v>
      </c>
      <c r="D106" s="193" t="s">
        <v>2042</v>
      </c>
      <c r="E106" s="193" t="s">
        <v>2225</v>
      </c>
      <c r="F106" s="193" t="s">
        <v>2314</v>
      </c>
      <c r="G106" s="193" t="s">
        <v>2041</v>
      </c>
      <c r="H106" s="194">
        <v>16</v>
      </c>
      <c r="I106" s="195" t="s">
        <v>2043</v>
      </c>
      <c r="J106" s="196">
        <v>8</v>
      </c>
      <c r="K106" s="196"/>
      <c r="L106" s="196">
        <v>8</v>
      </c>
      <c r="M106" s="194">
        <v>0.1</v>
      </c>
      <c r="N106" s="194">
        <v>0.8</v>
      </c>
      <c r="O106" s="194" t="s">
        <v>674</v>
      </c>
      <c r="P106" s="194" t="s">
        <v>14</v>
      </c>
      <c r="Q106" s="194" t="s">
        <v>682</v>
      </c>
      <c r="R106" s="194" t="s">
        <v>2160</v>
      </c>
      <c r="S106" s="194"/>
      <c r="T106" s="19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4">
        <f t="shared" ca="1" si="13"/>
        <v>8</v>
      </c>
      <c r="V106" s="194">
        <f t="shared" ca="1" si="14"/>
        <v>0</v>
      </c>
      <c r="W106" s="194"/>
      <c r="X106" s="194"/>
      <c r="Y106" s="194"/>
      <c r="Z106" s="194"/>
      <c r="AA106" s="194"/>
      <c r="AB106" s="194"/>
      <c r="AC106" s="194">
        <v>0</v>
      </c>
      <c r="AD106" s="197"/>
      <c r="AE106" s="192"/>
      <c r="AF106" s="192"/>
      <c r="AG106" s="198"/>
      <c r="AH106" s="173"/>
      <c r="AI106" s="173"/>
      <c r="AJ106" s="173"/>
      <c r="AK106" s="173"/>
      <c r="AL106" s="173"/>
      <c r="AM106" s="173"/>
      <c r="AN106" s="173"/>
      <c r="AO106" s="173"/>
      <c r="AP106" s="173"/>
      <c r="AQ106" s="173" t="s">
        <v>14</v>
      </c>
      <c r="AR106" s="188"/>
      <c r="AS106" s="189"/>
      <c r="AT106" s="188"/>
      <c r="AU106" s="190"/>
      <c r="AV106" s="191"/>
      <c r="AW106" s="188"/>
      <c r="AX106" s="188"/>
      <c r="AY106" s="189"/>
      <c r="AZ106" s="188"/>
      <c r="BA106" s="190"/>
      <c r="BB106" s="191"/>
      <c r="BC106" s="188"/>
    </row>
    <row r="107" spans="1:55" ht="19.5" customHeight="1">
      <c r="A107" s="192"/>
      <c r="B107" s="193" t="s">
        <v>2229</v>
      </c>
      <c r="C107" s="193" t="s">
        <v>2232</v>
      </c>
      <c r="D107" s="193" t="s">
        <v>781</v>
      </c>
      <c r="E107" s="193" t="s">
        <v>834</v>
      </c>
      <c r="F107" s="193" t="s">
        <v>2315</v>
      </c>
      <c r="G107" s="193" t="s">
        <v>1130</v>
      </c>
      <c r="H107" s="194">
        <v>182</v>
      </c>
      <c r="I107" s="195" t="s">
        <v>702</v>
      </c>
      <c r="J107" s="196">
        <v>4</v>
      </c>
      <c r="K107" s="196"/>
      <c r="L107" s="196">
        <v>4</v>
      </c>
      <c r="M107" s="194">
        <v>1</v>
      </c>
      <c r="N107" s="194">
        <v>3.8</v>
      </c>
      <c r="O107" s="194" t="s">
        <v>674</v>
      </c>
      <c r="P107" s="194" t="s">
        <v>13</v>
      </c>
      <c r="Q107" s="194" t="s">
        <v>703</v>
      </c>
      <c r="R107" s="194" t="s">
        <v>2160</v>
      </c>
      <c r="S107" s="194"/>
      <c r="T107" s="19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4</v>
      </c>
      <c r="U107" s="194">
        <f t="shared" ca="1" si="13"/>
        <v>0</v>
      </c>
      <c r="V107" s="194">
        <f t="shared" ca="1" si="14"/>
        <v>1</v>
      </c>
      <c r="W107" s="194"/>
      <c r="X107" s="194"/>
      <c r="Y107" s="194"/>
      <c r="Z107" s="194"/>
      <c r="AA107" s="194"/>
      <c r="AB107" s="194"/>
      <c r="AC107" s="194">
        <v>0.1</v>
      </c>
      <c r="AD107" s="197"/>
      <c r="AE107" s="192"/>
      <c r="AF107" s="192"/>
      <c r="AG107" s="198"/>
      <c r="AH107" s="173"/>
      <c r="AI107" s="173"/>
      <c r="AJ107" s="173">
        <v>0</v>
      </c>
      <c r="AK107" s="173">
        <v>0</v>
      </c>
      <c r="AL107" s="173">
        <v>0</v>
      </c>
      <c r="AM107" s="173">
        <v>0</v>
      </c>
      <c r="AN107" s="173">
        <v>0</v>
      </c>
      <c r="AO107" s="173">
        <v>0</v>
      </c>
      <c r="AP107" s="173">
        <v>0</v>
      </c>
      <c r="AQ107" s="173" t="s">
        <v>2162</v>
      </c>
      <c r="AR107" s="173" t="s">
        <v>2045</v>
      </c>
      <c r="AS107" s="173"/>
      <c r="AT107" s="173" t="s">
        <v>2046</v>
      </c>
      <c r="AU107" s="196">
        <v>4</v>
      </c>
      <c r="AV107" s="199">
        <v>46181</v>
      </c>
      <c r="AW107" s="173">
        <f>+L107-AU107</f>
        <v>0</v>
      </c>
      <c r="AX107" s="173" t="s">
        <v>2226</v>
      </c>
      <c r="AY107" s="173"/>
      <c r="AZ107" s="173" t="s">
        <v>2227</v>
      </c>
      <c r="BA107" s="173">
        <v>4</v>
      </c>
      <c r="BB107" s="199">
        <v>46181</v>
      </c>
      <c r="BC107" s="173">
        <f>+L107-BA107</f>
        <v>0</v>
      </c>
    </row>
    <row r="108" spans="1:55" ht="19.5" customHeight="1">
      <c r="A108" s="192"/>
      <c r="B108" s="193" t="s">
        <v>2229</v>
      </c>
      <c r="C108" s="193" t="s">
        <v>2232</v>
      </c>
      <c r="D108" s="193" t="s">
        <v>781</v>
      </c>
      <c r="E108" s="193" t="s">
        <v>1026</v>
      </c>
      <c r="F108" s="193" t="s">
        <v>2316</v>
      </c>
      <c r="G108" s="193" t="s">
        <v>2048</v>
      </c>
      <c r="H108" s="194">
        <v>279</v>
      </c>
      <c r="I108" s="195" t="s">
        <v>702</v>
      </c>
      <c r="J108" s="196">
        <v>4</v>
      </c>
      <c r="K108" s="196"/>
      <c r="L108" s="196">
        <v>4</v>
      </c>
      <c r="M108" s="194">
        <v>1.7</v>
      </c>
      <c r="N108" s="194">
        <v>6.7</v>
      </c>
      <c r="O108" s="194" t="s">
        <v>674</v>
      </c>
      <c r="P108" s="194" t="s">
        <v>13</v>
      </c>
      <c r="Q108" s="194" t="s">
        <v>703</v>
      </c>
      <c r="R108" s="194" t="s">
        <v>2160</v>
      </c>
      <c r="S108" s="194"/>
      <c r="T108" s="19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94">
        <f t="shared" ca="1" si="13"/>
        <v>0</v>
      </c>
      <c r="V108" s="194">
        <f t="shared" ca="1" si="14"/>
        <v>1</v>
      </c>
      <c r="W108" s="194"/>
      <c r="X108" s="194"/>
      <c r="Y108" s="194"/>
      <c r="Z108" s="194"/>
      <c r="AA108" s="194"/>
      <c r="AB108" s="194"/>
      <c r="AC108" s="194">
        <v>0.2</v>
      </c>
      <c r="AD108" s="197"/>
      <c r="AE108" s="192"/>
      <c r="AF108" s="192"/>
      <c r="AG108" s="198"/>
      <c r="AH108" s="173"/>
      <c r="AI108" s="173"/>
      <c r="AJ108" s="173">
        <v>0</v>
      </c>
      <c r="AK108" s="173">
        <v>0</v>
      </c>
      <c r="AL108" s="173">
        <v>0</v>
      </c>
      <c r="AM108" s="173">
        <v>0</v>
      </c>
      <c r="AN108" s="173">
        <v>0</v>
      </c>
      <c r="AO108" s="173">
        <v>0</v>
      </c>
      <c r="AP108" s="173">
        <v>0</v>
      </c>
      <c r="AQ108" s="173" t="s">
        <v>2162</v>
      </c>
      <c r="AR108" s="173" t="s">
        <v>2045</v>
      </c>
      <c r="AS108" s="173"/>
      <c r="AT108" s="173" t="s">
        <v>2046</v>
      </c>
      <c r="AU108" s="196">
        <v>4</v>
      </c>
      <c r="AV108" s="199">
        <v>46181</v>
      </c>
      <c r="AW108" s="173">
        <f>+L108-AU108</f>
        <v>0</v>
      </c>
      <c r="AX108" s="173" t="s">
        <v>2226</v>
      </c>
      <c r="AY108" s="173"/>
      <c r="AZ108" s="173" t="s">
        <v>2227</v>
      </c>
      <c r="BA108" s="173">
        <v>4</v>
      </c>
      <c r="BB108" s="199">
        <v>46181</v>
      </c>
      <c r="BC108" s="173">
        <f>+L108-BA108</f>
        <v>0</v>
      </c>
    </row>
    <row r="109" spans="1:55" ht="19.5" customHeight="1">
      <c r="A109" s="192"/>
      <c r="B109" s="193" t="s">
        <v>2229</v>
      </c>
      <c r="C109" s="193" t="s">
        <v>2232</v>
      </c>
      <c r="D109" s="193" t="s">
        <v>1997</v>
      </c>
      <c r="E109" s="193" t="s">
        <v>2238</v>
      </c>
      <c r="F109" s="193" t="s">
        <v>2317</v>
      </c>
      <c r="G109" s="193" t="s">
        <v>2050</v>
      </c>
      <c r="H109" s="194">
        <v>4644</v>
      </c>
      <c r="I109" s="195" t="s">
        <v>702</v>
      </c>
      <c r="J109" s="196">
        <v>1</v>
      </c>
      <c r="K109" s="196"/>
      <c r="L109" s="196">
        <v>1</v>
      </c>
      <c r="M109" s="194">
        <v>2662.5</v>
      </c>
      <c r="N109" s="194">
        <v>2662.5</v>
      </c>
      <c r="O109" s="194" t="s">
        <v>674</v>
      </c>
      <c r="P109" s="194" t="s">
        <v>13</v>
      </c>
      <c r="Q109" s="194" t="s">
        <v>703</v>
      </c>
      <c r="R109" s="194" t="s">
        <v>2160</v>
      </c>
      <c r="S109" s="194"/>
      <c r="T109" s="19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4">
        <f t="shared" ca="1" si="13"/>
        <v>1</v>
      </c>
      <c r="V109" s="194">
        <f t="shared" ca="1" si="14"/>
        <v>0</v>
      </c>
      <c r="W109" s="194"/>
      <c r="X109" s="194"/>
      <c r="Y109" s="194"/>
      <c r="Z109" s="194"/>
      <c r="AA109" s="194"/>
      <c r="AB109" s="194"/>
      <c r="AC109" s="194">
        <v>113.3</v>
      </c>
      <c r="AD109" s="197"/>
      <c r="AE109" s="192"/>
      <c r="AF109" s="192"/>
      <c r="AG109" s="198"/>
      <c r="AH109" s="173"/>
      <c r="AI109" s="173"/>
      <c r="AJ109" s="173">
        <v>0</v>
      </c>
      <c r="AK109" s="173">
        <v>0</v>
      </c>
      <c r="AL109" s="173">
        <v>0</v>
      </c>
      <c r="AM109" s="173">
        <v>0</v>
      </c>
      <c r="AN109" s="173">
        <v>0</v>
      </c>
      <c r="AO109" s="173">
        <v>0</v>
      </c>
      <c r="AP109" s="173">
        <v>0</v>
      </c>
      <c r="AQ109" s="173" t="s">
        <v>2162</v>
      </c>
      <c r="AR109" s="188"/>
      <c r="AS109" s="188"/>
      <c r="AT109" s="173" t="s">
        <v>576</v>
      </c>
      <c r="AU109" s="196">
        <v>1</v>
      </c>
      <c r="AV109" s="191"/>
      <c r="AW109" s="173">
        <f>+L109-AU109</f>
        <v>0</v>
      </c>
      <c r="AX109" s="173"/>
      <c r="AY109" s="173"/>
      <c r="AZ109" s="173" t="s">
        <v>576</v>
      </c>
      <c r="BA109" s="196">
        <v>1</v>
      </c>
      <c r="BB109" s="199"/>
      <c r="BC109" s="173">
        <f>+L109-BA109</f>
        <v>0</v>
      </c>
    </row>
    <row r="110" spans="1:55" ht="19.5" customHeight="1">
      <c r="A110" s="309">
        <f>IF((AE110=""),"",COUNTIFS($AE$10:AE110,"x"))</f>
        <v>11</v>
      </c>
      <c r="B110" s="368" t="s">
        <v>2239</v>
      </c>
      <c r="C110" s="368" t="s">
        <v>2240</v>
      </c>
      <c r="D110" s="368" t="s">
        <v>4635</v>
      </c>
      <c r="E110" s="368"/>
      <c r="F110" s="368"/>
      <c r="G110" s="368" t="s">
        <v>2231</v>
      </c>
      <c r="H110" s="369"/>
      <c r="I110" s="370"/>
      <c r="J110" s="207"/>
      <c r="K110" s="207">
        <v>1</v>
      </c>
      <c r="L110" s="207"/>
      <c r="M110" s="369">
        <v>4708.1000000000004</v>
      </c>
      <c r="N110" s="369">
        <v>4708.1000000000004</v>
      </c>
      <c r="O110" s="369" t="s">
        <v>674</v>
      </c>
      <c r="P110" s="369"/>
      <c r="Q110" s="369"/>
      <c r="R110" s="369" t="s">
        <v>2160</v>
      </c>
      <c r="S110" s="369"/>
      <c r="T110" s="369"/>
      <c r="U110" s="369"/>
      <c r="V110" s="369"/>
      <c r="W110" s="369">
        <f>_xlfn.MINIFS(V:V,C:C,C110,AE:AE,"",AB:AB,"")</f>
        <v>0</v>
      </c>
      <c r="X110" s="369" t="e">
        <f>SUMIFS(T:T,C:C,C110,AE:AE,"")/SUMIFS(L:L,C:C,C110,AE:AE,"",AB:AB,"")</f>
        <v>#DIV/0!</v>
      </c>
      <c r="Y110" s="369"/>
      <c r="Z110" s="369"/>
      <c r="AA110" s="369"/>
      <c r="AB110" s="369"/>
      <c r="AC110" s="369">
        <v>168.2</v>
      </c>
      <c r="AD110" s="371"/>
      <c r="AE110" s="309" t="s">
        <v>675</v>
      </c>
      <c r="AF110" s="309" t="s">
        <v>2161</v>
      </c>
      <c r="AG110" s="372" t="s">
        <v>677</v>
      </c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 t="s">
        <v>2162</v>
      </c>
      <c r="AR110" s="188"/>
      <c r="AS110" s="189"/>
      <c r="AT110" s="188"/>
      <c r="AU110" s="190"/>
      <c r="AV110" s="191"/>
      <c r="AW110" s="188"/>
      <c r="AX110" s="188"/>
      <c r="AY110" s="189"/>
      <c r="AZ110" s="188"/>
      <c r="BA110" s="190"/>
      <c r="BB110" s="191"/>
      <c r="BC110" s="188"/>
    </row>
    <row r="111" spans="1:55" ht="19.5" customHeight="1">
      <c r="A111" s="192"/>
      <c r="B111" s="193" t="s">
        <v>2239</v>
      </c>
      <c r="C111" s="193" t="s">
        <v>2241</v>
      </c>
      <c r="D111" s="193" t="s">
        <v>699</v>
      </c>
      <c r="E111" s="193" t="s">
        <v>1082</v>
      </c>
      <c r="F111" s="193" t="s">
        <v>2319</v>
      </c>
      <c r="G111" s="193" t="s">
        <v>2016</v>
      </c>
      <c r="H111" s="194">
        <v>187</v>
      </c>
      <c r="I111" s="195" t="s">
        <v>702</v>
      </c>
      <c r="J111" s="196">
        <v>1</v>
      </c>
      <c r="K111" s="196"/>
      <c r="L111" s="196">
        <v>1</v>
      </c>
      <c r="M111" s="194">
        <v>1.4</v>
      </c>
      <c r="N111" s="194">
        <v>1.4</v>
      </c>
      <c r="O111" s="194" t="s">
        <v>674</v>
      </c>
      <c r="P111" s="194" t="s">
        <v>11</v>
      </c>
      <c r="Q111" s="194" t="s">
        <v>703</v>
      </c>
      <c r="R111" s="194" t="s">
        <v>2160</v>
      </c>
      <c r="S111" s="194"/>
      <c r="T111" s="19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4">
        <f t="shared" ref="U111:U127" ca="1" si="17">+L111-T111</f>
        <v>1</v>
      </c>
      <c r="V111" s="194">
        <f t="shared" ref="V111:V127" ca="1" si="18">ROUNDDOWN(T111/J111,0)</f>
        <v>0</v>
      </c>
      <c r="W111" s="194"/>
      <c r="X111" s="194"/>
      <c r="Y111" s="194"/>
      <c r="Z111" s="194"/>
      <c r="AA111" s="194"/>
      <c r="AB111" s="194"/>
      <c r="AC111" s="194">
        <v>0</v>
      </c>
      <c r="AD111" s="197"/>
      <c r="AE111" s="192"/>
      <c r="AF111" s="192"/>
      <c r="AG111" s="198"/>
      <c r="AH111" s="173"/>
      <c r="AI111" s="173"/>
      <c r="AJ111" s="173">
        <v>1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2162</v>
      </c>
      <c r="AR111" s="173" t="s">
        <v>2017</v>
      </c>
      <c r="AS111" s="173"/>
      <c r="AT111" s="173" t="s">
        <v>2018</v>
      </c>
      <c r="AU111" s="196">
        <v>1</v>
      </c>
      <c r="AV111" s="199">
        <v>46180</v>
      </c>
      <c r="AW111" s="173">
        <f t="shared" ref="AW111:AW123" si="19">+L111-AU111</f>
        <v>0</v>
      </c>
      <c r="AX111" s="205" t="s">
        <v>2218</v>
      </c>
      <c r="AY111" s="173"/>
      <c r="AZ111" s="173" t="s">
        <v>2219</v>
      </c>
      <c r="BA111" s="173">
        <v>1</v>
      </c>
      <c r="BB111" s="199">
        <v>46181</v>
      </c>
      <c r="BC111" s="173">
        <f t="shared" ref="BC111:BC123" si="20">+L111-BA111</f>
        <v>0</v>
      </c>
    </row>
    <row r="112" spans="1:55" ht="19.5" customHeight="1">
      <c r="A112" s="192"/>
      <c r="B112" s="193" t="s">
        <v>2239</v>
      </c>
      <c r="C112" s="193" t="s">
        <v>2241</v>
      </c>
      <c r="D112" s="193" t="s">
        <v>699</v>
      </c>
      <c r="E112" s="193" t="s">
        <v>1120</v>
      </c>
      <c r="F112" s="193" t="s">
        <v>2320</v>
      </c>
      <c r="G112" s="193" t="s">
        <v>2016</v>
      </c>
      <c r="H112" s="194">
        <v>4268</v>
      </c>
      <c r="I112" s="195" t="s">
        <v>702</v>
      </c>
      <c r="J112" s="196">
        <v>1</v>
      </c>
      <c r="K112" s="196"/>
      <c r="L112" s="196">
        <v>1</v>
      </c>
      <c r="M112" s="194">
        <v>32.700000000000003</v>
      </c>
      <c r="N112" s="194">
        <v>32.700000000000003</v>
      </c>
      <c r="O112" s="194" t="s">
        <v>674</v>
      </c>
      <c r="P112" s="194" t="s">
        <v>11</v>
      </c>
      <c r="Q112" s="194" t="s">
        <v>703</v>
      </c>
      <c r="R112" s="194" t="s">
        <v>2160</v>
      </c>
      <c r="S112" s="194"/>
      <c r="T112" s="194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4">
        <f t="shared" ca="1" si="17"/>
        <v>1</v>
      </c>
      <c r="V112" s="194">
        <f t="shared" ca="1" si="18"/>
        <v>0</v>
      </c>
      <c r="W112" s="194"/>
      <c r="X112" s="194"/>
      <c r="Y112" s="194"/>
      <c r="Z112" s="194"/>
      <c r="AA112" s="194"/>
      <c r="AB112" s="194"/>
      <c r="AC112" s="194">
        <v>1.1000000000000001</v>
      </c>
      <c r="AD112" s="197"/>
      <c r="AE112" s="192"/>
      <c r="AF112" s="192"/>
      <c r="AG112" s="198"/>
      <c r="AH112" s="173"/>
      <c r="AI112" s="173"/>
      <c r="AJ112" s="173">
        <v>1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2162</v>
      </c>
      <c r="AR112" s="173" t="s">
        <v>2017</v>
      </c>
      <c r="AS112" s="173"/>
      <c r="AT112" s="173" t="s">
        <v>2018</v>
      </c>
      <c r="AU112" s="196">
        <v>1</v>
      </c>
      <c r="AV112" s="199">
        <v>46180</v>
      </c>
      <c r="AW112" s="173">
        <f t="shared" si="19"/>
        <v>0</v>
      </c>
      <c r="AX112" s="205" t="s">
        <v>2218</v>
      </c>
      <c r="AY112" s="173"/>
      <c r="AZ112" s="173" t="s">
        <v>2219</v>
      </c>
      <c r="BA112" s="173">
        <v>1</v>
      </c>
      <c r="BB112" s="199">
        <v>46181</v>
      </c>
      <c r="BC112" s="173">
        <f t="shared" si="20"/>
        <v>0</v>
      </c>
    </row>
    <row r="113" spans="1:55" ht="19.5" customHeight="1">
      <c r="A113" s="192"/>
      <c r="B113" s="193" t="s">
        <v>2239</v>
      </c>
      <c r="C113" s="193" t="s">
        <v>2241</v>
      </c>
      <c r="D113" s="193" t="s">
        <v>699</v>
      </c>
      <c r="E113" s="193" t="s">
        <v>1003</v>
      </c>
      <c r="F113" s="193" t="s">
        <v>2321</v>
      </c>
      <c r="G113" s="193" t="s">
        <v>2016</v>
      </c>
      <c r="H113" s="194">
        <v>245</v>
      </c>
      <c r="I113" s="195" t="s">
        <v>702</v>
      </c>
      <c r="J113" s="196">
        <v>1</v>
      </c>
      <c r="K113" s="196"/>
      <c r="L113" s="196">
        <v>1</v>
      </c>
      <c r="M113" s="194">
        <v>1.9</v>
      </c>
      <c r="N113" s="194">
        <v>1.9</v>
      </c>
      <c r="O113" s="194" t="s">
        <v>674</v>
      </c>
      <c r="P113" s="194" t="s">
        <v>11</v>
      </c>
      <c r="Q113" s="194" t="s">
        <v>703</v>
      </c>
      <c r="R113" s="194" t="s">
        <v>2160</v>
      </c>
      <c r="S113" s="194"/>
      <c r="T113" s="19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4">
        <f t="shared" ca="1" si="17"/>
        <v>1</v>
      </c>
      <c r="V113" s="194">
        <f t="shared" ca="1" si="18"/>
        <v>0</v>
      </c>
      <c r="W113" s="194"/>
      <c r="X113" s="194"/>
      <c r="Y113" s="194"/>
      <c r="Z113" s="194"/>
      <c r="AA113" s="194"/>
      <c r="AB113" s="194"/>
      <c r="AC113" s="194">
        <v>0.1</v>
      </c>
      <c r="AD113" s="197"/>
      <c r="AE113" s="192"/>
      <c r="AF113" s="192"/>
      <c r="AG113" s="198"/>
      <c r="AH113" s="173"/>
      <c r="AI113" s="173"/>
      <c r="AJ113" s="173">
        <v>1</v>
      </c>
      <c r="AK113" s="173">
        <v>0</v>
      </c>
      <c r="AL113" s="173">
        <v>0</v>
      </c>
      <c r="AM113" s="173">
        <v>1</v>
      </c>
      <c r="AN113" s="173">
        <v>0</v>
      </c>
      <c r="AO113" s="173">
        <v>0</v>
      </c>
      <c r="AP113" s="173">
        <v>0</v>
      </c>
      <c r="AQ113" s="173" t="s">
        <v>2162</v>
      </c>
      <c r="AR113" s="173" t="s">
        <v>2017</v>
      </c>
      <c r="AS113" s="173"/>
      <c r="AT113" s="173" t="s">
        <v>2018</v>
      </c>
      <c r="AU113" s="196">
        <v>1</v>
      </c>
      <c r="AV113" s="199">
        <v>46180</v>
      </c>
      <c r="AW113" s="173">
        <f t="shared" si="19"/>
        <v>0</v>
      </c>
      <c r="AX113" s="205" t="s">
        <v>2218</v>
      </c>
      <c r="AY113" s="173"/>
      <c r="AZ113" s="173" t="s">
        <v>2219</v>
      </c>
      <c r="BA113" s="173">
        <v>1</v>
      </c>
      <c r="BB113" s="199">
        <v>46181</v>
      </c>
      <c r="BC113" s="173">
        <f t="shared" si="20"/>
        <v>0</v>
      </c>
    </row>
    <row r="114" spans="1:55" ht="19.5" customHeight="1">
      <c r="A114" s="192"/>
      <c r="B114" s="193" t="s">
        <v>2239</v>
      </c>
      <c r="C114" s="193" t="s">
        <v>2241</v>
      </c>
      <c r="D114" s="193" t="s">
        <v>717</v>
      </c>
      <c r="E114" s="193" t="s">
        <v>1055</v>
      </c>
      <c r="F114" s="193" t="s">
        <v>2322</v>
      </c>
      <c r="G114" s="193" t="s">
        <v>1980</v>
      </c>
      <c r="H114" s="194">
        <v>12198</v>
      </c>
      <c r="I114" s="195" t="s">
        <v>702</v>
      </c>
      <c r="J114" s="196">
        <v>1</v>
      </c>
      <c r="K114" s="196"/>
      <c r="L114" s="196">
        <v>1</v>
      </c>
      <c r="M114" s="194">
        <v>465.1</v>
      </c>
      <c r="N114" s="194">
        <v>465.1</v>
      </c>
      <c r="O114" s="194" t="s">
        <v>674</v>
      </c>
      <c r="P114" s="194" t="s">
        <v>11</v>
      </c>
      <c r="Q114" s="194" t="s">
        <v>703</v>
      </c>
      <c r="R114" s="194" t="s">
        <v>2160</v>
      </c>
      <c r="S114" s="194"/>
      <c r="T114" s="194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94">
        <f t="shared" ca="1" si="17"/>
        <v>1</v>
      </c>
      <c r="V114" s="194">
        <f t="shared" ca="1" si="18"/>
        <v>0</v>
      </c>
      <c r="W114" s="194"/>
      <c r="X114" s="194"/>
      <c r="Y114" s="194"/>
      <c r="Z114" s="194"/>
      <c r="AA114" s="194"/>
      <c r="AB114" s="194"/>
      <c r="AC114" s="194">
        <v>11.1</v>
      </c>
      <c r="AD114" s="197"/>
      <c r="AE114" s="192"/>
      <c r="AF114" s="192"/>
      <c r="AG114" s="198"/>
      <c r="AH114" s="173"/>
      <c r="AI114" s="173"/>
      <c r="AJ114" s="173">
        <v>1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2162</v>
      </c>
      <c r="AR114" s="188"/>
      <c r="AS114" s="188"/>
      <c r="AT114" s="173" t="s">
        <v>576</v>
      </c>
      <c r="AU114" s="203">
        <v>1</v>
      </c>
      <c r="AV114" s="191"/>
      <c r="AW114" s="173">
        <f t="shared" si="19"/>
        <v>0</v>
      </c>
      <c r="AX114" s="173"/>
      <c r="AY114" s="173"/>
      <c r="AZ114" s="173"/>
      <c r="BA114" s="173"/>
      <c r="BB114" s="199"/>
      <c r="BC114" s="173">
        <f t="shared" si="20"/>
        <v>1</v>
      </c>
    </row>
    <row r="115" spans="1:55" ht="19.5" customHeight="1">
      <c r="A115" s="192"/>
      <c r="B115" s="193" t="s">
        <v>2239</v>
      </c>
      <c r="C115" s="193" t="s">
        <v>2241</v>
      </c>
      <c r="D115" s="193" t="s">
        <v>699</v>
      </c>
      <c r="E115" s="193" t="s">
        <v>961</v>
      </c>
      <c r="F115" s="193" t="s">
        <v>2323</v>
      </c>
      <c r="G115" s="193" t="s">
        <v>701</v>
      </c>
      <c r="H115" s="194">
        <v>166</v>
      </c>
      <c r="I115" s="195" t="s">
        <v>702</v>
      </c>
      <c r="J115" s="196">
        <v>1</v>
      </c>
      <c r="K115" s="196"/>
      <c r="L115" s="196">
        <v>1</v>
      </c>
      <c r="M115" s="194">
        <v>2.2000000000000002</v>
      </c>
      <c r="N115" s="194">
        <v>2.2000000000000002</v>
      </c>
      <c r="O115" s="194" t="s">
        <v>674</v>
      </c>
      <c r="P115" s="194" t="s">
        <v>11</v>
      </c>
      <c r="Q115" s="194" t="s">
        <v>703</v>
      </c>
      <c r="R115" s="194" t="s">
        <v>2160</v>
      </c>
      <c r="S115" s="194"/>
      <c r="T115" s="19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94">
        <f t="shared" ca="1" si="17"/>
        <v>1</v>
      </c>
      <c r="V115" s="194">
        <f t="shared" ca="1" si="18"/>
        <v>0</v>
      </c>
      <c r="W115" s="194"/>
      <c r="X115" s="194"/>
      <c r="Y115" s="194"/>
      <c r="Z115" s="194"/>
      <c r="AA115" s="194"/>
      <c r="AB115" s="194"/>
      <c r="AC115" s="194">
        <v>0.1</v>
      </c>
      <c r="AD115" s="197"/>
      <c r="AE115" s="192"/>
      <c r="AF115" s="192"/>
      <c r="AG115" s="198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2162</v>
      </c>
      <c r="AR115" s="173" t="s">
        <v>2023</v>
      </c>
      <c r="AS115" s="173"/>
      <c r="AT115" s="173" t="s">
        <v>2024</v>
      </c>
      <c r="AU115" s="196">
        <v>1</v>
      </c>
      <c r="AV115" s="199">
        <v>46180</v>
      </c>
      <c r="AW115" s="173">
        <f t="shared" si="19"/>
        <v>0</v>
      </c>
      <c r="AX115" s="205" t="s">
        <v>2220</v>
      </c>
      <c r="AY115" s="173"/>
      <c r="AZ115" s="173" t="s">
        <v>2221</v>
      </c>
      <c r="BA115" s="173">
        <v>1</v>
      </c>
      <c r="BB115" s="199">
        <v>46181</v>
      </c>
      <c r="BC115" s="173">
        <f t="shared" si="20"/>
        <v>0</v>
      </c>
    </row>
    <row r="116" spans="1:55" ht="19.5" customHeight="1">
      <c r="A116" s="192"/>
      <c r="B116" s="193" t="s">
        <v>2239</v>
      </c>
      <c r="C116" s="193" t="s">
        <v>2241</v>
      </c>
      <c r="D116" s="193" t="s">
        <v>699</v>
      </c>
      <c r="E116" s="193" t="s">
        <v>718</v>
      </c>
      <c r="F116" s="193" t="s">
        <v>2324</v>
      </c>
      <c r="G116" s="193" t="s">
        <v>701</v>
      </c>
      <c r="H116" s="194">
        <v>4279</v>
      </c>
      <c r="I116" s="195" t="s">
        <v>702</v>
      </c>
      <c r="J116" s="196">
        <v>1</v>
      </c>
      <c r="K116" s="196"/>
      <c r="L116" s="196">
        <v>1</v>
      </c>
      <c r="M116" s="194">
        <v>57.1</v>
      </c>
      <c r="N116" s="194">
        <v>57.1</v>
      </c>
      <c r="O116" s="194" t="s">
        <v>674</v>
      </c>
      <c r="P116" s="194" t="s">
        <v>11</v>
      </c>
      <c r="Q116" s="194" t="s">
        <v>703</v>
      </c>
      <c r="R116" s="194" t="s">
        <v>2160</v>
      </c>
      <c r="S116" s="194"/>
      <c r="T116" s="194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4">
        <f t="shared" ca="1" si="17"/>
        <v>1</v>
      </c>
      <c r="V116" s="194">
        <f t="shared" ca="1" si="18"/>
        <v>0</v>
      </c>
      <c r="W116" s="194"/>
      <c r="X116" s="194"/>
      <c r="Y116" s="194"/>
      <c r="Z116" s="194"/>
      <c r="AA116" s="194"/>
      <c r="AB116" s="194"/>
      <c r="AC116" s="194">
        <v>1.5</v>
      </c>
      <c r="AD116" s="197"/>
      <c r="AE116" s="192"/>
      <c r="AF116" s="192"/>
      <c r="AG116" s="198"/>
      <c r="AH116" s="173"/>
      <c r="AI116" s="173"/>
      <c r="AJ116" s="173">
        <v>1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2162</v>
      </c>
      <c r="AR116" s="173" t="s">
        <v>2023</v>
      </c>
      <c r="AS116" s="173"/>
      <c r="AT116" s="173" t="s">
        <v>2024</v>
      </c>
      <c r="AU116" s="196">
        <v>1</v>
      </c>
      <c r="AV116" s="199">
        <v>46180</v>
      </c>
      <c r="AW116" s="173">
        <f t="shared" si="19"/>
        <v>0</v>
      </c>
      <c r="AX116" s="205" t="s">
        <v>2220</v>
      </c>
      <c r="AY116" s="173"/>
      <c r="AZ116" s="173" t="s">
        <v>2221</v>
      </c>
      <c r="BA116" s="173">
        <v>1</v>
      </c>
      <c r="BB116" s="199">
        <v>46181</v>
      </c>
      <c r="BC116" s="173">
        <f t="shared" si="20"/>
        <v>0</v>
      </c>
    </row>
    <row r="117" spans="1:55" ht="19.5" customHeight="1">
      <c r="A117" s="192"/>
      <c r="B117" s="193" t="s">
        <v>2239</v>
      </c>
      <c r="C117" s="193" t="s">
        <v>2241</v>
      </c>
      <c r="D117" s="193" t="s">
        <v>699</v>
      </c>
      <c r="E117" s="193" t="s">
        <v>2222</v>
      </c>
      <c r="F117" s="193" t="s">
        <v>2325</v>
      </c>
      <c r="G117" s="193" t="s">
        <v>701</v>
      </c>
      <c r="H117" s="194">
        <v>270</v>
      </c>
      <c r="I117" s="195" t="s">
        <v>702</v>
      </c>
      <c r="J117" s="196">
        <v>1</v>
      </c>
      <c r="K117" s="196"/>
      <c r="L117" s="196">
        <v>1</v>
      </c>
      <c r="M117" s="194">
        <v>3.6</v>
      </c>
      <c r="N117" s="194">
        <v>3.6</v>
      </c>
      <c r="O117" s="194" t="s">
        <v>674</v>
      </c>
      <c r="P117" s="194" t="s">
        <v>11</v>
      </c>
      <c r="Q117" s="194" t="s">
        <v>703</v>
      </c>
      <c r="R117" s="194" t="s">
        <v>2160</v>
      </c>
      <c r="S117" s="194"/>
      <c r="T117" s="19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194">
        <f t="shared" ca="1" si="17"/>
        <v>1</v>
      </c>
      <c r="V117" s="194">
        <f t="shared" ca="1" si="18"/>
        <v>0</v>
      </c>
      <c r="W117" s="194"/>
      <c r="X117" s="194"/>
      <c r="Y117" s="194"/>
      <c r="Z117" s="194"/>
      <c r="AA117" s="194"/>
      <c r="AB117" s="194"/>
      <c r="AC117" s="194">
        <v>0.1</v>
      </c>
      <c r="AD117" s="197"/>
      <c r="AE117" s="192"/>
      <c r="AF117" s="192"/>
      <c r="AG117" s="198"/>
      <c r="AH117" s="173"/>
      <c r="AI117" s="173"/>
      <c r="AJ117" s="173">
        <v>0</v>
      </c>
      <c r="AK117" s="173">
        <v>0</v>
      </c>
      <c r="AL117" s="173">
        <v>0</v>
      </c>
      <c r="AM117" s="173">
        <v>0</v>
      </c>
      <c r="AN117" s="173">
        <v>0</v>
      </c>
      <c r="AO117" s="173">
        <v>0</v>
      </c>
      <c r="AP117" s="173">
        <v>0</v>
      </c>
      <c r="AQ117" s="173" t="s">
        <v>2162</v>
      </c>
      <c r="AR117" s="173" t="s">
        <v>2023</v>
      </c>
      <c r="AS117" s="173"/>
      <c r="AT117" s="173" t="s">
        <v>2024</v>
      </c>
      <c r="AU117" s="196">
        <v>1</v>
      </c>
      <c r="AV117" s="199">
        <v>46180</v>
      </c>
      <c r="AW117" s="173">
        <f t="shared" si="19"/>
        <v>0</v>
      </c>
      <c r="AX117" s="205" t="s">
        <v>2220</v>
      </c>
      <c r="AY117" s="173"/>
      <c r="AZ117" s="173" t="s">
        <v>2221</v>
      </c>
      <c r="BA117" s="173">
        <v>1</v>
      </c>
      <c r="BB117" s="199">
        <v>46181</v>
      </c>
      <c r="BC117" s="173">
        <f t="shared" si="20"/>
        <v>0</v>
      </c>
    </row>
    <row r="118" spans="1:55" ht="19.5" customHeight="1">
      <c r="A118" s="192"/>
      <c r="B118" s="193" t="s">
        <v>2239</v>
      </c>
      <c r="C118" s="193" t="s">
        <v>2241</v>
      </c>
      <c r="D118" s="193" t="s">
        <v>717</v>
      </c>
      <c r="E118" s="193" t="s">
        <v>972</v>
      </c>
      <c r="F118" s="193" t="s">
        <v>2326</v>
      </c>
      <c r="G118" s="193" t="s">
        <v>732</v>
      </c>
      <c r="H118" s="194">
        <v>175</v>
      </c>
      <c r="I118" s="195" t="s">
        <v>702</v>
      </c>
      <c r="J118" s="196">
        <v>10</v>
      </c>
      <c r="K118" s="196"/>
      <c r="L118" s="196">
        <v>10</v>
      </c>
      <c r="M118" s="194">
        <v>4.3</v>
      </c>
      <c r="N118" s="194">
        <v>43.1</v>
      </c>
      <c r="O118" s="194" t="s">
        <v>674</v>
      </c>
      <c r="P118" s="194" t="s">
        <v>11</v>
      </c>
      <c r="Q118" s="194" t="s">
        <v>703</v>
      </c>
      <c r="R118" s="194" t="s">
        <v>2160</v>
      </c>
      <c r="S118" s="194"/>
      <c r="T118" s="19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4">
        <f t="shared" ca="1" si="17"/>
        <v>10</v>
      </c>
      <c r="V118" s="194">
        <f t="shared" ca="1" si="18"/>
        <v>0</v>
      </c>
      <c r="W118" s="194"/>
      <c r="X118" s="194"/>
      <c r="Y118" s="194"/>
      <c r="Z118" s="194"/>
      <c r="AA118" s="194"/>
      <c r="AB118" s="194"/>
      <c r="AC118" s="194">
        <v>1.2</v>
      </c>
      <c r="AD118" s="197"/>
      <c r="AE118" s="192"/>
      <c r="AF118" s="192"/>
      <c r="AG118" s="198"/>
      <c r="AH118" s="173"/>
      <c r="AI118" s="173"/>
      <c r="AJ118" s="173">
        <v>0</v>
      </c>
      <c r="AK118" s="173">
        <v>0</v>
      </c>
      <c r="AL118" s="173">
        <v>0</v>
      </c>
      <c r="AM118" s="173">
        <v>1</v>
      </c>
      <c r="AN118" s="173">
        <v>0</v>
      </c>
      <c r="AO118" s="173">
        <v>0</v>
      </c>
      <c r="AP118" s="173">
        <v>0</v>
      </c>
      <c r="AQ118" s="173" t="s">
        <v>2162</v>
      </c>
      <c r="AR118" s="201" t="s">
        <v>1977</v>
      </c>
      <c r="AS118" s="202"/>
      <c r="AT118" s="202" t="s">
        <v>1978</v>
      </c>
      <c r="AU118" s="196">
        <v>10</v>
      </c>
      <c r="AV118" s="204">
        <v>46181</v>
      </c>
      <c r="AW118" s="173">
        <f t="shared" si="19"/>
        <v>0</v>
      </c>
      <c r="AX118" s="205" t="s">
        <v>2209</v>
      </c>
      <c r="AY118" s="173"/>
      <c r="AZ118" s="173" t="s">
        <v>2210</v>
      </c>
      <c r="BA118" s="196">
        <v>10</v>
      </c>
      <c r="BB118" s="199">
        <v>46181</v>
      </c>
      <c r="BC118" s="173">
        <f t="shared" si="20"/>
        <v>0</v>
      </c>
    </row>
    <row r="119" spans="1:55" ht="19.5" customHeight="1">
      <c r="A119" s="192"/>
      <c r="B119" s="193" t="s">
        <v>2239</v>
      </c>
      <c r="C119" s="193" t="s">
        <v>2241</v>
      </c>
      <c r="D119" s="193" t="s">
        <v>717</v>
      </c>
      <c r="E119" s="193" t="s">
        <v>973</v>
      </c>
      <c r="F119" s="193" t="s">
        <v>2328</v>
      </c>
      <c r="G119" s="193" t="s">
        <v>732</v>
      </c>
      <c r="H119" s="194">
        <v>392</v>
      </c>
      <c r="I119" s="195" t="s">
        <v>702</v>
      </c>
      <c r="J119" s="196">
        <v>10</v>
      </c>
      <c r="K119" s="196"/>
      <c r="L119" s="196">
        <v>10</v>
      </c>
      <c r="M119" s="194">
        <v>9.6</v>
      </c>
      <c r="N119" s="194">
        <v>96.5</v>
      </c>
      <c r="O119" s="194" t="s">
        <v>674</v>
      </c>
      <c r="P119" s="194" t="s">
        <v>11</v>
      </c>
      <c r="Q119" s="194" t="s">
        <v>703</v>
      </c>
      <c r="R119" s="194" t="s">
        <v>2160</v>
      </c>
      <c r="S119" s="194"/>
      <c r="T119" s="19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4">
        <f t="shared" ca="1" si="17"/>
        <v>10</v>
      </c>
      <c r="V119" s="194">
        <f t="shared" ca="1" si="18"/>
        <v>0</v>
      </c>
      <c r="W119" s="194"/>
      <c r="X119" s="194"/>
      <c r="Y119" s="194"/>
      <c r="Z119" s="194"/>
      <c r="AA119" s="194"/>
      <c r="AB119" s="194"/>
      <c r="AC119" s="194">
        <v>2.7</v>
      </c>
      <c r="AD119" s="197"/>
      <c r="AE119" s="192"/>
      <c r="AF119" s="192"/>
      <c r="AG119" s="198"/>
      <c r="AH119" s="173"/>
      <c r="AI119" s="173"/>
      <c r="AJ119" s="173">
        <v>0</v>
      </c>
      <c r="AK119" s="173">
        <v>0</v>
      </c>
      <c r="AL119" s="173">
        <v>0</v>
      </c>
      <c r="AM119" s="173">
        <v>1</v>
      </c>
      <c r="AN119" s="173">
        <v>0</v>
      </c>
      <c r="AO119" s="173">
        <v>0</v>
      </c>
      <c r="AP119" s="173">
        <v>0</v>
      </c>
      <c r="AQ119" s="173" t="s">
        <v>2162</v>
      </c>
      <c r="AR119" s="201" t="s">
        <v>1977</v>
      </c>
      <c r="AS119" s="202"/>
      <c r="AT119" s="202" t="s">
        <v>1978</v>
      </c>
      <c r="AU119" s="196">
        <v>10</v>
      </c>
      <c r="AV119" s="204">
        <v>46181</v>
      </c>
      <c r="AW119" s="173">
        <f t="shared" si="19"/>
        <v>0</v>
      </c>
      <c r="AX119" s="205" t="s">
        <v>2209</v>
      </c>
      <c r="AY119" s="173"/>
      <c r="AZ119" s="173" t="s">
        <v>2210</v>
      </c>
      <c r="BA119" s="196">
        <v>10</v>
      </c>
      <c r="BB119" s="199">
        <v>46181</v>
      </c>
      <c r="BC119" s="173">
        <f t="shared" si="20"/>
        <v>0</v>
      </c>
    </row>
    <row r="120" spans="1:55" ht="19.5" customHeight="1">
      <c r="A120" s="192"/>
      <c r="B120" s="193" t="s">
        <v>2239</v>
      </c>
      <c r="C120" s="193" t="s">
        <v>2241</v>
      </c>
      <c r="D120" s="193" t="s">
        <v>717</v>
      </c>
      <c r="E120" s="193" t="s">
        <v>890</v>
      </c>
      <c r="F120" s="193" t="s">
        <v>2329</v>
      </c>
      <c r="G120" s="193" t="s">
        <v>732</v>
      </c>
      <c r="H120" s="194">
        <v>3927</v>
      </c>
      <c r="I120" s="195" t="s">
        <v>702</v>
      </c>
      <c r="J120" s="196">
        <v>10</v>
      </c>
      <c r="K120" s="196"/>
      <c r="L120" s="196">
        <v>10</v>
      </c>
      <c r="M120" s="194">
        <v>96.6</v>
      </c>
      <c r="N120" s="194">
        <v>965.8</v>
      </c>
      <c r="O120" s="194" t="s">
        <v>674</v>
      </c>
      <c r="P120" s="194" t="s">
        <v>11</v>
      </c>
      <c r="Q120" s="194" t="s">
        <v>703</v>
      </c>
      <c r="R120" s="194" t="s">
        <v>2160</v>
      </c>
      <c r="S120" s="194"/>
      <c r="T120" s="19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4">
        <f t="shared" ca="1" si="17"/>
        <v>10</v>
      </c>
      <c r="V120" s="194">
        <f t="shared" ca="1" si="18"/>
        <v>0</v>
      </c>
      <c r="W120" s="194"/>
      <c r="X120" s="194"/>
      <c r="Y120" s="194"/>
      <c r="Z120" s="194"/>
      <c r="AA120" s="194"/>
      <c r="AB120" s="194"/>
      <c r="AC120" s="194">
        <v>26.7</v>
      </c>
      <c r="AD120" s="197"/>
      <c r="AE120" s="192"/>
      <c r="AF120" s="192"/>
      <c r="AG120" s="198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2162</v>
      </c>
      <c r="AR120" s="201" t="s">
        <v>1977</v>
      </c>
      <c r="AS120" s="202"/>
      <c r="AT120" s="202" t="s">
        <v>1978</v>
      </c>
      <c r="AU120" s="196">
        <v>10</v>
      </c>
      <c r="AV120" s="204">
        <v>46181</v>
      </c>
      <c r="AW120" s="173">
        <f t="shared" si="19"/>
        <v>0</v>
      </c>
      <c r="AX120" s="205" t="s">
        <v>2209</v>
      </c>
      <c r="AY120" s="173"/>
      <c r="AZ120" s="173" t="s">
        <v>2210</v>
      </c>
      <c r="BA120" s="196">
        <v>10</v>
      </c>
      <c r="BB120" s="199">
        <v>46181</v>
      </c>
      <c r="BC120" s="173">
        <f t="shared" si="20"/>
        <v>0</v>
      </c>
    </row>
    <row r="121" spans="1:55" ht="19.5" customHeight="1">
      <c r="A121" s="192"/>
      <c r="B121" s="193" t="s">
        <v>2239</v>
      </c>
      <c r="C121" s="193" t="s">
        <v>2241</v>
      </c>
      <c r="D121" s="193" t="s">
        <v>717</v>
      </c>
      <c r="E121" s="193" t="s">
        <v>974</v>
      </c>
      <c r="F121" s="193" t="s">
        <v>2330</v>
      </c>
      <c r="G121" s="193" t="s">
        <v>732</v>
      </c>
      <c r="H121" s="194">
        <v>270</v>
      </c>
      <c r="I121" s="195" t="s">
        <v>702</v>
      </c>
      <c r="J121" s="196">
        <v>10</v>
      </c>
      <c r="K121" s="196"/>
      <c r="L121" s="196">
        <v>10</v>
      </c>
      <c r="M121" s="194">
        <v>6.6</v>
      </c>
      <c r="N121" s="194">
        <v>66.400000000000006</v>
      </c>
      <c r="O121" s="194" t="s">
        <v>674</v>
      </c>
      <c r="P121" s="194" t="s">
        <v>11</v>
      </c>
      <c r="Q121" s="194" t="s">
        <v>703</v>
      </c>
      <c r="R121" s="194" t="s">
        <v>2160</v>
      </c>
      <c r="S121" s="194"/>
      <c r="T121" s="19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4">
        <f t="shared" ca="1" si="17"/>
        <v>10</v>
      </c>
      <c r="V121" s="194">
        <f t="shared" ca="1" si="18"/>
        <v>0</v>
      </c>
      <c r="W121" s="194"/>
      <c r="X121" s="194"/>
      <c r="Y121" s="194"/>
      <c r="Z121" s="194"/>
      <c r="AA121" s="194"/>
      <c r="AB121" s="194"/>
      <c r="AC121" s="194">
        <v>1.8</v>
      </c>
      <c r="AD121" s="197"/>
      <c r="AE121" s="192"/>
      <c r="AF121" s="192"/>
      <c r="AG121" s="198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2162</v>
      </c>
      <c r="AR121" s="201" t="s">
        <v>1977</v>
      </c>
      <c r="AS121" s="202"/>
      <c r="AT121" s="202" t="s">
        <v>1978</v>
      </c>
      <c r="AU121" s="196">
        <v>10</v>
      </c>
      <c r="AV121" s="204">
        <v>46181</v>
      </c>
      <c r="AW121" s="173">
        <f t="shared" si="19"/>
        <v>0</v>
      </c>
      <c r="AX121" s="205" t="s">
        <v>2209</v>
      </c>
      <c r="AY121" s="173"/>
      <c r="AZ121" s="173" t="s">
        <v>2210</v>
      </c>
      <c r="BA121" s="196">
        <v>10</v>
      </c>
      <c r="BB121" s="199">
        <v>46181</v>
      </c>
      <c r="BC121" s="173">
        <f t="shared" si="20"/>
        <v>0</v>
      </c>
    </row>
    <row r="122" spans="1:55" ht="19.5" customHeight="1">
      <c r="A122" s="192"/>
      <c r="B122" s="193" t="s">
        <v>2239</v>
      </c>
      <c r="C122" s="193" t="s">
        <v>2241</v>
      </c>
      <c r="D122" s="193" t="s">
        <v>717</v>
      </c>
      <c r="E122" s="193" t="s">
        <v>965</v>
      </c>
      <c r="F122" s="193" t="s">
        <v>2327</v>
      </c>
      <c r="G122" s="193" t="s">
        <v>732</v>
      </c>
      <c r="H122" s="194">
        <v>12036</v>
      </c>
      <c r="I122" s="195" t="s">
        <v>702</v>
      </c>
      <c r="J122" s="196">
        <v>1</v>
      </c>
      <c r="K122" s="196"/>
      <c r="L122" s="196">
        <v>1</v>
      </c>
      <c r="M122" s="194">
        <v>296</v>
      </c>
      <c r="N122" s="194">
        <v>296</v>
      </c>
      <c r="O122" s="194" t="s">
        <v>674</v>
      </c>
      <c r="P122" s="194" t="s">
        <v>11</v>
      </c>
      <c r="Q122" s="194" t="s">
        <v>703</v>
      </c>
      <c r="R122" s="194" t="s">
        <v>2160</v>
      </c>
      <c r="S122" s="194"/>
      <c r="T122" s="19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4">
        <f t="shared" ca="1" si="17"/>
        <v>1</v>
      </c>
      <c r="V122" s="194">
        <f t="shared" ca="1" si="18"/>
        <v>0</v>
      </c>
      <c r="W122" s="194"/>
      <c r="X122" s="194"/>
      <c r="Y122" s="194"/>
      <c r="Z122" s="194"/>
      <c r="AA122" s="194"/>
      <c r="AB122" s="194"/>
      <c r="AC122" s="194">
        <v>8.1999999999999993</v>
      </c>
      <c r="AD122" s="197"/>
      <c r="AE122" s="192"/>
      <c r="AF122" s="192"/>
      <c r="AG122" s="198"/>
      <c r="AH122" s="173"/>
      <c r="AI122" s="173"/>
      <c r="AJ122" s="173">
        <v>1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2162</v>
      </c>
      <c r="AR122" s="188"/>
      <c r="AS122" s="188"/>
      <c r="AT122" s="173" t="s">
        <v>576</v>
      </c>
      <c r="AU122" s="196">
        <v>1</v>
      </c>
      <c r="AV122" s="191"/>
      <c r="AW122" s="173">
        <f t="shared" si="19"/>
        <v>0</v>
      </c>
      <c r="AX122" s="173"/>
      <c r="AY122" s="173"/>
      <c r="AZ122" s="173"/>
      <c r="BA122" s="173"/>
      <c r="BB122" s="199"/>
      <c r="BC122" s="173">
        <f t="shared" si="20"/>
        <v>1</v>
      </c>
    </row>
    <row r="123" spans="1:55" ht="19.5" customHeight="1">
      <c r="A123" s="192"/>
      <c r="B123" s="193" t="s">
        <v>2239</v>
      </c>
      <c r="C123" s="193" t="s">
        <v>2241</v>
      </c>
      <c r="D123" s="193" t="s">
        <v>781</v>
      </c>
      <c r="E123" s="193" t="s">
        <v>2223</v>
      </c>
      <c r="F123" s="193" t="s">
        <v>2331</v>
      </c>
      <c r="G123" s="193" t="s">
        <v>2037</v>
      </c>
      <c r="H123" s="194">
        <v>102</v>
      </c>
      <c r="I123" s="195" t="s">
        <v>702</v>
      </c>
      <c r="J123" s="196">
        <v>2</v>
      </c>
      <c r="K123" s="196"/>
      <c r="L123" s="196">
        <v>2</v>
      </c>
      <c r="M123" s="194">
        <v>1.2</v>
      </c>
      <c r="N123" s="194">
        <v>2.4</v>
      </c>
      <c r="O123" s="194" t="s">
        <v>674</v>
      </c>
      <c r="P123" s="194" t="s">
        <v>13</v>
      </c>
      <c r="Q123" s="194" t="s">
        <v>703</v>
      </c>
      <c r="R123" s="194" t="s">
        <v>2160</v>
      </c>
      <c r="S123" s="194"/>
      <c r="T123" s="19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4">
        <f t="shared" ca="1" si="17"/>
        <v>2</v>
      </c>
      <c r="V123" s="194">
        <f t="shared" ca="1" si="18"/>
        <v>0</v>
      </c>
      <c r="W123" s="194"/>
      <c r="X123" s="194"/>
      <c r="Y123" s="194"/>
      <c r="Z123" s="194"/>
      <c r="AA123" s="194"/>
      <c r="AB123" s="194"/>
      <c r="AC123" s="194">
        <v>0.1</v>
      </c>
      <c r="AD123" s="197"/>
      <c r="AE123" s="192"/>
      <c r="AF123" s="192"/>
      <c r="AG123" s="198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2162</v>
      </c>
      <c r="AR123" s="173" t="s">
        <v>2038</v>
      </c>
      <c r="AS123" s="173"/>
      <c r="AT123" s="173" t="s">
        <v>2039</v>
      </c>
      <c r="AU123" s="196">
        <v>2</v>
      </c>
      <c r="AV123" s="199">
        <v>46181</v>
      </c>
      <c r="AW123" s="173">
        <f t="shared" si="19"/>
        <v>0</v>
      </c>
      <c r="AX123" s="173" t="s">
        <v>2038</v>
      </c>
      <c r="AY123" s="173"/>
      <c r="AZ123" s="173" t="s">
        <v>2224</v>
      </c>
      <c r="BA123" s="196">
        <v>2</v>
      </c>
      <c r="BB123" s="199">
        <v>46181</v>
      </c>
      <c r="BC123" s="173">
        <f t="shared" si="20"/>
        <v>0</v>
      </c>
    </row>
    <row r="124" spans="1:55" ht="19.5" customHeight="1">
      <c r="A124" s="192"/>
      <c r="B124" s="193" t="s">
        <v>2239</v>
      </c>
      <c r="C124" s="193" t="s">
        <v>2241</v>
      </c>
      <c r="D124" s="193" t="s">
        <v>2042</v>
      </c>
      <c r="E124" s="193" t="s">
        <v>2225</v>
      </c>
      <c r="F124" s="193" t="s">
        <v>2332</v>
      </c>
      <c r="G124" s="193" t="s">
        <v>2041</v>
      </c>
      <c r="H124" s="194">
        <v>16</v>
      </c>
      <c r="I124" s="195" t="s">
        <v>2043</v>
      </c>
      <c r="J124" s="196">
        <v>8</v>
      </c>
      <c r="K124" s="196"/>
      <c r="L124" s="196">
        <v>8</v>
      </c>
      <c r="M124" s="194">
        <v>0.1</v>
      </c>
      <c r="N124" s="194">
        <v>0.8</v>
      </c>
      <c r="O124" s="194" t="s">
        <v>674</v>
      </c>
      <c r="P124" s="194" t="s">
        <v>14</v>
      </c>
      <c r="Q124" s="194" t="s">
        <v>682</v>
      </c>
      <c r="R124" s="194" t="s">
        <v>2160</v>
      </c>
      <c r="S124" s="194"/>
      <c r="T124" s="194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4">
        <f t="shared" ca="1" si="17"/>
        <v>8</v>
      </c>
      <c r="V124" s="194">
        <f t="shared" ca="1" si="18"/>
        <v>0</v>
      </c>
      <c r="W124" s="194"/>
      <c r="X124" s="194"/>
      <c r="Y124" s="194"/>
      <c r="Z124" s="194"/>
      <c r="AA124" s="194"/>
      <c r="AB124" s="194"/>
      <c r="AC124" s="194">
        <v>0</v>
      </c>
      <c r="AD124" s="197"/>
      <c r="AE124" s="192"/>
      <c r="AF124" s="192"/>
      <c r="AG124" s="198"/>
      <c r="AH124" s="173"/>
      <c r="AI124" s="173"/>
      <c r="AJ124" s="173"/>
      <c r="AK124" s="173"/>
      <c r="AL124" s="173"/>
      <c r="AM124" s="173"/>
      <c r="AN124" s="173"/>
      <c r="AO124" s="173"/>
      <c r="AP124" s="173"/>
      <c r="AQ124" s="173" t="s">
        <v>14</v>
      </c>
      <c r="AR124" s="188"/>
      <c r="AS124" s="189"/>
      <c r="AT124" s="188"/>
      <c r="AU124" s="190"/>
      <c r="AV124" s="191"/>
      <c r="AW124" s="188"/>
      <c r="AX124" s="188"/>
      <c r="AY124" s="189"/>
      <c r="AZ124" s="188"/>
      <c r="BA124" s="190"/>
      <c r="BB124" s="191"/>
      <c r="BC124" s="188"/>
    </row>
    <row r="125" spans="1:55" ht="19.5" customHeight="1">
      <c r="A125" s="192"/>
      <c r="B125" s="193" t="s">
        <v>2239</v>
      </c>
      <c r="C125" s="193" t="s">
        <v>2241</v>
      </c>
      <c r="D125" s="193" t="s">
        <v>781</v>
      </c>
      <c r="E125" s="193" t="s">
        <v>834</v>
      </c>
      <c r="F125" s="193" t="s">
        <v>2333</v>
      </c>
      <c r="G125" s="193" t="s">
        <v>1130</v>
      </c>
      <c r="H125" s="194">
        <v>182</v>
      </c>
      <c r="I125" s="195" t="s">
        <v>702</v>
      </c>
      <c r="J125" s="196">
        <v>4</v>
      </c>
      <c r="K125" s="196"/>
      <c r="L125" s="196">
        <v>4</v>
      </c>
      <c r="M125" s="194">
        <v>1</v>
      </c>
      <c r="N125" s="194">
        <v>3.8</v>
      </c>
      <c r="O125" s="194" t="s">
        <v>674</v>
      </c>
      <c r="P125" s="194" t="s">
        <v>13</v>
      </c>
      <c r="Q125" s="194" t="s">
        <v>703</v>
      </c>
      <c r="R125" s="194" t="s">
        <v>2160</v>
      </c>
      <c r="S125" s="194"/>
      <c r="T125" s="19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94">
        <f t="shared" ca="1" si="17"/>
        <v>0</v>
      </c>
      <c r="V125" s="194">
        <f t="shared" ca="1" si="18"/>
        <v>1</v>
      </c>
      <c r="W125" s="194"/>
      <c r="X125" s="194"/>
      <c r="Y125" s="194"/>
      <c r="Z125" s="194"/>
      <c r="AA125" s="194"/>
      <c r="AB125" s="194"/>
      <c r="AC125" s="194">
        <v>0.1</v>
      </c>
      <c r="AD125" s="197"/>
      <c r="AE125" s="192"/>
      <c r="AF125" s="192"/>
      <c r="AG125" s="198"/>
      <c r="AH125" s="173"/>
      <c r="AI125" s="173"/>
      <c r="AJ125" s="173">
        <v>0</v>
      </c>
      <c r="AK125" s="173">
        <v>0</v>
      </c>
      <c r="AL125" s="173">
        <v>0</v>
      </c>
      <c r="AM125" s="173">
        <v>0</v>
      </c>
      <c r="AN125" s="173">
        <v>0</v>
      </c>
      <c r="AO125" s="173">
        <v>0</v>
      </c>
      <c r="AP125" s="173">
        <v>0</v>
      </c>
      <c r="AQ125" s="173" t="s">
        <v>2162</v>
      </c>
      <c r="AR125" s="173" t="s">
        <v>2045</v>
      </c>
      <c r="AS125" s="173"/>
      <c r="AT125" s="173" t="s">
        <v>2046</v>
      </c>
      <c r="AU125" s="196">
        <v>4</v>
      </c>
      <c r="AV125" s="199">
        <v>46181</v>
      </c>
      <c r="AW125" s="173">
        <f>+L125-AU125</f>
        <v>0</v>
      </c>
      <c r="AX125" s="173" t="s">
        <v>2226</v>
      </c>
      <c r="AY125" s="173"/>
      <c r="AZ125" s="173" t="s">
        <v>2227</v>
      </c>
      <c r="BA125" s="173">
        <v>4</v>
      </c>
      <c r="BB125" s="199">
        <v>46181</v>
      </c>
      <c r="BC125" s="173">
        <f>+L125-BA125</f>
        <v>0</v>
      </c>
    </row>
    <row r="126" spans="1:55" ht="19.5" customHeight="1">
      <c r="A126" s="192"/>
      <c r="B126" s="193" t="s">
        <v>2239</v>
      </c>
      <c r="C126" s="193" t="s">
        <v>2241</v>
      </c>
      <c r="D126" s="193" t="s">
        <v>702</v>
      </c>
      <c r="E126" s="193" t="s">
        <v>1026</v>
      </c>
      <c r="F126" s="193" t="s">
        <v>2334</v>
      </c>
      <c r="G126" s="193" t="s">
        <v>2048</v>
      </c>
      <c r="H126" s="194">
        <v>279</v>
      </c>
      <c r="I126" s="195" t="s">
        <v>702</v>
      </c>
      <c r="J126" s="196">
        <v>4</v>
      </c>
      <c r="K126" s="196"/>
      <c r="L126" s="196">
        <v>4</v>
      </c>
      <c r="M126" s="194">
        <v>1.7</v>
      </c>
      <c r="N126" s="194">
        <v>6.7</v>
      </c>
      <c r="O126" s="194" t="s">
        <v>674</v>
      </c>
      <c r="P126" s="194" t="s">
        <v>13</v>
      </c>
      <c r="Q126" s="194" t="s">
        <v>703</v>
      </c>
      <c r="R126" s="194" t="s">
        <v>2160</v>
      </c>
      <c r="S126" s="194"/>
      <c r="T126" s="19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94">
        <f t="shared" ca="1" si="17"/>
        <v>0</v>
      </c>
      <c r="V126" s="194">
        <f t="shared" ca="1" si="18"/>
        <v>1</v>
      </c>
      <c r="W126" s="194"/>
      <c r="X126" s="194"/>
      <c r="Y126" s="194"/>
      <c r="Z126" s="194"/>
      <c r="AA126" s="194"/>
      <c r="AB126" s="194"/>
      <c r="AC126" s="194">
        <v>0.2</v>
      </c>
      <c r="AD126" s="197"/>
      <c r="AE126" s="192"/>
      <c r="AF126" s="192"/>
      <c r="AG126" s="198"/>
      <c r="AH126" s="173"/>
      <c r="AI126" s="173"/>
      <c r="AJ126" s="173">
        <v>0</v>
      </c>
      <c r="AK126" s="173">
        <v>0</v>
      </c>
      <c r="AL126" s="173">
        <v>0</v>
      </c>
      <c r="AM126" s="173">
        <v>0</v>
      </c>
      <c r="AN126" s="173">
        <v>0</v>
      </c>
      <c r="AO126" s="173">
        <v>0</v>
      </c>
      <c r="AP126" s="173">
        <v>0</v>
      </c>
      <c r="AQ126" s="173" t="s">
        <v>2162</v>
      </c>
      <c r="AR126" s="173" t="s">
        <v>2045</v>
      </c>
      <c r="AS126" s="173"/>
      <c r="AT126" s="173" t="s">
        <v>2046</v>
      </c>
      <c r="AU126" s="196">
        <v>4</v>
      </c>
      <c r="AV126" s="199">
        <v>46181</v>
      </c>
      <c r="AW126" s="173">
        <f>+L126-AU126</f>
        <v>0</v>
      </c>
      <c r="AX126" s="173" t="s">
        <v>2226</v>
      </c>
      <c r="AY126" s="173"/>
      <c r="AZ126" s="173" t="s">
        <v>2227</v>
      </c>
      <c r="BA126" s="173">
        <v>4</v>
      </c>
      <c r="BB126" s="199">
        <v>46181</v>
      </c>
      <c r="BC126" s="173">
        <f>+L126-BA126</f>
        <v>0</v>
      </c>
    </row>
    <row r="127" spans="1:55" ht="19.5" customHeight="1">
      <c r="A127" s="192"/>
      <c r="B127" s="193" t="s">
        <v>2239</v>
      </c>
      <c r="C127" s="193" t="s">
        <v>2241</v>
      </c>
      <c r="D127" s="193" t="s">
        <v>1997</v>
      </c>
      <c r="E127" s="193" t="s">
        <v>2238</v>
      </c>
      <c r="F127" s="193" t="s">
        <v>2335</v>
      </c>
      <c r="G127" s="193" t="s">
        <v>2050</v>
      </c>
      <c r="H127" s="194">
        <v>4644</v>
      </c>
      <c r="I127" s="195" t="s">
        <v>702</v>
      </c>
      <c r="J127" s="196">
        <v>1</v>
      </c>
      <c r="K127" s="196"/>
      <c r="L127" s="196">
        <v>1</v>
      </c>
      <c r="M127" s="194">
        <v>2662.5</v>
      </c>
      <c r="N127" s="194">
        <v>2662.5</v>
      </c>
      <c r="O127" s="194" t="s">
        <v>674</v>
      </c>
      <c r="P127" s="194" t="s">
        <v>13</v>
      </c>
      <c r="Q127" s="194" t="s">
        <v>703</v>
      </c>
      <c r="R127" s="194" t="s">
        <v>2160</v>
      </c>
      <c r="S127" s="194"/>
      <c r="T127" s="19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4">
        <f t="shared" ca="1" si="17"/>
        <v>1</v>
      </c>
      <c r="V127" s="194">
        <f t="shared" ca="1" si="18"/>
        <v>0</v>
      </c>
      <c r="W127" s="194"/>
      <c r="X127" s="194"/>
      <c r="Y127" s="194"/>
      <c r="Z127" s="194"/>
      <c r="AA127" s="194"/>
      <c r="AB127" s="194"/>
      <c r="AC127" s="194">
        <v>113.3</v>
      </c>
      <c r="AD127" s="197"/>
      <c r="AE127" s="192"/>
      <c r="AF127" s="192"/>
      <c r="AG127" s="198"/>
      <c r="AH127" s="173"/>
      <c r="AI127" s="173"/>
      <c r="AJ127" s="173">
        <v>0</v>
      </c>
      <c r="AK127" s="173">
        <v>0</v>
      </c>
      <c r="AL127" s="173">
        <v>0</v>
      </c>
      <c r="AM127" s="173">
        <v>0</v>
      </c>
      <c r="AN127" s="173">
        <v>0</v>
      </c>
      <c r="AO127" s="173">
        <v>0</v>
      </c>
      <c r="AP127" s="173">
        <v>0</v>
      </c>
      <c r="AQ127" s="173" t="s">
        <v>2162</v>
      </c>
      <c r="AR127" s="173"/>
      <c r="AS127" s="173"/>
      <c r="AT127" s="173" t="s">
        <v>576</v>
      </c>
      <c r="AU127" s="196">
        <v>1</v>
      </c>
      <c r="AV127" s="199"/>
      <c r="AW127" s="173">
        <f>+L127-AU127</f>
        <v>0</v>
      </c>
      <c r="AX127" s="173"/>
      <c r="AY127" s="173"/>
      <c r="AZ127" s="173" t="s">
        <v>576</v>
      </c>
      <c r="BA127" s="196">
        <v>1</v>
      </c>
      <c r="BB127" s="199"/>
      <c r="BC127" s="173">
        <f>+L127-BA127</f>
        <v>0</v>
      </c>
    </row>
    <row r="128" spans="1:55" ht="19.5" customHeight="1">
      <c r="A128" s="309">
        <f>IF((AE128=""),"",COUNTIFS($AE$10:AE128,"x"))</f>
        <v>12</v>
      </c>
      <c r="B128" s="368" t="s">
        <v>2242</v>
      </c>
      <c r="C128" s="368" t="s">
        <v>2243</v>
      </c>
      <c r="D128" s="368" t="s">
        <v>4635</v>
      </c>
      <c r="E128" s="368"/>
      <c r="F128" s="368"/>
      <c r="G128" s="368" t="s">
        <v>2216</v>
      </c>
      <c r="H128" s="369"/>
      <c r="I128" s="370"/>
      <c r="J128" s="207"/>
      <c r="K128" s="207">
        <v>1</v>
      </c>
      <c r="L128" s="207"/>
      <c r="M128" s="369">
        <v>4891.5</v>
      </c>
      <c r="N128" s="369">
        <f>4623.7+N150+N165</f>
        <v>4891.5</v>
      </c>
      <c r="O128" s="369" t="s">
        <v>674</v>
      </c>
      <c r="P128" s="369"/>
      <c r="Q128" s="369"/>
      <c r="R128" s="369" t="s">
        <v>2160</v>
      </c>
      <c r="S128" s="369"/>
      <c r="T128" s="369"/>
      <c r="U128" s="369"/>
      <c r="V128" s="369"/>
      <c r="W128" s="369">
        <f>_xlfn.MINIFS(V:V,C:C,C128,AE:AE,"",AB:AB,"")</f>
        <v>0</v>
      </c>
      <c r="X128" s="369" t="e">
        <f>SUMIFS(T:T,C:C,C128,AE:AE,"")/SUMIFS(L:L,C:C,C128,AE:AE,"",AB:AB,"")</f>
        <v>#DIV/0!</v>
      </c>
      <c r="Y128" s="369"/>
      <c r="Z128" s="369"/>
      <c r="AA128" s="369"/>
      <c r="AB128" s="369"/>
      <c r="AC128" s="369">
        <v>165.2</v>
      </c>
      <c r="AD128" s="371"/>
      <c r="AE128" s="309" t="s">
        <v>675</v>
      </c>
      <c r="AF128" s="309" t="s">
        <v>2161</v>
      </c>
      <c r="AG128" s="372" t="s">
        <v>677</v>
      </c>
      <c r="AH128" s="187" t="s">
        <v>4636</v>
      </c>
      <c r="AI128" s="187"/>
      <c r="AJ128" s="187"/>
      <c r="AK128" s="187"/>
      <c r="AL128" s="187"/>
      <c r="AM128" s="187"/>
      <c r="AN128" s="187"/>
      <c r="AO128" s="187"/>
      <c r="AP128" s="187"/>
      <c r="AQ128" s="187" t="s">
        <v>2162</v>
      </c>
      <c r="AR128" s="188"/>
      <c r="AS128" s="189"/>
      <c r="AT128" s="188"/>
      <c r="AU128" s="190"/>
      <c r="AV128" s="191"/>
      <c r="AW128" s="188"/>
      <c r="AX128" s="188"/>
      <c r="AY128" s="189"/>
      <c r="AZ128" s="188"/>
      <c r="BA128" s="190"/>
      <c r="BB128" s="191"/>
      <c r="BC128" s="188"/>
    </row>
    <row r="129" spans="1:55" ht="19.5" customHeight="1">
      <c r="A129" s="192"/>
      <c r="B129" s="193" t="s">
        <v>2242</v>
      </c>
      <c r="C129" s="193" t="s">
        <v>2244</v>
      </c>
      <c r="D129" s="193" t="s">
        <v>699</v>
      </c>
      <c r="E129" s="193" t="s">
        <v>987</v>
      </c>
      <c r="F129" s="193" t="s">
        <v>2336</v>
      </c>
      <c r="G129" s="193" t="s">
        <v>2016</v>
      </c>
      <c r="H129" s="194">
        <v>187</v>
      </c>
      <c r="I129" s="195" t="s">
        <v>702</v>
      </c>
      <c r="J129" s="196">
        <v>1</v>
      </c>
      <c r="K129" s="196"/>
      <c r="L129" s="196">
        <v>1</v>
      </c>
      <c r="M129" s="194">
        <v>1.4</v>
      </c>
      <c r="N129" s="194">
        <v>1.4</v>
      </c>
      <c r="O129" s="194" t="s">
        <v>674</v>
      </c>
      <c r="P129" s="194" t="s">
        <v>11</v>
      </c>
      <c r="Q129" s="194" t="s">
        <v>703</v>
      </c>
      <c r="R129" s="194" t="s">
        <v>2160</v>
      </c>
      <c r="S129" s="194"/>
      <c r="T129" s="19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4">
        <f t="shared" ref="U129:U149" ca="1" si="21">+L129-T129</f>
        <v>1</v>
      </c>
      <c r="V129" s="194">
        <f t="shared" ref="V129:V149" ca="1" si="22">ROUNDDOWN(T129/J129,0)</f>
        <v>0</v>
      </c>
      <c r="W129" s="194"/>
      <c r="X129" s="194"/>
      <c r="Y129" s="194"/>
      <c r="Z129" s="194"/>
      <c r="AA129" s="194"/>
      <c r="AB129" s="194"/>
      <c r="AC129" s="194">
        <v>0</v>
      </c>
      <c r="AD129" s="197"/>
      <c r="AE129" s="192"/>
      <c r="AF129" s="192"/>
      <c r="AG129" s="198"/>
      <c r="AH129" s="173"/>
      <c r="AI129" s="173"/>
      <c r="AJ129" s="173">
        <v>1</v>
      </c>
      <c r="AK129" s="173">
        <v>0</v>
      </c>
      <c r="AL129" s="173">
        <v>0</v>
      </c>
      <c r="AM129" s="173">
        <v>1</v>
      </c>
      <c r="AN129" s="173">
        <v>0</v>
      </c>
      <c r="AO129" s="173">
        <v>0</v>
      </c>
      <c r="AP129" s="173">
        <v>0</v>
      </c>
      <c r="AQ129" s="173" t="s">
        <v>2162</v>
      </c>
      <c r="AR129" s="173" t="s">
        <v>2017</v>
      </c>
      <c r="AS129" s="173"/>
      <c r="AT129" s="173" t="s">
        <v>2018</v>
      </c>
      <c r="AU129" s="196">
        <v>1</v>
      </c>
      <c r="AV129" s="199">
        <v>46180</v>
      </c>
      <c r="AW129" s="173">
        <f t="shared" ref="AW129:AW145" si="23">+L129-AU129</f>
        <v>0</v>
      </c>
      <c r="AX129" s="205" t="s">
        <v>2218</v>
      </c>
      <c r="AY129" s="173"/>
      <c r="AZ129" s="173" t="s">
        <v>2219</v>
      </c>
      <c r="BA129" s="173">
        <v>1</v>
      </c>
      <c r="BB129" s="199">
        <v>46181</v>
      </c>
      <c r="BC129" s="173">
        <f t="shared" ref="BC129:BC145" si="24">+L129-BA129</f>
        <v>0</v>
      </c>
    </row>
    <row r="130" spans="1:55" ht="19.5" customHeight="1">
      <c r="A130" s="192"/>
      <c r="B130" s="193" t="s">
        <v>2242</v>
      </c>
      <c r="C130" s="193" t="s">
        <v>2244</v>
      </c>
      <c r="D130" s="193" t="s">
        <v>699</v>
      </c>
      <c r="E130" s="193" t="s">
        <v>945</v>
      </c>
      <c r="F130" s="193" t="s">
        <v>2337</v>
      </c>
      <c r="G130" s="193" t="s">
        <v>2016</v>
      </c>
      <c r="H130" s="194">
        <v>4268</v>
      </c>
      <c r="I130" s="195" t="s">
        <v>702</v>
      </c>
      <c r="J130" s="196">
        <v>1</v>
      </c>
      <c r="K130" s="196"/>
      <c r="L130" s="196">
        <v>1</v>
      </c>
      <c r="M130" s="194">
        <v>32.700000000000003</v>
      </c>
      <c r="N130" s="194">
        <v>32.700000000000003</v>
      </c>
      <c r="O130" s="194" t="s">
        <v>674</v>
      </c>
      <c r="P130" s="194" t="s">
        <v>11</v>
      </c>
      <c r="Q130" s="194" t="s">
        <v>703</v>
      </c>
      <c r="R130" s="194" t="s">
        <v>2160</v>
      </c>
      <c r="S130" s="194"/>
      <c r="T130" s="19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94">
        <f t="shared" ca="1" si="21"/>
        <v>1</v>
      </c>
      <c r="V130" s="194">
        <f t="shared" ca="1" si="22"/>
        <v>0</v>
      </c>
      <c r="W130" s="194"/>
      <c r="X130" s="194"/>
      <c r="Y130" s="194"/>
      <c r="Z130" s="194"/>
      <c r="AA130" s="194"/>
      <c r="AB130" s="194"/>
      <c r="AC130" s="194">
        <v>1.1000000000000001</v>
      </c>
      <c r="AD130" s="197"/>
      <c r="AE130" s="192"/>
      <c r="AF130" s="192"/>
      <c r="AG130" s="198"/>
      <c r="AH130" s="173"/>
      <c r="AI130" s="173"/>
      <c r="AJ130" s="173">
        <v>1</v>
      </c>
      <c r="AK130" s="173">
        <v>0</v>
      </c>
      <c r="AL130" s="173">
        <v>0</v>
      </c>
      <c r="AM130" s="173">
        <v>1</v>
      </c>
      <c r="AN130" s="173">
        <v>0</v>
      </c>
      <c r="AO130" s="173">
        <v>0</v>
      </c>
      <c r="AP130" s="173">
        <v>0</v>
      </c>
      <c r="AQ130" s="173" t="s">
        <v>2162</v>
      </c>
      <c r="AR130" s="173" t="s">
        <v>2017</v>
      </c>
      <c r="AS130" s="173"/>
      <c r="AT130" s="173" t="s">
        <v>2018</v>
      </c>
      <c r="AU130" s="196">
        <v>1</v>
      </c>
      <c r="AV130" s="199">
        <v>46180</v>
      </c>
      <c r="AW130" s="173">
        <f t="shared" si="23"/>
        <v>0</v>
      </c>
      <c r="AX130" s="205" t="s">
        <v>2218</v>
      </c>
      <c r="AY130" s="173"/>
      <c r="AZ130" s="173" t="s">
        <v>2219</v>
      </c>
      <c r="BA130" s="173">
        <v>1</v>
      </c>
      <c r="BB130" s="199">
        <v>46181</v>
      </c>
      <c r="BC130" s="173">
        <f t="shared" si="24"/>
        <v>0</v>
      </c>
    </row>
    <row r="131" spans="1:55" ht="19.5" customHeight="1">
      <c r="A131" s="192"/>
      <c r="B131" s="193" t="s">
        <v>2242</v>
      </c>
      <c r="C131" s="193" t="s">
        <v>2244</v>
      </c>
      <c r="D131" s="193" t="s">
        <v>699</v>
      </c>
      <c r="E131" s="193" t="s">
        <v>2233</v>
      </c>
      <c r="F131" s="193" t="s">
        <v>2338</v>
      </c>
      <c r="G131" s="193" t="s">
        <v>2016</v>
      </c>
      <c r="H131" s="194">
        <v>245</v>
      </c>
      <c r="I131" s="195" t="s">
        <v>702</v>
      </c>
      <c r="J131" s="196">
        <v>1</v>
      </c>
      <c r="K131" s="196"/>
      <c r="L131" s="196">
        <v>1</v>
      </c>
      <c r="M131" s="194">
        <v>1.9</v>
      </c>
      <c r="N131" s="194">
        <v>1.9</v>
      </c>
      <c r="O131" s="194" t="s">
        <v>674</v>
      </c>
      <c r="P131" s="194" t="s">
        <v>11</v>
      </c>
      <c r="Q131" s="194" t="s">
        <v>703</v>
      </c>
      <c r="R131" s="194" t="s">
        <v>2160</v>
      </c>
      <c r="S131" s="194"/>
      <c r="T131" s="19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94">
        <f t="shared" ca="1" si="21"/>
        <v>1</v>
      </c>
      <c r="V131" s="194">
        <f t="shared" ca="1" si="22"/>
        <v>0</v>
      </c>
      <c r="W131" s="194"/>
      <c r="X131" s="194"/>
      <c r="Y131" s="194"/>
      <c r="Z131" s="194"/>
      <c r="AA131" s="194"/>
      <c r="AB131" s="194"/>
      <c r="AC131" s="194">
        <v>0.1</v>
      </c>
      <c r="AD131" s="197"/>
      <c r="AE131" s="192"/>
      <c r="AF131" s="192"/>
      <c r="AG131" s="198"/>
      <c r="AH131" s="173"/>
      <c r="AI131" s="173"/>
      <c r="AJ131" s="173">
        <v>1</v>
      </c>
      <c r="AK131" s="173">
        <v>0</v>
      </c>
      <c r="AL131" s="173">
        <v>0</v>
      </c>
      <c r="AM131" s="173">
        <v>1</v>
      </c>
      <c r="AN131" s="173">
        <v>0</v>
      </c>
      <c r="AO131" s="173">
        <v>0</v>
      </c>
      <c r="AP131" s="173">
        <v>0</v>
      </c>
      <c r="AQ131" s="173" t="s">
        <v>2162</v>
      </c>
      <c r="AR131" s="173" t="s">
        <v>2017</v>
      </c>
      <c r="AS131" s="173"/>
      <c r="AT131" s="173" t="s">
        <v>2018</v>
      </c>
      <c r="AU131" s="196">
        <v>1</v>
      </c>
      <c r="AV131" s="199">
        <v>46180</v>
      </c>
      <c r="AW131" s="173">
        <f t="shared" si="23"/>
        <v>0</v>
      </c>
      <c r="AX131" s="205" t="s">
        <v>2218</v>
      </c>
      <c r="AY131" s="173"/>
      <c r="AZ131" s="173" t="s">
        <v>2219</v>
      </c>
      <c r="BA131" s="173">
        <v>1</v>
      </c>
      <c r="BB131" s="199">
        <v>46181</v>
      </c>
      <c r="BC131" s="173">
        <f t="shared" si="24"/>
        <v>0</v>
      </c>
    </row>
    <row r="132" spans="1:55" ht="19.5" customHeight="1">
      <c r="A132" s="192"/>
      <c r="B132" s="193" t="s">
        <v>2242</v>
      </c>
      <c r="C132" s="193" t="s">
        <v>2244</v>
      </c>
      <c r="D132" s="193" t="s">
        <v>717</v>
      </c>
      <c r="E132" s="193" t="s">
        <v>2234</v>
      </c>
      <c r="F132" s="193" t="s">
        <v>2340</v>
      </c>
      <c r="G132" s="193" t="s">
        <v>1980</v>
      </c>
      <c r="H132" s="194">
        <v>12198</v>
      </c>
      <c r="I132" s="195" t="s">
        <v>702</v>
      </c>
      <c r="J132" s="196">
        <v>1</v>
      </c>
      <c r="K132" s="196"/>
      <c r="L132" s="196">
        <v>1</v>
      </c>
      <c r="M132" s="194">
        <v>465.1</v>
      </c>
      <c r="N132" s="194">
        <v>465.1</v>
      </c>
      <c r="O132" s="194" t="s">
        <v>674</v>
      </c>
      <c r="P132" s="194" t="s">
        <v>11</v>
      </c>
      <c r="Q132" s="194" t="s">
        <v>703</v>
      </c>
      <c r="R132" s="194" t="s">
        <v>2160</v>
      </c>
      <c r="S132" s="194"/>
      <c r="T132" s="194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4">
        <f t="shared" ca="1" si="21"/>
        <v>1</v>
      </c>
      <c r="V132" s="194">
        <f t="shared" ca="1" si="22"/>
        <v>0</v>
      </c>
      <c r="W132" s="194"/>
      <c r="X132" s="194"/>
      <c r="Y132" s="194"/>
      <c r="Z132" s="194"/>
      <c r="AA132" s="194"/>
      <c r="AB132" s="194"/>
      <c r="AC132" s="194">
        <v>11.1</v>
      </c>
      <c r="AD132" s="197"/>
      <c r="AE132" s="192"/>
      <c r="AF132" s="192"/>
      <c r="AG132" s="198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2162</v>
      </c>
      <c r="AR132" s="173"/>
      <c r="AS132" s="173"/>
      <c r="AT132" s="173" t="s">
        <v>576</v>
      </c>
      <c r="AU132" s="203">
        <v>1</v>
      </c>
      <c r="AV132" s="199"/>
      <c r="AW132" s="173">
        <f t="shared" si="23"/>
        <v>0</v>
      </c>
      <c r="AX132" s="173"/>
      <c r="AY132" s="173"/>
      <c r="AZ132" s="173"/>
      <c r="BA132" s="173"/>
      <c r="BB132" s="199"/>
      <c r="BC132" s="173">
        <f t="shared" si="24"/>
        <v>1</v>
      </c>
    </row>
    <row r="133" spans="1:55" ht="19.5" customHeight="1">
      <c r="A133" s="192"/>
      <c r="B133" s="193" t="s">
        <v>2242</v>
      </c>
      <c r="C133" s="193" t="s">
        <v>2244</v>
      </c>
      <c r="D133" s="193" t="s">
        <v>699</v>
      </c>
      <c r="E133" s="193" t="s">
        <v>2235</v>
      </c>
      <c r="F133" s="193" t="s">
        <v>2341</v>
      </c>
      <c r="G133" s="193" t="s">
        <v>701</v>
      </c>
      <c r="H133" s="194">
        <v>4279</v>
      </c>
      <c r="I133" s="195" t="s">
        <v>702</v>
      </c>
      <c r="J133" s="196">
        <v>1</v>
      </c>
      <c r="K133" s="196"/>
      <c r="L133" s="196">
        <v>1</v>
      </c>
      <c r="M133" s="194">
        <v>57.1</v>
      </c>
      <c r="N133" s="194">
        <v>57.1</v>
      </c>
      <c r="O133" s="194" t="s">
        <v>674</v>
      </c>
      <c r="P133" s="194" t="s">
        <v>11</v>
      </c>
      <c r="Q133" s="194" t="s">
        <v>703</v>
      </c>
      <c r="R133" s="194" t="s">
        <v>2160</v>
      </c>
      <c r="S133" s="194"/>
      <c r="T133" s="19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94">
        <f t="shared" ca="1" si="21"/>
        <v>1</v>
      </c>
      <c r="V133" s="194">
        <f t="shared" ca="1" si="22"/>
        <v>0</v>
      </c>
      <c r="W133" s="194"/>
      <c r="X133" s="194"/>
      <c r="Y133" s="194"/>
      <c r="Z133" s="194"/>
      <c r="AA133" s="194"/>
      <c r="AB133" s="194"/>
      <c r="AC133" s="194">
        <v>1.5</v>
      </c>
      <c r="AD133" s="197"/>
      <c r="AE133" s="192"/>
      <c r="AF133" s="192"/>
      <c r="AG133" s="198"/>
      <c r="AH133" s="173"/>
      <c r="AI133" s="173"/>
      <c r="AJ133" s="173">
        <v>1</v>
      </c>
      <c r="AK133" s="173">
        <v>0</v>
      </c>
      <c r="AL133" s="173">
        <v>0</v>
      </c>
      <c r="AM133" s="173">
        <v>0</v>
      </c>
      <c r="AN133" s="173">
        <v>0</v>
      </c>
      <c r="AO133" s="173">
        <v>0</v>
      </c>
      <c r="AP133" s="173">
        <v>0</v>
      </c>
      <c r="AQ133" s="173" t="s">
        <v>2162</v>
      </c>
      <c r="AR133" s="173" t="s">
        <v>2023</v>
      </c>
      <c r="AS133" s="173"/>
      <c r="AT133" s="173" t="s">
        <v>2024</v>
      </c>
      <c r="AU133" s="196">
        <v>1</v>
      </c>
      <c r="AV133" s="199">
        <v>46180</v>
      </c>
      <c r="AW133" s="173">
        <f t="shared" si="23"/>
        <v>0</v>
      </c>
      <c r="AX133" s="205" t="s">
        <v>2220</v>
      </c>
      <c r="AY133" s="173"/>
      <c r="AZ133" s="173" t="s">
        <v>2221</v>
      </c>
      <c r="BA133" s="173">
        <v>1</v>
      </c>
      <c r="BB133" s="199">
        <v>46181</v>
      </c>
      <c r="BC133" s="173">
        <f t="shared" si="24"/>
        <v>0</v>
      </c>
    </row>
    <row r="134" spans="1:55" ht="19.5" customHeight="1">
      <c r="A134" s="192"/>
      <c r="B134" s="193" t="s">
        <v>2242</v>
      </c>
      <c r="C134" s="193" t="s">
        <v>2244</v>
      </c>
      <c r="D134" s="193" t="s">
        <v>699</v>
      </c>
      <c r="E134" s="193" t="s">
        <v>2236</v>
      </c>
      <c r="F134" s="193" t="s">
        <v>2342</v>
      </c>
      <c r="G134" s="193" t="s">
        <v>701</v>
      </c>
      <c r="H134" s="194">
        <v>166</v>
      </c>
      <c r="I134" s="195" t="s">
        <v>702</v>
      </c>
      <c r="J134" s="196">
        <v>1</v>
      </c>
      <c r="K134" s="196"/>
      <c r="L134" s="196">
        <v>1</v>
      </c>
      <c r="M134" s="194">
        <v>2.2000000000000002</v>
      </c>
      <c r="N134" s="194">
        <v>2.2000000000000002</v>
      </c>
      <c r="O134" s="194" t="s">
        <v>674</v>
      </c>
      <c r="P134" s="194" t="s">
        <v>11</v>
      </c>
      <c r="Q134" s="194" t="s">
        <v>703</v>
      </c>
      <c r="R134" s="194" t="s">
        <v>2160</v>
      </c>
      <c r="S134" s="194"/>
      <c r="T134" s="19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4">
        <f t="shared" ca="1" si="21"/>
        <v>1</v>
      </c>
      <c r="V134" s="194">
        <f t="shared" ca="1" si="22"/>
        <v>0</v>
      </c>
      <c r="W134" s="194"/>
      <c r="X134" s="194"/>
      <c r="Y134" s="194"/>
      <c r="Z134" s="194"/>
      <c r="AA134" s="194"/>
      <c r="AB134" s="194"/>
      <c r="AC134" s="194">
        <v>0.1</v>
      </c>
      <c r="AD134" s="197"/>
      <c r="AE134" s="192"/>
      <c r="AF134" s="192"/>
      <c r="AG134" s="198"/>
      <c r="AH134" s="173"/>
      <c r="AI134" s="173"/>
      <c r="AJ134" s="173">
        <v>0</v>
      </c>
      <c r="AK134" s="173">
        <v>0</v>
      </c>
      <c r="AL134" s="173">
        <v>0</v>
      </c>
      <c r="AM134" s="173">
        <v>0</v>
      </c>
      <c r="AN134" s="173">
        <v>0</v>
      </c>
      <c r="AO134" s="173">
        <v>0</v>
      </c>
      <c r="AP134" s="173">
        <v>0</v>
      </c>
      <c r="AQ134" s="173" t="s">
        <v>2162</v>
      </c>
      <c r="AR134" s="173" t="s">
        <v>2023</v>
      </c>
      <c r="AS134" s="173"/>
      <c r="AT134" s="173" t="s">
        <v>2024</v>
      </c>
      <c r="AU134" s="196">
        <v>1</v>
      </c>
      <c r="AV134" s="199">
        <v>46180</v>
      </c>
      <c r="AW134" s="173">
        <f t="shared" si="23"/>
        <v>0</v>
      </c>
      <c r="AX134" s="205" t="s">
        <v>2220</v>
      </c>
      <c r="AY134" s="173"/>
      <c r="AZ134" s="173" t="s">
        <v>2221</v>
      </c>
      <c r="BA134" s="173">
        <v>1</v>
      </c>
      <c r="BB134" s="199">
        <v>46181</v>
      </c>
      <c r="BC134" s="173">
        <f t="shared" si="24"/>
        <v>0</v>
      </c>
    </row>
    <row r="135" spans="1:55" ht="19.5" customHeight="1">
      <c r="A135" s="192"/>
      <c r="B135" s="193" t="s">
        <v>2242</v>
      </c>
      <c r="C135" s="193" t="s">
        <v>2244</v>
      </c>
      <c r="D135" s="193" t="s">
        <v>699</v>
      </c>
      <c r="E135" s="193" t="s">
        <v>2237</v>
      </c>
      <c r="F135" s="193" t="s">
        <v>2339</v>
      </c>
      <c r="G135" s="193" t="s">
        <v>701</v>
      </c>
      <c r="H135" s="194">
        <v>270</v>
      </c>
      <c r="I135" s="195" t="s">
        <v>702</v>
      </c>
      <c r="J135" s="196">
        <v>1</v>
      </c>
      <c r="K135" s="196"/>
      <c r="L135" s="196">
        <v>1</v>
      </c>
      <c r="M135" s="194">
        <v>3.6</v>
      </c>
      <c r="N135" s="194">
        <v>3.6</v>
      </c>
      <c r="O135" s="194" t="s">
        <v>674</v>
      </c>
      <c r="P135" s="194" t="s">
        <v>11</v>
      </c>
      <c r="Q135" s="194" t="s">
        <v>703</v>
      </c>
      <c r="R135" s="194" t="s">
        <v>2160</v>
      </c>
      <c r="S135" s="194"/>
      <c r="T135" s="19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94">
        <f t="shared" ca="1" si="21"/>
        <v>1</v>
      </c>
      <c r="V135" s="194">
        <f t="shared" ca="1" si="22"/>
        <v>0</v>
      </c>
      <c r="W135" s="194"/>
      <c r="X135" s="194"/>
      <c r="Y135" s="194"/>
      <c r="Z135" s="194"/>
      <c r="AA135" s="194"/>
      <c r="AB135" s="194"/>
      <c r="AC135" s="194">
        <v>0.1</v>
      </c>
      <c r="AD135" s="197"/>
      <c r="AE135" s="192"/>
      <c r="AF135" s="192"/>
      <c r="AG135" s="198"/>
      <c r="AH135" s="173"/>
      <c r="AI135" s="173"/>
      <c r="AJ135" s="173">
        <v>0</v>
      </c>
      <c r="AK135" s="173">
        <v>0</v>
      </c>
      <c r="AL135" s="173">
        <v>0</v>
      </c>
      <c r="AM135" s="173">
        <v>0</v>
      </c>
      <c r="AN135" s="173">
        <v>0</v>
      </c>
      <c r="AO135" s="173">
        <v>0</v>
      </c>
      <c r="AP135" s="173">
        <v>0</v>
      </c>
      <c r="AQ135" s="173" t="s">
        <v>2162</v>
      </c>
      <c r="AR135" s="173" t="s">
        <v>2023</v>
      </c>
      <c r="AS135" s="173"/>
      <c r="AT135" s="173" t="s">
        <v>2024</v>
      </c>
      <c r="AU135" s="196">
        <v>1</v>
      </c>
      <c r="AV135" s="199">
        <v>46180</v>
      </c>
      <c r="AW135" s="173">
        <f t="shared" si="23"/>
        <v>0</v>
      </c>
      <c r="AX135" s="205" t="s">
        <v>2220</v>
      </c>
      <c r="AY135" s="173"/>
      <c r="AZ135" s="173" t="s">
        <v>2221</v>
      </c>
      <c r="BA135" s="173">
        <v>1</v>
      </c>
      <c r="BB135" s="199">
        <v>46181</v>
      </c>
      <c r="BC135" s="173">
        <f t="shared" si="24"/>
        <v>0</v>
      </c>
    </row>
    <row r="136" spans="1:55" ht="19.5" customHeight="1">
      <c r="A136" s="192"/>
      <c r="B136" s="193" t="s">
        <v>2242</v>
      </c>
      <c r="C136" s="193" t="s">
        <v>2244</v>
      </c>
      <c r="D136" s="193" t="s">
        <v>717</v>
      </c>
      <c r="E136" s="193" t="s">
        <v>972</v>
      </c>
      <c r="F136" s="193" t="s">
        <v>2343</v>
      </c>
      <c r="G136" s="193" t="s">
        <v>732</v>
      </c>
      <c r="H136" s="194">
        <v>175</v>
      </c>
      <c r="I136" s="195" t="s">
        <v>702</v>
      </c>
      <c r="J136" s="196">
        <v>9</v>
      </c>
      <c r="K136" s="196"/>
      <c r="L136" s="196">
        <v>9</v>
      </c>
      <c r="M136" s="194">
        <v>4.3</v>
      </c>
      <c r="N136" s="194">
        <v>38.799999999999997</v>
      </c>
      <c r="O136" s="194" t="s">
        <v>674</v>
      </c>
      <c r="P136" s="194" t="s">
        <v>11</v>
      </c>
      <c r="Q136" s="194" t="s">
        <v>703</v>
      </c>
      <c r="R136" s="194" t="s">
        <v>2160</v>
      </c>
      <c r="S136" s="194"/>
      <c r="T136" s="19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4">
        <f t="shared" ca="1" si="21"/>
        <v>9</v>
      </c>
      <c r="V136" s="194">
        <f t="shared" ca="1" si="22"/>
        <v>0</v>
      </c>
      <c r="W136" s="194"/>
      <c r="X136" s="194"/>
      <c r="Y136" s="194"/>
      <c r="Z136" s="194"/>
      <c r="AA136" s="194"/>
      <c r="AB136" s="194"/>
      <c r="AC136" s="194">
        <v>1.1000000000000001</v>
      </c>
      <c r="AD136" s="197"/>
      <c r="AE136" s="192"/>
      <c r="AF136" s="192"/>
      <c r="AG136" s="198"/>
      <c r="AH136" s="173"/>
      <c r="AI136" s="173"/>
      <c r="AJ136" s="173">
        <v>0</v>
      </c>
      <c r="AK136" s="173">
        <v>0</v>
      </c>
      <c r="AL136" s="173">
        <v>0</v>
      </c>
      <c r="AM136" s="173">
        <v>1</v>
      </c>
      <c r="AN136" s="173">
        <v>0</v>
      </c>
      <c r="AO136" s="173">
        <v>0</v>
      </c>
      <c r="AP136" s="173">
        <v>0</v>
      </c>
      <c r="AQ136" s="173" t="s">
        <v>2162</v>
      </c>
      <c r="AR136" s="201" t="s">
        <v>1977</v>
      </c>
      <c r="AS136" s="202"/>
      <c r="AT136" s="202" t="s">
        <v>1978</v>
      </c>
      <c r="AU136" s="196">
        <v>9</v>
      </c>
      <c r="AV136" s="204">
        <v>46181</v>
      </c>
      <c r="AW136" s="173">
        <f t="shared" si="23"/>
        <v>0</v>
      </c>
      <c r="AX136" s="205" t="s">
        <v>2209</v>
      </c>
      <c r="AY136" s="173"/>
      <c r="AZ136" s="173" t="s">
        <v>2210</v>
      </c>
      <c r="BA136" s="196">
        <v>9</v>
      </c>
      <c r="BB136" s="199">
        <v>46181</v>
      </c>
      <c r="BC136" s="173">
        <f t="shared" si="24"/>
        <v>0</v>
      </c>
    </row>
    <row r="137" spans="1:55" ht="19.5" customHeight="1">
      <c r="A137" s="192"/>
      <c r="B137" s="193" t="s">
        <v>2242</v>
      </c>
      <c r="C137" s="193" t="s">
        <v>2244</v>
      </c>
      <c r="D137" s="193" t="s">
        <v>717</v>
      </c>
      <c r="E137" s="193" t="s">
        <v>973</v>
      </c>
      <c r="F137" s="193" t="s">
        <v>2344</v>
      </c>
      <c r="G137" s="193" t="s">
        <v>732</v>
      </c>
      <c r="H137" s="194">
        <v>392</v>
      </c>
      <c r="I137" s="195" t="s">
        <v>702</v>
      </c>
      <c r="J137" s="196">
        <v>9</v>
      </c>
      <c r="K137" s="196"/>
      <c r="L137" s="196">
        <v>9</v>
      </c>
      <c r="M137" s="194">
        <v>9.6</v>
      </c>
      <c r="N137" s="194">
        <v>86.8</v>
      </c>
      <c r="O137" s="194" t="s">
        <v>674</v>
      </c>
      <c r="P137" s="194" t="s">
        <v>11</v>
      </c>
      <c r="Q137" s="194" t="s">
        <v>703</v>
      </c>
      <c r="R137" s="194" t="s">
        <v>2160</v>
      </c>
      <c r="S137" s="194"/>
      <c r="T137" s="19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94">
        <f t="shared" ca="1" si="21"/>
        <v>9</v>
      </c>
      <c r="V137" s="194">
        <f t="shared" ca="1" si="22"/>
        <v>0</v>
      </c>
      <c r="W137" s="194"/>
      <c r="X137" s="194"/>
      <c r="Y137" s="194"/>
      <c r="Z137" s="194"/>
      <c r="AA137" s="194"/>
      <c r="AB137" s="194"/>
      <c r="AC137" s="194">
        <v>2.4</v>
      </c>
      <c r="AD137" s="197"/>
      <c r="AE137" s="192"/>
      <c r="AF137" s="192"/>
      <c r="AG137" s="198"/>
      <c r="AH137" s="173"/>
      <c r="AI137" s="173"/>
      <c r="AJ137" s="173">
        <v>0</v>
      </c>
      <c r="AK137" s="173">
        <v>0</v>
      </c>
      <c r="AL137" s="173">
        <v>0</v>
      </c>
      <c r="AM137" s="173">
        <v>1</v>
      </c>
      <c r="AN137" s="173">
        <v>0</v>
      </c>
      <c r="AO137" s="173">
        <v>0</v>
      </c>
      <c r="AP137" s="173">
        <v>0</v>
      </c>
      <c r="AQ137" s="173" t="s">
        <v>2162</v>
      </c>
      <c r="AR137" s="201" t="s">
        <v>1977</v>
      </c>
      <c r="AS137" s="202"/>
      <c r="AT137" s="202" t="s">
        <v>1978</v>
      </c>
      <c r="AU137" s="196">
        <v>9</v>
      </c>
      <c r="AV137" s="204">
        <v>46181</v>
      </c>
      <c r="AW137" s="173">
        <f t="shared" si="23"/>
        <v>0</v>
      </c>
      <c r="AX137" s="205" t="s">
        <v>2209</v>
      </c>
      <c r="AY137" s="173"/>
      <c r="AZ137" s="173" t="s">
        <v>2210</v>
      </c>
      <c r="BA137" s="196">
        <v>9</v>
      </c>
      <c r="BB137" s="199">
        <v>46181</v>
      </c>
      <c r="BC137" s="173">
        <f t="shared" si="24"/>
        <v>0</v>
      </c>
    </row>
    <row r="138" spans="1:55" ht="19.5" customHeight="1">
      <c r="A138" s="192"/>
      <c r="B138" s="193" t="s">
        <v>2242</v>
      </c>
      <c r="C138" s="193" t="s">
        <v>2244</v>
      </c>
      <c r="D138" s="193" t="s">
        <v>717</v>
      </c>
      <c r="E138" s="193" t="s">
        <v>890</v>
      </c>
      <c r="F138" s="193" t="s">
        <v>2345</v>
      </c>
      <c r="G138" s="193" t="s">
        <v>732</v>
      </c>
      <c r="H138" s="194">
        <v>3927</v>
      </c>
      <c r="I138" s="195" t="s">
        <v>702</v>
      </c>
      <c r="J138" s="196">
        <v>8</v>
      </c>
      <c r="K138" s="196"/>
      <c r="L138" s="196">
        <v>8</v>
      </c>
      <c r="M138" s="194">
        <v>96.6</v>
      </c>
      <c r="N138" s="194">
        <v>772.7</v>
      </c>
      <c r="O138" s="194" t="s">
        <v>674</v>
      </c>
      <c r="P138" s="194" t="s">
        <v>11</v>
      </c>
      <c r="Q138" s="194" t="s">
        <v>703</v>
      </c>
      <c r="R138" s="194" t="s">
        <v>2160</v>
      </c>
      <c r="S138" s="194"/>
      <c r="T138" s="19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94">
        <f t="shared" ca="1" si="21"/>
        <v>8</v>
      </c>
      <c r="V138" s="194">
        <f t="shared" ca="1" si="22"/>
        <v>0</v>
      </c>
      <c r="W138" s="194"/>
      <c r="X138" s="194"/>
      <c r="Y138" s="194"/>
      <c r="Z138" s="194"/>
      <c r="AA138" s="194"/>
      <c r="AB138" s="194"/>
      <c r="AC138" s="194">
        <v>21.4</v>
      </c>
      <c r="AD138" s="197"/>
      <c r="AE138" s="192"/>
      <c r="AF138" s="192"/>
      <c r="AG138" s="198"/>
      <c r="AH138" s="173"/>
      <c r="AI138" s="173"/>
      <c r="AJ138" s="173">
        <v>0</v>
      </c>
      <c r="AK138" s="173">
        <v>0</v>
      </c>
      <c r="AL138" s="173">
        <v>0</v>
      </c>
      <c r="AM138" s="173">
        <v>1</v>
      </c>
      <c r="AN138" s="173">
        <v>0</v>
      </c>
      <c r="AO138" s="173">
        <v>0</v>
      </c>
      <c r="AP138" s="173">
        <v>0</v>
      </c>
      <c r="AQ138" s="173" t="s">
        <v>2162</v>
      </c>
      <c r="AR138" s="201" t="s">
        <v>1977</v>
      </c>
      <c r="AS138" s="202"/>
      <c r="AT138" s="202" t="s">
        <v>1978</v>
      </c>
      <c r="AU138" s="196">
        <v>8</v>
      </c>
      <c r="AV138" s="204">
        <v>46181</v>
      </c>
      <c r="AW138" s="173">
        <f t="shared" si="23"/>
        <v>0</v>
      </c>
      <c r="AX138" s="205" t="s">
        <v>2209</v>
      </c>
      <c r="AY138" s="173"/>
      <c r="AZ138" s="173" t="s">
        <v>2210</v>
      </c>
      <c r="BA138" s="196">
        <v>8</v>
      </c>
      <c r="BB138" s="199">
        <v>46181</v>
      </c>
      <c r="BC138" s="173">
        <f t="shared" si="24"/>
        <v>0</v>
      </c>
    </row>
    <row r="139" spans="1:55" ht="19.5" customHeight="1">
      <c r="A139" s="192"/>
      <c r="B139" s="193" t="s">
        <v>2242</v>
      </c>
      <c r="C139" s="193" t="s">
        <v>2244</v>
      </c>
      <c r="D139" s="193" t="s">
        <v>717</v>
      </c>
      <c r="E139" s="193" t="s">
        <v>974</v>
      </c>
      <c r="F139" s="193" t="s">
        <v>2346</v>
      </c>
      <c r="G139" s="193" t="s">
        <v>732</v>
      </c>
      <c r="H139" s="194">
        <v>270</v>
      </c>
      <c r="I139" s="195" t="s">
        <v>702</v>
      </c>
      <c r="J139" s="196">
        <v>9</v>
      </c>
      <c r="K139" s="196"/>
      <c r="L139" s="196">
        <v>9</v>
      </c>
      <c r="M139" s="194">
        <v>6.6</v>
      </c>
      <c r="N139" s="194">
        <v>59.8</v>
      </c>
      <c r="O139" s="194" t="s">
        <v>674</v>
      </c>
      <c r="P139" s="194" t="s">
        <v>11</v>
      </c>
      <c r="Q139" s="194" t="s">
        <v>703</v>
      </c>
      <c r="R139" s="194" t="s">
        <v>2160</v>
      </c>
      <c r="S139" s="194"/>
      <c r="T139" s="19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94">
        <f t="shared" ca="1" si="21"/>
        <v>9</v>
      </c>
      <c r="V139" s="194">
        <f t="shared" ca="1" si="22"/>
        <v>0</v>
      </c>
      <c r="W139" s="194"/>
      <c r="X139" s="194"/>
      <c r="Y139" s="194"/>
      <c r="Z139" s="194"/>
      <c r="AA139" s="194"/>
      <c r="AB139" s="194"/>
      <c r="AC139" s="194">
        <v>1.7</v>
      </c>
      <c r="AD139" s="197"/>
      <c r="AE139" s="192"/>
      <c r="AF139" s="192"/>
      <c r="AG139" s="198"/>
      <c r="AH139" s="173"/>
      <c r="AI139" s="173"/>
      <c r="AJ139" s="173">
        <v>0</v>
      </c>
      <c r="AK139" s="173">
        <v>0</v>
      </c>
      <c r="AL139" s="173">
        <v>0</v>
      </c>
      <c r="AM139" s="173">
        <v>1</v>
      </c>
      <c r="AN139" s="173">
        <v>0</v>
      </c>
      <c r="AO139" s="173">
        <v>0</v>
      </c>
      <c r="AP139" s="173">
        <v>0</v>
      </c>
      <c r="AQ139" s="173" t="s">
        <v>2162</v>
      </c>
      <c r="AR139" s="201" t="s">
        <v>1977</v>
      </c>
      <c r="AS139" s="202"/>
      <c r="AT139" s="202" t="s">
        <v>1978</v>
      </c>
      <c r="AU139" s="196">
        <v>9</v>
      </c>
      <c r="AV139" s="204">
        <v>46181</v>
      </c>
      <c r="AW139" s="173">
        <f t="shared" si="23"/>
        <v>0</v>
      </c>
      <c r="AX139" s="205" t="s">
        <v>2209</v>
      </c>
      <c r="AY139" s="173"/>
      <c r="AZ139" s="173" t="s">
        <v>2210</v>
      </c>
      <c r="BA139" s="196">
        <v>9</v>
      </c>
      <c r="BB139" s="199">
        <v>46181</v>
      </c>
      <c r="BC139" s="173">
        <f t="shared" si="24"/>
        <v>0</v>
      </c>
    </row>
    <row r="140" spans="1:55" ht="19.5" customHeight="1">
      <c r="A140" s="192"/>
      <c r="B140" s="193" t="s">
        <v>2242</v>
      </c>
      <c r="C140" s="193" t="s">
        <v>2244</v>
      </c>
      <c r="D140" s="193" t="s">
        <v>717</v>
      </c>
      <c r="E140" s="193" t="s">
        <v>962</v>
      </c>
      <c r="F140" s="193" t="s">
        <v>2347</v>
      </c>
      <c r="G140" s="193" t="s">
        <v>732</v>
      </c>
      <c r="H140" s="194">
        <v>12036</v>
      </c>
      <c r="I140" s="195" t="s">
        <v>702</v>
      </c>
      <c r="J140" s="196">
        <v>1</v>
      </c>
      <c r="K140" s="196"/>
      <c r="L140" s="196">
        <v>1</v>
      </c>
      <c r="M140" s="194">
        <v>296</v>
      </c>
      <c r="N140" s="194">
        <v>296</v>
      </c>
      <c r="O140" s="194" t="s">
        <v>674</v>
      </c>
      <c r="P140" s="194" t="s">
        <v>11</v>
      </c>
      <c r="Q140" s="194" t="s">
        <v>703</v>
      </c>
      <c r="R140" s="194" t="s">
        <v>2160</v>
      </c>
      <c r="S140" s="194"/>
      <c r="T140" s="194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94">
        <f t="shared" ca="1" si="21"/>
        <v>1</v>
      </c>
      <c r="V140" s="194">
        <f t="shared" ca="1" si="22"/>
        <v>0</v>
      </c>
      <c r="W140" s="194"/>
      <c r="X140" s="194"/>
      <c r="Y140" s="194"/>
      <c r="Z140" s="194"/>
      <c r="AA140" s="194"/>
      <c r="AB140" s="194"/>
      <c r="AC140" s="194">
        <v>8.1999999999999993</v>
      </c>
      <c r="AD140" s="197"/>
      <c r="AE140" s="192"/>
      <c r="AF140" s="192"/>
      <c r="AG140" s="198"/>
      <c r="AH140" s="173"/>
      <c r="AI140" s="173"/>
      <c r="AJ140" s="173">
        <v>1</v>
      </c>
      <c r="AK140" s="173">
        <v>0</v>
      </c>
      <c r="AL140" s="173">
        <v>0</v>
      </c>
      <c r="AM140" s="173">
        <v>1</v>
      </c>
      <c r="AN140" s="173">
        <v>0</v>
      </c>
      <c r="AO140" s="173">
        <v>0</v>
      </c>
      <c r="AP140" s="173">
        <v>0</v>
      </c>
      <c r="AQ140" s="173" t="s">
        <v>2162</v>
      </c>
      <c r="AR140" s="173"/>
      <c r="AS140" s="173"/>
      <c r="AT140" s="173" t="s">
        <v>576</v>
      </c>
      <c r="AU140" s="196">
        <v>1</v>
      </c>
      <c r="AV140" s="199"/>
      <c r="AW140" s="173">
        <f t="shared" si="23"/>
        <v>0</v>
      </c>
      <c r="AX140" s="173"/>
      <c r="AY140" s="173"/>
      <c r="AZ140" s="173"/>
      <c r="BA140" s="173"/>
      <c r="BB140" s="199"/>
      <c r="BC140" s="173">
        <f t="shared" si="24"/>
        <v>1</v>
      </c>
    </row>
    <row r="141" spans="1:55" ht="19.5" customHeight="1">
      <c r="A141" s="192"/>
      <c r="B141" s="193" t="s">
        <v>2242</v>
      </c>
      <c r="C141" s="193" t="s">
        <v>2244</v>
      </c>
      <c r="D141" s="193" t="s">
        <v>717</v>
      </c>
      <c r="E141" s="193" t="s">
        <v>963</v>
      </c>
      <c r="F141" s="193" t="s">
        <v>2348</v>
      </c>
      <c r="G141" s="193" t="s">
        <v>732</v>
      </c>
      <c r="H141" s="194">
        <v>1562</v>
      </c>
      <c r="I141" s="195" t="s">
        <v>702</v>
      </c>
      <c r="J141" s="196">
        <v>1</v>
      </c>
      <c r="K141" s="196"/>
      <c r="L141" s="196">
        <v>1</v>
      </c>
      <c r="M141" s="194">
        <v>38.4</v>
      </c>
      <c r="N141" s="194">
        <v>38.4</v>
      </c>
      <c r="O141" s="194" t="s">
        <v>674</v>
      </c>
      <c r="P141" s="194" t="s">
        <v>11</v>
      </c>
      <c r="Q141" s="194" t="s">
        <v>703</v>
      </c>
      <c r="R141" s="194" t="s">
        <v>2160</v>
      </c>
      <c r="S141" s="194"/>
      <c r="T141" s="19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94">
        <f t="shared" ca="1" si="21"/>
        <v>1</v>
      </c>
      <c r="V141" s="194">
        <f t="shared" ca="1" si="22"/>
        <v>0</v>
      </c>
      <c r="W141" s="194"/>
      <c r="X141" s="194"/>
      <c r="Y141" s="194"/>
      <c r="Z141" s="194"/>
      <c r="AA141" s="194"/>
      <c r="AB141" s="194"/>
      <c r="AC141" s="194">
        <v>1.1000000000000001</v>
      </c>
      <c r="AD141" s="197"/>
      <c r="AE141" s="192"/>
      <c r="AF141" s="192"/>
      <c r="AG141" s="198"/>
      <c r="AH141" s="173"/>
      <c r="AI141" s="173"/>
      <c r="AJ141" s="173">
        <v>0</v>
      </c>
      <c r="AK141" s="173">
        <v>0</v>
      </c>
      <c r="AL141" s="173">
        <v>0</v>
      </c>
      <c r="AM141" s="173">
        <v>1</v>
      </c>
      <c r="AN141" s="173">
        <v>0</v>
      </c>
      <c r="AO141" s="173">
        <v>0</v>
      </c>
      <c r="AP141" s="173">
        <v>0</v>
      </c>
      <c r="AQ141" s="173" t="s">
        <v>2162</v>
      </c>
      <c r="AR141" s="201" t="s">
        <v>1977</v>
      </c>
      <c r="AS141" s="202"/>
      <c r="AT141" s="202" t="s">
        <v>1978</v>
      </c>
      <c r="AU141" s="196">
        <v>1</v>
      </c>
      <c r="AV141" s="204">
        <v>46181</v>
      </c>
      <c r="AW141" s="173">
        <f t="shared" si="23"/>
        <v>0</v>
      </c>
      <c r="AX141" s="205" t="s">
        <v>2209</v>
      </c>
      <c r="AY141" s="173"/>
      <c r="AZ141" s="173" t="s">
        <v>2210</v>
      </c>
      <c r="BA141" s="196">
        <v>1</v>
      </c>
      <c r="BB141" s="199">
        <v>46181</v>
      </c>
      <c r="BC141" s="173">
        <f t="shared" si="24"/>
        <v>0</v>
      </c>
    </row>
    <row r="142" spans="1:55" ht="19.5" customHeight="1">
      <c r="A142" s="192"/>
      <c r="B142" s="193" t="s">
        <v>2242</v>
      </c>
      <c r="C142" s="193" t="s">
        <v>2244</v>
      </c>
      <c r="D142" s="193" t="s">
        <v>717</v>
      </c>
      <c r="E142" s="193" t="s">
        <v>975</v>
      </c>
      <c r="F142" s="193" t="s">
        <v>2349</v>
      </c>
      <c r="G142" s="193" t="s">
        <v>732</v>
      </c>
      <c r="H142" s="194">
        <v>2412</v>
      </c>
      <c r="I142" s="195" t="s">
        <v>702</v>
      </c>
      <c r="J142" s="196">
        <v>1</v>
      </c>
      <c r="K142" s="196"/>
      <c r="L142" s="196">
        <v>1</v>
      </c>
      <c r="M142" s="194">
        <v>59.3</v>
      </c>
      <c r="N142" s="194">
        <v>59.3</v>
      </c>
      <c r="O142" s="194" t="s">
        <v>674</v>
      </c>
      <c r="P142" s="194" t="s">
        <v>11</v>
      </c>
      <c r="Q142" s="194" t="s">
        <v>703</v>
      </c>
      <c r="R142" s="194" t="s">
        <v>2160</v>
      </c>
      <c r="S142" s="194"/>
      <c r="T142" s="19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94">
        <f t="shared" ca="1" si="21"/>
        <v>1</v>
      </c>
      <c r="V142" s="194">
        <f t="shared" ca="1" si="22"/>
        <v>0</v>
      </c>
      <c r="W142" s="194"/>
      <c r="X142" s="194"/>
      <c r="Y142" s="194"/>
      <c r="Z142" s="194"/>
      <c r="AA142" s="194"/>
      <c r="AB142" s="194"/>
      <c r="AC142" s="194">
        <v>1.6</v>
      </c>
      <c r="AD142" s="197"/>
      <c r="AE142" s="192"/>
      <c r="AF142" s="192"/>
      <c r="AG142" s="198"/>
      <c r="AH142" s="173"/>
      <c r="AI142" s="173"/>
      <c r="AJ142" s="173">
        <v>0</v>
      </c>
      <c r="AK142" s="173">
        <v>0</v>
      </c>
      <c r="AL142" s="173">
        <v>0</v>
      </c>
      <c r="AM142" s="173">
        <v>1</v>
      </c>
      <c r="AN142" s="173">
        <v>0</v>
      </c>
      <c r="AO142" s="173">
        <v>0</v>
      </c>
      <c r="AP142" s="173">
        <v>0</v>
      </c>
      <c r="AQ142" s="173" t="s">
        <v>2162</v>
      </c>
      <c r="AR142" s="201" t="s">
        <v>1977</v>
      </c>
      <c r="AS142" s="202"/>
      <c r="AT142" s="202" t="s">
        <v>1978</v>
      </c>
      <c r="AU142" s="196">
        <v>1</v>
      </c>
      <c r="AV142" s="204">
        <v>46181</v>
      </c>
      <c r="AW142" s="173">
        <f t="shared" si="23"/>
        <v>0</v>
      </c>
      <c r="AX142" s="205" t="s">
        <v>2209</v>
      </c>
      <c r="AY142" s="173"/>
      <c r="AZ142" s="173" t="s">
        <v>2210</v>
      </c>
      <c r="BA142" s="196">
        <v>1</v>
      </c>
      <c r="BB142" s="199">
        <v>46181</v>
      </c>
      <c r="BC142" s="173">
        <f t="shared" si="24"/>
        <v>0</v>
      </c>
    </row>
    <row r="143" spans="1:55" ht="19.5" customHeight="1">
      <c r="A143" s="192"/>
      <c r="B143" s="193" t="s">
        <v>2242</v>
      </c>
      <c r="C143" s="193" t="s">
        <v>2244</v>
      </c>
      <c r="D143" s="193" t="s">
        <v>717</v>
      </c>
      <c r="E143" s="193" t="s">
        <v>976</v>
      </c>
      <c r="F143" s="193" t="s">
        <v>2350</v>
      </c>
      <c r="G143" s="193" t="s">
        <v>732</v>
      </c>
      <c r="H143" s="194">
        <v>2412</v>
      </c>
      <c r="I143" s="195" t="s">
        <v>702</v>
      </c>
      <c r="J143" s="196">
        <v>1</v>
      </c>
      <c r="K143" s="196"/>
      <c r="L143" s="196">
        <v>1</v>
      </c>
      <c r="M143" s="194">
        <v>59.3</v>
      </c>
      <c r="N143" s="194">
        <v>59.3</v>
      </c>
      <c r="O143" s="194" t="s">
        <v>674</v>
      </c>
      <c r="P143" s="194" t="s">
        <v>11</v>
      </c>
      <c r="Q143" s="194" t="s">
        <v>703</v>
      </c>
      <c r="R143" s="194" t="s">
        <v>2160</v>
      </c>
      <c r="S143" s="194"/>
      <c r="T143" s="19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94">
        <f t="shared" ca="1" si="21"/>
        <v>1</v>
      </c>
      <c r="V143" s="194">
        <f t="shared" ca="1" si="22"/>
        <v>0</v>
      </c>
      <c r="W143" s="194"/>
      <c r="X143" s="194"/>
      <c r="Y143" s="194"/>
      <c r="Z143" s="194"/>
      <c r="AA143" s="194"/>
      <c r="AB143" s="194"/>
      <c r="AC143" s="194">
        <v>1.6</v>
      </c>
      <c r="AD143" s="197"/>
      <c r="AE143" s="192"/>
      <c r="AF143" s="192"/>
      <c r="AG143" s="198"/>
      <c r="AH143" s="173"/>
      <c r="AI143" s="173"/>
      <c r="AJ143" s="173">
        <v>0</v>
      </c>
      <c r="AK143" s="173">
        <v>0</v>
      </c>
      <c r="AL143" s="173">
        <v>0</v>
      </c>
      <c r="AM143" s="173">
        <v>1</v>
      </c>
      <c r="AN143" s="173">
        <v>0</v>
      </c>
      <c r="AO143" s="173">
        <v>0</v>
      </c>
      <c r="AP143" s="173">
        <v>0</v>
      </c>
      <c r="AQ143" s="173" t="s">
        <v>2162</v>
      </c>
      <c r="AR143" s="201" t="s">
        <v>1977</v>
      </c>
      <c r="AS143" s="202"/>
      <c r="AT143" s="202" t="s">
        <v>1978</v>
      </c>
      <c r="AU143" s="196">
        <v>1</v>
      </c>
      <c r="AV143" s="204">
        <v>46181</v>
      </c>
      <c r="AW143" s="173">
        <f t="shared" si="23"/>
        <v>0</v>
      </c>
      <c r="AX143" s="205" t="s">
        <v>2209</v>
      </c>
      <c r="AY143" s="173"/>
      <c r="AZ143" s="173" t="s">
        <v>2210</v>
      </c>
      <c r="BA143" s="196">
        <v>1</v>
      </c>
      <c r="BB143" s="199">
        <v>46181</v>
      </c>
      <c r="BC143" s="173">
        <f t="shared" si="24"/>
        <v>0</v>
      </c>
    </row>
    <row r="144" spans="1:55" ht="19.5" customHeight="1">
      <c r="A144" s="192"/>
      <c r="B144" s="193" t="s">
        <v>2242</v>
      </c>
      <c r="C144" s="193" t="s">
        <v>2244</v>
      </c>
      <c r="D144" s="193" t="s">
        <v>717</v>
      </c>
      <c r="E144" s="193" t="s">
        <v>964</v>
      </c>
      <c r="F144" s="193" t="s">
        <v>2351</v>
      </c>
      <c r="G144" s="193" t="s">
        <v>732</v>
      </c>
      <c r="H144" s="194">
        <v>978</v>
      </c>
      <c r="I144" s="195" t="s">
        <v>702</v>
      </c>
      <c r="J144" s="196">
        <v>1</v>
      </c>
      <c r="K144" s="196"/>
      <c r="L144" s="196">
        <v>1</v>
      </c>
      <c r="M144" s="194">
        <v>24.1</v>
      </c>
      <c r="N144" s="194">
        <v>24.1</v>
      </c>
      <c r="O144" s="194" t="s">
        <v>674</v>
      </c>
      <c r="P144" s="194" t="s">
        <v>11</v>
      </c>
      <c r="Q144" s="194" t="s">
        <v>703</v>
      </c>
      <c r="R144" s="194" t="s">
        <v>2160</v>
      </c>
      <c r="S144" s="194"/>
      <c r="T144" s="19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94">
        <f t="shared" ca="1" si="21"/>
        <v>1</v>
      </c>
      <c r="V144" s="194">
        <f t="shared" ca="1" si="22"/>
        <v>0</v>
      </c>
      <c r="W144" s="194"/>
      <c r="X144" s="194"/>
      <c r="Y144" s="194"/>
      <c r="Z144" s="194"/>
      <c r="AA144" s="194"/>
      <c r="AB144" s="194"/>
      <c r="AC144" s="194">
        <v>0.7</v>
      </c>
      <c r="AD144" s="197"/>
      <c r="AE144" s="192"/>
      <c r="AF144" s="192"/>
      <c r="AG144" s="198"/>
      <c r="AH144" s="173"/>
      <c r="AI144" s="173"/>
      <c r="AJ144" s="173">
        <v>0</v>
      </c>
      <c r="AK144" s="173">
        <v>0</v>
      </c>
      <c r="AL144" s="173">
        <v>0</v>
      </c>
      <c r="AM144" s="173">
        <v>1</v>
      </c>
      <c r="AN144" s="173">
        <v>0</v>
      </c>
      <c r="AO144" s="173">
        <v>0</v>
      </c>
      <c r="AP144" s="173">
        <v>0</v>
      </c>
      <c r="AQ144" s="173" t="s">
        <v>2162</v>
      </c>
      <c r="AR144" s="201" t="s">
        <v>1977</v>
      </c>
      <c r="AS144" s="202"/>
      <c r="AT144" s="202" t="s">
        <v>1978</v>
      </c>
      <c r="AU144" s="196">
        <v>1</v>
      </c>
      <c r="AV144" s="204">
        <v>46181</v>
      </c>
      <c r="AW144" s="173">
        <f t="shared" si="23"/>
        <v>0</v>
      </c>
      <c r="AX144" s="205" t="s">
        <v>2209</v>
      </c>
      <c r="AY144" s="173"/>
      <c r="AZ144" s="173" t="s">
        <v>2210</v>
      </c>
      <c r="BA144" s="196">
        <v>1</v>
      </c>
      <c r="BB144" s="199">
        <v>46181</v>
      </c>
      <c r="BC144" s="173">
        <f t="shared" si="24"/>
        <v>0</v>
      </c>
    </row>
    <row r="145" spans="1:55" ht="19.5" customHeight="1">
      <c r="A145" s="192"/>
      <c r="B145" s="193" t="s">
        <v>2242</v>
      </c>
      <c r="C145" s="193" t="s">
        <v>2244</v>
      </c>
      <c r="D145" s="193" t="s">
        <v>781</v>
      </c>
      <c r="E145" s="193" t="s">
        <v>2223</v>
      </c>
      <c r="F145" s="193" t="s">
        <v>2352</v>
      </c>
      <c r="G145" s="193" t="s">
        <v>2037</v>
      </c>
      <c r="H145" s="194">
        <v>102</v>
      </c>
      <c r="I145" s="195" t="s">
        <v>702</v>
      </c>
      <c r="J145" s="196">
        <v>2</v>
      </c>
      <c r="K145" s="196"/>
      <c r="L145" s="196">
        <v>2</v>
      </c>
      <c r="M145" s="194">
        <v>1.2</v>
      </c>
      <c r="N145" s="194">
        <v>2.4</v>
      </c>
      <c r="O145" s="194" t="s">
        <v>674</v>
      </c>
      <c r="P145" s="194" t="s">
        <v>13</v>
      </c>
      <c r="Q145" s="194" t="s">
        <v>703</v>
      </c>
      <c r="R145" s="194" t="s">
        <v>2160</v>
      </c>
      <c r="S145" s="194"/>
      <c r="T145" s="19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94">
        <f t="shared" ca="1" si="21"/>
        <v>2</v>
      </c>
      <c r="V145" s="194">
        <f t="shared" ca="1" si="22"/>
        <v>0</v>
      </c>
      <c r="W145" s="194"/>
      <c r="X145" s="194"/>
      <c r="Y145" s="194"/>
      <c r="Z145" s="194"/>
      <c r="AA145" s="194"/>
      <c r="AB145" s="194"/>
      <c r="AC145" s="194">
        <v>0.1</v>
      </c>
      <c r="AD145" s="197"/>
      <c r="AE145" s="192"/>
      <c r="AF145" s="192"/>
      <c r="AG145" s="198"/>
      <c r="AH145" s="173"/>
      <c r="AI145" s="173"/>
      <c r="AJ145" s="173">
        <v>0</v>
      </c>
      <c r="AK145" s="173">
        <v>0</v>
      </c>
      <c r="AL145" s="173">
        <v>0</v>
      </c>
      <c r="AM145" s="173">
        <v>1</v>
      </c>
      <c r="AN145" s="173">
        <v>0</v>
      </c>
      <c r="AO145" s="173">
        <v>0</v>
      </c>
      <c r="AP145" s="173">
        <v>0</v>
      </c>
      <c r="AQ145" s="173" t="s">
        <v>2162</v>
      </c>
      <c r="AR145" s="173" t="s">
        <v>2038</v>
      </c>
      <c r="AS145" s="173"/>
      <c r="AT145" s="173" t="s">
        <v>2039</v>
      </c>
      <c r="AU145" s="196">
        <v>2</v>
      </c>
      <c r="AV145" s="199">
        <v>46181</v>
      </c>
      <c r="AW145" s="173">
        <f t="shared" si="23"/>
        <v>0</v>
      </c>
      <c r="AX145" s="173" t="s">
        <v>2038</v>
      </c>
      <c r="AY145" s="173"/>
      <c r="AZ145" s="173" t="s">
        <v>2224</v>
      </c>
      <c r="BA145" s="196">
        <v>2</v>
      </c>
      <c r="BB145" s="199">
        <v>46181</v>
      </c>
      <c r="BC145" s="173">
        <f t="shared" si="24"/>
        <v>0</v>
      </c>
    </row>
    <row r="146" spans="1:55" ht="19.5" customHeight="1">
      <c r="A146" s="192"/>
      <c r="B146" s="193" t="s">
        <v>2242</v>
      </c>
      <c r="C146" s="193" t="s">
        <v>2244</v>
      </c>
      <c r="D146" s="193" t="s">
        <v>2042</v>
      </c>
      <c r="E146" s="193" t="s">
        <v>2225</v>
      </c>
      <c r="F146" s="193" t="s">
        <v>2353</v>
      </c>
      <c r="G146" s="193" t="s">
        <v>2041</v>
      </c>
      <c r="H146" s="194">
        <v>16</v>
      </c>
      <c r="I146" s="195" t="s">
        <v>2043</v>
      </c>
      <c r="J146" s="196">
        <v>8</v>
      </c>
      <c r="K146" s="196"/>
      <c r="L146" s="196">
        <v>8</v>
      </c>
      <c r="M146" s="194">
        <v>0.1</v>
      </c>
      <c r="N146" s="194">
        <v>0.8</v>
      </c>
      <c r="O146" s="194" t="s">
        <v>674</v>
      </c>
      <c r="P146" s="194" t="s">
        <v>14</v>
      </c>
      <c r="Q146" s="194" t="s">
        <v>682</v>
      </c>
      <c r="R146" s="194" t="s">
        <v>2160</v>
      </c>
      <c r="S146" s="194"/>
      <c r="T146" s="19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94">
        <f t="shared" ca="1" si="21"/>
        <v>8</v>
      </c>
      <c r="V146" s="194">
        <f t="shared" ca="1" si="22"/>
        <v>0</v>
      </c>
      <c r="W146" s="194"/>
      <c r="X146" s="194"/>
      <c r="Y146" s="194"/>
      <c r="Z146" s="194"/>
      <c r="AA146" s="194"/>
      <c r="AB146" s="194"/>
      <c r="AC146" s="194">
        <v>0</v>
      </c>
      <c r="AD146" s="197"/>
      <c r="AE146" s="192"/>
      <c r="AF146" s="192"/>
      <c r="AG146" s="198"/>
      <c r="AH146" s="173"/>
      <c r="AI146" s="173"/>
      <c r="AJ146" s="173"/>
      <c r="AK146" s="173"/>
      <c r="AL146" s="173"/>
      <c r="AM146" s="173"/>
      <c r="AN146" s="173"/>
      <c r="AO146" s="173"/>
      <c r="AP146" s="173"/>
      <c r="AQ146" s="173" t="s">
        <v>14</v>
      </c>
      <c r="AR146" s="173"/>
      <c r="AS146" s="200"/>
      <c r="AT146" s="173"/>
      <c r="AU146" s="196"/>
      <c r="AV146" s="199"/>
      <c r="AW146" s="173"/>
      <c r="AX146" s="173"/>
      <c r="AY146" s="200"/>
      <c r="AZ146" s="173"/>
      <c r="BA146" s="196"/>
      <c r="BB146" s="199"/>
      <c r="BC146" s="173"/>
    </row>
    <row r="147" spans="1:55" ht="19.5" customHeight="1">
      <c r="A147" s="192"/>
      <c r="B147" s="193" t="s">
        <v>2242</v>
      </c>
      <c r="C147" s="193" t="s">
        <v>2244</v>
      </c>
      <c r="D147" s="193" t="s">
        <v>781</v>
      </c>
      <c r="E147" s="193" t="s">
        <v>834</v>
      </c>
      <c r="F147" s="193" t="s">
        <v>2354</v>
      </c>
      <c r="G147" s="193" t="s">
        <v>1130</v>
      </c>
      <c r="H147" s="194">
        <v>182</v>
      </c>
      <c r="I147" s="195" t="s">
        <v>702</v>
      </c>
      <c r="J147" s="196">
        <v>4</v>
      </c>
      <c r="K147" s="196"/>
      <c r="L147" s="196">
        <v>4</v>
      </c>
      <c r="M147" s="194">
        <v>1</v>
      </c>
      <c r="N147" s="194">
        <v>3.8</v>
      </c>
      <c r="O147" s="194" t="s">
        <v>674</v>
      </c>
      <c r="P147" s="194" t="s">
        <v>13</v>
      </c>
      <c r="Q147" s="194" t="s">
        <v>703</v>
      </c>
      <c r="R147" s="194" t="s">
        <v>2160</v>
      </c>
      <c r="S147" s="194"/>
      <c r="T147" s="19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4</v>
      </c>
      <c r="U147" s="194">
        <f t="shared" ca="1" si="21"/>
        <v>0</v>
      </c>
      <c r="V147" s="194">
        <f t="shared" ca="1" si="22"/>
        <v>1</v>
      </c>
      <c r="W147" s="194"/>
      <c r="X147" s="194"/>
      <c r="Y147" s="194"/>
      <c r="Z147" s="194"/>
      <c r="AA147" s="194"/>
      <c r="AB147" s="194"/>
      <c r="AC147" s="194">
        <v>0.1</v>
      </c>
      <c r="AD147" s="197"/>
      <c r="AE147" s="192"/>
      <c r="AF147" s="192"/>
      <c r="AG147" s="198"/>
      <c r="AH147" s="173"/>
      <c r="AI147" s="173"/>
      <c r="AJ147" s="173">
        <v>0</v>
      </c>
      <c r="AK147" s="173">
        <v>0</v>
      </c>
      <c r="AL147" s="173">
        <v>0</v>
      </c>
      <c r="AM147" s="173">
        <v>0</v>
      </c>
      <c r="AN147" s="173">
        <v>0</v>
      </c>
      <c r="AO147" s="173">
        <v>0</v>
      </c>
      <c r="AP147" s="173">
        <v>0</v>
      </c>
      <c r="AQ147" s="173" t="s">
        <v>2162</v>
      </c>
      <c r="AR147" s="173" t="s">
        <v>2045</v>
      </c>
      <c r="AS147" s="173"/>
      <c r="AT147" s="173" t="s">
        <v>2046</v>
      </c>
      <c r="AU147" s="196">
        <v>4</v>
      </c>
      <c r="AV147" s="199">
        <v>46181</v>
      </c>
      <c r="AW147" s="173">
        <f>+L147-AU147</f>
        <v>0</v>
      </c>
      <c r="AX147" s="173" t="s">
        <v>2226</v>
      </c>
      <c r="AY147" s="173"/>
      <c r="AZ147" s="173" t="s">
        <v>2227</v>
      </c>
      <c r="BA147" s="173">
        <v>4</v>
      </c>
      <c r="BB147" s="199">
        <v>46181</v>
      </c>
      <c r="BC147" s="173">
        <f>+L147-BA147</f>
        <v>0</v>
      </c>
    </row>
    <row r="148" spans="1:55" ht="19.5" customHeight="1">
      <c r="A148" s="192"/>
      <c r="B148" s="193" t="s">
        <v>2242</v>
      </c>
      <c r="C148" s="193" t="s">
        <v>2244</v>
      </c>
      <c r="D148" s="193" t="s">
        <v>702</v>
      </c>
      <c r="E148" s="193" t="s">
        <v>1026</v>
      </c>
      <c r="F148" s="193" t="s">
        <v>2355</v>
      </c>
      <c r="G148" s="193" t="s">
        <v>2048</v>
      </c>
      <c r="H148" s="194">
        <v>279</v>
      </c>
      <c r="I148" s="195" t="s">
        <v>702</v>
      </c>
      <c r="J148" s="196">
        <v>4</v>
      </c>
      <c r="K148" s="196"/>
      <c r="L148" s="196">
        <v>4</v>
      </c>
      <c r="M148" s="194">
        <v>1.7</v>
      </c>
      <c r="N148" s="194">
        <v>6.7</v>
      </c>
      <c r="O148" s="194" t="s">
        <v>674</v>
      </c>
      <c r="P148" s="194" t="s">
        <v>13</v>
      </c>
      <c r="Q148" s="194" t="s">
        <v>703</v>
      </c>
      <c r="R148" s="194" t="s">
        <v>2160</v>
      </c>
      <c r="S148" s="194"/>
      <c r="T148" s="194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4</v>
      </c>
      <c r="U148" s="194">
        <f t="shared" ca="1" si="21"/>
        <v>0</v>
      </c>
      <c r="V148" s="194">
        <f t="shared" ca="1" si="22"/>
        <v>1</v>
      </c>
      <c r="W148" s="194"/>
      <c r="X148" s="194"/>
      <c r="Y148" s="194"/>
      <c r="Z148" s="194"/>
      <c r="AA148" s="194"/>
      <c r="AB148" s="194"/>
      <c r="AC148" s="194">
        <v>0.2</v>
      </c>
      <c r="AD148" s="197"/>
      <c r="AE148" s="192"/>
      <c r="AF148" s="192"/>
      <c r="AG148" s="198"/>
      <c r="AH148" s="173"/>
      <c r="AI148" s="173"/>
      <c r="AJ148" s="173">
        <v>0</v>
      </c>
      <c r="AK148" s="173">
        <v>0</v>
      </c>
      <c r="AL148" s="173">
        <v>0</v>
      </c>
      <c r="AM148" s="173">
        <v>0</v>
      </c>
      <c r="AN148" s="173">
        <v>0</v>
      </c>
      <c r="AO148" s="173">
        <v>0</v>
      </c>
      <c r="AP148" s="173">
        <v>0</v>
      </c>
      <c r="AQ148" s="173" t="s">
        <v>2162</v>
      </c>
      <c r="AR148" s="173" t="s">
        <v>2045</v>
      </c>
      <c r="AS148" s="173"/>
      <c r="AT148" s="173" t="s">
        <v>2046</v>
      </c>
      <c r="AU148" s="196">
        <v>4</v>
      </c>
      <c r="AV148" s="199">
        <v>46181</v>
      </c>
      <c r="AW148" s="173">
        <f>+L148-AU148</f>
        <v>0</v>
      </c>
      <c r="AX148" s="173" t="s">
        <v>2226</v>
      </c>
      <c r="AY148" s="173"/>
      <c r="AZ148" s="173" t="s">
        <v>2227</v>
      </c>
      <c r="BA148" s="173">
        <v>4</v>
      </c>
      <c r="BB148" s="199">
        <v>46181</v>
      </c>
      <c r="BC148" s="173">
        <f>+L148-BA148</f>
        <v>0</v>
      </c>
    </row>
    <row r="149" spans="1:55" ht="19.5" customHeight="1">
      <c r="A149" s="192"/>
      <c r="B149" s="193" t="s">
        <v>2242</v>
      </c>
      <c r="C149" s="193" t="s">
        <v>2244</v>
      </c>
      <c r="D149" s="193" t="s">
        <v>1997</v>
      </c>
      <c r="E149" s="193" t="s">
        <v>2245</v>
      </c>
      <c r="F149" s="193" t="s">
        <v>2356</v>
      </c>
      <c r="G149" s="193" t="s">
        <v>2050</v>
      </c>
      <c r="H149" s="194">
        <v>4644</v>
      </c>
      <c r="I149" s="195" t="s">
        <v>702</v>
      </c>
      <c r="J149" s="196">
        <v>1</v>
      </c>
      <c r="K149" s="196"/>
      <c r="L149" s="196">
        <v>1</v>
      </c>
      <c r="M149" s="194">
        <v>2610.6999999999998</v>
      </c>
      <c r="N149" s="194">
        <v>2610.6999999999998</v>
      </c>
      <c r="O149" s="194" t="s">
        <v>674</v>
      </c>
      <c r="P149" s="194" t="s">
        <v>13</v>
      </c>
      <c r="Q149" s="194" t="s">
        <v>703</v>
      </c>
      <c r="R149" s="194" t="s">
        <v>2160</v>
      </c>
      <c r="S149" s="194"/>
      <c r="T149" s="19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94">
        <f t="shared" ca="1" si="21"/>
        <v>1</v>
      </c>
      <c r="V149" s="194">
        <f t="shared" ca="1" si="22"/>
        <v>0</v>
      </c>
      <c r="W149" s="194"/>
      <c r="X149" s="194"/>
      <c r="Y149" s="194"/>
      <c r="Z149" s="194"/>
      <c r="AA149" s="194"/>
      <c r="AB149" s="194"/>
      <c r="AC149" s="194">
        <v>111.1</v>
      </c>
      <c r="AD149" s="197"/>
      <c r="AE149" s="192"/>
      <c r="AF149" s="192"/>
      <c r="AG149" s="198"/>
      <c r="AH149" s="173"/>
      <c r="AI149" s="173"/>
      <c r="AJ149" s="173">
        <v>0</v>
      </c>
      <c r="AK149" s="173">
        <v>0</v>
      </c>
      <c r="AL149" s="173">
        <v>0</v>
      </c>
      <c r="AM149" s="173">
        <v>0</v>
      </c>
      <c r="AN149" s="173">
        <v>0</v>
      </c>
      <c r="AO149" s="173">
        <v>0</v>
      </c>
      <c r="AP149" s="173">
        <v>0</v>
      </c>
      <c r="AQ149" s="173" t="s">
        <v>2162</v>
      </c>
      <c r="AR149" s="188"/>
      <c r="AS149" s="188"/>
      <c r="AT149" s="173" t="s">
        <v>576</v>
      </c>
      <c r="AU149" s="196">
        <v>1</v>
      </c>
      <c r="AV149" s="191"/>
      <c r="AW149" s="173">
        <f>+L149-AU149</f>
        <v>0</v>
      </c>
      <c r="AX149" s="173"/>
      <c r="AY149" s="173"/>
      <c r="AZ149" s="173" t="s">
        <v>576</v>
      </c>
      <c r="BA149" s="196">
        <v>1</v>
      </c>
      <c r="BB149" s="199"/>
      <c r="BC149" s="173">
        <f>+L149-BA149</f>
        <v>0</v>
      </c>
    </row>
    <row r="150" spans="1:55" ht="19.5" customHeight="1">
      <c r="A150" s="373"/>
      <c r="B150" s="374" t="s">
        <v>4637</v>
      </c>
      <c r="C150" s="374" t="s">
        <v>4638</v>
      </c>
      <c r="D150" s="374" t="s">
        <v>4639</v>
      </c>
      <c r="E150" s="374"/>
      <c r="F150" s="374"/>
      <c r="G150" s="374" t="s">
        <v>4640</v>
      </c>
      <c r="H150" s="375"/>
      <c r="I150" s="376"/>
      <c r="J150" s="332"/>
      <c r="K150" s="332">
        <v>1</v>
      </c>
      <c r="L150" s="332"/>
      <c r="M150" s="375"/>
      <c r="N150" s="375">
        <v>70.099999999999994</v>
      </c>
      <c r="O150" s="375" t="s">
        <v>674</v>
      </c>
      <c r="P150" s="375"/>
      <c r="Q150" s="375"/>
      <c r="R150" s="375" t="s">
        <v>2160</v>
      </c>
      <c r="S150" s="375"/>
      <c r="T150" s="375"/>
      <c r="U150" s="375"/>
      <c r="V150" s="375"/>
      <c r="W150" s="375"/>
      <c r="X150" s="375"/>
      <c r="Y150" s="375"/>
      <c r="Z150" s="375"/>
      <c r="AA150" s="375"/>
      <c r="AB150" s="375"/>
      <c r="AC150" s="375"/>
      <c r="AD150" s="377" t="s">
        <v>4714</v>
      </c>
      <c r="AE150" s="373" t="s">
        <v>4642</v>
      </c>
      <c r="AF150" s="373"/>
      <c r="AG150" s="378" t="s">
        <v>677</v>
      </c>
      <c r="AH150" s="328" t="s">
        <v>880</v>
      </c>
      <c r="AI150" s="328"/>
      <c r="AJ150" s="328"/>
      <c r="AK150" s="328"/>
      <c r="AL150" s="328"/>
      <c r="AM150" s="328"/>
      <c r="AN150" s="328"/>
      <c r="AO150" s="328"/>
      <c r="AP150" s="328"/>
      <c r="AQ150" s="328" t="s">
        <v>2162</v>
      </c>
      <c r="AR150" s="328"/>
      <c r="AS150" s="329"/>
      <c r="AT150" s="328"/>
      <c r="AU150" s="332"/>
      <c r="AV150" s="333"/>
      <c r="AW150" s="328"/>
      <c r="AX150" s="328"/>
      <c r="AY150" s="329"/>
      <c r="AZ150" s="328"/>
      <c r="BA150" s="332"/>
      <c r="BB150" s="333"/>
      <c r="BC150" s="328"/>
    </row>
    <row r="151" spans="1:55" ht="19.5" customHeight="1">
      <c r="A151" s="379"/>
      <c r="B151" s="380" t="s">
        <v>4637</v>
      </c>
      <c r="C151" s="380" t="s">
        <v>4638</v>
      </c>
      <c r="D151" s="380" t="s">
        <v>781</v>
      </c>
      <c r="E151" s="380" t="s">
        <v>4643</v>
      </c>
      <c r="F151" s="380" t="s">
        <v>4619</v>
      </c>
      <c r="G151" s="380" t="s">
        <v>4644</v>
      </c>
      <c r="H151" s="381"/>
      <c r="I151" s="382" t="s">
        <v>702</v>
      </c>
      <c r="J151" s="383">
        <v>1</v>
      </c>
      <c r="K151" s="383"/>
      <c r="L151" s="383">
        <v>1</v>
      </c>
      <c r="M151" s="381">
        <v>40.4</v>
      </c>
      <c r="N151" s="381">
        <f>M151*L151</f>
        <v>40.4</v>
      </c>
      <c r="O151" s="381" t="s">
        <v>674</v>
      </c>
      <c r="P151" s="381" t="s">
        <v>13</v>
      </c>
      <c r="Q151" s="381" t="s">
        <v>703</v>
      </c>
      <c r="R151" s="381" t="s">
        <v>2160</v>
      </c>
      <c r="S151" s="381"/>
      <c r="T151" s="19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94">
        <f t="shared" ref="U151:U164" ca="1" si="25">+L151-T151</f>
        <v>1</v>
      </c>
      <c r="V151" s="194">
        <f t="shared" ref="V151:V164" ca="1" si="26">ROUNDDOWN(T151/J151,0)</f>
        <v>0</v>
      </c>
      <c r="W151" s="381"/>
      <c r="X151" s="381"/>
      <c r="Y151" s="381"/>
      <c r="Z151" s="381"/>
      <c r="AA151" s="381"/>
      <c r="AB151" s="381"/>
      <c r="AC151" s="381"/>
      <c r="AD151" s="384"/>
      <c r="AE151" s="379"/>
      <c r="AF151" s="379"/>
      <c r="AG151" s="385" t="s">
        <v>677</v>
      </c>
      <c r="AH151" s="386" t="s">
        <v>4645</v>
      </c>
      <c r="AI151" s="386"/>
      <c r="AJ151" s="386">
        <v>0</v>
      </c>
      <c r="AK151" s="386">
        <v>0</v>
      </c>
      <c r="AL151" s="386">
        <v>0</v>
      </c>
      <c r="AM151" s="386">
        <v>0</v>
      </c>
      <c r="AN151" s="386">
        <v>0</v>
      </c>
      <c r="AO151" s="386">
        <v>0</v>
      </c>
      <c r="AP151" s="386">
        <v>0</v>
      </c>
      <c r="AQ151" s="386" t="s">
        <v>2162</v>
      </c>
      <c r="AR151" s="386"/>
      <c r="AS151" s="387"/>
      <c r="AT151" s="386"/>
      <c r="AU151" s="383"/>
      <c r="AV151" s="388"/>
      <c r="AW151" s="386"/>
      <c r="AX151" s="386"/>
      <c r="AY151" s="387"/>
      <c r="AZ151" s="386"/>
      <c r="BA151" s="383"/>
      <c r="BB151" s="388"/>
      <c r="BC151" s="386"/>
    </row>
    <row r="152" spans="1:55" ht="19.5" customHeight="1">
      <c r="A152" s="379"/>
      <c r="B152" s="380" t="s">
        <v>4637</v>
      </c>
      <c r="C152" s="380" t="s">
        <v>4638</v>
      </c>
      <c r="D152" s="380" t="s">
        <v>781</v>
      </c>
      <c r="E152" s="380" t="s">
        <v>4646</v>
      </c>
      <c r="F152" s="380" t="s">
        <v>4620</v>
      </c>
      <c r="G152" s="380" t="s">
        <v>4647</v>
      </c>
      <c r="H152" s="381"/>
      <c r="I152" s="382" t="s">
        <v>702</v>
      </c>
      <c r="J152" s="383">
        <v>1</v>
      </c>
      <c r="K152" s="383"/>
      <c r="L152" s="383">
        <v>1</v>
      </c>
      <c r="M152" s="381">
        <v>2.7</v>
      </c>
      <c r="N152" s="381">
        <f t="shared" ref="N152:N164" si="27">M152*L152</f>
        <v>2.7</v>
      </c>
      <c r="O152" s="381" t="s">
        <v>674</v>
      </c>
      <c r="P152" s="381" t="s">
        <v>13</v>
      </c>
      <c r="Q152" s="381" t="s">
        <v>703</v>
      </c>
      <c r="R152" s="381" t="s">
        <v>2160</v>
      </c>
      <c r="S152" s="381"/>
      <c r="T152" s="19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94">
        <f t="shared" ca="1" si="25"/>
        <v>1</v>
      </c>
      <c r="V152" s="194">
        <f t="shared" ca="1" si="26"/>
        <v>0</v>
      </c>
      <c r="W152" s="381"/>
      <c r="X152" s="381"/>
      <c r="Y152" s="381"/>
      <c r="Z152" s="381"/>
      <c r="AA152" s="381"/>
      <c r="AB152" s="381"/>
      <c r="AC152" s="381"/>
      <c r="AD152" s="384"/>
      <c r="AE152" s="379"/>
      <c r="AF152" s="379"/>
      <c r="AG152" s="385" t="s">
        <v>677</v>
      </c>
      <c r="AH152" s="386" t="s">
        <v>4645</v>
      </c>
      <c r="AI152" s="386"/>
      <c r="AJ152" s="386">
        <v>0</v>
      </c>
      <c r="AK152" s="386">
        <v>0</v>
      </c>
      <c r="AL152" s="386">
        <v>0</v>
      </c>
      <c r="AM152" s="386">
        <v>0</v>
      </c>
      <c r="AN152" s="386">
        <v>0</v>
      </c>
      <c r="AO152" s="386">
        <v>0</v>
      </c>
      <c r="AP152" s="386">
        <v>0</v>
      </c>
      <c r="AQ152" s="386" t="s">
        <v>2162</v>
      </c>
      <c r="AR152" s="386"/>
      <c r="AS152" s="387"/>
      <c r="AT152" s="386"/>
      <c r="AU152" s="383"/>
      <c r="AV152" s="388"/>
      <c r="AW152" s="386"/>
      <c r="AX152" s="386"/>
      <c r="AY152" s="387"/>
      <c r="AZ152" s="386"/>
      <c r="BA152" s="383"/>
      <c r="BB152" s="388"/>
      <c r="BC152" s="386"/>
    </row>
    <row r="153" spans="1:55" ht="19.5" customHeight="1">
      <c r="A153" s="379"/>
      <c r="B153" s="380" t="s">
        <v>4637</v>
      </c>
      <c r="C153" s="380" t="s">
        <v>4638</v>
      </c>
      <c r="D153" s="380" t="s">
        <v>874</v>
      </c>
      <c r="E153" s="380">
        <v>110</v>
      </c>
      <c r="F153" s="380" t="s">
        <v>4623</v>
      </c>
      <c r="G153" s="380" t="s">
        <v>4648</v>
      </c>
      <c r="H153" s="381">
        <v>535</v>
      </c>
      <c r="I153" s="382" t="s">
        <v>702</v>
      </c>
      <c r="J153" s="383">
        <v>1</v>
      </c>
      <c r="K153" s="383"/>
      <c r="L153" s="383">
        <v>1</v>
      </c>
      <c r="M153" s="381">
        <v>1.2</v>
      </c>
      <c r="N153" s="381">
        <f t="shared" si="27"/>
        <v>1.2</v>
      </c>
      <c r="O153" s="381" t="s">
        <v>674</v>
      </c>
      <c r="P153" s="381" t="s">
        <v>11</v>
      </c>
      <c r="Q153" s="381" t="s">
        <v>786</v>
      </c>
      <c r="R153" s="381" t="s">
        <v>2160</v>
      </c>
      <c r="S153" s="381"/>
      <c r="T153" s="19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194">
        <f t="shared" ca="1" si="25"/>
        <v>1</v>
      </c>
      <c r="V153" s="194">
        <f t="shared" ca="1" si="26"/>
        <v>0</v>
      </c>
      <c r="W153" s="381"/>
      <c r="X153" s="381"/>
      <c r="Y153" s="381"/>
      <c r="Z153" s="381"/>
      <c r="AA153" s="381"/>
      <c r="AB153" s="381"/>
      <c r="AC153" s="381"/>
      <c r="AD153" s="384"/>
      <c r="AE153" s="379"/>
      <c r="AF153" s="379"/>
      <c r="AG153" s="385" t="s">
        <v>677</v>
      </c>
      <c r="AH153" s="386" t="s">
        <v>4645</v>
      </c>
      <c r="AI153" s="386"/>
      <c r="AJ153" s="386">
        <v>0</v>
      </c>
      <c r="AK153" s="386">
        <v>0</v>
      </c>
      <c r="AL153" s="386">
        <v>1</v>
      </c>
      <c r="AM153" s="386">
        <v>0</v>
      </c>
      <c r="AN153" s="386">
        <v>0</v>
      </c>
      <c r="AO153" s="386">
        <v>0</v>
      </c>
      <c r="AP153" s="386">
        <v>0</v>
      </c>
      <c r="AQ153" s="386" t="s">
        <v>2162</v>
      </c>
      <c r="AR153" s="386"/>
      <c r="AS153" s="387"/>
      <c r="AT153" s="386"/>
      <c r="AU153" s="383"/>
      <c r="AV153" s="388"/>
      <c r="AW153" s="386"/>
      <c r="AX153" s="386"/>
      <c r="AY153" s="387"/>
      <c r="AZ153" s="386"/>
      <c r="BA153" s="383"/>
      <c r="BB153" s="388"/>
      <c r="BC153" s="386"/>
    </row>
    <row r="154" spans="1:55" ht="19.5" customHeight="1">
      <c r="A154" s="379"/>
      <c r="B154" s="380" t="s">
        <v>4637</v>
      </c>
      <c r="C154" s="380" t="s">
        <v>4638</v>
      </c>
      <c r="D154" s="380" t="s">
        <v>4649</v>
      </c>
      <c r="E154" s="380">
        <v>127</v>
      </c>
      <c r="F154" s="380" t="s">
        <v>4627</v>
      </c>
      <c r="G154" s="380" t="s">
        <v>4650</v>
      </c>
      <c r="H154" s="381"/>
      <c r="I154" s="382" t="s">
        <v>702</v>
      </c>
      <c r="J154" s="383">
        <v>1</v>
      </c>
      <c r="K154" s="383"/>
      <c r="L154" s="383">
        <v>1</v>
      </c>
      <c r="M154" s="381">
        <v>2.1</v>
      </c>
      <c r="N154" s="381">
        <f t="shared" si="27"/>
        <v>2.1</v>
      </c>
      <c r="O154" s="381" t="s">
        <v>674</v>
      </c>
      <c r="P154" s="381" t="s">
        <v>13</v>
      </c>
      <c r="Q154" s="381" t="s">
        <v>786</v>
      </c>
      <c r="R154" s="381" t="s">
        <v>2160</v>
      </c>
      <c r="S154" s="381"/>
      <c r="T154" s="194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94">
        <f t="shared" ca="1" si="25"/>
        <v>1</v>
      </c>
      <c r="V154" s="194">
        <f t="shared" ca="1" si="26"/>
        <v>0</v>
      </c>
      <c r="W154" s="381"/>
      <c r="X154" s="381"/>
      <c r="Y154" s="381"/>
      <c r="Z154" s="381"/>
      <c r="AA154" s="381"/>
      <c r="AB154" s="381"/>
      <c r="AC154" s="381"/>
      <c r="AD154" s="384"/>
      <c r="AE154" s="379"/>
      <c r="AF154" s="379"/>
      <c r="AG154" s="385" t="s">
        <v>677</v>
      </c>
      <c r="AH154" s="386" t="s">
        <v>4645</v>
      </c>
      <c r="AI154" s="386"/>
      <c r="AJ154" s="386">
        <v>1</v>
      </c>
      <c r="AK154" s="386">
        <v>0</v>
      </c>
      <c r="AL154" s="386">
        <v>1</v>
      </c>
      <c r="AM154" s="386">
        <v>1</v>
      </c>
      <c r="AN154" s="386">
        <v>0</v>
      </c>
      <c r="AO154" s="386">
        <v>0</v>
      </c>
      <c r="AP154" s="386">
        <v>0</v>
      </c>
      <c r="AQ154" s="386" t="s">
        <v>2162</v>
      </c>
      <c r="AR154" s="386"/>
      <c r="AS154" s="387"/>
      <c r="AT154" s="386"/>
      <c r="AU154" s="383"/>
      <c r="AV154" s="388"/>
      <c r="AW154" s="386"/>
      <c r="AX154" s="386"/>
      <c r="AY154" s="387"/>
      <c r="AZ154" s="386"/>
      <c r="BA154" s="383"/>
      <c r="BB154" s="388"/>
      <c r="BC154" s="386"/>
    </row>
    <row r="155" spans="1:55" ht="19.5" customHeight="1">
      <c r="A155" s="379"/>
      <c r="B155" s="380" t="s">
        <v>4637</v>
      </c>
      <c r="C155" s="380" t="s">
        <v>4638</v>
      </c>
      <c r="D155" s="380" t="s">
        <v>781</v>
      </c>
      <c r="E155" s="380" t="s">
        <v>4651</v>
      </c>
      <c r="F155" s="380" t="s">
        <v>4621</v>
      </c>
      <c r="G155" s="380" t="s">
        <v>4652</v>
      </c>
      <c r="H155" s="381"/>
      <c r="I155" s="382" t="s">
        <v>702</v>
      </c>
      <c r="J155" s="383">
        <v>10</v>
      </c>
      <c r="K155" s="383"/>
      <c r="L155" s="383">
        <v>10</v>
      </c>
      <c r="M155" s="381">
        <v>0.2</v>
      </c>
      <c r="N155" s="381">
        <f t="shared" si="27"/>
        <v>2</v>
      </c>
      <c r="O155" s="381" t="s">
        <v>674</v>
      </c>
      <c r="P155" s="381" t="s">
        <v>13</v>
      </c>
      <c r="Q155" s="381" t="s">
        <v>703</v>
      </c>
      <c r="R155" s="381" t="s">
        <v>2160</v>
      </c>
      <c r="S155" s="381"/>
      <c r="T155" s="19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94">
        <f t="shared" ca="1" si="25"/>
        <v>10</v>
      </c>
      <c r="V155" s="194">
        <f t="shared" ca="1" si="26"/>
        <v>0</v>
      </c>
      <c r="W155" s="381"/>
      <c r="X155" s="381"/>
      <c r="Y155" s="381"/>
      <c r="Z155" s="381"/>
      <c r="AA155" s="381"/>
      <c r="AB155" s="381"/>
      <c r="AC155" s="381"/>
      <c r="AD155" s="384"/>
      <c r="AE155" s="379"/>
      <c r="AF155" s="379"/>
      <c r="AG155" s="385" t="s">
        <v>677</v>
      </c>
      <c r="AH155" s="386" t="s">
        <v>4645</v>
      </c>
      <c r="AI155" s="386"/>
      <c r="AJ155" s="386">
        <v>0</v>
      </c>
      <c r="AK155" s="386">
        <v>0</v>
      </c>
      <c r="AL155" s="386">
        <v>0</v>
      </c>
      <c r="AM155" s="386">
        <v>0</v>
      </c>
      <c r="AN155" s="386">
        <v>0</v>
      </c>
      <c r="AO155" s="386">
        <v>0</v>
      </c>
      <c r="AP155" s="386">
        <v>0</v>
      </c>
      <c r="AQ155" s="386" t="s">
        <v>2162</v>
      </c>
      <c r="AR155" s="386"/>
      <c r="AS155" s="387"/>
      <c r="AT155" s="386"/>
      <c r="AU155" s="383"/>
      <c r="AV155" s="388"/>
      <c r="AW155" s="386"/>
      <c r="AX155" s="386"/>
      <c r="AY155" s="387"/>
      <c r="AZ155" s="386"/>
      <c r="BA155" s="383"/>
      <c r="BB155" s="388"/>
      <c r="BC155" s="386"/>
    </row>
    <row r="156" spans="1:55" ht="19.5" customHeight="1">
      <c r="A156" s="379"/>
      <c r="B156" s="380" t="s">
        <v>4637</v>
      </c>
      <c r="C156" s="380" t="s">
        <v>4638</v>
      </c>
      <c r="D156" s="380" t="s">
        <v>781</v>
      </c>
      <c r="E156" s="380" t="s">
        <v>4653</v>
      </c>
      <c r="F156" s="380" t="s">
        <v>4622</v>
      </c>
      <c r="G156" s="380" t="s">
        <v>4654</v>
      </c>
      <c r="H156" s="381"/>
      <c r="I156" s="382" t="s">
        <v>702</v>
      </c>
      <c r="J156" s="383">
        <v>20</v>
      </c>
      <c r="K156" s="383"/>
      <c r="L156" s="383">
        <v>20</v>
      </c>
      <c r="M156" s="381">
        <v>0.1</v>
      </c>
      <c r="N156" s="381">
        <f t="shared" si="27"/>
        <v>2</v>
      </c>
      <c r="O156" s="381" t="s">
        <v>674</v>
      </c>
      <c r="P156" s="381" t="s">
        <v>13</v>
      </c>
      <c r="Q156" s="381" t="s">
        <v>703</v>
      </c>
      <c r="R156" s="381" t="s">
        <v>2160</v>
      </c>
      <c r="S156" s="381"/>
      <c r="T156" s="194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194">
        <f t="shared" ca="1" si="25"/>
        <v>20</v>
      </c>
      <c r="V156" s="194">
        <f t="shared" ca="1" si="26"/>
        <v>0</v>
      </c>
      <c r="W156" s="381"/>
      <c r="X156" s="381"/>
      <c r="Y156" s="381"/>
      <c r="Z156" s="381"/>
      <c r="AA156" s="381"/>
      <c r="AB156" s="381"/>
      <c r="AC156" s="381"/>
      <c r="AD156" s="384"/>
      <c r="AE156" s="379"/>
      <c r="AF156" s="379"/>
      <c r="AG156" s="385" t="s">
        <v>677</v>
      </c>
      <c r="AH156" s="386" t="s">
        <v>4645</v>
      </c>
      <c r="AI156" s="386"/>
      <c r="AJ156" s="386">
        <v>1</v>
      </c>
      <c r="AK156" s="386">
        <v>0</v>
      </c>
      <c r="AL156" s="386">
        <v>0</v>
      </c>
      <c r="AM156" s="386">
        <v>0</v>
      </c>
      <c r="AN156" s="386">
        <v>0</v>
      </c>
      <c r="AO156" s="386">
        <v>0</v>
      </c>
      <c r="AP156" s="386">
        <v>0</v>
      </c>
      <c r="AQ156" s="386" t="s">
        <v>2162</v>
      </c>
      <c r="AR156" s="386"/>
      <c r="AS156" s="387"/>
      <c r="AT156" s="386"/>
      <c r="AU156" s="383"/>
      <c r="AV156" s="388"/>
      <c r="AW156" s="386"/>
      <c r="AX156" s="386"/>
      <c r="AY156" s="387"/>
      <c r="AZ156" s="386"/>
      <c r="BA156" s="383"/>
      <c r="BB156" s="388"/>
      <c r="BC156" s="386"/>
    </row>
    <row r="157" spans="1:55" ht="19.5" customHeight="1">
      <c r="A157" s="379"/>
      <c r="B157" s="380" t="s">
        <v>4637</v>
      </c>
      <c r="C157" s="380" t="s">
        <v>4638</v>
      </c>
      <c r="D157" s="380" t="s">
        <v>4655</v>
      </c>
      <c r="E157" s="380" t="s">
        <v>4656</v>
      </c>
      <c r="F157" s="193" t="s">
        <v>4631</v>
      </c>
      <c r="G157" s="380" t="s">
        <v>4657</v>
      </c>
      <c r="H157" s="381"/>
      <c r="I157" s="382" t="s">
        <v>683</v>
      </c>
      <c r="J157" s="383">
        <v>10</v>
      </c>
      <c r="K157" s="383"/>
      <c r="L157" s="383">
        <v>10</v>
      </c>
      <c r="M157" s="381">
        <v>0.1</v>
      </c>
      <c r="N157" s="381">
        <f t="shared" si="27"/>
        <v>1</v>
      </c>
      <c r="O157" s="381" t="s">
        <v>674</v>
      </c>
      <c r="P157" s="381" t="s">
        <v>14</v>
      </c>
      <c r="Q157" s="381" t="s">
        <v>682</v>
      </c>
      <c r="R157" s="381" t="s">
        <v>2160</v>
      </c>
      <c r="S157" s="381"/>
      <c r="T157" s="19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94">
        <f t="shared" ca="1" si="25"/>
        <v>10</v>
      </c>
      <c r="V157" s="194">
        <f t="shared" ca="1" si="26"/>
        <v>0</v>
      </c>
      <c r="W157" s="381"/>
      <c r="X157" s="381"/>
      <c r="Y157" s="381"/>
      <c r="Z157" s="381"/>
      <c r="AA157" s="381"/>
      <c r="AB157" s="381"/>
      <c r="AC157" s="381"/>
      <c r="AD157" s="384"/>
      <c r="AE157" s="379"/>
      <c r="AF157" s="379"/>
      <c r="AG157" s="385"/>
      <c r="AH157" s="386" t="s">
        <v>880</v>
      </c>
      <c r="AI157" s="386"/>
      <c r="AJ157" s="386"/>
      <c r="AK157" s="386"/>
      <c r="AL157" s="386"/>
      <c r="AM157" s="386"/>
      <c r="AN157" s="386"/>
      <c r="AO157" s="386"/>
      <c r="AP157" s="386"/>
      <c r="AQ157" s="386" t="s">
        <v>14</v>
      </c>
      <c r="AR157" s="386"/>
      <c r="AS157" s="387"/>
      <c r="AT157" s="386"/>
      <c r="AU157" s="383"/>
      <c r="AV157" s="388"/>
      <c r="AW157" s="386"/>
      <c r="AX157" s="386"/>
      <c r="AY157" s="387"/>
      <c r="AZ157" s="386"/>
      <c r="BA157" s="383"/>
      <c r="BB157" s="388"/>
      <c r="BC157" s="386"/>
    </row>
    <row r="158" spans="1:55" ht="19.5" customHeight="1">
      <c r="A158" s="379"/>
      <c r="B158" s="380" t="s">
        <v>4637</v>
      </c>
      <c r="C158" s="380" t="s">
        <v>4638</v>
      </c>
      <c r="D158" s="380" t="s">
        <v>4658</v>
      </c>
      <c r="E158" s="380" t="s">
        <v>4659</v>
      </c>
      <c r="F158" s="193" t="s">
        <v>4628</v>
      </c>
      <c r="G158" s="380" t="s">
        <v>4660</v>
      </c>
      <c r="H158" s="381"/>
      <c r="I158" s="382" t="s">
        <v>683</v>
      </c>
      <c r="J158" s="383">
        <v>10</v>
      </c>
      <c r="K158" s="383"/>
      <c r="L158" s="383">
        <v>10</v>
      </c>
      <c r="M158" s="381">
        <v>0.1</v>
      </c>
      <c r="N158" s="381">
        <f t="shared" si="27"/>
        <v>1</v>
      </c>
      <c r="O158" s="381" t="s">
        <v>674</v>
      </c>
      <c r="P158" s="381" t="s">
        <v>14</v>
      </c>
      <c r="Q158" s="381" t="s">
        <v>682</v>
      </c>
      <c r="R158" s="381" t="s">
        <v>2160</v>
      </c>
      <c r="S158" s="381"/>
      <c r="T158" s="194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94">
        <f t="shared" ca="1" si="25"/>
        <v>10</v>
      </c>
      <c r="V158" s="194">
        <f t="shared" ca="1" si="26"/>
        <v>0</v>
      </c>
      <c r="W158" s="381"/>
      <c r="X158" s="381"/>
      <c r="Y158" s="381"/>
      <c r="Z158" s="381"/>
      <c r="AA158" s="381"/>
      <c r="AB158" s="381"/>
      <c r="AC158" s="381"/>
      <c r="AD158" s="384"/>
      <c r="AE158" s="379"/>
      <c r="AF158" s="379"/>
      <c r="AG158" s="385"/>
      <c r="AH158" s="386" t="s">
        <v>880</v>
      </c>
      <c r="AI158" s="386"/>
      <c r="AJ158" s="386"/>
      <c r="AK158" s="386"/>
      <c r="AL158" s="386"/>
      <c r="AM158" s="386"/>
      <c r="AN158" s="386"/>
      <c r="AO158" s="386"/>
      <c r="AP158" s="386"/>
      <c r="AQ158" s="386" t="s">
        <v>14</v>
      </c>
      <c r="AR158" s="386"/>
      <c r="AS158" s="387"/>
      <c r="AT158" s="386"/>
      <c r="AU158" s="383"/>
      <c r="AV158" s="388"/>
      <c r="AW158" s="386"/>
      <c r="AX158" s="386"/>
      <c r="AY158" s="387"/>
      <c r="AZ158" s="386"/>
      <c r="BA158" s="383"/>
      <c r="BB158" s="388"/>
      <c r="BC158" s="386"/>
    </row>
    <row r="159" spans="1:55" ht="19.5" customHeight="1">
      <c r="A159" s="379"/>
      <c r="B159" s="380" t="s">
        <v>4637</v>
      </c>
      <c r="C159" s="380" t="s">
        <v>4638</v>
      </c>
      <c r="D159" s="380" t="s">
        <v>4661</v>
      </c>
      <c r="E159" s="380" t="s">
        <v>4662</v>
      </c>
      <c r="F159" s="193" t="s">
        <v>4629</v>
      </c>
      <c r="G159" s="380" t="s">
        <v>4663</v>
      </c>
      <c r="H159" s="381"/>
      <c r="I159" s="382" t="s">
        <v>683</v>
      </c>
      <c r="J159" s="383">
        <v>10</v>
      </c>
      <c r="K159" s="383"/>
      <c r="L159" s="383">
        <v>10</v>
      </c>
      <c r="M159" s="381">
        <v>0.1</v>
      </c>
      <c r="N159" s="381">
        <f t="shared" si="27"/>
        <v>1</v>
      </c>
      <c r="O159" s="381" t="s">
        <v>674</v>
      </c>
      <c r="P159" s="381" t="s">
        <v>14</v>
      </c>
      <c r="Q159" s="381" t="s">
        <v>682</v>
      </c>
      <c r="R159" s="381" t="s">
        <v>2160</v>
      </c>
      <c r="S159" s="381"/>
      <c r="T159" s="19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94">
        <f t="shared" ca="1" si="25"/>
        <v>10</v>
      </c>
      <c r="V159" s="194">
        <f t="shared" ca="1" si="26"/>
        <v>0</v>
      </c>
      <c r="W159" s="381"/>
      <c r="X159" s="381"/>
      <c r="Y159" s="381"/>
      <c r="Z159" s="381"/>
      <c r="AA159" s="381"/>
      <c r="AB159" s="381"/>
      <c r="AC159" s="381"/>
      <c r="AD159" s="384"/>
      <c r="AE159" s="379"/>
      <c r="AF159" s="379"/>
      <c r="AG159" s="385"/>
      <c r="AH159" s="386" t="s">
        <v>880</v>
      </c>
      <c r="AI159" s="386"/>
      <c r="AJ159" s="386"/>
      <c r="AK159" s="386"/>
      <c r="AL159" s="386"/>
      <c r="AM159" s="386"/>
      <c r="AN159" s="386"/>
      <c r="AO159" s="386"/>
      <c r="AP159" s="386"/>
      <c r="AQ159" s="386" t="s">
        <v>14</v>
      </c>
      <c r="AR159" s="386"/>
      <c r="AS159" s="387"/>
      <c r="AT159" s="386"/>
      <c r="AU159" s="383"/>
      <c r="AV159" s="388"/>
      <c r="AW159" s="386"/>
      <c r="AX159" s="386"/>
      <c r="AY159" s="387"/>
      <c r="AZ159" s="386"/>
      <c r="BA159" s="383"/>
      <c r="BB159" s="388"/>
      <c r="BC159" s="386"/>
    </row>
    <row r="160" spans="1:55" ht="19.5" customHeight="1">
      <c r="A160" s="379"/>
      <c r="B160" s="380" t="s">
        <v>4637</v>
      </c>
      <c r="C160" s="380" t="s">
        <v>4638</v>
      </c>
      <c r="D160" s="380" t="s">
        <v>4664</v>
      </c>
      <c r="E160" s="380" t="s">
        <v>4665</v>
      </c>
      <c r="F160" s="193" t="s">
        <v>4630</v>
      </c>
      <c r="G160" s="380" t="s">
        <v>4666</v>
      </c>
      <c r="H160" s="381"/>
      <c r="I160" s="382" t="s">
        <v>683</v>
      </c>
      <c r="J160" s="383">
        <v>10</v>
      </c>
      <c r="K160" s="383"/>
      <c r="L160" s="383">
        <v>10</v>
      </c>
      <c r="M160" s="381">
        <v>0.1</v>
      </c>
      <c r="N160" s="381">
        <f t="shared" si="27"/>
        <v>1</v>
      </c>
      <c r="O160" s="381" t="s">
        <v>674</v>
      </c>
      <c r="P160" s="381" t="s">
        <v>14</v>
      </c>
      <c r="Q160" s="381" t="s">
        <v>682</v>
      </c>
      <c r="R160" s="381" t="s">
        <v>2160</v>
      </c>
      <c r="S160" s="381"/>
      <c r="T160" s="194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94">
        <f t="shared" ca="1" si="25"/>
        <v>10</v>
      </c>
      <c r="V160" s="194">
        <f t="shared" ca="1" si="26"/>
        <v>0</v>
      </c>
      <c r="W160" s="381"/>
      <c r="X160" s="381"/>
      <c r="Y160" s="381"/>
      <c r="Z160" s="381"/>
      <c r="AA160" s="381"/>
      <c r="AB160" s="381"/>
      <c r="AC160" s="381"/>
      <c r="AD160" s="384"/>
      <c r="AE160" s="379"/>
      <c r="AF160" s="379"/>
      <c r="AG160" s="385"/>
      <c r="AH160" s="386" t="s">
        <v>880</v>
      </c>
      <c r="AI160" s="386"/>
      <c r="AJ160" s="386"/>
      <c r="AK160" s="386"/>
      <c r="AL160" s="386"/>
      <c r="AM160" s="386"/>
      <c r="AN160" s="386"/>
      <c r="AO160" s="386"/>
      <c r="AP160" s="386"/>
      <c r="AQ160" s="386" t="s">
        <v>14</v>
      </c>
      <c r="AR160" s="386"/>
      <c r="AS160" s="387"/>
      <c r="AT160" s="386"/>
      <c r="AU160" s="383"/>
      <c r="AV160" s="388"/>
      <c r="AW160" s="386"/>
      <c r="AX160" s="386"/>
      <c r="AY160" s="387"/>
      <c r="AZ160" s="386"/>
      <c r="BA160" s="383"/>
      <c r="BB160" s="388"/>
      <c r="BC160" s="386"/>
    </row>
    <row r="161" spans="1:55" ht="19.5" customHeight="1">
      <c r="A161" s="379"/>
      <c r="B161" s="380" t="s">
        <v>4637</v>
      </c>
      <c r="C161" s="380" t="s">
        <v>4638</v>
      </c>
      <c r="D161" s="380" t="s">
        <v>4655</v>
      </c>
      <c r="E161" s="380" t="s">
        <v>4667</v>
      </c>
      <c r="F161" s="193" t="s">
        <v>4632</v>
      </c>
      <c r="G161" s="380" t="s">
        <v>4668</v>
      </c>
      <c r="H161" s="381"/>
      <c r="I161" s="382" t="s">
        <v>683</v>
      </c>
      <c r="J161" s="383">
        <v>10</v>
      </c>
      <c r="K161" s="383"/>
      <c r="L161" s="383">
        <v>10</v>
      </c>
      <c r="M161" s="381">
        <v>0.1</v>
      </c>
      <c r="N161" s="381">
        <f t="shared" si="27"/>
        <v>1</v>
      </c>
      <c r="O161" s="381" t="s">
        <v>674</v>
      </c>
      <c r="P161" s="381" t="s">
        <v>14</v>
      </c>
      <c r="Q161" s="381" t="s">
        <v>682</v>
      </c>
      <c r="R161" s="381" t="s">
        <v>2160</v>
      </c>
      <c r="S161" s="381"/>
      <c r="T161" s="19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94">
        <f t="shared" ca="1" si="25"/>
        <v>10</v>
      </c>
      <c r="V161" s="194">
        <f t="shared" ca="1" si="26"/>
        <v>0</v>
      </c>
      <c r="W161" s="381"/>
      <c r="X161" s="381"/>
      <c r="Y161" s="381"/>
      <c r="Z161" s="381"/>
      <c r="AA161" s="381"/>
      <c r="AB161" s="381"/>
      <c r="AC161" s="381"/>
      <c r="AD161" s="384"/>
      <c r="AE161" s="379"/>
      <c r="AF161" s="379"/>
      <c r="AG161" s="385"/>
      <c r="AH161" s="386" t="s">
        <v>880</v>
      </c>
      <c r="AI161" s="386"/>
      <c r="AJ161" s="386"/>
      <c r="AK161" s="386"/>
      <c r="AL161" s="386"/>
      <c r="AM161" s="386"/>
      <c r="AN161" s="386"/>
      <c r="AO161" s="386"/>
      <c r="AP161" s="386"/>
      <c r="AQ161" s="386" t="s">
        <v>14</v>
      </c>
      <c r="AR161" s="386"/>
      <c r="AS161" s="387"/>
      <c r="AT161" s="386"/>
      <c r="AU161" s="383"/>
      <c r="AV161" s="388"/>
      <c r="AW161" s="386"/>
      <c r="AX161" s="386"/>
      <c r="AY161" s="387"/>
      <c r="AZ161" s="386"/>
      <c r="BA161" s="383"/>
      <c r="BB161" s="388"/>
      <c r="BC161" s="386"/>
    </row>
    <row r="162" spans="1:55" ht="19.5" customHeight="1">
      <c r="A162" s="379"/>
      <c r="B162" s="380" t="s">
        <v>4637</v>
      </c>
      <c r="C162" s="380" t="s">
        <v>4638</v>
      </c>
      <c r="D162" s="380" t="s">
        <v>4669</v>
      </c>
      <c r="E162" s="380" t="s">
        <v>4670</v>
      </c>
      <c r="F162" s="380" t="s">
        <v>4626</v>
      </c>
      <c r="G162" s="380" t="s">
        <v>4671</v>
      </c>
      <c r="H162" s="381">
        <v>1190</v>
      </c>
      <c r="I162" s="382" t="s">
        <v>702</v>
      </c>
      <c r="J162" s="383">
        <v>1</v>
      </c>
      <c r="K162" s="383"/>
      <c r="L162" s="383">
        <v>1</v>
      </c>
      <c r="M162" s="381">
        <v>12.7</v>
      </c>
      <c r="N162" s="381">
        <f t="shared" si="27"/>
        <v>12.7</v>
      </c>
      <c r="O162" s="381" t="s">
        <v>674</v>
      </c>
      <c r="P162" s="381" t="s">
        <v>11</v>
      </c>
      <c r="Q162" s="381" t="s">
        <v>786</v>
      </c>
      <c r="R162" s="381" t="s">
        <v>2160</v>
      </c>
      <c r="S162" s="381"/>
      <c r="T162" s="194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94">
        <f t="shared" ca="1" si="25"/>
        <v>1</v>
      </c>
      <c r="V162" s="194">
        <f t="shared" ca="1" si="26"/>
        <v>0</v>
      </c>
      <c r="W162" s="381"/>
      <c r="X162" s="381"/>
      <c r="Y162" s="381"/>
      <c r="Z162" s="381"/>
      <c r="AA162" s="381"/>
      <c r="AB162" s="381"/>
      <c r="AC162" s="381"/>
      <c r="AD162" s="384"/>
      <c r="AE162" s="379"/>
      <c r="AF162" s="379"/>
      <c r="AG162" s="385" t="s">
        <v>677</v>
      </c>
      <c r="AH162" s="386" t="s">
        <v>4645</v>
      </c>
      <c r="AI162" s="386"/>
      <c r="AJ162" s="386">
        <v>1</v>
      </c>
      <c r="AK162" s="386">
        <v>1</v>
      </c>
      <c r="AL162" s="386">
        <v>0</v>
      </c>
      <c r="AM162" s="386">
        <v>0</v>
      </c>
      <c r="AN162" s="386">
        <v>0</v>
      </c>
      <c r="AO162" s="386">
        <v>1</v>
      </c>
      <c r="AP162" s="386">
        <v>0</v>
      </c>
      <c r="AQ162" s="386" t="s">
        <v>2162</v>
      </c>
      <c r="AR162" s="386"/>
      <c r="AS162" s="387"/>
      <c r="AT162" s="386"/>
      <c r="AU162" s="383"/>
      <c r="AV162" s="388"/>
      <c r="AW162" s="386"/>
      <c r="AX162" s="386"/>
      <c r="AY162" s="387"/>
      <c r="AZ162" s="386"/>
      <c r="BA162" s="383"/>
      <c r="BB162" s="388"/>
      <c r="BC162" s="386"/>
    </row>
    <row r="163" spans="1:55" ht="19.5" customHeight="1">
      <c r="A163" s="379"/>
      <c r="B163" s="380" t="s">
        <v>4637</v>
      </c>
      <c r="C163" s="380" t="s">
        <v>4638</v>
      </c>
      <c r="D163" s="380" t="s">
        <v>4672</v>
      </c>
      <c r="E163" s="380" t="s">
        <v>4673</v>
      </c>
      <c r="F163" s="380" t="s">
        <v>4624</v>
      </c>
      <c r="G163" s="380" t="s">
        <v>4674</v>
      </c>
      <c r="H163" s="381"/>
      <c r="I163" s="382" t="s">
        <v>702</v>
      </c>
      <c r="J163" s="383">
        <v>1</v>
      </c>
      <c r="K163" s="383"/>
      <c r="L163" s="383">
        <v>1</v>
      </c>
      <c r="M163" s="381">
        <v>0.3</v>
      </c>
      <c r="N163" s="381">
        <f t="shared" si="27"/>
        <v>0.3</v>
      </c>
      <c r="O163" s="381" t="s">
        <v>674</v>
      </c>
      <c r="P163" s="381" t="s">
        <v>13</v>
      </c>
      <c r="Q163" s="381" t="s">
        <v>703</v>
      </c>
      <c r="R163" s="381" t="s">
        <v>2160</v>
      </c>
      <c r="S163" s="381"/>
      <c r="T163" s="19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94">
        <f t="shared" ca="1" si="25"/>
        <v>1</v>
      </c>
      <c r="V163" s="194">
        <f t="shared" ca="1" si="26"/>
        <v>0</v>
      </c>
      <c r="W163" s="381"/>
      <c r="X163" s="381"/>
      <c r="Y163" s="381"/>
      <c r="Z163" s="381"/>
      <c r="AA163" s="381"/>
      <c r="AB163" s="381"/>
      <c r="AC163" s="381"/>
      <c r="AD163" s="384"/>
      <c r="AE163" s="379"/>
      <c r="AF163" s="379"/>
      <c r="AG163" s="385" t="s">
        <v>677</v>
      </c>
      <c r="AH163" s="386" t="s">
        <v>4645</v>
      </c>
      <c r="AI163" s="386"/>
      <c r="AJ163" s="386">
        <v>0</v>
      </c>
      <c r="AK163" s="386">
        <v>0</v>
      </c>
      <c r="AL163" s="386">
        <v>0</v>
      </c>
      <c r="AM163" s="386">
        <v>0</v>
      </c>
      <c r="AN163" s="386">
        <v>0</v>
      </c>
      <c r="AO163" s="386">
        <v>0</v>
      </c>
      <c r="AP163" s="386">
        <v>0</v>
      </c>
      <c r="AQ163" s="386" t="s">
        <v>2162</v>
      </c>
      <c r="AR163" s="386"/>
      <c r="AS163" s="387"/>
      <c r="AT163" s="386"/>
      <c r="AU163" s="383"/>
      <c r="AV163" s="388"/>
      <c r="AW163" s="386"/>
      <c r="AX163" s="386"/>
      <c r="AY163" s="387"/>
      <c r="AZ163" s="386"/>
      <c r="BA163" s="383"/>
      <c r="BB163" s="388"/>
      <c r="BC163" s="386"/>
    </row>
    <row r="164" spans="1:55" ht="19.5" customHeight="1">
      <c r="A164" s="379"/>
      <c r="B164" s="380" t="s">
        <v>4637</v>
      </c>
      <c r="C164" s="380" t="s">
        <v>4638</v>
      </c>
      <c r="D164" s="380" t="s">
        <v>781</v>
      </c>
      <c r="E164" s="380" t="s">
        <v>4675</v>
      </c>
      <c r="F164" s="380" t="s">
        <v>4625</v>
      </c>
      <c r="G164" s="380" t="s">
        <v>4676</v>
      </c>
      <c r="H164" s="381"/>
      <c r="I164" s="382" t="s">
        <v>702</v>
      </c>
      <c r="J164" s="383">
        <v>1</v>
      </c>
      <c r="K164" s="383"/>
      <c r="L164" s="383">
        <v>1</v>
      </c>
      <c r="M164" s="381">
        <v>1.7</v>
      </c>
      <c r="N164" s="381">
        <f t="shared" si="27"/>
        <v>1.7</v>
      </c>
      <c r="O164" s="381" t="s">
        <v>674</v>
      </c>
      <c r="P164" s="381" t="s">
        <v>13</v>
      </c>
      <c r="Q164" s="381" t="s">
        <v>703</v>
      </c>
      <c r="R164" s="381" t="s">
        <v>2160</v>
      </c>
      <c r="S164" s="381"/>
      <c r="T164" s="194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94">
        <f t="shared" ca="1" si="25"/>
        <v>1</v>
      </c>
      <c r="V164" s="194">
        <f t="shared" ca="1" si="26"/>
        <v>0</v>
      </c>
      <c r="W164" s="381"/>
      <c r="X164" s="381"/>
      <c r="Y164" s="381"/>
      <c r="Z164" s="381"/>
      <c r="AA164" s="381"/>
      <c r="AB164" s="381"/>
      <c r="AC164" s="381"/>
      <c r="AD164" s="384"/>
      <c r="AE164" s="379"/>
      <c r="AF164" s="379"/>
      <c r="AG164" s="385" t="s">
        <v>677</v>
      </c>
      <c r="AH164" s="386" t="s">
        <v>4645</v>
      </c>
      <c r="AI164" s="386"/>
      <c r="AJ164" s="386">
        <v>0</v>
      </c>
      <c r="AK164" s="386">
        <v>0</v>
      </c>
      <c r="AL164" s="386">
        <v>0</v>
      </c>
      <c r="AM164" s="386">
        <v>0</v>
      </c>
      <c r="AN164" s="386">
        <v>0</v>
      </c>
      <c r="AO164" s="386">
        <v>0</v>
      </c>
      <c r="AP164" s="386">
        <v>0</v>
      </c>
      <c r="AQ164" s="386" t="s">
        <v>2162</v>
      </c>
      <c r="AR164" s="386"/>
      <c r="AS164" s="387"/>
      <c r="AT164" s="386"/>
      <c r="AU164" s="383"/>
      <c r="AV164" s="388"/>
      <c r="AW164" s="386"/>
      <c r="AX164" s="386"/>
      <c r="AY164" s="387"/>
      <c r="AZ164" s="386"/>
      <c r="BA164" s="383"/>
      <c r="BB164" s="388"/>
      <c r="BC164" s="386"/>
    </row>
    <row r="165" spans="1:55" ht="19.5" customHeight="1">
      <c r="A165" s="373"/>
      <c r="B165" s="374" t="s">
        <v>4677</v>
      </c>
      <c r="C165" s="374" t="s">
        <v>4678</v>
      </c>
      <c r="D165" s="374" t="s">
        <v>4679</v>
      </c>
      <c r="E165" s="374"/>
      <c r="F165" s="374"/>
      <c r="G165" s="374"/>
      <c r="H165" s="375"/>
      <c r="I165" s="376"/>
      <c r="J165" s="332"/>
      <c r="K165" s="332">
        <v>1</v>
      </c>
      <c r="L165" s="332"/>
      <c r="M165" s="375"/>
      <c r="N165" s="375">
        <v>197.7</v>
      </c>
      <c r="O165" s="375" t="s">
        <v>674</v>
      </c>
      <c r="P165" s="375"/>
      <c r="Q165" s="375"/>
      <c r="R165" s="375" t="s">
        <v>2160</v>
      </c>
      <c r="S165" s="375"/>
      <c r="T165" s="375"/>
      <c r="U165" s="375"/>
      <c r="V165" s="375"/>
      <c r="W165" s="375"/>
      <c r="X165" s="375"/>
      <c r="Y165" s="375"/>
      <c r="Z165" s="375"/>
      <c r="AA165" s="375"/>
      <c r="AB165" s="375"/>
      <c r="AC165" s="375"/>
      <c r="AD165" s="377" t="s">
        <v>4714</v>
      </c>
      <c r="AE165" s="373" t="s">
        <v>4642</v>
      </c>
      <c r="AF165" s="373"/>
      <c r="AG165" s="378" t="s">
        <v>677</v>
      </c>
      <c r="AH165" s="328" t="s">
        <v>880</v>
      </c>
      <c r="AI165" s="328"/>
      <c r="AJ165" s="328"/>
      <c r="AK165" s="328"/>
      <c r="AL165" s="328"/>
      <c r="AM165" s="328"/>
      <c r="AN165" s="328"/>
      <c r="AO165" s="328"/>
      <c r="AP165" s="328"/>
      <c r="AQ165" s="328" t="s">
        <v>2162</v>
      </c>
      <c r="AR165" s="328"/>
      <c r="AS165" s="329"/>
      <c r="AT165" s="328"/>
      <c r="AU165" s="332"/>
      <c r="AV165" s="333"/>
      <c r="AW165" s="328"/>
      <c r="AX165" s="328"/>
      <c r="AY165" s="329"/>
      <c r="AZ165" s="328"/>
      <c r="BA165" s="332"/>
      <c r="BB165" s="333"/>
      <c r="BC165" s="328"/>
    </row>
    <row r="166" spans="1:55" ht="19.5" customHeight="1">
      <c r="A166" s="379"/>
      <c r="B166" s="380" t="s">
        <v>4677</v>
      </c>
      <c r="C166" s="380" t="s">
        <v>4678</v>
      </c>
      <c r="D166" s="380" t="s">
        <v>699</v>
      </c>
      <c r="E166" s="380" t="s">
        <v>4680</v>
      </c>
      <c r="F166" s="380" t="s">
        <v>4602</v>
      </c>
      <c r="G166" s="380" t="s">
        <v>4681</v>
      </c>
      <c r="H166" s="381">
        <v>880</v>
      </c>
      <c r="I166" s="382" t="s">
        <v>702</v>
      </c>
      <c r="J166" s="383">
        <v>2</v>
      </c>
      <c r="K166" s="383"/>
      <c r="L166" s="383">
        <v>2</v>
      </c>
      <c r="M166" s="381">
        <v>11.3</v>
      </c>
      <c r="N166" s="381">
        <v>22.6</v>
      </c>
      <c r="O166" s="381" t="s">
        <v>674</v>
      </c>
      <c r="P166" s="381" t="s">
        <v>11</v>
      </c>
      <c r="Q166" s="381" t="s">
        <v>703</v>
      </c>
      <c r="R166" s="381" t="s">
        <v>2160</v>
      </c>
      <c r="S166" s="381"/>
      <c r="T166" s="194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94">
        <f t="shared" ref="U166:U182" ca="1" si="28">+L166-T166</f>
        <v>2</v>
      </c>
      <c r="V166" s="194">
        <f t="shared" ref="V166:V182" ca="1" si="29">ROUNDDOWN(T166/J166,0)</f>
        <v>0</v>
      </c>
      <c r="W166" s="381"/>
      <c r="X166" s="381"/>
      <c r="Y166" s="381"/>
      <c r="Z166" s="381"/>
      <c r="AA166" s="381"/>
      <c r="AB166" s="381"/>
      <c r="AC166" s="381"/>
      <c r="AD166" s="384"/>
      <c r="AE166" s="379"/>
      <c r="AF166" s="379"/>
      <c r="AG166" s="385" t="s">
        <v>677</v>
      </c>
      <c r="AH166" s="386" t="s">
        <v>4645</v>
      </c>
      <c r="AI166" s="386"/>
      <c r="AJ166" s="386">
        <v>0</v>
      </c>
      <c r="AK166" s="386">
        <v>0</v>
      </c>
      <c r="AL166" s="386">
        <v>0</v>
      </c>
      <c r="AM166" s="386">
        <v>1</v>
      </c>
      <c r="AN166" s="386">
        <v>0</v>
      </c>
      <c r="AO166" s="386">
        <v>0</v>
      </c>
      <c r="AP166" s="386">
        <v>0</v>
      </c>
      <c r="AQ166" s="386" t="s">
        <v>2162</v>
      </c>
      <c r="AR166" s="386"/>
      <c r="AS166" s="387"/>
      <c r="AT166" s="386"/>
      <c r="AU166" s="383"/>
      <c r="AV166" s="388"/>
      <c r="AW166" s="386"/>
      <c r="AX166" s="386"/>
      <c r="AY166" s="387"/>
      <c r="AZ166" s="386"/>
      <c r="BA166" s="383"/>
      <c r="BB166" s="388"/>
      <c r="BC166" s="386"/>
    </row>
    <row r="167" spans="1:55" ht="19.5" customHeight="1">
      <c r="A167" s="379"/>
      <c r="B167" s="380" t="s">
        <v>4677</v>
      </c>
      <c r="C167" s="380" t="s">
        <v>4678</v>
      </c>
      <c r="D167" s="380" t="s">
        <v>699</v>
      </c>
      <c r="E167" s="380" t="s">
        <v>4682</v>
      </c>
      <c r="F167" s="380" t="s">
        <v>4603</v>
      </c>
      <c r="G167" s="380" t="s">
        <v>4681</v>
      </c>
      <c r="H167" s="381">
        <v>1490</v>
      </c>
      <c r="I167" s="382" t="s">
        <v>702</v>
      </c>
      <c r="J167" s="383">
        <v>2</v>
      </c>
      <c r="K167" s="383"/>
      <c r="L167" s="383">
        <v>2</v>
      </c>
      <c r="M167" s="381">
        <v>19.2</v>
      </c>
      <c r="N167" s="381">
        <v>38.4</v>
      </c>
      <c r="O167" s="381" t="s">
        <v>674</v>
      </c>
      <c r="P167" s="381" t="s">
        <v>11</v>
      </c>
      <c r="Q167" s="381" t="s">
        <v>703</v>
      </c>
      <c r="R167" s="381" t="s">
        <v>2160</v>
      </c>
      <c r="S167" s="381"/>
      <c r="T167" s="19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94">
        <f t="shared" ca="1" si="28"/>
        <v>2</v>
      </c>
      <c r="V167" s="194">
        <f t="shared" ca="1" si="29"/>
        <v>0</v>
      </c>
      <c r="W167" s="381"/>
      <c r="X167" s="381"/>
      <c r="Y167" s="381"/>
      <c r="Z167" s="381"/>
      <c r="AA167" s="381"/>
      <c r="AB167" s="381"/>
      <c r="AC167" s="381"/>
      <c r="AD167" s="384"/>
      <c r="AE167" s="379"/>
      <c r="AF167" s="379"/>
      <c r="AG167" s="385" t="s">
        <v>677</v>
      </c>
      <c r="AH167" s="386" t="s">
        <v>4645</v>
      </c>
      <c r="AI167" s="386"/>
      <c r="AJ167" s="386">
        <v>0</v>
      </c>
      <c r="AK167" s="386">
        <v>0</v>
      </c>
      <c r="AL167" s="386">
        <v>0</v>
      </c>
      <c r="AM167" s="386">
        <v>1</v>
      </c>
      <c r="AN167" s="386">
        <v>0</v>
      </c>
      <c r="AO167" s="386">
        <v>0</v>
      </c>
      <c r="AP167" s="386">
        <v>0</v>
      </c>
      <c r="AQ167" s="386" t="s">
        <v>2162</v>
      </c>
      <c r="AR167" s="386"/>
      <c r="AS167" s="387"/>
      <c r="AT167" s="386"/>
      <c r="AU167" s="383"/>
      <c r="AV167" s="388"/>
      <c r="AW167" s="386"/>
      <c r="AX167" s="386"/>
      <c r="AY167" s="387"/>
      <c r="AZ167" s="386"/>
      <c r="BA167" s="383"/>
      <c r="BB167" s="388"/>
      <c r="BC167" s="386"/>
    </row>
    <row r="168" spans="1:55" ht="19.5" customHeight="1">
      <c r="A168" s="379"/>
      <c r="B168" s="380" t="s">
        <v>4677</v>
      </c>
      <c r="C168" s="380" t="s">
        <v>4678</v>
      </c>
      <c r="D168" s="380" t="s">
        <v>781</v>
      </c>
      <c r="E168" s="380">
        <v>20</v>
      </c>
      <c r="F168" s="380" t="s">
        <v>4608</v>
      </c>
      <c r="G168" s="380" t="s">
        <v>4683</v>
      </c>
      <c r="H168" s="381"/>
      <c r="I168" s="382" t="s">
        <v>702</v>
      </c>
      <c r="J168" s="383">
        <v>1</v>
      </c>
      <c r="K168" s="383"/>
      <c r="L168" s="383">
        <v>1</v>
      </c>
      <c r="M168" s="381">
        <v>88.5</v>
      </c>
      <c r="N168" s="381">
        <v>88.5</v>
      </c>
      <c r="O168" s="381" t="s">
        <v>674</v>
      </c>
      <c r="P168" s="381" t="s">
        <v>13</v>
      </c>
      <c r="Q168" s="381" t="s">
        <v>703</v>
      </c>
      <c r="R168" s="381" t="s">
        <v>2160</v>
      </c>
      <c r="S168" s="381"/>
      <c r="T168" s="19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94">
        <f t="shared" ca="1" si="28"/>
        <v>1</v>
      </c>
      <c r="V168" s="194">
        <f t="shared" ca="1" si="29"/>
        <v>0</v>
      </c>
      <c r="W168" s="381"/>
      <c r="X168" s="381"/>
      <c r="Y168" s="381"/>
      <c r="Z168" s="381"/>
      <c r="AA168" s="381"/>
      <c r="AB168" s="381"/>
      <c r="AC168" s="381"/>
      <c r="AD168" s="384"/>
      <c r="AE168" s="379"/>
      <c r="AF168" s="379"/>
      <c r="AG168" s="385" t="s">
        <v>677</v>
      </c>
      <c r="AH168" s="386" t="s">
        <v>4645</v>
      </c>
      <c r="AI168" s="386"/>
      <c r="AJ168" s="386">
        <v>0</v>
      </c>
      <c r="AK168" s="386">
        <v>0</v>
      </c>
      <c r="AL168" s="386">
        <v>0</v>
      </c>
      <c r="AM168" s="386">
        <v>0</v>
      </c>
      <c r="AN168" s="386">
        <v>0</v>
      </c>
      <c r="AO168" s="386">
        <v>0</v>
      </c>
      <c r="AP168" s="386">
        <v>0</v>
      </c>
      <c r="AQ168" s="386" t="s">
        <v>2162</v>
      </c>
      <c r="AR168" s="386"/>
      <c r="AS168" s="387"/>
      <c r="AT168" s="386"/>
      <c r="AU168" s="383"/>
      <c r="AV168" s="388"/>
      <c r="AW168" s="386"/>
      <c r="AX168" s="386"/>
      <c r="AY168" s="387"/>
      <c r="AZ168" s="386"/>
      <c r="BA168" s="383"/>
      <c r="BB168" s="388"/>
      <c r="BC168" s="386"/>
    </row>
    <row r="169" spans="1:55" ht="19.5" customHeight="1">
      <c r="A169" s="379"/>
      <c r="B169" s="380" t="s">
        <v>4677</v>
      </c>
      <c r="C169" s="380" t="s">
        <v>4678</v>
      </c>
      <c r="D169" s="380" t="s">
        <v>4684</v>
      </c>
      <c r="E169" s="380">
        <v>21</v>
      </c>
      <c r="F169" s="380" t="s">
        <v>4609</v>
      </c>
      <c r="G169" s="380" t="s">
        <v>4685</v>
      </c>
      <c r="H169" s="381"/>
      <c r="I169" s="382" t="s">
        <v>702</v>
      </c>
      <c r="J169" s="383">
        <v>3</v>
      </c>
      <c r="K169" s="383"/>
      <c r="L169" s="383">
        <v>3</v>
      </c>
      <c r="M169" s="381">
        <v>4.4000000000000004</v>
      </c>
      <c r="N169" s="381">
        <v>13.2</v>
      </c>
      <c r="O169" s="381" t="s">
        <v>674</v>
      </c>
      <c r="P169" s="381" t="s">
        <v>13</v>
      </c>
      <c r="Q169" s="381" t="s">
        <v>703</v>
      </c>
      <c r="R169" s="381" t="s">
        <v>2160</v>
      </c>
      <c r="S169" s="381"/>
      <c r="T169" s="19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94">
        <f t="shared" ca="1" si="28"/>
        <v>3</v>
      </c>
      <c r="V169" s="194">
        <f t="shared" ca="1" si="29"/>
        <v>0</v>
      </c>
      <c r="W169" s="381"/>
      <c r="X169" s="381"/>
      <c r="Y169" s="381"/>
      <c r="Z169" s="381"/>
      <c r="AA169" s="381"/>
      <c r="AB169" s="381"/>
      <c r="AC169" s="381"/>
      <c r="AD169" s="384"/>
      <c r="AE169" s="379"/>
      <c r="AF169" s="379"/>
      <c r="AG169" s="385" t="s">
        <v>677</v>
      </c>
      <c r="AH169" s="386" t="s">
        <v>4645</v>
      </c>
      <c r="AI169" s="386"/>
      <c r="AJ169" s="386">
        <v>0</v>
      </c>
      <c r="AK169" s="386">
        <v>0</v>
      </c>
      <c r="AL169" s="386">
        <v>0</v>
      </c>
      <c r="AM169" s="386">
        <v>0</v>
      </c>
      <c r="AN169" s="386">
        <v>0</v>
      </c>
      <c r="AO169" s="386">
        <v>0</v>
      </c>
      <c r="AP169" s="386">
        <v>0</v>
      </c>
      <c r="AQ169" s="386" t="s">
        <v>2162</v>
      </c>
      <c r="AR169" s="386"/>
      <c r="AS169" s="387"/>
      <c r="AT169" s="386"/>
      <c r="AU169" s="383"/>
      <c r="AV169" s="388"/>
      <c r="AW169" s="386"/>
      <c r="AX169" s="386"/>
      <c r="AY169" s="387"/>
      <c r="AZ169" s="386"/>
      <c r="BA169" s="383"/>
      <c r="BB169" s="388"/>
      <c r="BC169" s="386"/>
    </row>
    <row r="170" spans="1:55" ht="19.5" customHeight="1">
      <c r="A170" s="379"/>
      <c r="B170" s="380" t="s">
        <v>4677</v>
      </c>
      <c r="C170" s="380" t="s">
        <v>4678</v>
      </c>
      <c r="D170" s="380" t="s">
        <v>4684</v>
      </c>
      <c r="E170" s="380">
        <v>22</v>
      </c>
      <c r="F170" s="380" t="s">
        <v>4610</v>
      </c>
      <c r="G170" s="380" t="s">
        <v>4686</v>
      </c>
      <c r="H170" s="381"/>
      <c r="I170" s="382" t="s">
        <v>702</v>
      </c>
      <c r="J170" s="383">
        <v>4</v>
      </c>
      <c r="K170" s="383"/>
      <c r="L170" s="383">
        <v>4</v>
      </c>
      <c r="M170" s="381">
        <v>0.9</v>
      </c>
      <c r="N170" s="381">
        <v>3.6</v>
      </c>
      <c r="O170" s="381" t="s">
        <v>674</v>
      </c>
      <c r="P170" s="381" t="s">
        <v>13</v>
      </c>
      <c r="Q170" s="381" t="s">
        <v>703</v>
      </c>
      <c r="R170" s="381" t="s">
        <v>2160</v>
      </c>
      <c r="S170" s="381"/>
      <c r="T170" s="19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94">
        <f t="shared" ca="1" si="28"/>
        <v>4</v>
      </c>
      <c r="V170" s="194">
        <f t="shared" ca="1" si="29"/>
        <v>0</v>
      </c>
      <c r="W170" s="381"/>
      <c r="X170" s="381"/>
      <c r="Y170" s="381"/>
      <c r="Z170" s="381"/>
      <c r="AA170" s="381"/>
      <c r="AB170" s="381"/>
      <c r="AC170" s="381"/>
      <c r="AD170" s="384"/>
      <c r="AE170" s="379"/>
      <c r="AF170" s="379"/>
      <c r="AG170" s="385" t="s">
        <v>677</v>
      </c>
      <c r="AH170" s="386" t="s">
        <v>4645</v>
      </c>
      <c r="AI170" s="386"/>
      <c r="AJ170" s="386">
        <v>0</v>
      </c>
      <c r="AK170" s="386">
        <v>0</v>
      </c>
      <c r="AL170" s="386">
        <v>0</v>
      </c>
      <c r="AM170" s="386">
        <v>0</v>
      </c>
      <c r="AN170" s="386">
        <v>0</v>
      </c>
      <c r="AO170" s="386">
        <v>0</v>
      </c>
      <c r="AP170" s="386">
        <v>0</v>
      </c>
      <c r="AQ170" s="386" t="s">
        <v>2162</v>
      </c>
      <c r="AR170" s="386"/>
      <c r="AS170" s="387"/>
      <c r="AT170" s="386"/>
      <c r="AU170" s="383"/>
      <c r="AV170" s="388"/>
      <c r="AW170" s="386"/>
      <c r="AX170" s="386"/>
      <c r="AY170" s="387"/>
      <c r="AZ170" s="386"/>
      <c r="BA170" s="383"/>
      <c r="BB170" s="388"/>
      <c r="BC170" s="386"/>
    </row>
    <row r="171" spans="1:55" ht="19.5" customHeight="1">
      <c r="A171" s="379"/>
      <c r="B171" s="380" t="s">
        <v>4677</v>
      </c>
      <c r="C171" s="380" t="s">
        <v>4678</v>
      </c>
      <c r="D171" s="380" t="s">
        <v>4687</v>
      </c>
      <c r="E171" s="380">
        <v>27</v>
      </c>
      <c r="F171" s="380" t="s">
        <v>4611</v>
      </c>
      <c r="G171" s="380" t="s">
        <v>4688</v>
      </c>
      <c r="H171" s="381"/>
      <c r="I171" s="382" t="s">
        <v>754</v>
      </c>
      <c r="J171" s="383">
        <v>1</v>
      </c>
      <c r="K171" s="383"/>
      <c r="L171" s="383">
        <v>1</v>
      </c>
      <c r="M171" s="381">
        <v>12.9</v>
      </c>
      <c r="N171" s="381">
        <v>12.9</v>
      </c>
      <c r="O171" s="381" t="s">
        <v>674</v>
      </c>
      <c r="P171" s="381" t="s">
        <v>13</v>
      </c>
      <c r="Q171" s="381" t="s">
        <v>786</v>
      </c>
      <c r="R171" s="381" t="s">
        <v>2160</v>
      </c>
      <c r="S171" s="381"/>
      <c r="T171" s="19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94">
        <f t="shared" ca="1" si="28"/>
        <v>1</v>
      </c>
      <c r="V171" s="194">
        <f t="shared" ca="1" si="29"/>
        <v>0</v>
      </c>
      <c r="W171" s="381"/>
      <c r="X171" s="381"/>
      <c r="Y171" s="381"/>
      <c r="Z171" s="381"/>
      <c r="AA171" s="381"/>
      <c r="AB171" s="381"/>
      <c r="AC171" s="381"/>
      <c r="AD171" s="384"/>
      <c r="AE171" s="379"/>
      <c r="AF171" s="379"/>
      <c r="AG171" s="385" t="s">
        <v>677</v>
      </c>
      <c r="AH171" s="386" t="s">
        <v>4645</v>
      </c>
      <c r="AI171" s="386"/>
      <c r="AJ171" s="386">
        <v>1</v>
      </c>
      <c r="AK171" s="386">
        <v>0</v>
      </c>
      <c r="AL171" s="386">
        <v>1</v>
      </c>
      <c r="AM171" s="386">
        <v>0</v>
      </c>
      <c r="AN171" s="386">
        <v>0</v>
      </c>
      <c r="AO171" s="386">
        <v>0</v>
      </c>
      <c r="AP171" s="386">
        <v>0</v>
      </c>
      <c r="AQ171" s="386" t="s">
        <v>2162</v>
      </c>
      <c r="AR171" s="386"/>
      <c r="AS171" s="387"/>
      <c r="AT171" s="386"/>
      <c r="AU171" s="383"/>
      <c r="AV171" s="388"/>
      <c r="AW171" s="386"/>
      <c r="AX171" s="386"/>
      <c r="AY171" s="387"/>
      <c r="AZ171" s="386"/>
      <c r="BA171" s="383"/>
      <c r="BB171" s="388"/>
      <c r="BC171" s="386"/>
    </row>
    <row r="172" spans="1:55" ht="19.5" customHeight="1">
      <c r="A172" s="379"/>
      <c r="B172" s="380" t="s">
        <v>4677</v>
      </c>
      <c r="C172" s="380" t="s">
        <v>4678</v>
      </c>
      <c r="D172" s="380" t="s">
        <v>4689</v>
      </c>
      <c r="E172" s="380">
        <v>28</v>
      </c>
      <c r="F172" s="380" t="s">
        <v>4612</v>
      </c>
      <c r="G172" s="380" t="s">
        <v>4690</v>
      </c>
      <c r="H172" s="381">
        <v>64</v>
      </c>
      <c r="I172" s="382" t="s">
        <v>4691</v>
      </c>
      <c r="J172" s="383">
        <v>8</v>
      </c>
      <c r="K172" s="383"/>
      <c r="L172" s="383">
        <v>8</v>
      </c>
      <c r="M172" s="381">
        <v>0.15</v>
      </c>
      <c r="N172" s="381">
        <v>1.2</v>
      </c>
      <c r="O172" s="381" t="s">
        <v>674</v>
      </c>
      <c r="P172" s="381" t="s">
        <v>11</v>
      </c>
      <c r="Q172" s="381" t="s">
        <v>786</v>
      </c>
      <c r="R172" s="381" t="s">
        <v>2160</v>
      </c>
      <c r="S172" s="381"/>
      <c r="T172" s="19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94">
        <f t="shared" ca="1" si="28"/>
        <v>8</v>
      </c>
      <c r="V172" s="194">
        <f t="shared" ca="1" si="29"/>
        <v>0</v>
      </c>
      <c r="W172" s="381"/>
      <c r="X172" s="381"/>
      <c r="Y172" s="381"/>
      <c r="Z172" s="381"/>
      <c r="AA172" s="381"/>
      <c r="AB172" s="381"/>
      <c r="AC172" s="381"/>
      <c r="AD172" s="384"/>
      <c r="AE172" s="379"/>
      <c r="AF172" s="379"/>
      <c r="AG172" s="385" t="s">
        <v>677</v>
      </c>
      <c r="AH172" s="386" t="s">
        <v>4645</v>
      </c>
      <c r="AI172" s="386"/>
      <c r="AJ172" s="386">
        <v>0</v>
      </c>
      <c r="AK172" s="386">
        <v>0</v>
      </c>
      <c r="AL172" s="386">
        <v>0</v>
      </c>
      <c r="AM172" s="386">
        <v>0</v>
      </c>
      <c r="AN172" s="386">
        <v>1</v>
      </c>
      <c r="AO172" s="386">
        <v>0</v>
      </c>
      <c r="AP172" s="386">
        <v>0</v>
      </c>
      <c r="AQ172" s="386" t="s">
        <v>2162</v>
      </c>
      <c r="AR172" s="386"/>
      <c r="AS172" s="387"/>
      <c r="AT172" s="386"/>
      <c r="AU172" s="383"/>
      <c r="AV172" s="388"/>
      <c r="AW172" s="386"/>
      <c r="AX172" s="386"/>
      <c r="AY172" s="387"/>
      <c r="AZ172" s="386"/>
      <c r="BA172" s="383"/>
      <c r="BB172" s="388"/>
      <c r="BC172" s="386"/>
    </row>
    <row r="173" spans="1:55" ht="19.5" customHeight="1">
      <c r="A173" s="379"/>
      <c r="B173" s="380" t="s">
        <v>4677</v>
      </c>
      <c r="C173" s="380" t="s">
        <v>4678</v>
      </c>
      <c r="D173" s="380" t="s">
        <v>2135</v>
      </c>
      <c r="E173" s="380">
        <v>29</v>
      </c>
      <c r="F173" s="380" t="s">
        <v>4613</v>
      </c>
      <c r="G173" s="380" t="s">
        <v>4692</v>
      </c>
      <c r="H173" s="381"/>
      <c r="I173" s="382" t="s">
        <v>4691</v>
      </c>
      <c r="J173" s="383">
        <v>16</v>
      </c>
      <c r="K173" s="383"/>
      <c r="L173" s="383">
        <v>16</v>
      </c>
      <c r="M173" s="381">
        <v>7.0000000000000007E-2</v>
      </c>
      <c r="N173" s="381">
        <v>1.1200000000000001</v>
      </c>
      <c r="O173" s="381" t="s">
        <v>674</v>
      </c>
      <c r="P173" s="381" t="s">
        <v>13</v>
      </c>
      <c r="Q173" s="381" t="s">
        <v>703</v>
      </c>
      <c r="R173" s="381" t="s">
        <v>2160</v>
      </c>
      <c r="S173" s="381"/>
      <c r="T173" s="19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94">
        <f t="shared" ca="1" si="28"/>
        <v>16</v>
      </c>
      <c r="V173" s="194">
        <f t="shared" ca="1" si="29"/>
        <v>0</v>
      </c>
      <c r="W173" s="381"/>
      <c r="X173" s="381"/>
      <c r="Y173" s="381"/>
      <c r="Z173" s="381"/>
      <c r="AA173" s="381"/>
      <c r="AB173" s="381"/>
      <c r="AC173" s="381"/>
      <c r="AD173" s="384"/>
      <c r="AE173" s="379"/>
      <c r="AF173" s="379"/>
      <c r="AG173" s="385" t="s">
        <v>677</v>
      </c>
      <c r="AH173" s="386" t="s">
        <v>4645</v>
      </c>
      <c r="AI173" s="386"/>
      <c r="AJ173" s="386">
        <v>1</v>
      </c>
      <c r="AK173" s="386">
        <v>0</v>
      </c>
      <c r="AL173" s="386">
        <v>0</v>
      </c>
      <c r="AM173" s="386">
        <v>0</v>
      </c>
      <c r="AN173" s="386">
        <v>0</v>
      </c>
      <c r="AO173" s="386">
        <v>0</v>
      </c>
      <c r="AP173" s="386">
        <v>0</v>
      </c>
      <c r="AQ173" s="386" t="s">
        <v>2162</v>
      </c>
      <c r="AR173" s="386"/>
      <c r="AS173" s="387"/>
      <c r="AT173" s="386"/>
      <c r="AU173" s="383"/>
      <c r="AV173" s="388"/>
      <c r="AW173" s="386"/>
      <c r="AX173" s="386"/>
      <c r="AY173" s="387"/>
      <c r="AZ173" s="386"/>
      <c r="BA173" s="383"/>
      <c r="BB173" s="388"/>
      <c r="BC173" s="386"/>
    </row>
    <row r="174" spans="1:55" ht="19.5" customHeight="1">
      <c r="A174" s="379"/>
      <c r="B174" s="380" t="s">
        <v>4677</v>
      </c>
      <c r="C174" s="380" t="s">
        <v>4678</v>
      </c>
      <c r="D174" s="380" t="s">
        <v>4693</v>
      </c>
      <c r="E174" s="380">
        <v>30</v>
      </c>
      <c r="F174" s="193" t="s">
        <v>4614</v>
      </c>
      <c r="G174" s="380" t="s">
        <v>4694</v>
      </c>
      <c r="H174" s="381"/>
      <c r="I174" s="382" t="s">
        <v>4691</v>
      </c>
      <c r="J174" s="383">
        <v>16</v>
      </c>
      <c r="K174" s="383"/>
      <c r="L174" s="383">
        <v>16</v>
      </c>
      <c r="M174" s="381">
        <v>0.01</v>
      </c>
      <c r="N174" s="381">
        <v>0.16</v>
      </c>
      <c r="O174" s="381" t="s">
        <v>674</v>
      </c>
      <c r="P174" s="381" t="s">
        <v>14</v>
      </c>
      <c r="Q174" s="381" t="s">
        <v>682</v>
      </c>
      <c r="R174" s="381" t="s">
        <v>2160</v>
      </c>
      <c r="S174" s="381"/>
      <c r="T174" s="19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94">
        <f t="shared" ca="1" si="28"/>
        <v>16</v>
      </c>
      <c r="V174" s="194">
        <f t="shared" ca="1" si="29"/>
        <v>0</v>
      </c>
      <c r="W174" s="381"/>
      <c r="X174" s="381"/>
      <c r="Y174" s="381"/>
      <c r="Z174" s="381"/>
      <c r="AA174" s="381"/>
      <c r="AB174" s="381"/>
      <c r="AC174" s="381"/>
      <c r="AD174" s="384"/>
      <c r="AE174" s="379"/>
      <c r="AF174" s="379"/>
      <c r="AG174" s="385"/>
      <c r="AH174" s="386" t="s">
        <v>880</v>
      </c>
      <c r="AI174" s="386"/>
      <c r="AJ174" s="386"/>
      <c r="AK174" s="386"/>
      <c r="AL174" s="386"/>
      <c r="AM174" s="386"/>
      <c r="AN174" s="386"/>
      <c r="AO174" s="386"/>
      <c r="AP174" s="386"/>
      <c r="AQ174" s="386" t="s">
        <v>14</v>
      </c>
      <c r="AR174" s="386"/>
      <c r="AS174" s="387"/>
      <c r="AT174" s="386"/>
      <c r="AU174" s="383"/>
      <c r="AV174" s="388"/>
      <c r="AW174" s="386"/>
      <c r="AX174" s="386"/>
      <c r="AY174" s="387"/>
      <c r="AZ174" s="386"/>
      <c r="BA174" s="383"/>
      <c r="BB174" s="388"/>
      <c r="BC174" s="386"/>
    </row>
    <row r="175" spans="1:55" ht="19.5" customHeight="1">
      <c r="A175" s="379"/>
      <c r="B175" s="380" t="s">
        <v>4677</v>
      </c>
      <c r="C175" s="380" t="s">
        <v>4678</v>
      </c>
      <c r="D175" s="380" t="s">
        <v>4695</v>
      </c>
      <c r="E175" s="380">
        <v>31</v>
      </c>
      <c r="F175" s="193" t="s">
        <v>4615</v>
      </c>
      <c r="G175" s="380" t="s">
        <v>4696</v>
      </c>
      <c r="H175" s="381"/>
      <c r="I175" s="382" t="s">
        <v>4697</v>
      </c>
      <c r="J175" s="383">
        <v>1</v>
      </c>
      <c r="K175" s="383"/>
      <c r="L175" s="383">
        <v>1</v>
      </c>
      <c r="M175" s="381">
        <v>0.12</v>
      </c>
      <c r="N175" s="381">
        <v>0.12</v>
      </c>
      <c r="O175" s="381" t="s">
        <v>674</v>
      </c>
      <c r="P175" s="381" t="s">
        <v>14</v>
      </c>
      <c r="Q175" s="381" t="s">
        <v>682</v>
      </c>
      <c r="R175" s="381" t="s">
        <v>2160</v>
      </c>
      <c r="S175" s="381"/>
      <c r="T175" s="19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94">
        <f t="shared" ca="1" si="28"/>
        <v>1</v>
      </c>
      <c r="V175" s="194">
        <f t="shared" ca="1" si="29"/>
        <v>0</v>
      </c>
      <c r="W175" s="381"/>
      <c r="X175" s="381"/>
      <c r="Y175" s="381"/>
      <c r="Z175" s="381"/>
      <c r="AA175" s="381"/>
      <c r="AB175" s="381"/>
      <c r="AC175" s="381"/>
      <c r="AD175" s="384"/>
      <c r="AE175" s="379"/>
      <c r="AF175" s="379"/>
      <c r="AG175" s="385"/>
      <c r="AH175" s="386" t="s">
        <v>880</v>
      </c>
      <c r="AI175" s="386"/>
      <c r="AJ175" s="386"/>
      <c r="AK175" s="386"/>
      <c r="AL175" s="386"/>
      <c r="AM175" s="386"/>
      <c r="AN175" s="386"/>
      <c r="AO175" s="386"/>
      <c r="AP175" s="386"/>
      <c r="AQ175" s="386" t="s">
        <v>14</v>
      </c>
      <c r="AR175" s="386"/>
      <c r="AS175" s="387"/>
      <c r="AT175" s="386"/>
      <c r="AU175" s="383"/>
      <c r="AV175" s="388"/>
      <c r="AW175" s="386"/>
      <c r="AX175" s="386"/>
      <c r="AY175" s="387"/>
      <c r="AZ175" s="386"/>
      <c r="BA175" s="383"/>
      <c r="BB175" s="388"/>
      <c r="BC175" s="386"/>
    </row>
    <row r="176" spans="1:55" ht="19.5" customHeight="1">
      <c r="A176" s="379"/>
      <c r="B176" s="380" t="s">
        <v>4677</v>
      </c>
      <c r="C176" s="380" t="s">
        <v>4678</v>
      </c>
      <c r="D176" s="380" t="s">
        <v>4698</v>
      </c>
      <c r="E176" s="380">
        <v>32</v>
      </c>
      <c r="F176" s="193" t="s">
        <v>4616</v>
      </c>
      <c r="G176" s="380" t="s">
        <v>4699</v>
      </c>
      <c r="H176" s="381"/>
      <c r="I176" s="382" t="s">
        <v>4700</v>
      </c>
      <c r="J176" s="383">
        <v>1</v>
      </c>
      <c r="K176" s="383"/>
      <c r="L176" s="383">
        <v>1</v>
      </c>
      <c r="M176" s="381">
        <v>0.1</v>
      </c>
      <c r="N176" s="381">
        <v>0.1</v>
      </c>
      <c r="O176" s="381" t="s">
        <v>674</v>
      </c>
      <c r="P176" s="381" t="s">
        <v>14</v>
      </c>
      <c r="Q176" s="381" t="s">
        <v>682</v>
      </c>
      <c r="R176" s="381" t="s">
        <v>2160</v>
      </c>
      <c r="S176" s="381"/>
      <c r="T176" s="19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94">
        <f t="shared" ca="1" si="28"/>
        <v>1</v>
      </c>
      <c r="V176" s="194">
        <f t="shared" ca="1" si="29"/>
        <v>0</v>
      </c>
      <c r="W176" s="381"/>
      <c r="X176" s="381"/>
      <c r="Y176" s="381"/>
      <c r="Z176" s="381"/>
      <c r="AA176" s="381"/>
      <c r="AB176" s="381"/>
      <c r="AC176" s="381"/>
      <c r="AD176" s="384"/>
      <c r="AE176" s="379"/>
      <c r="AF176" s="379"/>
      <c r="AG176" s="385"/>
      <c r="AH176" s="386" t="s">
        <v>880</v>
      </c>
      <c r="AI176" s="386"/>
      <c r="AJ176" s="386"/>
      <c r="AK176" s="386"/>
      <c r="AL176" s="386"/>
      <c r="AM176" s="386"/>
      <c r="AN176" s="386"/>
      <c r="AO176" s="386"/>
      <c r="AP176" s="386"/>
      <c r="AQ176" s="386" t="s">
        <v>14</v>
      </c>
      <c r="AR176" s="386"/>
      <c r="AS176" s="387"/>
      <c r="AT176" s="386"/>
      <c r="AU176" s="383"/>
      <c r="AV176" s="388"/>
      <c r="AW176" s="386"/>
      <c r="AX176" s="386"/>
      <c r="AY176" s="387"/>
      <c r="AZ176" s="386"/>
      <c r="BA176" s="383"/>
      <c r="BB176" s="388"/>
      <c r="BC176" s="386"/>
    </row>
    <row r="177" spans="1:55" ht="19.5" customHeight="1">
      <c r="A177" s="379"/>
      <c r="B177" s="380" t="s">
        <v>4677</v>
      </c>
      <c r="C177" s="380" t="s">
        <v>4678</v>
      </c>
      <c r="D177" s="380" t="s">
        <v>4701</v>
      </c>
      <c r="E177" s="380">
        <v>33</v>
      </c>
      <c r="F177" s="193" t="s">
        <v>4617</v>
      </c>
      <c r="G177" s="380" t="s">
        <v>4702</v>
      </c>
      <c r="H177" s="381"/>
      <c r="I177" s="382" t="s">
        <v>4703</v>
      </c>
      <c r="J177" s="383">
        <v>40</v>
      </c>
      <c r="K177" s="383"/>
      <c r="L177" s="383">
        <v>40</v>
      </c>
      <c r="M177" s="381">
        <v>0.01</v>
      </c>
      <c r="N177" s="381">
        <v>0.4</v>
      </c>
      <c r="O177" s="381" t="s">
        <v>674</v>
      </c>
      <c r="P177" s="381" t="s">
        <v>14</v>
      </c>
      <c r="Q177" s="381" t="s">
        <v>682</v>
      </c>
      <c r="R177" s="381" t="s">
        <v>2160</v>
      </c>
      <c r="S177" s="381"/>
      <c r="T177" s="19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94">
        <f t="shared" ca="1" si="28"/>
        <v>40</v>
      </c>
      <c r="V177" s="194">
        <f t="shared" ca="1" si="29"/>
        <v>0</v>
      </c>
      <c r="W177" s="381"/>
      <c r="X177" s="381"/>
      <c r="Y177" s="381"/>
      <c r="Z177" s="381"/>
      <c r="AA177" s="381"/>
      <c r="AB177" s="381"/>
      <c r="AC177" s="381"/>
      <c r="AD177" s="384"/>
      <c r="AE177" s="379"/>
      <c r="AF177" s="379"/>
      <c r="AG177" s="385"/>
      <c r="AH177" s="386" t="s">
        <v>880</v>
      </c>
      <c r="AI177" s="386"/>
      <c r="AJ177" s="386"/>
      <c r="AK177" s="386"/>
      <c r="AL177" s="386"/>
      <c r="AM177" s="386"/>
      <c r="AN177" s="386"/>
      <c r="AO177" s="386"/>
      <c r="AP177" s="386"/>
      <c r="AQ177" s="386" t="s">
        <v>14</v>
      </c>
      <c r="AR177" s="386"/>
      <c r="AS177" s="387"/>
      <c r="AT177" s="386"/>
      <c r="AU177" s="383"/>
      <c r="AV177" s="388"/>
      <c r="AW177" s="386"/>
      <c r="AX177" s="386"/>
      <c r="AY177" s="387"/>
      <c r="AZ177" s="386"/>
      <c r="BA177" s="383"/>
      <c r="BB177" s="388"/>
      <c r="BC177" s="386"/>
    </row>
    <row r="178" spans="1:55" ht="19.5" customHeight="1">
      <c r="A178" s="379"/>
      <c r="B178" s="380" t="s">
        <v>4677</v>
      </c>
      <c r="C178" s="380" t="s">
        <v>4678</v>
      </c>
      <c r="D178" s="380" t="s">
        <v>4704</v>
      </c>
      <c r="E178" s="380">
        <v>35</v>
      </c>
      <c r="F178" s="193" t="s">
        <v>4618</v>
      </c>
      <c r="G178" s="380" t="s">
        <v>4705</v>
      </c>
      <c r="H178" s="381"/>
      <c r="I178" s="382" t="s">
        <v>4706</v>
      </c>
      <c r="J178" s="383">
        <v>2</v>
      </c>
      <c r="K178" s="383"/>
      <c r="L178" s="383">
        <v>2</v>
      </c>
      <c r="M178" s="381">
        <v>3.2</v>
      </c>
      <c r="N178" s="381">
        <v>6.4</v>
      </c>
      <c r="O178" s="381" t="s">
        <v>674</v>
      </c>
      <c r="P178" s="381" t="s">
        <v>14</v>
      </c>
      <c r="Q178" s="381" t="s">
        <v>682</v>
      </c>
      <c r="R178" s="381" t="s">
        <v>2160</v>
      </c>
      <c r="S178" s="381"/>
      <c r="T178" s="19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94">
        <f t="shared" ca="1" si="28"/>
        <v>2</v>
      </c>
      <c r="V178" s="194">
        <f t="shared" ca="1" si="29"/>
        <v>0</v>
      </c>
      <c r="W178" s="381"/>
      <c r="X178" s="381"/>
      <c r="Y178" s="381"/>
      <c r="Z178" s="381"/>
      <c r="AA178" s="381"/>
      <c r="AB178" s="381"/>
      <c r="AC178" s="381"/>
      <c r="AD178" s="384"/>
      <c r="AE178" s="379"/>
      <c r="AF178" s="379"/>
      <c r="AG178" s="385"/>
      <c r="AH178" s="386" t="s">
        <v>880</v>
      </c>
      <c r="AI178" s="386"/>
      <c r="AJ178" s="386"/>
      <c r="AK178" s="386"/>
      <c r="AL178" s="386"/>
      <c r="AM178" s="386"/>
      <c r="AN178" s="386"/>
      <c r="AO178" s="386"/>
      <c r="AP178" s="386"/>
      <c r="AQ178" s="386" t="s">
        <v>14</v>
      </c>
      <c r="AR178" s="386"/>
      <c r="AS178" s="387"/>
      <c r="AT178" s="386"/>
      <c r="AU178" s="383"/>
      <c r="AV178" s="388"/>
      <c r="AW178" s="386"/>
      <c r="AX178" s="386"/>
      <c r="AY178" s="387"/>
      <c r="AZ178" s="386"/>
      <c r="BA178" s="383"/>
      <c r="BB178" s="388"/>
      <c r="BC178" s="386"/>
    </row>
    <row r="179" spans="1:55" ht="19.5" customHeight="1">
      <c r="A179" s="379"/>
      <c r="B179" s="380" t="s">
        <v>4677</v>
      </c>
      <c r="C179" s="380" t="s">
        <v>4678</v>
      </c>
      <c r="D179" s="380" t="s">
        <v>4707</v>
      </c>
      <c r="E179" s="380">
        <v>111</v>
      </c>
      <c r="F179" s="380" t="s">
        <v>4604</v>
      </c>
      <c r="G179" s="380" t="s">
        <v>4708</v>
      </c>
      <c r="H179" s="381">
        <v>268</v>
      </c>
      <c r="I179" s="382" t="s">
        <v>702</v>
      </c>
      <c r="J179" s="383">
        <v>2</v>
      </c>
      <c r="K179" s="383"/>
      <c r="L179" s="383">
        <v>2</v>
      </c>
      <c r="M179" s="381">
        <v>0.15</v>
      </c>
      <c r="N179" s="381">
        <v>0.3</v>
      </c>
      <c r="O179" s="381" t="s">
        <v>674</v>
      </c>
      <c r="P179" s="381" t="s">
        <v>11</v>
      </c>
      <c r="Q179" s="381" t="s">
        <v>786</v>
      </c>
      <c r="R179" s="381" t="s">
        <v>2160</v>
      </c>
      <c r="S179" s="381"/>
      <c r="T179" s="19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94">
        <f t="shared" ca="1" si="28"/>
        <v>2</v>
      </c>
      <c r="V179" s="194">
        <f t="shared" ca="1" si="29"/>
        <v>0</v>
      </c>
      <c r="W179" s="381"/>
      <c r="X179" s="381"/>
      <c r="Y179" s="381"/>
      <c r="Z179" s="381"/>
      <c r="AA179" s="381"/>
      <c r="AB179" s="381"/>
      <c r="AC179" s="381"/>
      <c r="AD179" s="384"/>
      <c r="AE179" s="379"/>
      <c r="AF179" s="379"/>
      <c r="AG179" s="385" t="s">
        <v>677</v>
      </c>
      <c r="AH179" s="386" t="s">
        <v>4645</v>
      </c>
      <c r="AI179" s="386"/>
      <c r="AJ179" s="386">
        <v>0</v>
      </c>
      <c r="AK179" s="386">
        <v>0</v>
      </c>
      <c r="AL179" s="386">
        <v>1</v>
      </c>
      <c r="AM179" s="386">
        <v>0</v>
      </c>
      <c r="AN179" s="386">
        <v>0</v>
      </c>
      <c r="AO179" s="386">
        <v>0</v>
      </c>
      <c r="AP179" s="386">
        <v>0</v>
      </c>
      <c r="AQ179" s="386" t="s">
        <v>2162</v>
      </c>
      <c r="AR179" s="386"/>
      <c r="AS179" s="387"/>
      <c r="AT179" s="386"/>
      <c r="AU179" s="383"/>
      <c r="AV179" s="388"/>
      <c r="AW179" s="386"/>
      <c r="AX179" s="386"/>
      <c r="AY179" s="387"/>
      <c r="AZ179" s="386"/>
      <c r="BA179" s="383"/>
      <c r="BB179" s="388"/>
      <c r="BC179" s="386"/>
    </row>
    <row r="180" spans="1:55" ht="19.5" customHeight="1">
      <c r="A180" s="379"/>
      <c r="B180" s="380" t="s">
        <v>4677</v>
      </c>
      <c r="C180" s="380" t="s">
        <v>4678</v>
      </c>
      <c r="D180" s="380" t="s">
        <v>4709</v>
      </c>
      <c r="E180" s="380">
        <v>112</v>
      </c>
      <c r="F180" s="380" t="s">
        <v>4605</v>
      </c>
      <c r="G180" s="380" t="s">
        <v>4710</v>
      </c>
      <c r="H180" s="381"/>
      <c r="I180" s="382" t="s">
        <v>702</v>
      </c>
      <c r="J180" s="383">
        <v>20</v>
      </c>
      <c r="K180" s="383"/>
      <c r="L180" s="383">
        <v>20</v>
      </c>
      <c r="M180" s="381">
        <v>0.4</v>
      </c>
      <c r="N180" s="381">
        <v>8</v>
      </c>
      <c r="O180" s="381" t="s">
        <v>674</v>
      </c>
      <c r="P180" s="381" t="s">
        <v>13</v>
      </c>
      <c r="Q180" s="381" t="s">
        <v>703</v>
      </c>
      <c r="R180" s="381" t="s">
        <v>2160</v>
      </c>
      <c r="S180" s="381"/>
      <c r="T180" s="19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94">
        <f t="shared" ca="1" si="28"/>
        <v>20</v>
      </c>
      <c r="V180" s="194">
        <f t="shared" ca="1" si="29"/>
        <v>0</v>
      </c>
      <c r="W180" s="381"/>
      <c r="X180" s="381"/>
      <c r="Y180" s="381"/>
      <c r="Z180" s="381"/>
      <c r="AA180" s="381"/>
      <c r="AB180" s="381"/>
      <c r="AC180" s="381"/>
      <c r="AD180" s="384"/>
      <c r="AE180" s="379"/>
      <c r="AF180" s="379"/>
      <c r="AG180" s="385" t="s">
        <v>677</v>
      </c>
      <c r="AH180" s="386" t="s">
        <v>4645</v>
      </c>
      <c r="AI180" s="386"/>
      <c r="AJ180" s="386">
        <v>0</v>
      </c>
      <c r="AK180" s="386">
        <v>0</v>
      </c>
      <c r="AL180" s="386">
        <v>0</v>
      </c>
      <c r="AM180" s="386">
        <v>0</v>
      </c>
      <c r="AN180" s="386">
        <v>0</v>
      </c>
      <c r="AO180" s="386">
        <v>0</v>
      </c>
      <c r="AP180" s="386">
        <v>0</v>
      </c>
      <c r="AQ180" s="386" t="s">
        <v>2162</v>
      </c>
      <c r="AR180" s="386"/>
      <c r="AS180" s="387"/>
      <c r="AT180" s="386"/>
      <c r="AU180" s="383"/>
      <c r="AV180" s="388"/>
      <c r="AW180" s="386"/>
      <c r="AX180" s="386"/>
      <c r="AY180" s="387"/>
      <c r="AZ180" s="386"/>
      <c r="BA180" s="383"/>
      <c r="BB180" s="388"/>
      <c r="BC180" s="386"/>
    </row>
    <row r="181" spans="1:55" ht="19.5" customHeight="1">
      <c r="A181" s="379"/>
      <c r="B181" s="380" t="s">
        <v>4677</v>
      </c>
      <c r="C181" s="380" t="s">
        <v>4678</v>
      </c>
      <c r="D181" s="380" t="s">
        <v>4711</v>
      </c>
      <c r="E181" s="380">
        <v>113</v>
      </c>
      <c r="F181" s="380" t="s">
        <v>4606</v>
      </c>
      <c r="G181" s="380" t="s">
        <v>4708</v>
      </c>
      <c r="H181" s="381">
        <v>350</v>
      </c>
      <c r="I181" s="382" t="s">
        <v>702</v>
      </c>
      <c r="J181" s="383">
        <v>1</v>
      </c>
      <c r="K181" s="383"/>
      <c r="L181" s="383">
        <v>1</v>
      </c>
      <c r="M181" s="381">
        <v>0.4</v>
      </c>
      <c r="N181" s="381">
        <v>0.4</v>
      </c>
      <c r="O181" s="381" t="s">
        <v>674</v>
      </c>
      <c r="P181" s="381" t="s">
        <v>11</v>
      </c>
      <c r="Q181" s="381" t="s">
        <v>786</v>
      </c>
      <c r="R181" s="381" t="s">
        <v>2160</v>
      </c>
      <c r="S181" s="381"/>
      <c r="T181" s="19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94">
        <f t="shared" ca="1" si="28"/>
        <v>1</v>
      </c>
      <c r="V181" s="194">
        <f t="shared" ca="1" si="29"/>
        <v>0</v>
      </c>
      <c r="W181" s="381"/>
      <c r="X181" s="381"/>
      <c r="Y181" s="381"/>
      <c r="Z181" s="381"/>
      <c r="AA181" s="381"/>
      <c r="AB181" s="381"/>
      <c r="AC181" s="381"/>
      <c r="AD181" s="384"/>
      <c r="AE181" s="379"/>
      <c r="AF181" s="379"/>
      <c r="AG181" s="385" t="s">
        <v>677</v>
      </c>
      <c r="AH181" s="386" t="s">
        <v>4645</v>
      </c>
      <c r="AI181" s="386"/>
      <c r="AJ181" s="386">
        <v>0</v>
      </c>
      <c r="AK181" s="386">
        <v>0</v>
      </c>
      <c r="AL181" s="386">
        <v>1</v>
      </c>
      <c r="AM181" s="386">
        <v>0</v>
      </c>
      <c r="AN181" s="386">
        <v>0</v>
      </c>
      <c r="AO181" s="386">
        <v>0</v>
      </c>
      <c r="AP181" s="386">
        <v>0</v>
      </c>
      <c r="AQ181" s="386" t="s">
        <v>2162</v>
      </c>
      <c r="AR181" s="386"/>
      <c r="AS181" s="387"/>
      <c r="AT181" s="386"/>
      <c r="AU181" s="383"/>
      <c r="AV181" s="388"/>
      <c r="AW181" s="386"/>
      <c r="AX181" s="386"/>
      <c r="AY181" s="387"/>
      <c r="AZ181" s="386"/>
      <c r="BA181" s="383"/>
      <c r="BB181" s="388"/>
      <c r="BC181" s="386"/>
    </row>
    <row r="182" spans="1:55" ht="19.5" customHeight="1">
      <c r="A182" s="379"/>
      <c r="B182" s="380" t="s">
        <v>4677</v>
      </c>
      <c r="C182" s="380" t="s">
        <v>4678</v>
      </c>
      <c r="D182" s="380" t="s">
        <v>4712</v>
      </c>
      <c r="E182" s="380">
        <v>114</v>
      </c>
      <c r="F182" s="193" t="s">
        <v>4607</v>
      </c>
      <c r="G182" s="380" t="s">
        <v>4713</v>
      </c>
      <c r="H182" s="381"/>
      <c r="I182" s="382" t="s">
        <v>683</v>
      </c>
      <c r="J182" s="383">
        <v>1</v>
      </c>
      <c r="K182" s="383"/>
      <c r="L182" s="383">
        <v>1</v>
      </c>
      <c r="M182" s="381">
        <v>0.3</v>
      </c>
      <c r="N182" s="381">
        <v>0.3</v>
      </c>
      <c r="O182" s="381" t="s">
        <v>674</v>
      </c>
      <c r="P182" s="381" t="s">
        <v>14</v>
      </c>
      <c r="Q182" s="381" t="s">
        <v>682</v>
      </c>
      <c r="R182" s="381" t="s">
        <v>2160</v>
      </c>
      <c r="S182" s="381"/>
      <c r="T182" s="19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94">
        <f t="shared" ca="1" si="28"/>
        <v>1</v>
      </c>
      <c r="V182" s="194">
        <f t="shared" ca="1" si="29"/>
        <v>0</v>
      </c>
      <c r="W182" s="381"/>
      <c r="X182" s="381"/>
      <c r="Y182" s="381"/>
      <c r="Z182" s="381"/>
      <c r="AA182" s="381"/>
      <c r="AB182" s="381"/>
      <c r="AC182" s="381"/>
      <c r="AD182" s="384"/>
      <c r="AE182" s="379"/>
      <c r="AF182" s="379"/>
      <c r="AG182" s="385"/>
      <c r="AH182" s="386" t="s">
        <v>880</v>
      </c>
      <c r="AI182" s="386"/>
      <c r="AJ182" s="386"/>
      <c r="AK182" s="386"/>
      <c r="AL182" s="386"/>
      <c r="AM182" s="386"/>
      <c r="AN182" s="386"/>
      <c r="AO182" s="386"/>
      <c r="AP182" s="386"/>
      <c r="AQ182" s="386" t="s">
        <v>14</v>
      </c>
      <c r="AR182" s="386"/>
      <c r="AS182" s="387"/>
      <c r="AT182" s="386"/>
      <c r="AU182" s="383"/>
      <c r="AV182" s="388"/>
      <c r="AW182" s="386"/>
      <c r="AX182" s="386"/>
      <c r="AY182" s="387"/>
      <c r="AZ182" s="386"/>
      <c r="BA182" s="383"/>
      <c r="BB182" s="388"/>
      <c r="BC182" s="386"/>
    </row>
    <row r="183" spans="1:55" ht="19.5" customHeight="1">
      <c r="A183" s="309">
        <f>IF((AE183=""),"",COUNTIFS($AE$10:AE183,"x"))</f>
        <v>13</v>
      </c>
      <c r="B183" s="368" t="s">
        <v>2246</v>
      </c>
      <c r="C183" s="368" t="s">
        <v>2247</v>
      </c>
      <c r="D183" s="368" t="s">
        <v>4635</v>
      </c>
      <c r="E183" s="368"/>
      <c r="F183" s="368"/>
      <c r="G183" s="368" t="s">
        <v>2248</v>
      </c>
      <c r="H183" s="369"/>
      <c r="I183" s="370"/>
      <c r="J183" s="207"/>
      <c r="K183" s="207">
        <v>1</v>
      </c>
      <c r="L183" s="207"/>
      <c r="M183" s="369">
        <v>2355.4</v>
      </c>
      <c r="N183" s="369">
        <v>2355.4</v>
      </c>
      <c r="O183" s="369" t="s">
        <v>674</v>
      </c>
      <c r="P183" s="369"/>
      <c r="Q183" s="369"/>
      <c r="R183" s="369" t="s">
        <v>2160</v>
      </c>
      <c r="S183" s="369"/>
      <c r="T183" s="369"/>
      <c r="U183" s="369"/>
      <c r="V183" s="369"/>
      <c r="W183" s="369">
        <f>_xlfn.MINIFS(V:V,C:C,C183,AE:AE,"",AB:AB,"")</f>
        <v>0</v>
      </c>
      <c r="X183" s="369" t="e">
        <f>SUMIFS(T:T,C:C,C183,AE:AE,"")/SUMIFS(L:L,C:C,C183,AE:AE,"",AB:AB,"")</f>
        <v>#DIV/0!</v>
      </c>
      <c r="Y183" s="369"/>
      <c r="Z183" s="369"/>
      <c r="AA183" s="369"/>
      <c r="AB183" s="369"/>
      <c r="AC183" s="369">
        <v>82.6</v>
      </c>
      <c r="AD183" s="371"/>
      <c r="AE183" s="309" t="s">
        <v>675</v>
      </c>
      <c r="AF183" s="309" t="s">
        <v>2161</v>
      </c>
      <c r="AG183" s="372" t="s">
        <v>677</v>
      </c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 t="s">
        <v>2162</v>
      </c>
      <c r="AR183" s="188"/>
      <c r="AS183" s="189"/>
      <c r="AT183" s="188"/>
      <c r="AU183" s="190"/>
      <c r="AV183" s="191"/>
      <c r="AW183" s="188"/>
      <c r="AX183" s="188"/>
      <c r="AY183" s="189"/>
      <c r="AZ183" s="188"/>
      <c r="BA183" s="190"/>
      <c r="BB183" s="191"/>
      <c r="BC183" s="188"/>
    </row>
    <row r="184" spans="1:55" ht="19.5" customHeight="1">
      <c r="A184" s="192"/>
      <c r="B184" s="193" t="s">
        <v>2246</v>
      </c>
      <c r="C184" s="193" t="s">
        <v>2249</v>
      </c>
      <c r="D184" s="193" t="s">
        <v>717</v>
      </c>
      <c r="E184" s="193" t="s">
        <v>1121</v>
      </c>
      <c r="F184" s="193" t="s">
        <v>2358</v>
      </c>
      <c r="G184" s="193" t="s">
        <v>1980</v>
      </c>
      <c r="H184" s="194">
        <v>5286</v>
      </c>
      <c r="I184" s="195" t="s">
        <v>702</v>
      </c>
      <c r="J184" s="196">
        <v>1</v>
      </c>
      <c r="K184" s="196"/>
      <c r="L184" s="196">
        <v>1</v>
      </c>
      <c r="M184" s="194">
        <v>201.5</v>
      </c>
      <c r="N184" s="194">
        <v>201.5</v>
      </c>
      <c r="O184" s="194" t="s">
        <v>674</v>
      </c>
      <c r="P184" s="194" t="s">
        <v>11</v>
      </c>
      <c r="Q184" s="194" t="s">
        <v>703</v>
      </c>
      <c r="R184" s="194" t="s">
        <v>2160</v>
      </c>
      <c r="S184" s="194"/>
      <c r="T184" s="19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94">
        <f t="shared" ref="U184:U198" ca="1" si="30">+L184-T184</f>
        <v>1</v>
      </c>
      <c r="V184" s="194">
        <f t="shared" ref="V184:V198" ca="1" si="31">ROUNDDOWN(T184/J184,0)</f>
        <v>0</v>
      </c>
      <c r="W184" s="194"/>
      <c r="X184" s="194"/>
      <c r="Y184" s="194"/>
      <c r="Z184" s="194"/>
      <c r="AA184" s="194"/>
      <c r="AB184" s="194"/>
      <c r="AC184" s="194">
        <v>4.8</v>
      </c>
      <c r="AD184" s="197"/>
      <c r="AE184" s="192"/>
      <c r="AF184" s="192"/>
      <c r="AG184" s="198"/>
      <c r="AH184" s="173"/>
      <c r="AI184" s="173"/>
      <c r="AJ184" s="173">
        <v>1</v>
      </c>
      <c r="AK184" s="173">
        <v>0</v>
      </c>
      <c r="AL184" s="173">
        <v>0</v>
      </c>
      <c r="AM184" s="173">
        <v>0</v>
      </c>
      <c r="AN184" s="173">
        <v>0</v>
      </c>
      <c r="AO184" s="173">
        <v>0</v>
      </c>
      <c r="AP184" s="173">
        <v>0</v>
      </c>
      <c r="AQ184" s="173" t="s">
        <v>2162</v>
      </c>
      <c r="AR184" s="173" t="s">
        <v>1981</v>
      </c>
      <c r="AS184" s="173"/>
      <c r="AT184" s="173" t="s">
        <v>1982</v>
      </c>
      <c r="AU184" s="196">
        <v>1</v>
      </c>
      <c r="AV184" s="199">
        <v>46181</v>
      </c>
      <c r="AW184" s="173">
        <f t="shared" ref="AW184:AW194" si="32">+L184-AU184</f>
        <v>0</v>
      </c>
      <c r="AX184" s="205" t="s">
        <v>2206</v>
      </c>
      <c r="AY184" s="173"/>
      <c r="AZ184" s="173" t="s">
        <v>2207</v>
      </c>
      <c r="BA184" s="173">
        <v>1</v>
      </c>
      <c r="BB184" s="199">
        <v>46181</v>
      </c>
      <c r="BC184" s="173">
        <f t="shared" ref="BC184:BC194" si="33">+L184-BA184</f>
        <v>0</v>
      </c>
    </row>
    <row r="185" spans="1:55" ht="19.5" customHeight="1">
      <c r="A185" s="192"/>
      <c r="B185" s="193" t="s">
        <v>2246</v>
      </c>
      <c r="C185" s="193" t="s">
        <v>2249</v>
      </c>
      <c r="D185" s="193" t="s">
        <v>717</v>
      </c>
      <c r="E185" s="193" t="s">
        <v>2250</v>
      </c>
      <c r="F185" s="193" t="s">
        <v>2359</v>
      </c>
      <c r="G185" s="193" t="s">
        <v>732</v>
      </c>
      <c r="H185" s="194">
        <v>10676</v>
      </c>
      <c r="I185" s="195" t="s">
        <v>702</v>
      </c>
      <c r="J185" s="196">
        <v>1</v>
      </c>
      <c r="K185" s="196"/>
      <c r="L185" s="196">
        <v>1</v>
      </c>
      <c r="M185" s="194">
        <v>262.60000000000002</v>
      </c>
      <c r="N185" s="194">
        <v>262.60000000000002</v>
      </c>
      <c r="O185" s="194" t="s">
        <v>674</v>
      </c>
      <c r="P185" s="194" t="s">
        <v>11</v>
      </c>
      <c r="Q185" s="194" t="s">
        <v>703</v>
      </c>
      <c r="R185" s="194" t="s">
        <v>2160</v>
      </c>
      <c r="S185" s="194"/>
      <c r="T185" s="19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194">
        <f t="shared" ca="1" si="30"/>
        <v>1</v>
      </c>
      <c r="V185" s="194">
        <f t="shared" ca="1" si="31"/>
        <v>0</v>
      </c>
      <c r="W185" s="194"/>
      <c r="X185" s="194"/>
      <c r="Y185" s="194"/>
      <c r="Z185" s="194"/>
      <c r="AA185" s="194"/>
      <c r="AB185" s="194"/>
      <c r="AC185" s="194">
        <v>7.3</v>
      </c>
      <c r="AD185" s="197"/>
      <c r="AE185" s="192"/>
      <c r="AF185" s="192"/>
      <c r="AG185" s="198"/>
      <c r="AH185" s="173"/>
      <c r="AI185" s="173"/>
      <c r="AJ185" s="173">
        <v>1</v>
      </c>
      <c r="AK185" s="173">
        <v>0</v>
      </c>
      <c r="AL185" s="173">
        <v>0</v>
      </c>
      <c r="AM185" s="173">
        <v>0</v>
      </c>
      <c r="AN185" s="173">
        <v>0</v>
      </c>
      <c r="AO185" s="173">
        <v>0</v>
      </c>
      <c r="AP185" s="173">
        <v>0</v>
      </c>
      <c r="AQ185" s="173" t="s">
        <v>2162</v>
      </c>
      <c r="AR185" s="201" t="s">
        <v>1977</v>
      </c>
      <c r="AS185" s="202"/>
      <c r="AT185" s="202" t="s">
        <v>1978</v>
      </c>
      <c r="AU185" s="196">
        <v>1</v>
      </c>
      <c r="AV185" s="204">
        <v>46181</v>
      </c>
      <c r="AW185" s="173">
        <f t="shared" si="32"/>
        <v>0</v>
      </c>
      <c r="AX185" s="205" t="s">
        <v>2209</v>
      </c>
      <c r="AY185" s="173"/>
      <c r="AZ185" s="173" t="s">
        <v>2210</v>
      </c>
      <c r="BA185" s="196">
        <v>1</v>
      </c>
      <c r="BB185" s="199">
        <v>46181</v>
      </c>
      <c r="BC185" s="173">
        <f t="shared" si="33"/>
        <v>0</v>
      </c>
    </row>
    <row r="186" spans="1:55" ht="19.5" customHeight="1">
      <c r="A186" s="192"/>
      <c r="B186" s="193" t="s">
        <v>2246</v>
      </c>
      <c r="C186" s="193" t="s">
        <v>2249</v>
      </c>
      <c r="D186" s="193" t="s">
        <v>717</v>
      </c>
      <c r="E186" s="193" t="s">
        <v>966</v>
      </c>
      <c r="F186" s="193" t="s">
        <v>2360</v>
      </c>
      <c r="G186" s="193" t="s">
        <v>732</v>
      </c>
      <c r="H186" s="194">
        <v>164</v>
      </c>
      <c r="I186" s="195" t="s">
        <v>702</v>
      </c>
      <c r="J186" s="196">
        <v>6</v>
      </c>
      <c r="K186" s="196"/>
      <c r="L186" s="196">
        <v>6</v>
      </c>
      <c r="M186" s="194">
        <v>4</v>
      </c>
      <c r="N186" s="194">
        <v>24.2</v>
      </c>
      <c r="O186" s="194" t="s">
        <v>674</v>
      </c>
      <c r="P186" s="194" t="s">
        <v>11</v>
      </c>
      <c r="Q186" s="194" t="s">
        <v>703</v>
      </c>
      <c r="R186" s="194" t="s">
        <v>2160</v>
      </c>
      <c r="S186" s="194"/>
      <c r="T186" s="19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94">
        <f t="shared" ca="1" si="30"/>
        <v>6</v>
      </c>
      <c r="V186" s="194">
        <f t="shared" ca="1" si="31"/>
        <v>0</v>
      </c>
      <c r="W186" s="194"/>
      <c r="X186" s="194"/>
      <c r="Y186" s="194"/>
      <c r="Z186" s="194"/>
      <c r="AA186" s="194"/>
      <c r="AB186" s="194"/>
      <c r="AC186" s="194">
        <v>0.7</v>
      </c>
      <c r="AD186" s="197"/>
      <c r="AE186" s="192"/>
      <c r="AF186" s="192"/>
      <c r="AG186" s="198"/>
      <c r="AH186" s="173"/>
      <c r="AI186" s="173"/>
      <c r="AJ186" s="173">
        <v>0</v>
      </c>
      <c r="AK186" s="173">
        <v>0</v>
      </c>
      <c r="AL186" s="173">
        <v>0</v>
      </c>
      <c r="AM186" s="173">
        <v>1</v>
      </c>
      <c r="AN186" s="173">
        <v>0</v>
      </c>
      <c r="AO186" s="173">
        <v>0</v>
      </c>
      <c r="AP186" s="173">
        <v>0</v>
      </c>
      <c r="AQ186" s="173" t="s">
        <v>2162</v>
      </c>
      <c r="AR186" s="201" t="s">
        <v>1977</v>
      </c>
      <c r="AS186" s="202"/>
      <c r="AT186" s="202" t="s">
        <v>1978</v>
      </c>
      <c r="AU186" s="196">
        <v>6</v>
      </c>
      <c r="AV186" s="204">
        <v>46181</v>
      </c>
      <c r="AW186" s="173">
        <f t="shared" si="32"/>
        <v>0</v>
      </c>
      <c r="AX186" s="205" t="s">
        <v>2209</v>
      </c>
      <c r="AY186" s="173"/>
      <c r="AZ186" s="173" t="s">
        <v>2210</v>
      </c>
      <c r="BA186" s="196">
        <v>6</v>
      </c>
      <c r="BB186" s="199">
        <v>46181</v>
      </c>
      <c r="BC186" s="173">
        <f t="shared" si="33"/>
        <v>0</v>
      </c>
    </row>
    <row r="187" spans="1:55" ht="19.5" customHeight="1">
      <c r="A187" s="192"/>
      <c r="B187" s="193" t="s">
        <v>2246</v>
      </c>
      <c r="C187" s="193" t="s">
        <v>2249</v>
      </c>
      <c r="D187" s="193" t="s">
        <v>717</v>
      </c>
      <c r="E187" s="193" t="s">
        <v>1006</v>
      </c>
      <c r="F187" s="193" t="s">
        <v>2361</v>
      </c>
      <c r="G187" s="193" t="s">
        <v>732</v>
      </c>
      <c r="H187" s="194">
        <v>164</v>
      </c>
      <c r="I187" s="195" t="s">
        <v>702</v>
      </c>
      <c r="J187" s="196">
        <v>5</v>
      </c>
      <c r="K187" s="196"/>
      <c r="L187" s="196">
        <v>5</v>
      </c>
      <c r="M187" s="194">
        <v>4</v>
      </c>
      <c r="N187" s="194">
        <v>20.2</v>
      </c>
      <c r="O187" s="194" t="s">
        <v>674</v>
      </c>
      <c r="P187" s="194" t="s">
        <v>11</v>
      </c>
      <c r="Q187" s="194" t="s">
        <v>703</v>
      </c>
      <c r="R187" s="194" t="s">
        <v>2160</v>
      </c>
      <c r="S187" s="194"/>
      <c r="T187" s="19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94">
        <f t="shared" ca="1" si="30"/>
        <v>5</v>
      </c>
      <c r="V187" s="194">
        <f t="shared" ca="1" si="31"/>
        <v>0</v>
      </c>
      <c r="W187" s="194"/>
      <c r="X187" s="194"/>
      <c r="Y187" s="194"/>
      <c r="Z187" s="194"/>
      <c r="AA187" s="194"/>
      <c r="AB187" s="194"/>
      <c r="AC187" s="194">
        <v>0.6</v>
      </c>
      <c r="AD187" s="197"/>
      <c r="AE187" s="192"/>
      <c r="AF187" s="192"/>
      <c r="AG187" s="198"/>
      <c r="AH187" s="173"/>
      <c r="AI187" s="173"/>
      <c r="AJ187" s="173">
        <v>0</v>
      </c>
      <c r="AK187" s="173">
        <v>0</v>
      </c>
      <c r="AL187" s="173">
        <v>0</v>
      </c>
      <c r="AM187" s="173">
        <v>1</v>
      </c>
      <c r="AN187" s="173">
        <v>0</v>
      </c>
      <c r="AO187" s="173">
        <v>0</v>
      </c>
      <c r="AP187" s="173">
        <v>0</v>
      </c>
      <c r="AQ187" s="173" t="s">
        <v>2162</v>
      </c>
      <c r="AR187" s="201" t="s">
        <v>1977</v>
      </c>
      <c r="AS187" s="202"/>
      <c r="AT187" s="202" t="s">
        <v>1978</v>
      </c>
      <c r="AU187" s="196">
        <v>5</v>
      </c>
      <c r="AV187" s="204">
        <v>46181</v>
      </c>
      <c r="AW187" s="173">
        <f t="shared" si="32"/>
        <v>0</v>
      </c>
      <c r="AX187" s="205" t="s">
        <v>2209</v>
      </c>
      <c r="AY187" s="173"/>
      <c r="AZ187" s="173" t="s">
        <v>2210</v>
      </c>
      <c r="BA187" s="196">
        <v>5</v>
      </c>
      <c r="BB187" s="199">
        <v>46181</v>
      </c>
      <c r="BC187" s="173">
        <f t="shared" si="33"/>
        <v>0</v>
      </c>
    </row>
    <row r="188" spans="1:55" ht="19.5" customHeight="1">
      <c r="A188" s="192"/>
      <c r="B188" s="193" t="s">
        <v>2246</v>
      </c>
      <c r="C188" s="193" t="s">
        <v>2249</v>
      </c>
      <c r="D188" s="193" t="s">
        <v>717</v>
      </c>
      <c r="E188" s="193" t="s">
        <v>1135</v>
      </c>
      <c r="F188" s="193" t="s">
        <v>2362</v>
      </c>
      <c r="G188" s="193" t="s">
        <v>732</v>
      </c>
      <c r="H188" s="194">
        <v>1086</v>
      </c>
      <c r="I188" s="195" t="s">
        <v>702</v>
      </c>
      <c r="J188" s="196">
        <v>1</v>
      </c>
      <c r="K188" s="196"/>
      <c r="L188" s="196">
        <v>1</v>
      </c>
      <c r="M188" s="194">
        <v>26.7</v>
      </c>
      <c r="N188" s="194">
        <v>26.7</v>
      </c>
      <c r="O188" s="194" t="s">
        <v>674</v>
      </c>
      <c r="P188" s="194" t="s">
        <v>11</v>
      </c>
      <c r="Q188" s="194" t="s">
        <v>703</v>
      </c>
      <c r="R188" s="194" t="s">
        <v>2160</v>
      </c>
      <c r="S188" s="194"/>
      <c r="T188" s="19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94">
        <f t="shared" ca="1" si="30"/>
        <v>1</v>
      </c>
      <c r="V188" s="194">
        <f t="shared" ca="1" si="31"/>
        <v>0</v>
      </c>
      <c r="W188" s="194"/>
      <c r="X188" s="194"/>
      <c r="Y188" s="194"/>
      <c r="Z188" s="194"/>
      <c r="AA188" s="194"/>
      <c r="AB188" s="194"/>
      <c r="AC188" s="194">
        <v>0.7</v>
      </c>
      <c r="AD188" s="197"/>
      <c r="AE188" s="192"/>
      <c r="AF188" s="192"/>
      <c r="AG188" s="198"/>
      <c r="AH188" s="173"/>
      <c r="AI188" s="173"/>
      <c r="AJ188" s="173">
        <v>0</v>
      </c>
      <c r="AK188" s="173">
        <v>0</v>
      </c>
      <c r="AL188" s="173">
        <v>0</v>
      </c>
      <c r="AM188" s="173">
        <v>1</v>
      </c>
      <c r="AN188" s="173">
        <v>0</v>
      </c>
      <c r="AO188" s="173">
        <v>0</v>
      </c>
      <c r="AP188" s="173">
        <v>0</v>
      </c>
      <c r="AQ188" s="173" t="s">
        <v>2162</v>
      </c>
      <c r="AR188" s="201" t="s">
        <v>1977</v>
      </c>
      <c r="AS188" s="202"/>
      <c r="AT188" s="202" t="s">
        <v>1978</v>
      </c>
      <c r="AU188" s="196">
        <v>1</v>
      </c>
      <c r="AV188" s="204">
        <v>46181</v>
      </c>
      <c r="AW188" s="173">
        <f t="shared" si="32"/>
        <v>0</v>
      </c>
      <c r="AX188" s="205" t="s">
        <v>2209</v>
      </c>
      <c r="AY188" s="173"/>
      <c r="AZ188" s="173" t="s">
        <v>2210</v>
      </c>
      <c r="BA188" s="196">
        <v>1</v>
      </c>
      <c r="BB188" s="199">
        <v>46181</v>
      </c>
      <c r="BC188" s="173">
        <f t="shared" si="33"/>
        <v>0</v>
      </c>
    </row>
    <row r="189" spans="1:55" ht="19.5" customHeight="1">
      <c r="A189" s="192"/>
      <c r="B189" s="193" t="s">
        <v>2246</v>
      </c>
      <c r="C189" s="193" t="s">
        <v>2249</v>
      </c>
      <c r="D189" s="193" t="s">
        <v>717</v>
      </c>
      <c r="E189" s="193" t="s">
        <v>1139</v>
      </c>
      <c r="F189" s="193" t="s">
        <v>2363</v>
      </c>
      <c r="G189" s="193" t="s">
        <v>732</v>
      </c>
      <c r="H189" s="194">
        <v>2075</v>
      </c>
      <c r="I189" s="195" t="s">
        <v>702</v>
      </c>
      <c r="J189" s="196">
        <v>1</v>
      </c>
      <c r="K189" s="196"/>
      <c r="L189" s="196">
        <v>1</v>
      </c>
      <c r="M189" s="194">
        <v>51</v>
      </c>
      <c r="N189" s="194">
        <v>51</v>
      </c>
      <c r="O189" s="194" t="s">
        <v>674</v>
      </c>
      <c r="P189" s="194" t="s">
        <v>11</v>
      </c>
      <c r="Q189" s="194" t="s">
        <v>703</v>
      </c>
      <c r="R189" s="194" t="s">
        <v>2160</v>
      </c>
      <c r="S189" s="194"/>
      <c r="T189" s="19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94">
        <f t="shared" ca="1" si="30"/>
        <v>1</v>
      </c>
      <c r="V189" s="194">
        <f t="shared" ca="1" si="31"/>
        <v>0</v>
      </c>
      <c r="W189" s="194"/>
      <c r="X189" s="194"/>
      <c r="Y189" s="194"/>
      <c r="Z189" s="194"/>
      <c r="AA189" s="194"/>
      <c r="AB189" s="194"/>
      <c r="AC189" s="194">
        <v>1.4</v>
      </c>
      <c r="AD189" s="197"/>
      <c r="AE189" s="192"/>
      <c r="AF189" s="192"/>
      <c r="AG189" s="198"/>
      <c r="AH189" s="173"/>
      <c r="AI189" s="173"/>
      <c r="AJ189" s="173">
        <v>0</v>
      </c>
      <c r="AK189" s="173">
        <v>0</v>
      </c>
      <c r="AL189" s="173">
        <v>0</v>
      </c>
      <c r="AM189" s="173">
        <v>1</v>
      </c>
      <c r="AN189" s="173">
        <v>0</v>
      </c>
      <c r="AO189" s="173">
        <v>0</v>
      </c>
      <c r="AP189" s="173">
        <v>0</v>
      </c>
      <c r="AQ189" s="173" t="s">
        <v>2162</v>
      </c>
      <c r="AR189" s="201" t="s">
        <v>1977</v>
      </c>
      <c r="AS189" s="202"/>
      <c r="AT189" s="202" t="s">
        <v>1978</v>
      </c>
      <c r="AU189" s="196">
        <v>1</v>
      </c>
      <c r="AV189" s="204">
        <v>46181</v>
      </c>
      <c r="AW189" s="173">
        <f t="shared" si="32"/>
        <v>0</v>
      </c>
      <c r="AX189" s="205" t="s">
        <v>2209</v>
      </c>
      <c r="AY189" s="173"/>
      <c r="AZ189" s="173" t="s">
        <v>2210</v>
      </c>
      <c r="BA189" s="196">
        <v>1</v>
      </c>
      <c r="BB189" s="199">
        <v>46181</v>
      </c>
      <c r="BC189" s="173">
        <f t="shared" si="33"/>
        <v>0</v>
      </c>
    </row>
    <row r="190" spans="1:55" ht="19.5" customHeight="1">
      <c r="A190" s="192"/>
      <c r="B190" s="193" t="s">
        <v>2246</v>
      </c>
      <c r="C190" s="193" t="s">
        <v>2249</v>
      </c>
      <c r="D190" s="193" t="s">
        <v>717</v>
      </c>
      <c r="E190" s="193" t="s">
        <v>1140</v>
      </c>
      <c r="F190" s="193" t="s">
        <v>2364</v>
      </c>
      <c r="G190" s="193" t="s">
        <v>732</v>
      </c>
      <c r="H190" s="194">
        <v>3196</v>
      </c>
      <c r="I190" s="195" t="s">
        <v>702</v>
      </c>
      <c r="J190" s="196">
        <v>3</v>
      </c>
      <c r="K190" s="196"/>
      <c r="L190" s="196">
        <v>3</v>
      </c>
      <c r="M190" s="194">
        <v>78.599999999999994</v>
      </c>
      <c r="N190" s="194">
        <v>235.8</v>
      </c>
      <c r="O190" s="194" t="s">
        <v>674</v>
      </c>
      <c r="P190" s="194" t="s">
        <v>11</v>
      </c>
      <c r="Q190" s="194" t="s">
        <v>703</v>
      </c>
      <c r="R190" s="194" t="s">
        <v>2160</v>
      </c>
      <c r="S190" s="194"/>
      <c r="T190" s="19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94">
        <f t="shared" ca="1" si="30"/>
        <v>3</v>
      </c>
      <c r="V190" s="194">
        <f t="shared" ca="1" si="31"/>
        <v>0</v>
      </c>
      <c r="W190" s="194"/>
      <c r="X190" s="194"/>
      <c r="Y190" s="194"/>
      <c r="Z190" s="194"/>
      <c r="AA190" s="194"/>
      <c r="AB190" s="194"/>
      <c r="AC190" s="194">
        <v>6.5</v>
      </c>
      <c r="AD190" s="197"/>
      <c r="AE190" s="192"/>
      <c r="AF190" s="192"/>
      <c r="AG190" s="198"/>
      <c r="AH190" s="173"/>
      <c r="AI190" s="173"/>
      <c r="AJ190" s="173">
        <v>0</v>
      </c>
      <c r="AK190" s="173">
        <v>0</v>
      </c>
      <c r="AL190" s="173">
        <v>0</v>
      </c>
      <c r="AM190" s="173">
        <v>1</v>
      </c>
      <c r="AN190" s="173">
        <v>0</v>
      </c>
      <c r="AO190" s="173">
        <v>0</v>
      </c>
      <c r="AP190" s="173">
        <v>0</v>
      </c>
      <c r="AQ190" s="173" t="s">
        <v>2162</v>
      </c>
      <c r="AR190" s="201" t="s">
        <v>1977</v>
      </c>
      <c r="AS190" s="202"/>
      <c r="AT190" s="202" t="s">
        <v>1978</v>
      </c>
      <c r="AU190" s="196">
        <v>3</v>
      </c>
      <c r="AV190" s="204">
        <v>46181</v>
      </c>
      <c r="AW190" s="173">
        <f t="shared" si="32"/>
        <v>0</v>
      </c>
      <c r="AX190" s="205" t="s">
        <v>2209</v>
      </c>
      <c r="AY190" s="173"/>
      <c r="AZ190" s="173" t="s">
        <v>2210</v>
      </c>
      <c r="BA190" s="196">
        <v>3</v>
      </c>
      <c r="BB190" s="199">
        <v>46181</v>
      </c>
      <c r="BC190" s="173">
        <f t="shared" si="33"/>
        <v>0</v>
      </c>
    </row>
    <row r="191" spans="1:55" ht="19.5" customHeight="1">
      <c r="A191" s="192"/>
      <c r="B191" s="193" t="s">
        <v>2246</v>
      </c>
      <c r="C191" s="193" t="s">
        <v>2249</v>
      </c>
      <c r="D191" s="193" t="s">
        <v>717</v>
      </c>
      <c r="E191" s="193" t="s">
        <v>1155</v>
      </c>
      <c r="F191" s="193" t="s">
        <v>2365</v>
      </c>
      <c r="G191" s="193" t="s">
        <v>732</v>
      </c>
      <c r="H191" s="194">
        <v>3196</v>
      </c>
      <c r="I191" s="195" t="s">
        <v>702</v>
      </c>
      <c r="J191" s="196">
        <v>2</v>
      </c>
      <c r="K191" s="196"/>
      <c r="L191" s="196">
        <v>2</v>
      </c>
      <c r="M191" s="194">
        <v>78.599999999999994</v>
      </c>
      <c r="N191" s="194">
        <v>157.19999999999999</v>
      </c>
      <c r="O191" s="194" t="s">
        <v>674</v>
      </c>
      <c r="P191" s="194" t="s">
        <v>11</v>
      </c>
      <c r="Q191" s="194" t="s">
        <v>703</v>
      </c>
      <c r="R191" s="194" t="s">
        <v>2160</v>
      </c>
      <c r="S191" s="194"/>
      <c r="T191" s="19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94">
        <f t="shared" ca="1" si="30"/>
        <v>2</v>
      </c>
      <c r="V191" s="194">
        <f t="shared" ca="1" si="31"/>
        <v>0</v>
      </c>
      <c r="W191" s="194"/>
      <c r="X191" s="194"/>
      <c r="Y191" s="194"/>
      <c r="Z191" s="194"/>
      <c r="AA191" s="194"/>
      <c r="AB191" s="194"/>
      <c r="AC191" s="194">
        <v>4.3</v>
      </c>
      <c r="AD191" s="197"/>
      <c r="AE191" s="192"/>
      <c r="AF191" s="192"/>
      <c r="AG191" s="198"/>
      <c r="AH191" s="173"/>
      <c r="AI191" s="173"/>
      <c r="AJ191" s="173">
        <v>0</v>
      </c>
      <c r="AK191" s="173">
        <v>0</v>
      </c>
      <c r="AL191" s="173">
        <v>0</v>
      </c>
      <c r="AM191" s="173">
        <v>1</v>
      </c>
      <c r="AN191" s="173">
        <v>0</v>
      </c>
      <c r="AO191" s="173">
        <v>0</v>
      </c>
      <c r="AP191" s="173">
        <v>0</v>
      </c>
      <c r="AQ191" s="173" t="s">
        <v>2162</v>
      </c>
      <c r="AR191" s="201" t="s">
        <v>1977</v>
      </c>
      <c r="AS191" s="202"/>
      <c r="AT191" s="202" t="s">
        <v>1978</v>
      </c>
      <c r="AU191" s="196">
        <v>2</v>
      </c>
      <c r="AV191" s="204">
        <v>46181</v>
      </c>
      <c r="AW191" s="173">
        <f t="shared" si="32"/>
        <v>0</v>
      </c>
      <c r="AX191" s="205" t="s">
        <v>2209</v>
      </c>
      <c r="AY191" s="173"/>
      <c r="AZ191" s="173" t="s">
        <v>2210</v>
      </c>
      <c r="BA191" s="196">
        <v>2</v>
      </c>
      <c r="BB191" s="199">
        <v>46181</v>
      </c>
      <c r="BC191" s="173">
        <f t="shared" si="33"/>
        <v>0</v>
      </c>
    </row>
    <row r="192" spans="1:55" ht="19.5" customHeight="1">
      <c r="A192" s="192"/>
      <c r="B192" s="193" t="s">
        <v>2246</v>
      </c>
      <c r="C192" s="193" t="s">
        <v>2249</v>
      </c>
      <c r="D192" s="193" t="s">
        <v>717</v>
      </c>
      <c r="E192" s="193" t="s">
        <v>977</v>
      </c>
      <c r="F192" s="193" t="s">
        <v>2366</v>
      </c>
      <c r="G192" s="193" t="s">
        <v>732</v>
      </c>
      <c r="H192" s="194">
        <v>2075</v>
      </c>
      <c r="I192" s="195" t="s">
        <v>702</v>
      </c>
      <c r="J192" s="196">
        <v>1</v>
      </c>
      <c r="K192" s="196"/>
      <c r="L192" s="196">
        <v>1</v>
      </c>
      <c r="M192" s="194">
        <v>51</v>
      </c>
      <c r="N192" s="194">
        <v>51</v>
      </c>
      <c r="O192" s="194" t="s">
        <v>674</v>
      </c>
      <c r="P192" s="194" t="s">
        <v>11</v>
      </c>
      <c r="Q192" s="194" t="s">
        <v>703</v>
      </c>
      <c r="R192" s="194" t="s">
        <v>2160</v>
      </c>
      <c r="S192" s="194"/>
      <c r="T192" s="19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194">
        <f t="shared" ca="1" si="30"/>
        <v>1</v>
      </c>
      <c r="V192" s="194">
        <f t="shared" ca="1" si="31"/>
        <v>0</v>
      </c>
      <c r="W192" s="194"/>
      <c r="X192" s="194"/>
      <c r="Y192" s="194"/>
      <c r="Z192" s="194"/>
      <c r="AA192" s="194"/>
      <c r="AB192" s="194"/>
      <c r="AC192" s="194">
        <v>1.4</v>
      </c>
      <c r="AD192" s="197"/>
      <c r="AE192" s="192"/>
      <c r="AF192" s="192"/>
      <c r="AG192" s="198"/>
      <c r="AH192" s="173"/>
      <c r="AI192" s="173"/>
      <c r="AJ192" s="173">
        <v>0</v>
      </c>
      <c r="AK192" s="173">
        <v>0</v>
      </c>
      <c r="AL192" s="173">
        <v>0</v>
      </c>
      <c r="AM192" s="173">
        <v>1</v>
      </c>
      <c r="AN192" s="173">
        <v>0</v>
      </c>
      <c r="AO192" s="173">
        <v>0</v>
      </c>
      <c r="AP192" s="173">
        <v>0</v>
      </c>
      <c r="AQ192" s="173" t="s">
        <v>2162</v>
      </c>
      <c r="AR192" s="201" t="s">
        <v>1977</v>
      </c>
      <c r="AS192" s="202"/>
      <c r="AT192" s="202" t="s">
        <v>1978</v>
      </c>
      <c r="AU192" s="196">
        <v>1</v>
      </c>
      <c r="AV192" s="204">
        <v>46181</v>
      </c>
      <c r="AW192" s="173">
        <f t="shared" si="32"/>
        <v>0</v>
      </c>
      <c r="AX192" s="205" t="s">
        <v>2209</v>
      </c>
      <c r="AY192" s="173"/>
      <c r="AZ192" s="173" t="s">
        <v>2210</v>
      </c>
      <c r="BA192" s="196">
        <v>1</v>
      </c>
      <c r="BB192" s="199">
        <v>46181</v>
      </c>
      <c r="BC192" s="173">
        <f t="shared" si="33"/>
        <v>0</v>
      </c>
    </row>
    <row r="193" spans="1:55" ht="19.5" customHeight="1">
      <c r="A193" s="192"/>
      <c r="B193" s="193" t="s">
        <v>2246</v>
      </c>
      <c r="C193" s="193" t="s">
        <v>2249</v>
      </c>
      <c r="D193" s="193" t="s">
        <v>717</v>
      </c>
      <c r="E193" s="193" t="s">
        <v>1122</v>
      </c>
      <c r="F193" s="193" t="s">
        <v>2367</v>
      </c>
      <c r="G193" s="193" t="s">
        <v>732</v>
      </c>
      <c r="H193" s="194">
        <v>1086</v>
      </c>
      <c r="I193" s="195" t="s">
        <v>702</v>
      </c>
      <c r="J193" s="196">
        <v>1</v>
      </c>
      <c r="K193" s="196"/>
      <c r="L193" s="196">
        <v>1</v>
      </c>
      <c r="M193" s="194">
        <v>26.7</v>
      </c>
      <c r="N193" s="194">
        <v>26.7</v>
      </c>
      <c r="O193" s="194" t="s">
        <v>674</v>
      </c>
      <c r="P193" s="194" t="s">
        <v>11</v>
      </c>
      <c r="Q193" s="194" t="s">
        <v>703</v>
      </c>
      <c r="R193" s="194" t="s">
        <v>2160</v>
      </c>
      <c r="S193" s="194"/>
      <c r="T193" s="19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94">
        <f t="shared" ca="1" si="30"/>
        <v>1</v>
      </c>
      <c r="V193" s="194">
        <f t="shared" ca="1" si="31"/>
        <v>0</v>
      </c>
      <c r="W193" s="194"/>
      <c r="X193" s="194"/>
      <c r="Y193" s="194"/>
      <c r="Z193" s="194"/>
      <c r="AA193" s="194"/>
      <c r="AB193" s="194"/>
      <c r="AC193" s="194">
        <v>0.7</v>
      </c>
      <c r="AD193" s="197"/>
      <c r="AE193" s="192"/>
      <c r="AF193" s="192"/>
      <c r="AG193" s="198"/>
      <c r="AH193" s="173"/>
      <c r="AI193" s="173"/>
      <c r="AJ193" s="173">
        <v>0</v>
      </c>
      <c r="AK193" s="173">
        <v>0</v>
      </c>
      <c r="AL193" s="173">
        <v>0</v>
      </c>
      <c r="AM193" s="173">
        <v>1</v>
      </c>
      <c r="AN193" s="173">
        <v>0</v>
      </c>
      <c r="AO193" s="173">
        <v>0</v>
      </c>
      <c r="AP193" s="173">
        <v>0</v>
      </c>
      <c r="AQ193" s="173" t="s">
        <v>2162</v>
      </c>
      <c r="AR193" s="201" t="s">
        <v>1977</v>
      </c>
      <c r="AS193" s="202"/>
      <c r="AT193" s="202" t="s">
        <v>1978</v>
      </c>
      <c r="AU193" s="196">
        <v>1</v>
      </c>
      <c r="AV193" s="204">
        <v>46181</v>
      </c>
      <c r="AW193" s="173">
        <f t="shared" si="32"/>
        <v>0</v>
      </c>
      <c r="AX193" s="205" t="s">
        <v>2209</v>
      </c>
      <c r="AY193" s="173"/>
      <c r="AZ193" s="173" t="s">
        <v>2210</v>
      </c>
      <c r="BA193" s="196">
        <v>1</v>
      </c>
      <c r="BB193" s="199">
        <v>46181</v>
      </c>
      <c r="BC193" s="173">
        <f t="shared" si="33"/>
        <v>0</v>
      </c>
    </row>
    <row r="194" spans="1:55" ht="19.5" customHeight="1">
      <c r="A194" s="192"/>
      <c r="B194" s="193" t="s">
        <v>2246</v>
      </c>
      <c r="C194" s="193" t="s">
        <v>2249</v>
      </c>
      <c r="D194" s="193" t="s">
        <v>2125</v>
      </c>
      <c r="E194" s="193" t="s">
        <v>988</v>
      </c>
      <c r="F194" s="193" t="s">
        <v>2368</v>
      </c>
      <c r="G194" s="193" t="s">
        <v>2011</v>
      </c>
      <c r="H194" s="194">
        <v>248</v>
      </c>
      <c r="I194" s="195" t="s">
        <v>2012</v>
      </c>
      <c r="J194" s="196">
        <v>6</v>
      </c>
      <c r="K194" s="196"/>
      <c r="L194" s="196">
        <v>6</v>
      </c>
      <c r="M194" s="194">
        <v>2.2000000000000002</v>
      </c>
      <c r="N194" s="194">
        <v>13.1</v>
      </c>
      <c r="O194" s="194" t="s">
        <v>674</v>
      </c>
      <c r="P194" s="194" t="s">
        <v>11</v>
      </c>
      <c r="Q194" s="194" t="s">
        <v>786</v>
      </c>
      <c r="R194" s="194" t="s">
        <v>2160</v>
      </c>
      <c r="S194" s="194"/>
      <c r="T194" s="19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94">
        <f t="shared" ca="1" si="30"/>
        <v>6</v>
      </c>
      <c r="V194" s="194">
        <f t="shared" ca="1" si="31"/>
        <v>0</v>
      </c>
      <c r="W194" s="194"/>
      <c r="X194" s="194"/>
      <c r="Y194" s="194"/>
      <c r="Z194" s="194"/>
      <c r="AA194" s="194"/>
      <c r="AB194" s="194"/>
      <c r="AC194" s="194">
        <v>0.4</v>
      </c>
      <c r="AD194" s="197"/>
      <c r="AE194" s="192"/>
      <c r="AF194" s="192"/>
      <c r="AG194" s="198"/>
      <c r="AH194" s="173"/>
      <c r="AI194" s="173"/>
      <c r="AJ194" s="173">
        <v>0</v>
      </c>
      <c r="AK194" s="173">
        <v>0</v>
      </c>
      <c r="AL194" s="173">
        <v>0</v>
      </c>
      <c r="AM194" s="173">
        <v>0</v>
      </c>
      <c r="AN194" s="173">
        <v>1</v>
      </c>
      <c r="AO194" s="173">
        <v>0</v>
      </c>
      <c r="AP194" s="173">
        <v>0</v>
      </c>
      <c r="AQ194" s="173" t="s">
        <v>2162</v>
      </c>
      <c r="AR194" s="201" t="s">
        <v>2013</v>
      </c>
      <c r="AS194" s="202"/>
      <c r="AT194" s="202" t="s">
        <v>2014</v>
      </c>
      <c r="AU194" s="203">
        <v>6</v>
      </c>
      <c r="AV194" s="204">
        <v>46180</v>
      </c>
      <c r="AW194" s="173">
        <f t="shared" si="32"/>
        <v>0</v>
      </c>
      <c r="AX194" s="205" t="s">
        <v>2186</v>
      </c>
      <c r="AY194" s="173"/>
      <c r="AZ194" s="173" t="s">
        <v>2187</v>
      </c>
      <c r="BA194" s="173">
        <v>6</v>
      </c>
      <c r="BB194" s="199">
        <v>46181</v>
      </c>
      <c r="BC194" s="173">
        <f t="shared" si="33"/>
        <v>0</v>
      </c>
    </row>
    <row r="195" spans="1:55" ht="19.5" customHeight="1">
      <c r="A195" s="192"/>
      <c r="B195" s="193" t="s">
        <v>2246</v>
      </c>
      <c r="C195" s="193" t="s">
        <v>2249</v>
      </c>
      <c r="D195" s="193" t="s">
        <v>2128</v>
      </c>
      <c r="E195" s="193" t="s">
        <v>1157</v>
      </c>
      <c r="F195" s="193" t="s">
        <v>2369</v>
      </c>
      <c r="G195" s="193" t="s">
        <v>2127</v>
      </c>
      <c r="H195" s="194">
        <v>65</v>
      </c>
      <c r="I195" s="195" t="s">
        <v>2129</v>
      </c>
      <c r="J195" s="196">
        <v>6</v>
      </c>
      <c r="K195" s="196"/>
      <c r="L195" s="196">
        <v>6</v>
      </c>
      <c r="M195" s="194">
        <v>4.5999999999999996</v>
      </c>
      <c r="N195" s="194">
        <v>27.6</v>
      </c>
      <c r="O195" s="194" t="s">
        <v>674</v>
      </c>
      <c r="P195" s="194" t="s">
        <v>14</v>
      </c>
      <c r="Q195" s="194" t="s">
        <v>682</v>
      </c>
      <c r="R195" s="194" t="s">
        <v>2160</v>
      </c>
      <c r="S195" s="194"/>
      <c r="T195" s="19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94">
        <f t="shared" ca="1" si="30"/>
        <v>6</v>
      </c>
      <c r="V195" s="194">
        <f t="shared" ca="1" si="31"/>
        <v>0</v>
      </c>
      <c r="W195" s="194"/>
      <c r="X195" s="194"/>
      <c r="Y195" s="194"/>
      <c r="Z195" s="194"/>
      <c r="AA195" s="194"/>
      <c r="AB195" s="194"/>
      <c r="AC195" s="194">
        <v>0.2</v>
      </c>
      <c r="AD195" s="197"/>
      <c r="AE195" s="192"/>
      <c r="AF195" s="192"/>
      <c r="AG195" s="198"/>
      <c r="AH195" s="173"/>
      <c r="AI195" s="173"/>
      <c r="AJ195" s="173"/>
      <c r="AK195" s="173"/>
      <c r="AL195" s="173"/>
      <c r="AM195" s="173"/>
      <c r="AN195" s="173"/>
      <c r="AO195" s="173"/>
      <c r="AP195" s="173"/>
      <c r="AQ195" s="173" t="s">
        <v>14</v>
      </c>
      <c r="AR195" s="188"/>
      <c r="AS195" s="189"/>
      <c r="AT195" s="188"/>
      <c r="AU195" s="190"/>
      <c r="AV195" s="191"/>
      <c r="AW195" s="188"/>
      <c r="AX195" s="188"/>
      <c r="AY195" s="189"/>
      <c r="AZ195" s="188"/>
      <c r="BA195" s="190"/>
      <c r="BB195" s="191"/>
      <c r="BC195" s="188"/>
    </row>
    <row r="196" spans="1:55" ht="19.5" customHeight="1">
      <c r="A196" s="192"/>
      <c r="B196" s="193" t="s">
        <v>2246</v>
      </c>
      <c r="C196" s="193" t="s">
        <v>2249</v>
      </c>
      <c r="D196" s="193" t="s">
        <v>781</v>
      </c>
      <c r="E196" s="193" t="s">
        <v>834</v>
      </c>
      <c r="F196" s="193" t="s">
        <v>2370</v>
      </c>
      <c r="G196" s="193" t="s">
        <v>1130</v>
      </c>
      <c r="H196" s="194">
        <v>182</v>
      </c>
      <c r="I196" s="195" t="s">
        <v>702</v>
      </c>
      <c r="J196" s="196">
        <v>4</v>
      </c>
      <c r="K196" s="196"/>
      <c r="L196" s="196">
        <v>4</v>
      </c>
      <c r="M196" s="194">
        <v>1</v>
      </c>
      <c r="N196" s="194">
        <v>3.8</v>
      </c>
      <c r="O196" s="194" t="s">
        <v>674</v>
      </c>
      <c r="P196" s="194" t="s">
        <v>13</v>
      </c>
      <c r="Q196" s="194" t="s">
        <v>703</v>
      </c>
      <c r="R196" s="194" t="s">
        <v>2160</v>
      </c>
      <c r="S196" s="194"/>
      <c r="T196" s="19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4</v>
      </c>
      <c r="U196" s="194">
        <f t="shared" ca="1" si="30"/>
        <v>0</v>
      </c>
      <c r="V196" s="194">
        <f t="shared" ca="1" si="31"/>
        <v>1</v>
      </c>
      <c r="W196" s="194"/>
      <c r="X196" s="194"/>
      <c r="Y196" s="194"/>
      <c r="Z196" s="194"/>
      <c r="AA196" s="194"/>
      <c r="AB196" s="194"/>
      <c r="AC196" s="194">
        <v>0.1</v>
      </c>
      <c r="AD196" s="197"/>
      <c r="AE196" s="192"/>
      <c r="AF196" s="192"/>
      <c r="AG196" s="198"/>
      <c r="AH196" s="173"/>
      <c r="AI196" s="173"/>
      <c r="AJ196" s="173">
        <v>0</v>
      </c>
      <c r="AK196" s="173">
        <v>0</v>
      </c>
      <c r="AL196" s="173">
        <v>0</v>
      </c>
      <c r="AM196" s="173">
        <v>0</v>
      </c>
      <c r="AN196" s="173">
        <v>0</v>
      </c>
      <c r="AO196" s="173">
        <v>0</v>
      </c>
      <c r="AP196" s="173">
        <v>0</v>
      </c>
      <c r="AQ196" s="173" t="s">
        <v>2162</v>
      </c>
      <c r="AR196" s="173" t="s">
        <v>2045</v>
      </c>
      <c r="AS196" s="173"/>
      <c r="AT196" s="173" t="s">
        <v>2046</v>
      </c>
      <c r="AU196" s="196">
        <v>4</v>
      </c>
      <c r="AV196" s="199">
        <v>46181</v>
      </c>
      <c r="AW196" s="173">
        <f>+L196-AU196</f>
        <v>0</v>
      </c>
      <c r="AX196" s="173" t="s">
        <v>2226</v>
      </c>
      <c r="AY196" s="173"/>
      <c r="AZ196" s="173" t="s">
        <v>2227</v>
      </c>
      <c r="BA196" s="173">
        <v>4</v>
      </c>
      <c r="BB196" s="199">
        <v>46181</v>
      </c>
      <c r="BC196" s="173">
        <f>+L196-BA196</f>
        <v>0</v>
      </c>
    </row>
    <row r="197" spans="1:55" ht="19.5" customHeight="1">
      <c r="A197" s="192"/>
      <c r="B197" s="193" t="s">
        <v>2246</v>
      </c>
      <c r="C197" s="193" t="s">
        <v>2249</v>
      </c>
      <c r="D197" s="193" t="s">
        <v>781</v>
      </c>
      <c r="E197" s="193" t="s">
        <v>1104</v>
      </c>
      <c r="F197" s="193" t="s">
        <v>2371</v>
      </c>
      <c r="G197" s="193" t="s">
        <v>2048</v>
      </c>
      <c r="H197" s="194">
        <v>279</v>
      </c>
      <c r="I197" s="195" t="s">
        <v>702</v>
      </c>
      <c r="J197" s="196">
        <v>4</v>
      </c>
      <c r="K197" s="196"/>
      <c r="L197" s="196">
        <v>4</v>
      </c>
      <c r="M197" s="194">
        <v>1.7</v>
      </c>
      <c r="N197" s="194">
        <v>6.7</v>
      </c>
      <c r="O197" s="194" t="s">
        <v>674</v>
      </c>
      <c r="P197" s="194" t="s">
        <v>13</v>
      </c>
      <c r="Q197" s="194" t="s">
        <v>703</v>
      </c>
      <c r="R197" s="194" t="s">
        <v>2160</v>
      </c>
      <c r="S197" s="194"/>
      <c r="T197" s="19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4</v>
      </c>
      <c r="U197" s="194">
        <f t="shared" ca="1" si="30"/>
        <v>0</v>
      </c>
      <c r="V197" s="194">
        <f t="shared" ca="1" si="31"/>
        <v>1</v>
      </c>
      <c r="W197" s="194"/>
      <c r="X197" s="194"/>
      <c r="Y197" s="194"/>
      <c r="Z197" s="194"/>
      <c r="AA197" s="194"/>
      <c r="AB197" s="194"/>
      <c r="AC197" s="194">
        <v>0.2</v>
      </c>
      <c r="AD197" s="197"/>
      <c r="AE197" s="192"/>
      <c r="AF197" s="192"/>
      <c r="AG197" s="198"/>
      <c r="AH197" s="173"/>
      <c r="AI197" s="173"/>
      <c r="AJ197" s="173">
        <v>0</v>
      </c>
      <c r="AK197" s="173">
        <v>0</v>
      </c>
      <c r="AL197" s="173">
        <v>0</v>
      </c>
      <c r="AM197" s="173">
        <v>0</v>
      </c>
      <c r="AN197" s="173">
        <v>0</v>
      </c>
      <c r="AO197" s="173">
        <v>0</v>
      </c>
      <c r="AP197" s="173">
        <v>0</v>
      </c>
      <c r="AQ197" s="173" t="s">
        <v>2162</v>
      </c>
      <c r="AR197" s="173" t="s">
        <v>2045</v>
      </c>
      <c r="AS197" s="173"/>
      <c r="AT197" s="173" t="s">
        <v>2046</v>
      </c>
      <c r="AU197" s="196">
        <v>4</v>
      </c>
      <c r="AV197" s="199">
        <v>46181</v>
      </c>
      <c r="AW197" s="173">
        <f>+L197-AU197</f>
        <v>0</v>
      </c>
      <c r="AX197" s="173" t="s">
        <v>2226</v>
      </c>
      <c r="AY197" s="173"/>
      <c r="AZ197" s="173" t="s">
        <v>2227</v>
      </c>
      <c r="BA197" s="173">
        <v>4</v>
      </c>
      <c r="BB197" s="199">
        <v>46181</v>
      </c>
      <c r="BC197" s="173">
        <f>+L197-BA197</f>
        <v>0</v>
      </c>
    </row>
    <row r="198" spans="1:55" ht="19.5" customHeight="1">
      <c r="A198" s="192"/>
      <c r="B198" s="193" t="s">
        <v>2246</v>
      </c>
      <c r="C198" s="193" t="s">
        <v>2249</v>
      </c>
      <c r="D198" s="193" t="s">
        <v>1997</v>
      </c>
      <c r="E198" s="193" t="s">
        <v>2251</v>
      </c>
      <c r="F198" s="193" t="s">
        <v>2372</v>
      </c>
      <c r="G198" s="193" t="s">
        <v>1996</v>
      </c>
      <c r="H198" s="194">
        <v>10879</v>
      </c>
      <c r="I198" s="195" t="s">
        <v>702</v>
      </c>
      <c r="J198" s="196">
        <v>1</v>
      </c>
      <c r="K198" s="196"/>
      <c r="L198" s="196">
        <v>1</v>
      </c>
      <c r="M198" s="194">
        <v>1247.4000000000001</v>
      </c>
      <c r="N198" s="194">
        <v>1247.4000000000001</v>
      </c>
      <c r="O198" s="194" t="s">
        <v>674</v>
      </c>
      <c r="P198" s="194" t="s">
        <v>13</v>
      </c>
      <c r="Q198" s="194" t="s">
        <v>703</v>
      </c>
      <c r="R198" s="194" t="s">
        <v>2160</v>
      </c>
      <c r="S198" s="194"/>
      <c r="T198" s="19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94">
        <f t="shared" ca="1" si="30"/>
        <v>1</v>
      </c>
      <c r="V198" s="194">
        <f t="shared" ca="1" si="31"/>
        <v>0</v>
      </c>
      <c r="W198" s="194"/>
      <c r="X198" s="194"/>
      <c r="Y198" s="194"/>
      <c r="Z198" s="194"/>
      <c r="AA198" s="194"/>
      <c r="AB198" s="194"/>
      <c r="AC198" s="194">
        <v>53.1</v>
      </c>
      <c r="AD198" s="197"/>
      <c r="AE198" s="192"/>
      <c r="AF198" s="192"/>
      <c r="AG198" s="198"/>
      <c r="AH198" s="173"/>
      <c r="AI198" s="173"/>
      <c r="AJ198" s="173">
        <v>1</v>
      </c>
      <c r="AK198" s="173">
        <v>0</v>
      </c>
      <c r="AL198" s="173">
        <v>0</v>
      </c>
      <c r="AM198" s="173">
        <v>0</v>
      </c>
      <c r="AN198" s="173">
        <v>0</v>
      </c>
      <c r="AO198" s="173">
        <v>0</v>
      </c>
      <c r="AP198" s="173">
        <v>0</v>
      </c>
      <c r="AQ198" s="173" t="s">
        <v>2162</v>
      </c>
      <c r="AR198" s="173"/>
      <c r="AS198" s="173"/>
      <c r="AT198" s="173" t="s">
        <v>576</v>
      </c>
      <c r="AU198" s="196">
        <v>1</v>
      </c>
      <c r="AV198" s="199"/>
      <c r="AW198" s="173">
        <f>+L198-AU198</f>
        <v>0</v>
      </c>
      <c r="AX198" s="173"/>
      <c r="AY198" s="173"/>
      <c r="AZ198" s="173" t="s">
        <v>576</v>
      </c>
      <c r="BA198" s="196">
        <v>1</v>
      </c>
      <c r="BB198" s="199"/>
      <c r="BC198" s="173">
        <f>+L198-BA198</f>
        <v>0</v>
      </c>
    </row>
    <row r="199" spans="1:55" ht="19.5" customHeight="1">
      <c r="A199" s="309">
        <v>19</v>
      </c>
      <c r="B199" s="368" t="s">
        <v>2252</v>
      </c>
      <c r="C199" s="368" t="s">
        <v>2253</v>
      </c>
      <c r="D199" s="368" t="s">
        <v>4635</v>
      </c>
      <c r="E199" s="368"/>
      <c r="F199" s="368"/>
      <c r="G199" s="368" t="s">
        <v>2254</v>
      </c>
      <c r="H199" s="369"/>
      <c r="I199" s="370"/>
      <c r="J199" s="207"/>
      <c r="K199" s="207">
        <v>52</v>
      </c>
      <c r="L199" s="207"/>
      <c r="M199" s="369">
        <v>0</v>
      </c>
      <c r="N199" s="369">
        <v>0.5</v>
      </c>
      <c r="O199" s="369" t="s">
        <v>674</v>
      </c>
      <c r="P199" s="369"/>
      <c r="Q199" s="369"/>
      <c r="R199" s="369" t="s">
        <v>2160</v>
      </c>
      <c r="S199" s="369"/>
      <c r="T199" s="369"/>
      <c r="U199" s="369"/>
      <c r="V199" s="369"/>
      <c r="W199" s="369">
        <f>_xlfn.MINIFS(V:V,C:C,C199,AE:AE,"",AB:AB,"")</f>
        <v>0</v>
      </c>
      <c r="X199" s="369" t="e">
        <f>SUMIFS(T:T,C:C,C199,AE:AE,"")/SUMIFS(L:L,C:C,C199,AE:AE,"",AB:AB,"")</f>
        <v>#DIV/0!</v>
      </c>
      <c r="Y199" s="369"/>
      <c r="Z199" s="369"/>
      <c r="AA199" s="369"/>
      <c r="AB199" s="369"/>
      <c r="AC199" s="369">
        <v>0.1</v>
      </c>
      <c r="AD199" s="371"/>
      <c r="AE199" s="309" t="s">
        <v>675</v>
      </c>
      <c r="AF199" s="309" t="s">
        <v>2161</v>
      </c>
      <c r="AG199" s="372" t="s">
        <v>677</v>
      </c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 t="s">
        <v>14</v>
      </c>
      <c r="AR199" s="187"/>
      <c r="AS199" s="206"/>
      <c r="AT199" s="187"/>
      <c r="AU199" s="207"/>
      <c r="AV199" s="208"/>
      <c r="AW199" s="187"/>
      <c r="AX199" s="187"/>
      <c r="AY199" s="206"/>
      <c r="AZ199" s="187"/>
      <c r="BA199" s="207"/>
      <c r="BB199" s="208"/>
      <c r="BC199" s="187"/>
    </row>
    <row r="200" spans="1:55" ht="19.5" customHeight="1">
      <c r="A200" s="192"/>
      <c r="B200" s="193" t="s">
        <v>2252</v>
      </c>
      <c r="C200" s="193" t="s">
        <v>2255</v>
      </c>
      <c r="D200" s="193" t="s">
        <v>1974</v>
      </c>
      <c r="E200" s="193" t="s">
        <v>2256</v>
      </c>
      <c r="F200" s="193" t="s">
        <v>2262</v>
      </c>
      <c r="G200" s="193" t="s">
        <v>1973</v>
      </c>
      <c r="H200" s="194">
        <v>43</v>
      </c>
      <c r="I200" s="195" t="s">
        <v>1975</v>
      </c>
      <c r="J200" s="196">
        <v>1</v>
      </c>
      <c r="K200" s="196"/>
      <c r="L200" s="196">
        <v>52</v>
      </c>
      <c r="M200" s="194">
        <v>0</v>
      </c>
      <c r="N200" s="194">
        <v>0.5</v>
      </c>
      <c r="O200" s="194" t="s">
        <v>674</v>
      </c>
      <c r="P200" s="194" t="s">
        <v>14</v>
      </c>
      <c r="Q200" s="194" t="s">
        <v>682</v>
      </c>
      <c r="R200" s="194" t="s">
        <v>2160</v>
      </c>
      <c r="S200" s="194"/>
      <c r="T200" s="19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94">
        <f ca="1">+L200-T200</f>
        <v>52</v>
      </c>
      <c r="V200" s="194">
        <f ca="1">ROUNDDOWN(T200/J200,0)</f>
        <v>0</v>
      </c>
      <c r="W200" s="194"/>
      <c r="X200" s="194"/>
      <c r="Y200" s="194"/>
      <c r="Z200" s="194"/>
      <c r="AA200" s="194"/>
      <c r="AB200" s="194"/>
      <c r="AC200" s="194">
        <v>0.1</v>
      </c>
      <c r="AD200" s="197"/>
      <c r="AE200" s="192"/>
      <c r="AF200" s="192"/>
      <c r="AG200" s="198"/>
      <c r="AH200" s="173"/>
      <c r="AI200" s="173"/>
      <c r="AJ200" s="173"/>
      <c r="AK200" s="173"/>
      <c r="AL200" s="173"/>
      <c r="AM200" s="173"/>
      <c r="AN200" s="173"/>
      <c r="AO200" s="173"/>
      <c r="AP200" s="173"/>
      <c r="AQ200" s="173" t="s">
        <v>14</v>
      </c>
      <c r="AR200" s="188"/>
      <c r="AS200" s="189"/>
      <c r="AT200" s="188"/>
      <c r="AU200" s="190"/>
      <c r="AV200" s="191"/>
      <c r="AW200" s="188"/>
      <c r="AX200" s="188"/>
      <c r="AY200" s="189"/>
      <c r="AZ200" s="188"/>
      <c r="BA200" s="190"/>
      <c r="BB200" s="191"/>
      <c r="BC200" s="188"/>
    </row>
    <row r="201" spans="1:55" ht="19.5" customHeight="1">
      <c r="A201" s="309">
        <v>20</v>
      </c>
      <c r="B201" s="368" t="s">
        <v>2257</v>
      </c>
      <c r="C201" s="368" t="s">
        <v>2258</v>
      </c>
      <c r="D201" s="368" t="s">
        <v>4635</v>
      </c>
      <c r="E201" s="368"/>
      <c r="F201" s="368"/>
      <c r="G201" s="368" t="s">
        <v>2259</v>
      </c>
      <c r="H201" s="369"/>
      <c r="I201" s="370"/>
      <c r="J201" s="207"/>
      <c r="K201" s="207">
        <v>1</v>
      </c>
      <c r="L201" s="207"/>
      <c r="M201" s="369">
        <v>13</v>
      </c>
      <c r="N201" s="369">
        <v>13</v>
      </c>
      <c r="O201" s="369" t="s">
        <v>674</v>
      </c>
      <c r="P201" s="369"/>
      <c r="Q201" s="369"/>
      <c r="R201" s="369" t="s">
        <v>2160</v>
      </c>
      <c r="S201" s="369"/>
      <c r="T201" s="369"/>
      <c r="U201" s="369"/>
      <c r="V201" s="369"/>
      <c r="W201" s="369">
        <f>_xlfn.MINIFS(V:V,C:C,C201,AE:AE,"",AB:AB,"")</f>
        <v>0</v>
      </c>
      <c r="X201" s="369" t="e">
        <f>SUMIFS(T:T,C:C,C201,AE:AE,"")/SUMIFS(L:L,C:C,C201,AE:AE,"",AB:AB,"")</f>
        <v>#DIV/0!</v>
      </c>
      <c r="Y201" s="369"/>
      <c r="Z201" s="369"/>
      <c r="AA201" s="369"/>
      <c r="AB201" s="369"/>
      <c r="AC201" s="369">
        <v>1.8</v>
      </c>
      <c r="AD201" s="371"/>
      <c r="AE201" s="309" t="s">
        <v>675</v>
      </c>
      <c r="AF201" s="309" t="s">
        <v>2161</v>
      </c>
      <c r="AG201" s="372" t="s">
        <v>677</v>
      </c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 t="s">
        <v>14</v>
      </c>
      <c r="AR201" s="187"/>
      <c r="AS201" s="206"/>
      <c r="AT201" s="187"/>
      <c r="AU201" s="207"/>
      <c r="AV201" s="208"/>
      <c r="AW201" s="187"/>
      <c r="AX201" s="187"/>
      <c r="AY201" s="206"/>
      <c r="AZ201" s="187"/>
      <c r="BA201" s="207"/>
      <c r="BB201" s="208"/>
      <c r="BC201" s="187"/>
    </row>
    <row r="202" spans="1:55" ht="19.5" customHeight="1">
      <c r="A202" s="192"/>
      <c r="B202" s="193" t="s">
        <v>2257</v>
      </c>
      <c r="C202" s="193" t="s">
        <v>2260</v>
      </c>
      <c r="D202" s="193" t="s">
        <v>2112</v>
      </c>
      <c r="E202" s="193" t="s">
        <v>2261</v>
      </c>
      <c r="F202" s="193" t="s">
        <v>2357</v>
      </c>
      <c r="G202" s="193" t="s">
        <v>2111</v>
      </c>
      <c r="H202" s="194">
        <v>34600</v>
      </c>
      <c r="I202" s="195" t="s">
        <v>2113</v>
      </c>
      <c r="J202" s="196">
        <v>1</v>
      </c>
      <c r="K202" s="196"/>
      <c r="L202" s="196">
        <v>1</v>
      </c>
      <c r="M202" s="194">
        <v>13</v>
      </c>
      <c r="N202" s="194">
        <v>13</v>
      </c>
      <c r="O202" s="194" t="s">
        <v>674</v>
      </c>
      <c r="P202" s="194" t="s">
        <v>14</v>
      </c>
      <c r="Q202" s="194" t="s">
        <v>682</v>
      </c>
      <c r="R202" s="194" t="s">
        <v>2160</v>
      </c>
      <c r="S202" s="194"/>
      <c r="T202" s="19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194">
        <f ca="1">+L202-T202</f>
        <v>1</v>
      </c>
      <c r="V202" s="194">
        <f ca="1">ROUNDDOWN(T202/J202,0)</f>
        <v>0</v>
      </c>
      <c r="W202" s="194"/>
      <c r="X202" s="194"/>
      <c r="Y202" s="194"/>
      <c r="Z202" s="194"/>
      <c r="AA202" s="194"/>
      <c r="AB202" s="194"/>
      <c r="AC202" s="194">
        <v>1.8</v>
      </c>
      <c r="AD202" s="197"/>
      <c r="AE202" s="192"/>
      <c r="AF202" s="192"/>
      <c r="AG202" s="198"/>
      <c r="AH202" s="173"/>
      <c r="AI202" s="173"/>
      <c r="AJ202" s="173"/>
      <c r="AK202" s="173"/>
      <c r="AL202" s="173"/>
      <c r="AM202" s="173"/>
      <c r="AN202" s="173"/>
      <c r="AO202" s="173"/>
      <c r="AP202" s="173"/>
      <c r="AQ202" s="173" t="s">
        <v>14</v>
      </c>
      <c r="AR202" s="188"/>
      <c r="AS202" s="189"/>
      <c r="AT202" s="188"/>
      <c r="AU202" s="190"/>
      <c r="AV202" s="191"/>
      <c r="AW202" s="188"/>
      <c r="AX202" s="188"/>
      <c r="AY202" s="189"/>
      <c r="AZ202" s="188"/>
      <c r="BA202" s="190"/>
      <c r="BB202" s="191"/>
      <c r="BC202" s="188"/>
    </row>
  </sheetData>
  <autoFilter ref="A9:BC202" xr:uid="{D8D5E831-8FC0-40BD-AD53-AA13A9AD5D66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K25" sqref="K25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406"/>
      <c r="AI1" s="406"/>
      <c r="AJ1" s="40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0"/>
      <c r="AH2" s="407"/>
      <c r="AI2" s="407"/>
      <c r="AJ2" s="407"/>
      <c r="AK2" s="115"/>
      <c r="AL2" s="211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3399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0"/>
      <c r="AH3" s="407"/>
      <c r="AI3" s="407"/>
      <c r="AJ3" s="407"/>
      <c r="AK3" s="399"/>
      <c r="AL3" s="400"/>
      <c r="AM3" s="400"/>
      <c r="AN3" s="400"/>
      <c r="AO3" s="400"/>
      <c r="AP3" s="400"/>
      <c r="AQ3" s="400"/>
      <c r="AR3" s="400"/>
      <c r="AS3" s="400"/>
      <c r="AT3" s="400"/>
      <c r="AU3" s="115"/>
      <c r="AV3" s="399"/>
      <c r="AW3" s="400"/>
      <c r="AX3" s="400"/>
      <c r="AY3" s="400"/>
      <c r="AZ3" s="400"/>
      <c r="BA3" s="400"/>
      <c r="BB3" s="115"/>
      <c r="BC3" s="399"/>
      <c r="BD3" s="400"/>
      <c r="BE3" s="212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2961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400"/>
      <c r="AL4" s="400"/>
      <c r="AM4" s="400"/>
      <c r="AN4" s="400"/>
      <c r="AO4" s="400"/>
      <c r="AP4" s="400"/>
      <c r="AQ4" s="400"/>
      <c r="AR4" s="400"/>
      <c r="AS4" s="400"/>
      <c r="AT4" s="400"/>
      <c r="AU4" s="115"/>
      <c r="AV4" s="400"/>
      <c r="AW4" s="400"/>
      <c r="AX4" s="400"/>
      <c r="AY4" s="400"/>
      <c r="AZ4" s="400"/>
      <c r="BA4" s="400"/>
      <c r="BB4" s="115"/>
      <c r="BC4" s="400"/>
      <c r="BD4" s="400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401"/>
      <c r="AL5" s="401"/>
      <c r="AM5" s="401"/>
      <c r="AN5" s="401"/>
      <c r="AO5" s="401"/>
      <c r="AP5" s="401"/>
      <c r="AQ5" s="401"/>
      <c r="AR5" s="401"/>
      <c r="AS5" s="401"/>
      <c r="AT5" s="401"/>
      <c r="AU5" s="119"/>
      <c r="AV5" s="401"/>
      <c r="AW5" s="401"/>
      <c r="AX5" s="401"/>
      <c r="AY5" s="401"/>
      <c r="AZ5" s="401"/>
      <c r="BA5" s="401"/>
      <c r="BB5" s="119"/>
      <c r="BC5" s="401"/>
      <c r="BD5" s="401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3400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3" t="s">
        <v>3401</v>
      </c>
      <c r="AE6" s="119"/>
      <c r="AF6" s="119"/>
      <c r="AG6" s="118"/>
      <c r="AH6" s="118"/>
      <c r="AI6" s="118"/>
      <c r="AJ6" s="118"/>
      <c r="AK6" s="402" t="s">
        <v>583</v>
      </c>
      <c r="AL6" s="402"/>
      <c r="AM6" s="402"/>
      <c r="AN6" s="402"/>
      <c r="AO6" s="402"/>
      <c r="AP6" s="402"/>
      <c r="AQ6" s="402"/>
      <c r="AR6" s="402"/>
      <c r="AS6" s="402"/>
      <c r="AT6" s="402"/>
      <c r="AU6" s="403" t="s">
        <v>584</v>
      </c>
      <c r="AV6" s="402"/>
      <c r="AW6" s="402"/>
      <c r="AX6" s="402"/>
      <c r="AY6" s="402"/>
      <c r="AZ6" s="402"/>
      <c r="BA6" s="404"/>
      <c r="BB6" s="129" t="s">
        <v>585</v>
      </c>
      <c r="BC6" s="403" t="s">
        <v>586</v>
      </c>
      <c r="BD6" s="402"/>
      <c r="BE6" s="402"/>
      <c r="BF6" s="402"/>
      <c r="BG6" s="402"/>
      <c r="BH6" s="402"/>
      <c r="BI6" s="402"/>
      <c r="BJ6" s="402"/>
      <c r="BK6" s="402"/>
      <c r="BL6" s="402"/>
      <c r="BM6" s="402"/>
      <c r="BN6" s="402"/>
      <c r="BO6" s="402"/>
      <c r="BP6" s="402"/>
      <c r="BQ6" s="402"/>
      <c r="BR6" s="402"/>
      <c r="BS6" s="402"/>
      <c r="BT6" s="402"/>
      <c r="BU6" s="402"/>
      <c r="BV6" s="402"/>
      <c r="BW6" s="402"/>
      <c r="BX6" s="402"/>
      <c r="BY6" s="402"/>
      <c r="BZ6" s="402"/>
      <c r="CA6" s="402"/>
      <c r="CB6" s="402"/>
      <c r="CC6" s="402"/>
      <c r="CD6" s="402"/>
      <c r="CE6" s="402"/>
      <c r="CF6" s="402"/>
      <c r="CG6" s="402"/>
      <c r="CH6" s="402"/>
      <c r="CI6" s="402"/>
      <c r="CJ6" s="405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09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2144</v>
      </c>
      <c r="AW7" s="130" t="s">
        <v>2145</v>
      </c>
      <c r="AX7" s="130" t="s">
        <v>2146</v>
      </c>
      <c r="AY7" s="130" t="s">
        <v>2147</v>
      </c>
      <c r="AZ7" s="130" t="s">
        <v>2148</v>
      </c>
      <c r="BA7" s="130" t="s">
        <v>2149</v>
      </c>
      <c r="BB7" s="130" t="s">
        <v>587</v>
      </c>
      <c r="BC7" s="392" t="s">
        <v>587</v>
      </c>
      <c r="BD7" s="393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94" t="s">
        <v>599</v>
      </c>
      <c r="F8" s="39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3402</v>
      </c>
      <c r="AH8" s="134" t="s">
        <v>3403</v>
      </c>
      <c r="AI8" s="130" t="s">
        <v>607</v>
      </c>
      <c r="AJ8" s="130" t="s">
        <v>608</v>
      </c>
      <c r="AK8" s="134" t="s">
        <v>3404</v>
      </c>
      <c r="AL8" s="134" t="s">
        <v>3405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3406</v>
      </c>
      <c r="AH9" s="138" t="s">
        <v>3407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4">
        <v>1</v>
      </c>
      <c r="B10" s="214" t="s">
        <v>3408</v>
      </c>
      <c r="C10" s="214" t="s">
        <v>3409</v>
      </c>
      <c r="D10" s="215" t="s">
        <v>1316</v>
      </c>
      <c r="E10" s="214"/>
      <c r="F10" s="214"/>
      <c r="G10" s="215" t="s">
        <v>3410</v>
      </c>
      <c r="H10" s="214"/>
      <c r="I10" s="214"/>
      <c r="J10" s="214"/>
      <c r="K10" s="214">
        <v>350</v>
      </c>
      <c r="L10" s="214"/>
      <c r="M10" s="216">
        <v>0</v>
      </c>
      <c r="N10" s="216">
        <v>0.9</v>
      </c>
      <c r="O10" s="214" t="s">
        <v>674</v>
      </c>
      <c r="P10" s="214"/>
      <c r="Q10" s="214"/>
      <c r="R10" s="214" t="s">
        <v>3951</v>
      </c>
      <c r="S10" s="214"/>
      <c r="T10" s="214"/>
      <c r="U10" s="214"/>
      <c r="V10" s="214"/>
      <c r="W10" s="214">
        <f>_xlfn.MINIFS(V:V,C:C,C10,AE:AE,"",AB:AB,"")</f>
        <v>0</v>
      </c>
      <c r="X10" s="214" t="e">
        <f ca="1">SUMIFS(T:T,C:C,C10,AE:AE,"")/SUMIFS(L:L,C:C,C10,AE:AE,"",AB:AB,"")</f>
        <v>#DIV/0!</v>
      </c>
      <c r="Y10" s="214"/>
      <c r="Z10" s="214"/>
      <c r="AA10" s="214"/>
      <c r="AB10" s="216"/>
      <c r="AC10" s="216">
        <v>0.435</v>
      </c>
      <c r="AD10" s="214"/>
      <c r="AE10" s="214" t="s">
        <v>675</v>
      </c>
      <c r="AF10" s="214" t="s">
        <v>676</v>
      </c>
      <c r="AG10" s="214"/>
      <c r="AH10" s="214"/>
      <c r="AI10" s="214"/>
      <c r="AJ10" s="214" t="s">
        <v>677</v>
      </c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 t="s">
        <v>14</v>
      </c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214"/>
      <c r="CC10" s="214"/>
      <c r="CD10" s="214"/>
      <c r="CE10" s="214"/>
      <c r="CF10" s="214"/>
      <c r="CG10" s="214"/>
      <c r="CH10" s="214"/>
      <c r="CI10" s="214"/>
      <c r="CJ10" s="214"/>
    </row>
    <row r="11" spans="1:88" ht="13.5" customHeight="1">
      <c r="A11" s="217">
        <v>2</v>
      </c>
      <c r="B11" s="217" t="s">
        <v>3408</v>
      </c>
      <c r="C11" s="217" t="s">
        <v>3409</v>
      </c>
      <c r="D11" s="218" t="s">
        <v>2940</v>
      </c>
      <c r="E11" s="217" t="s">
        <v>1157</v>
      </c>
      <c r="F11" s="217" t="s">
        <v>3384</v>
      </c>
      <c r="G11" s="219" t="s">
        <v>2939</v>
      </c>
      <c r="H11" s="220"/>
      <c r="I11" s="217" t="s">
        <v>2001</v>
      </c>
      <c r="J11" s="217">
        <v>1</v>
      </c>
      <c r="K11" s="217"/>
      <c r="L11" s="217">
        <v>350</v>
      </c>
      <c r="M11" s="220">
        <v>0</v>
      </c>
      <c r="N11" s="220">
        <v>0.9</v>
      </c>
      <c r="O11" s="217" t="s">
        <v>674</v>
      </c>
      <c r="P11" s="217" t="s">
        <v>14</v>
      </c>
      <c r="Q11" s="217" t="s">
        <v>682</v>
      </c>
      <c r="R11" s="217"/>
      <c r="S11" s="217"/>
      <c r="T11" s="21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7">
        <f ca="1">+L11-T11</f>
        <v>350</v>
      </c>
      <c r="V11" s="217">
        <f ca="1">ROUNDDOWN(T11/J11,0)</f>
        <v>0</v>
      </c>
      <c r="W11" s="217"/>
      <c r="X11" s="217"/>
      <c r="Y11" s="217"/>
      <c r="Z11" s="217"/>
      <c r="AA11" s="217"/>
      <c r="AB11" s="221" t="s">
        <v>602</v>
      </c>
      <c r="AC11" s="220">
        <v>0.435</v>
      </c>
      <c r="AD11" s="222" t="s">
        <v>3411</v>
      </c>
      <c r="AE11" s="220"/>
      <c r="AF11" s="220"/>
      <c r="AG11" s="223"/>
      <c r="AH11" s="223"/>
      <c r="AI11" s="223"/>
      <c r="AJ11" s="224"/>
      <c r="AK11" s="223"/>
      <c r="AL11" s="225"/>
      <c r="AM11" s="223"/>
      <c r="AN11" s="223"/>
      <c r="AO11" s="223"/>
      <c r="AP11" s="223"/>
      <c r="AQ11" s="223"/>
      <c r="AR11" s="223"/>
      <c r="AS11" s="223"/>
      <c r="AT11" s="223"/>
      <c r="AU11" s="217">
        <v>0</v>
      </c>
      <c r="AV11" s="217">
        <v>0</v>
      </c>
      <c r="AW11" s="217">
        <v>0</v>
      </c>
      <c r="AX11" s="217">
        <v>0</v>
      </c>
      <c r="AY11" s="217">
        <v>0</v>
      </c>
      <c r="AZ11" s="217">
        <v>0</v>
      </c>
      <c r="BA11" s="217">
        <v>0</v>
      </c>
      <c r="BB11" s="217" t="s">
        <v>14</v>
      </c>
      <c r="BC11" s="217"/>
      <c r="BD11" s="217"/>
      <c r="BE11" s="226"/>
      <c r="BF11" s="226"/>
      <c r="BG11" s="227"/>
      <c r="BH11" s="228"/>
      <c r="BI11" s="226"/>
      <c r="BJ11" s="226"/>
      <c r="BK11" s="226"/>
      <c r="BL11" s="226"/>
      <c r="BM11" s="226"/>
      <c r="BN11" s="227"/>
      <c r="BO11" s="226"/>
      <c r="BP11" s="226"/>
      <c r="BQ11" s="226"/>
      <c r="BR11" s="226"/>
      <c r="BS11" s="226"/>
      <c r="BT11" s="227"/>
      <c r="BU11" s="226"/>
      <c r="BV11" s="226"/>
      <c r="BW11" s="226"/>
      <c r="BX11" s="226"/>
      <c r="BY11" s="226"/>
      <c r="BZ11" s="227"/>
      <c r="CA11" s="226"/>
      <c r="CB11" s="226"/>
      <c r="CC11" s="226"/>
      <c r="CD11" s="226"/>
      <c r="CE11" s="226"/>
      <c r="CF11" s="227"/>
      <c r="CG11" s="226"/>
      <c r="CH11" s="226"/>
      <c r="CI11" s="226"/>
      <c r="CJ11" s="228"/>
    </row>
    <row r="12" spans="1:88" ht="13.5" customHeight="1">
      <c r="A12" s="214">
        <v>3</v>
      </c>
      <c r="B12" s="214" t="s">
        <v>3412</v>
      </c>
      <c r="C12" s="214" t="s">
        <v>3413</v>
      </c>
      <c r="D12" s="215" t="s">
        <v>2588</v>
      </c>
      <c r="E12" s="214"/>
      <c r="F12" s="214"/>
      <c r="G12" s="215" t="s">
        <v>3414</v>
      </c>
      <c r="H12" s="214"/>
      <c r="I12" s="214"/>
      <c r="J12" s="214"/>
      <c r="K12" s="214">
        <v>1</v>
      </c>
      <c r="L12" s="214"/>
      <c r="M12" s="216">
        <v>6239.8</v>
      </c>
      <c r="N12" s="216">
        <v>6239.8</v>
      </c>
      <c r="O12" s="214" t="s">
        <v>674</v>
      </c>
      <c r="P12" s="214"/>
      <c r="Q12" s="214"/>
      <c r="R12" s="214" t="s">
        <v>3951</v>
      </c>
      <c r="S12" s="214"/>
      <c r="T12" s="214"/>
      <c r="U12" s="214"/>
      <c r="V12" s="214"/>
      <c r="W12" s="214">
        <f ca="1">_xlfn.MINIFS(V:V,C:C,C12,AE:AE,"",AB:AB,"")</f>
        <v>0</v>
      </c>
      <c r="X12" s="214">
        <f ca="1">SUMIFS(T:T,C:C,C12,AE:AE,"")/SUMIFS(L:L,C:C,C12,AE:AE,"",AB:AB,"")</f>
        <v>0.93023255813953487</v>
      </c>
      <c r="Y12" s="214"/>
      <c r="Z12" s="214"/>
      <c r="AA12" s="214"/>
      <c r="AB12" s="216"/>
      <c r="AC12" s="216">
        <v>93.361999999999995</v>
      </c>
      <c r="AD12" s="214"/>
      <c r="AE12" s="214" t="s">
        <v>675</v>
      </c>
      <c r="AF12" s="214" t="s">
        <v>676</v>
      </c>
      <c r="AG12" s="214"/>
      <c r="AH12" s="214"/>
      <c r="AI12" s="214"/>
      <c r="AJ12" s="214" t="s">
        <v>677</v>
      </c>
      <c r="AK12" s="214"/>
      <c r="AL12" s="229" t="s">
        <v>698</v>
      </c>
      <c r="AM12" s="214"/>
      <c r="AN12" s="214"/>
      <c r="AO12" s="214"/>
      <c r="AP12" s="214"/>
      <c r="AQ12" s="214"/>
      <c r="AR12" s="214"/>
      <c r="AS12" s="214"/>
      <c r="AT12" s="214"/>
      <c r="AU12" s="214"/>
      <c r="AV12" s="214"/>
      <c r="AW12" s="214"/>
      <c r="AX12" s="214"/>
      <c r="AY12" s="214"/>
      <c r="AZ12" s="214"/>
      <c r="BA12" s="214"/>
      <c r="BB12" s="214" t="s">
        <v>692</v>
      </c>
      <c r="BC12" s="214"/>
      <c r="BD12" s="214"/>
      <c r="BE12" s="214"/>
      <c r="BF12" s="214"/>
      <c r="BG12" s="214"/>
      <c r="BH12" s="214"/>
      <c r="BI12" s="214"/>
      <c r="BJ12" s="214"/>
      <c r="BK12" s="214"/>
      <c r="BL12" s="214"/>
      <c r="BM12" s="214"/>
      <c r="BN12" s="214"/>
      <c r="BO12" s="214"/>
      <c r="BP12" s="214"/>
      <c r="BQ12" s="214"/>
      <c r="BR12" s="214"/>
      <c r="BS12" s="214"/>
      <c r="BT12" s="214"/>
      <c r="BU12" s="214"/>
      <c r="BV12" s="214"/>
      <c r="BW12" s="214"/>
      <c r="BX12" s="214"/>
      <c r="BY12" s="214"/>
      <c r="BZ12" s="214"/>
      <c r="CA12" s="214"/>
      <c r="CB12" s="214"/>
      <c r="CC12" s="214"/>
      <c r="CD12" s="214"/>
      <c r="CE12" s="214"/>
      <c r="CF12" s="214"/>
      <c r="CG12" s="214"/>
      <c r="CH12" s="214"/>
      <c r="CI12" s="214"/>
      <c r="CJ12" s="214"/>
    </row>
    <row r="13" spans="1:88" ht="13.5" customHeight="1">
      <c r="A13" s="217">
        <v>4</v>
      </c>
      <c r="B13" s="217" t="s">
        <v>3412</v>
      </c>
      <c r="C13" s="217" t="s">
        <v>3413</v>
      </c>
      <c r="D13" s="218" t="s">
        <v>2571</v>
      </c>
      <c r="E13" s="217" t="s">
        <v>1008</v>
      </c>
      <c r="F13" s="217" t="s">
        <v>3098</v>
      </c>
      <c r="G13" s="218" t="s">
        <v>2570</v>
      </c>
      <c r="H13" s="220">
        <v>6435</v>
      </c>
      <c r="I13" s="217" t="s">
        <v>702</v>
      </c>
      <c r="J13" s="217">
        <v>1</v>
      </c>
      <c r="K13" s="217"/>
      <c r="L13" s="217">
        <v>1</v>
      </c>
      <c r="M13" s="220">
        <v>1468.5</v>
      </c>
      <c r="N13" s="220">
        <v>1468.5</v>
      </c>
      <c r="O13" s="217" t="s">
        <v>674</v>
      </c>
      <c r="P13" s="217" t="s">
        <v>13</v>
      </c>
      <c r="Q13" s="217" t="s">
        <v>703</v>
      </c>
      <c r="R13" s="217"/>
      <c r="S13" s="217"/>
      <c r="T13" s="21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217">
        <f t="shared" ref="U13:U20" ca="1" si="0">+L13-T13</f>
        <v>0</v>
      </c>
      <c r="V13" s="217">
        <f t="shared" ref="V13:V20" ca="1" si="1">ROUNDDOWN(T13/J13,0)</f>
        <v>1</v>
      </c>
      <c r="W13" s="217"/>
      <c r="X13" s="217"/>
      <c r="Y13" s="217"/>
      <c r="Z13" s="217"/>
      <c r="AA13" s="217"/>
      <c r="AB13" s="221"/>
      <c r="AC13" s="220">
        <v>8.6479999999999997</v>
      </c>
      <c r="AD13" s="217"/>
      <c r="AE13" s="220"/>
      <c r="AF13" s="220"/>
      <c r="AG13" s="223"/>
      <c r="AH13" s="223"/>
      <c r="AI13" s="223"/>
      <c r="AJ13" s="224" t="s">
        <v>677</v>
      </c>
      <c r="AK13" s="223"/>
      <c r="AL13" s="225"/>
      <c r="AM13" s="223"/>
      <c r="AN13" s="223"/>
      <c r="AO13" s="223"/>
      <c r="AP13" s="223"/>
      <c r="AQ13" s="223"/>
      <c r="AR13" s="223"/>
      <c r="AS13" s="223"/>
      <c r="AT13" s="223"/>
      <c r="AU13" s="217">
        <v>1</v>
      </c>
      <c r="AV13" s="217">
        <v>0</v>
      </c>
      <c r="AW13" s="217">
        <v>0</v>
      </c>
      <c r="AX13" s="217">
        <v>0</v>
      </c>
      <c r="AY13" s="217">
        <v>0</v>
      </c>
      <c r="AZ13" s="217">
        <v>0</v>
      </c>
      <c r="BA13" s="217">
        <v>0</v>
      </c>
      <c r="BB13" s="217" t="s">
        <v>692</v>
      </c>
      <c r="BC13" s="217"/>
      <c r="BD13" s="217"/>
      <c r="BE13" s="212" t="s">
        <v>576</v>
      </c>
      <c r="BF13" s="212">
        <v>1</v>
      </c>
      <c r="BG13" s="230"/>
      <c r="BH13" s="212">
        <f t="shared" ref="BH13:BH20" si="2">+L13-BF13</f>
        <v>0</v>
      </c>
      <c r="BI13" s="212" t="s">
        <v>576</v>
      </c>
      <c r="BJ13" s="212">
        <v>1</v>
      </c>
      <c r="BK13" s="212"/>
      <c r="BL13" s="226"/>
      <c r="BM13" s="226"/>
      <c r="BN13" s="227"/>
      <c r="BO13" s="226"/>
      <c r="BP13" s="226"/>
      <c r="BQ13" s="226"/>
      <c r="BR13" s="226"/>
      <c r="BS13" s="226"/>
      <c r="BT13" s="227"/>
      <c r="BU13" s="226"/>
      <c r="BV13" s="226"/>
      <c r="BW13" s="226"/>
      <c r="BX13" s="226"/>
      <c r="BY13" s="226"/>
      <c r="BZ13" s="227"/>
      <c r="CA13" s="226"/>
      <c r="CB13" s="226"/>
      <c r="CC13" s="226"/>
      <c r="CD13" s="226"/>
      <c r="CE13" s="226"/>
      <c r="CF13" s="227"/>
      <c r="CG13" s="226"/>
      <c r="CH13" s="226"/>
      <c r="CI13" s="226"/>
      <c r="CJ13" s="212">
        <f t="shared" ref="CJ13:CJ20" si="3">+L13-BJ13</f>
        <v>0</v>
      </c>
    </row>
    <row r="14" spans="1:88" ht="13.5" customHeight="1">
      <c r="A14" s="217">
        <v>5</v>
      </c>
      <c r="B14" s="217" t="s">
        <v>3412</v>
      </c>
      <c r="C14" s="217" t="s">
        <v>3413</v>
      </c>
      <c r="D14" s="218" t="s">
        <v>2574</v>
      </c>
      <c r="E14" s="217" t="s">
        <v>909</v>
      </c>
      <c r="F14" s="217" t="s">
        <v>3099</v>
      </c>
      <c r="G14" s="218" t="s">
        <v>2573</v>
      </c>
      <c r="H14" s="220">
        <v>6479</v>
      </c>
      <c r="I14" s="217" t="s">
        <v>702</v>
      </c>
      <c r="J14" s="217">
        <v>1</v>
      </c>
      <c r="K14" s="217"/>
      <c r="L14" s="217">
        <v>1</v>
      </c>
      <c r="M14" s="220">
        <v>1264.8</v>
      </c>
      <c r="N14" s="220">
        <v>1264.8</v>
      </c>
      <c r="O14" s="217" t="s">
        <v>674</v>
      </c>
      <c r="P14" s="217" t="s">
        <v>13</v>
      </c>
      <c r="Q14" s="217" t="s">
        <v>703</v>
      </c>
      <c r="R14" s="217"/>
      <c r="S14" s="217"/>
      <c r="T14" s="21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17">
        <f t="shared" ca="1" si="0"/>
        <v>0</v>
      </c>
      <c r="V14" s="217">
        <f t="shared" ca="1" si="1"/>
        <v>1</v>
      </c>
      <c r="W14" s="217"/>
      <c r="X14" s="217"/>
      <c r="Y14" s="217"/>
      <c r="Z14" s="217"/>
      <c r="AA14" s="217"/>
      <c r="AB14" s="221"/>
      <c r="AC14" s="220">
        <v>7.62</v>
      </c>
      <c r="AD14" s="217"/>
      <c r="AE14" s="220"/>
      <c r="AF14" s="220"/>
      <c r="AG14" s="223"/>
      <c r="AH14" s="223"/>
      <c r="AI14" s="223"/>
      <c r="AJ14" s="224" t="s">
        <v>677</v>
      </c>
      <c r="AK14" s="223"/>
      <c r="AL14" s="225"/>
      <c r="AM14" s="223"/>
      <c r="AN14" s="223"/>
      <c r="AO14" s="223"/>
      <c r="AP14" s="223"/>
      <c r="AQ14" s="223"/>
      <c r="AR14" s="223"/>
      <c r="AS14" s="223"/>
      <c r="AT14" s="223"/>
      <c r="AU14" s="217">
        <v>1</v>
      </c>
      <c r="AV14" s="217">
        <v>0</v>
      </c>
      <c r="AW14" s="217">
        <v>0</v>
      </c>
      <c r="AX14" s="217">
        <v>0</v>
      </c>
      <c r="AY14" s="217">
        <v>0</v>
      </c>
      <c r="AZ14" s="217">
        <v>0</v>
      </c>
      <c r="BA14" s="217">
        <v>0</v>
      </c>
      <c r="BB14" s="217" t="s">
        <v>692</v>
      </c>
      <c r="BC14" s="217"/>
      <c r="BD14" s="217"/>
      <c r="BE14" s="212" t="s">
        <v>576</v>
      </c>
      <c r="BF14" s="212">
        <v>1</v>
      </c>
      <c r="BG14" s="230"/>
      <c r="BH14" s="212">
        <f t="shared" si="2"/>
        <v>0</v>
      </c>
      <c r="BI14" s="212" t="s">
        <v>576</v>
      </c>
      <c r="BJ14" s="212">
        <v>1</v>
      </c>
      <c r="BK14" s="212"/>
      <c r="BL14" s="226"/>
      <c r="BM14" s="226"/>
      <c r="BN14" s="227"/>
      <c r="BO14" s="226"/>
      <c r="BP14" s="226"/>
      <c r="BQ14" s="226"/>
      <c r="BR14" s="226"/>
      <c r="BS14" s="226"/>
      <c r="BT14" s="227"/>
      <c r="BU14" s="226"/>
      <c r="BV14" s="226"/>
      <c r="BW14" s="226"/>
      <c r="BX14" s="226"/>
      <c r="BY14" s="226"/>
      <c r="BZ14" s="227"/>
      <c r="CA14" s="226"/>
      <c r="CB14" s="226"/>
      <c r="CC14" s="226"/>
      <c r="CD14" s="226"/>
      <c r="CE14" s="226"/>
      <c r="CF14" s="227"/>
      <c r="CG14" s="226"/>
      <c r="CH14" s="226"/>
      <c r="CI14" s="226"/>
      <c r="CJ14" s="212">
        <f t="shared" si="3"/>
        <v>0</v>
      </c>
    </row>
    <row r="15" spans="1:88" ht="13.5" customHeight="1">
      <c r="A15" s="217">
        <v>6</v>
      </c>
      <c r="B15" s="217" t="s">
        <v>3412</v>
      </c>
      <c r="C15" s="217" t="s">
        <v>3413</v>
      </c>
      <c r="D15" s="218" t="s">
        <v>2576</v>
      </c>
      <c r="E15" s="217" t="s">
        <v>1090</v>
      </c>
      <c r="F15" s="217" t="s">
        <v>3100</v>
      </c>
      <c r="G15" s="218" t="s">
        <v>860</v>
      </c>
      <c r="H15" s="220">
        <v>102</v>
      </c>
      <c r="I15" s="217" t="s">
        <v>702</v>
      </c>
      <c r="J15" s="217">
        <v>1</v>
      </c>
      <c r="K15" s="217"/>
      <c r="L15" s="217">
        <v>1</v>
      </c>
      <c r="M15" s="220">
        <v>0.4</v>
      </c>
      <c r="N15" s="220">
        <v>0.4</v>
      </c>
      <c r="O15" s="217" t="s">
        <v>674</v>
      </c>
      <c r="P15" s="217" t="s">
        <v>13</v>
      </c>
      <c r="Q15" s="217" t="s">
        <v>703</v>
      </c>
      <c r="R15" s="217"/>
      <c r="S15" s="217"/>
      <c r="T15" s="21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7">
        <f t="shared" ca="1" si="0"/>
        <v>0</v>
      </c>
      <c r="V15" s="217">
        <f t="shared" ca="1" si="1"/>
        <v>1</v>
      </c>
      <c r="W15" s="217"/>
      <c r="X15" s="217"/>
      <c r="Y15" s="217"/>
      <c r="Z15" s="217"/>
      <c r="AA15" s="217"/>
      <c r="AB15" s="221"/>
      <c r="AC15" s="220">
        <v>1.2999999999999999E-2</v>
      </c>
      <c r="AD15" s="217"/>
      <c r="AE15" s="220"/>
      <c r="AF15" s="220"/>
      <c r="AG15" s="223"/>
      <c r="AH15" s="223"/>
      <c r="AI15" s="223"/>
      <c r="AJ15" s="224" t="s">
        <v>677</v>
      </c>
      <c r="AK15" s="223"/>
      <c r="AL15" s="225"/>
      <c r="AM15" s="223"/>
      <c r="AN15" s="223"/>
      <c r="AO15" s="223"/>
      <c r="AP15" s="223"/>
      <c r="AQ15" s="223"/>
      <c r="AR15" s="223"/>
      <c r="AS15" s="223"/>
      <c r="AT15" s="223"/>
      <c r="AU15" s="217">
        <v>1</v>
      </c>
      <c r="AV15" s="217">
        <v>0</v>
      </c>
      <c r="AW15" s="217">
        <v>0</v>
      </c>
      <c r="AX15" s="217">
        <v>0</v>
      </c>
      <c r="AY15" s="217">
        <v>0</v>
      </c>
      <c r="AZ15" s="217">
        <v>0</v>
      </c>
      <c r="BA15" s="217">
        <v>0</v>
      </c>
      <c r="BB15" s="217" t="s">
        <v>692</v>
      </c>
      <c r="BC15" s="217"/>
      <c r="BD15" s="217"/>
      <c r="BE15" s="212" t="s">
        <v>3035</v>
      </c>
      <c r="BF15" s="217">
        <v>1</v>
      </c>
      <c r="BG15" s="230">
        <v>46240</v>
      </c>
      <c r="BH15" s="212">
        <f t="shared" si="2"/>
        <v>0</v>
      </c>
      <c r="BI15" s="212" t="s">
        <v>2491</v>
      </c>
      <c r="BJ15" s="217">
        <v>1</v>
      </c>
      <c r="BK15" s="231">
        <v>46240</v>
      </c>
      <c r="BL15" s="226"/>
      <c r="BM15" s="226"/>
      <c r="BN15" s="227"/>
      <c r="BO15" s="226"/>
      <c r="BP15" s="226"/>
      <c r="BQ15" s="226"/>
      <c r="BR15" s="226"/>
      <c r="BS15" s="226"/>
      <c r="BT15" s="227"/>
      <c r="BU15" s="226"/>
      <c r="BV15" s="226"/>
      <c r="BW15" s="226"/>
      <c r="BX15" s="226"/>
      <c r="BY15" s="226"/>
      <c r="BZ15" s="227"/>
      <c r="CA15" s="226"/>
      <c r="CB15" s="226"/>
      <c r="CC15" s="226"/>
      <c r="CD15" s="226"/>
      <c r="CE15" s="226"/>
      <c r="CF15" s="227"/>
      <c r="CG15" s="226"/>
      <c r="CH15" s="226"/>
      <c r="CI15" s="226"/>
      <c r="CJ15" s="212">
        <f t="shared" si="3"/>
        <v>0</v>
      </c>
    </row>
    <row r="16" spans="1:88" ht="13.5" customHeight="1">
      <c r="A16" s="217">
        <v>7</v>
      </c>
      <c r="B16" s="217" t="s">
        <v>3412</v>
      </c>
      <c r="C16" s="217" t="s">
        <v>3413</v>
      </c>
      <c r="D16" s="218" t="s">
        <v>2579</v>
      </c>
      <c r="E16" s="217" t="s">
        <v>789</v>
      </c>
      <c r="F16" s="217" t="s">
        <v>3101</v>
      </c>
      <c r="G16" s="218" t="s">
        <v>2578</v>
      </c>
      <c r="H16" s="220">
        <v>673</v>
      </c>
      <c r="I16" s="217" t="s">
        <v>702</v>
      </c>
      <c r="J16" s="217">
        <v>1</v>
      </c>
      <c r="K16" s="217"/>
      <c r="L16" s="217">
        <v>1</v>
      </c>
      <c r="M16" s="220">
        <v>76.2</v>
      </c>
      <c r="N16" s="220">
        <v>76.2</v>
      </c>
      <c r="O16" s="217" t="s">
        <v>674</v>
      </c>
      <c r="P16" s="217" t="s">
        <v>13</v>
      </c>
      <c r="Q16" s="217" t="s">
        <v>786</v>
      </c>
      <c r="R16" s="217"/>
      <c r="S16" s="217"/>
      <c r="T16" s="21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17">
        <f t="shared" ca="1" si="0"/>
        <v>0</v>
      </c>
      <c r="V16" s="217">
        <f t="shared" ca="1" si="1"/>
        <v>1</v>
      </c>
      <c r="W16" s="217"/>
      <c r="X16" s="217"/>
      <c r="Y16" s="217"/>
      <c r="Z16" s="217"/>
      <c r="AA16" s="217"/>
      <c r="AB16" s="221"/>
      <c r="AC16" s="220">
        <v>0.48</v>
      </c>
      <c r="AD16" s="217"/>
      <c r="AE16" s="220"/>
      <c r="AF16" s="220"/>
      <c r="AG16" s="223"/>
      <c r="AH16" s="223"/>
      <c r="AI16" s="223"/>
      <c r="AJ16" s="224" t="s">
        <v>677</v>
      </c>
      <c r="AK16" s="223"/>
      <c r="AL16" s="225"/>
      <c r="AM16" s="223"/>
      <c r="AN16" s="223"/>
      <c r="AO16" s="223"/>
      <c r="AP16" s="223"/>
      <c r="AQ16" s="223"/>
      <c r="AR16" s="223"/>
      <c r="AS16" s="223"/>
      <c r="AT16" s="223"/>
      <c r="AU16" s="217">
        <v>1</v>
      </c>
      <c r="AV16" s="217">
        <v>0</v>
      </c>
      <c r="AW16" s="217">
        <v>0</v>
      </c>
      <c r="AX16" s="217">
        <v>0</v>
      </c>
      <c r="AY16" s="217">
        <v>1</v>
      </c>
      <c r="AZ16" s="217">
        <v>0</v>
      </c>
      <c r="BA16" s="217">
        <v>0</v>
      </c>
      <c r="BB16" s="217" t="s">
        <v>692</v>
      </c>
      <c r="BC16" s="217"/>
      <c r="BD16" s="217"/>
      <c r="BE16" s="232" t="s">
        <v>3102</v>
      </c>
      <c r="BF16" s="232">
        <v>1</v>
      </c>
      <c r="BG16" s="233">
        <v>46240</v>
      </c>
      <c r="BH16" s="212">
        <f t="shared" si="2"/>
        <v>0</v>
      </c>
      <c r="BI16" s="232" t="s">
        <v>2580</v>
      </c>
      <c r="BJ16" s="232">
        <v>1</v>
      </c>
      <c r="BK16" s="234">
        <v>46240</v>
      </c>
      <c r="BL16" s="226"/>
      <c r="BM16" s="226"/>
      <c r="BN16" s="227"/>
      <c r="BO16" s="226"/>
      <c r="BP16" s="226"/>
      <c r="BQ16" s="226"/>
      <c r="BR16" s="226"/>
      <c r="BS16" s="226"/>
      <c r="BT16" s="227"/>
      <c r="BU16" s="226"/>
      <c r="BV16" s="226"/>
      <c r="BW16" s="226"/>
      <c r="BX16" s="226"/>
      <c r="BY16" s="226"/>
      <c r="BZ16" s="227"/>
      <c r="CA16" s="226"/>
      <c r="CB16" s="226"/>
      <c r="CC16" s="226"/>
      <c r="CD16" s="226"/>
      <c r="CE16" s="226"/>
      <c r="CF16" s="227"/>
      <c r="CG16" s="226"/>
      <c r="CH16" s="226"/>
      <c r="CI16" s="226"/>
      <c r="CJ16" s="212">
        <f t="shared" si="3"/>
        <v>0</v>
      </c>
    </row>
    <row r="17" spans="1:88" ht="13.5" customHeight="1">
      <c r="A17" s="217">
        <v>8</v>
      </c>
      <c r="B17" s="217" t="s">
        <v>3412</v>
      </c>
      <c r="C17" s="217" t="s">
        <v>3413</v>
      </c>
      <c r="D17" s="218" t="s">
        <v>781</v>
      </c>
      <c r="E17" s="217" t="s">
        <v>834</v>
      </c>
      <c r="F17" s="217" t="s">
        <v>3103</v>
      </c>
      <c r="G17" s="218" t="s">
        <v>2582</v>
      </c>
      <c r="H17" s="220">
        <v>510</v>
      </c>
      <c r="I17" s="217" t="s">
        <v>702</v>
      </c>
      <c r="J17" s="217">
        <v>36</v>
      </c>
      <c r="K17" s="217"/>
      <c r="L17" s="217">
        <v>36</v>
      </c>
      <c r="M17" s="220">
        <v>8</v>
      </c>
      <c r="N17" s="220">
        <v>288.8</v>
      </c>
      <c r="O17" s="217" t="s">
        <v>674</v>
      </c>
      <c r="P17" s="217" t="s">
        <v>13</v>
      </c>
      <c r="Q17" s="217" t="s">
        <v>703</v>
      </c>
      <c r="R17" s="217"/>
      <c r="S17" s="217"/>
      <c r="T17" s="21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7">
        <f t="shared" ca="1" si="0"/>
        <v>0</v>
      </c>
      <c r="V17" s="217">
        <f t="shared" ca="1" si="1"/>
        <v>1</v>
      </c>
      <c r="W17" s="217"/>
      <c r="X17" s="217"/>
      <c r="Y17" s="217"/>
      <c r="Z17" s="217"/>
      <c r="AA17" s="217"/>
      <c r="AB17" s="221"/>
      <c r="AC17" s="220">
        <v>9.6319999999999997</v>
      </c>
      <c r="AD17" s="217"/>
      <c r="AE17" s="220"/>
      <c r="AF17" s="220"/>
      <c r="AG17" s="223"/>
      <c r="AH17" s="223"/>
      <c r="AI17" s="223"/>
      <c r="AJ17" s="224" t="s">
        <v>677</v>
      </c>
      <c r="AK17" s="223"/>
      <c r="AL17" s="225"/>
      <c r="AM17" s="223"/>
      <c r="AN17" s="223"/>
      <c r="AO17" s="223"/>
      <c r="AP17" s="223"/>
      <c r="AQ17" s="223"/>
      <c r="AR17" s="223"/>
      <c r="AS17" s="223"/>
      <c r="AT17" s="223"/>
      <c r="AU17" s="217">
        <v>0</v>
      </c>
      <c r="AV17" s="217">
        <v>0</v>
      </c>
      <c r="AW17" s="217">
        <v>0</v>
      </c>
      <c r="AX17" s="217">
        <v>0</v>
      </c>
      <c r="AY17" s="217">
        <v>0</v>
      </c>
      <c r="AZ17" s="217">
        <v>0</v>
      </c>
      <c r="BA17" s="217">
        <v>0</v>
      </c>
      <c r="BB17" s="217" t="s">
        <v>692</v>
      </c>
      <c r="BC17" s="217"/>
      <c r="BD17" s="217"/>
      <c r="BE17" s="212" t="s">
        <v>3068</v>
      </c>
      <c r="BF17" s="217">
        <v>36</v>
      </c>
      <c r="BG17" s="230">
        <v>46240</v>
      </c>
      <c r="BH17" s="212">
        <f t="shared" si="2"/>
        <v>0</v>
      </c>
      <c r="BI17" s="212" t="s">
        <v>2529</v>
      </c>
      <c r="BJ17" s="217">
        <v>36</v>
      </c>
      <c r="BK17" s="231">
        <v>46240</v>
      </c>
      <c r="BL17" s="226"/>
      <c r="BM17" s="226"/>
      <c r="BN17" s="227"/>
      <c r="BO17" s="226"/>
      <c r="BP17" s="226"/>
      <c r="BQ17" s="226"/>
      <c r="BR17" s="226"/>
      <c r="BS17" s="226"/>
      <c r="BT17" s="227"/>
      <c r="BU17" s="226"/>
      <c r="BV17" s="226"/>
      <c r="BW17" s="226"/>
      <c r="BX17" s="226"/>
      <c r="BY17" s="226"/>
      <c r="BZ17" s="227"/>
      <c r="CA17" s="226"/>
      <c r="CB17" s="226"/>
      <c r="CC17" s="226"/>
      <c r="CD17" s="226"/>
      <c r="CE17" s="226"/>
      <c r="CF17" s="227"/>
      <c r="CG17" s="226"/>
      <c r="CH17" s="226"/>
      <c r="CI17" s="226"/>
      <c r="CJ17" s="212">
        <f t="shared" si="3"/>
        <v>0</v>
      </c>
    </row>
    <row r="18" spans="1:88" ht="13.5" customHeight="1">
      <c r="A18" s="217">
        <v>10</v>
      </c>
      <c r="B18" s="217" t="s">
        <v>3412</v>
      </c>
      <c r="C18" s="217" t="s">
        <v>3413</v>
      </c>
      <c r="D18" s="218" t="s">
        <v>2588</v>
      </c>
      <c r="E18" s="217" t="s">
        <v>3415</v>
      </c>
      <c r="F18" s="217" t="s">
        <v>3106</v>
      </c>
      <c r="G18" s="218" t="s">
        <v>2587</v>
      </c>
      <c r="H18" s="220">
        <v>11009</v>
      </c>
      <c r="I18" s="217" t="s">
        <v>702</v>
      </c>
      <c r="J18" s="217">
        <v>1</v>
      </c>
      <c r="K18" s="217"/>
      <c r="L18" s="217">
        <v>1</v>
      </c>
      <c r="M18" s="220">
        <v>1033.0999999999999</v>
      </c>
      <c r="N18" s="220">
        <v>1033.0999999999999</v>
      </c>
      <c r="O18" s="217" t="s">
        <v>674</v>
      </c>
      <c r="P18" s="217" t="s">
        <v>13</v>
      </c>
      <c r="Q18" s="217" t="s">
        <v>786</v>
      </c>
      <c r="R18" s="217"/>
      <c r="S18" s="217"/>
      <c r="T18" s="21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7">
        <f t="shared" ca="1" si="0"/>
        <v>1</v>
      </c>
      <c r="V18" s="217">
        <f t="shared" ca="1" si="1"/>
        <v>0</v>
      </c>
      <c r="W18" s="217"/>
      <c r="X18" s="217"/>
      <c r="Y18" s="217"/>
      <c r="Z18" s="217"/>
      <c r="AA18" s="217"/>
      <c r="AB18" s="221"/>
      <c r="AC18" s="220">
        <v>22.227</v>
      </c>
      <c r="AD18" s="217"/>
      <c r="AE18" s="220"/>
      <c r="AF18" s="220"/>
      <c r="AG18" s="223"/>
      <c r="AH18" s="223"/>
      <c r="AI18" s="223"/>
      <c r="AJ18" s="224" t="s">
        <v>677</v>
      </c>
      <c r="AK18" s="223"/>
      <c r="AL18" s="225"/>
      <c r="AM18" s="223"/>
      <c r="AN18" s="223"/>
      <c r="AO18" s="223"/>
      <c r="AP18" s="223"/>
      <c r="AQ18" s="223"/>
      <c r="AR18" s="223"/>
      <c r="AS18" s="223"/>
      <c r="AT18" s="223"/>
      <c r="AU18" s="217">
        <v>0</v>
      </c>
      <c r="AV18" s="217">
        <v>1</v>
      </c>
      <c r="AW18" s="217">
        <v>0</v>
      </c>
      <c r="AX18" s="217">
        <v>1</v>
      </c>
      <c r="AY18" s="217">
        <v>0</v>
      </c>
      <c r="AZ18" s="217">
        <v>0</v>
      </c>
      <c r="BA18" s="217">
        <v>0</v>
      </c>
      <c r="BB18" s="217" t="s">
        <v>692</v>
      </c>
      <c r="BC18" s="217"/>
      <c r="BD18" s="217"/>
      <c r="BE18" s="212" t="s">
        <v>2964</v>
      </c>
      <c r="BF18" s="217">
        <v>1</v>
      </c>
      <c r="BG18" s="230">
        <v>46240</v>
      </c>
      <c r="BH18" s="212">
        <f t="shared" si="2"/>
        <v>0</v>
      </c>
      <c r="BI18" s="212" t="s">
        <v>2384</v>
      </c>
      <c r="BJ18" s="217">
        <v>1</v>
      </c>
      <c r="BK18" s="231">
        <v>46240</v>
      </c>
      <c r="BL18" s="226"/>
      <c r="BM18" s="226"/>
      <c r="BN18" s="227"/>
      <c r="BO18" s="226"/>
      <c r="BP18" s="226"/>
      <c r="BQ18" s="226"/>
      <c r="BR18" s="226"/>
      <c r="BS18" s="226"/>
      <c r="BT18" s="227"/>
      <c r="BU18" s="226"/>
      <c r="BV18" s="226"/>
      <c r="BW18" s="226"/>
      <c r="BX18" s="226"/>
      <c r="BY18" s="226"/>
      <c r="BZ18" s="227"/>
      <c r="CA18" s="226"/>
      <c r="CB18" s="226"/>
      <c r="CC18" s="226"/>
      <c r="CD18" s="226"/>
      <c r="CE18" s="226"/>
      <c r="CF18" s="227"/>
      <c r="CG18" s="226"/>
      <c r="CH18" s="226"/>
      <c r="CI18" s="226"/>
      <c r="CJ18" s="212">
        <f t="shared" si="3"/>
        <v>0</v>
      </c>
    </row>
    <row r="19" spans="1:88" ht="13.5" customHeight="1">
      <c r="A19" s="217">
        <v>11</v>
      </c>
      <c r="B19" s="217" t="s">
        <v>3412</v>
      </c>
      <c r="C19" s="217" t="s">
        <v>3413</v>
      </c>
      <c r="D19" s="218" t="s">
        <v>2588</v>
      </c>
      <c r="E19" s="217" t="s">
        <v>3416</v>
      </c>
      <c r="F19" s="217" t="s">
        <v>3107</v>
      </c>
      <c r="G19" s="218" t="s">
        <v>2590</v>
      </c>
      <c r="H19" s="220">
        <v>11045</v>
      </c>
      <c r="I19" s="217" t="s">
        <v>702</v>
      </c>
      <c r="J19" s="217">
        <v>1</v>
      </c>
      <c r="K19" s="217"/>
      <c r="L19" s="217">
        <v>1</v>
      </c>
      <c r="M19" s="220">
        <v>2072.5</v>
      </c>
      <c r="N19" s="220">
        <v>2072.5</v>
      </c>
      <c r="O19" s="217" t="s">
        <v>674</v>
      </c>
      <c r="P19" s="217" t="s">
        <v>13</v>
      </c>
      <c r="Q19" s="217" t="s">
        <v>786</v>
      </c>
      <c r="R19" s="217"/>
      <c r="S19" s="217"/>
      <c r="T19" s="21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7">
        <f t="shared" ca="1" si="0"/>
        <v>1</v>
      </c>
      <c r="V19" s="217">
        <f t="shared" ca="1" si="1"/>
        <v>0</v>
      </c>
      <c r="W19" s="217"/>
      <c r="X19" s="217"/>
      <c r="Y19" s="217"/>
      <c r="Z19" s="217"/>
      <c r="AA19" s="217"/>
      <c r="AB19" s="221"/>
      <c r="AC19" s="220">
        <v>44.341000000000001</v>
      </c>
      <c r="AD19" s="217"/>
      <c r="AE19" s="220"/>
      <c r="AF19" s="220"/>
      <c r="AG19" s="223"/>
      <c r="AH19" s="223"/>
      <c r="AI19" s="223"/>
      <c r="AJ19" s="224" t="s">
        <v>677</v>
      </c>
      <c r="AK19" s="223"/>
      <c r="AL19" s="225"/>
      <c r="AM19" s="223"/>
      <c r="AN19" s="223"/>
      <c r="AO19" s="223"/>
      <c r="AP19" s="223"/>
      <c r="AQ19" s="223"/>
      <c r="AR19" s="223"/>
      <c r="AS19" s="223"/>
      <c r="AT19" s="223"/>
      <c r="AU19" s="217">
        <v>0</v>
      </c>
      <c r="AV19" s="217">
        <v>1</v>
      </c>
      <c r="AW19" s="217">
        <v>0</v>
      </c>
      <c r="AX19" s="217">
        <v>1</v>
      </c>
      <c r="AY19" s="217">
        <v>0</v>
      </c>
      <c r="AZ19" s="217">
        <v>0</v>
      </c>
      <c r="BA19" s="217">
        <v>0</v>
      </c>
      <c r="BB19" s="217" t="s">
        <v>692</v>
      </c>
      <c r="BC19" s="217"/>
      <c r="BD19" s="217"/>
      <c r="BE19" s="212" t="s">
        <v>2964</v>
      </c>
      <c r="BF19" s="217">
        <v>1</v>
      </c>
      <c r="BG19" s="230">
        <v>46240</v>
      </c>
      <c r="BH19" s="212">
        <f t="shared" si="2"/>
        <v>0</v>
      </c>
      <c r="BI19" s="212" t="s">
        <v>2384</v>
      </c>
      <c r="BJ19" s="217">
        <v>1</v>
      </c>
      <c r="BK19" s="231">
        <v>46240</v>
      </c>
      <c r="BL19" s="226"/>
      <c r="BM19" s="226"/>
      <c r="BN19" s="227"/>
      <c r="BO19" s="226"/>
      <c r="BP19" s="226"/>
      <c r="BQ19" s="226"/>
      <c r="BR19" s="226"/>
      <c r="BS19" s="226"/>
      <c r="BT19" s="227"/>
      <c r="BU19" s="226"/>
      <c r="BV19" s="226"/>
      <c r="BW19" s="226"/>
      <c r="BX19" s="226"/>
      <c r="BY19" s="226"/>
      <c r="BZ19" s="227"/>
      <c r="CA19" s="226"/>
      <c r="CB19" s="226"/>
      <c r="CC19" s="226"/>
      <c r="CD19" s="226"/>
      <c r="CE19" s="226"/>
      <c r="CF19" s="227"/>
      <c r="CG19" s="226"/>
      <c r="CH19" s="226"/>
      <c r="CI19" s="226"/>
      <c r="CJ19" s="212">
        <f t="shared" si="3"/>
        <v>0</v>
      </c>
    </row>
    <row r="20" spans="1:88" ht="13.5" customHeight="1">
      <c r="A20" s="217"/>
      <c r="B20" s="217" t="s">
        <v>3412</v>
      </c>
      <c r="C20" s="235" t="s">
        <v>3413</v>
      </c>
      <c r="D20" s="236" t="s">
        <v>2579</v>
      </c>
      <c r="E20" s="235" t="s">
        <v>3417</v>
      </c>
      <c r="F20" s="235" t="s">
        <v>3104</v>
      </c>
      <c r="G20" s="236" t="s">
        <v>2584</v>
      </c>
      <c r="H20" s="163">
        <v>429</v>
      </c>
      <c r="I20" s="235" t="s">
        <v>702</v>
      </c>
      <c r="J20" s="235">
        <v>1</v>
      </c>
      <c r="K20" s="235"/>
      <c r="L20" s="235">
        <v>1</v>
      </c>
      <c r="M20" s="163">
        <v>35.5</v>
      </c>
      <c r="N20" s="163">
        <v>35.5</v>
      </c>
      <c r="O20" s="235" t="s">
        <v>674</v>
      </c>
      <c r="P20" s="235" t="s">
        <v>13</v>
      </c>
      <c r="Q20" s="217" t="s">
        <v>786</v>
      </c>
      <c r="R20" s="217"/>
      <c r="S20" s="217"/>
      <c r="T20" s="21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7">
        <f t="shared" ca="1" si="0"/>
        <v>1</v>
      </c>
      <c r="V20" s="217">
        <f t="shared" ca="1" si="1"/>
        <v>0</v>
      </c>
      <c r="W20" s="217"/>
      <c r="X20" s="217"/>
      <c r="Y20" s="217"/>
      <c r="Z20" s="217"/>
      <c r="AA20" s="235"/>
      <c r="AB20" s="221"/>
      <c r="AC20" s="163">
        <v>0.40200000000000002</v>
      </c>
      <c r="AD20" s="217"/>
      <c r="AE20" s="220"/>
      <c r="AF20" s="220"/>
      <c r="AG20" s="223"/>
      <c r="AH20" s="223"/>
      <c r="AI20" s="223"/>
      <c r="AJ20" s="224" t="s">
        <v>677</v>
      </c>
      <c r="AK20" s="223"/>
      <c r="AL20" s="229" t="s">
        <v>880</v>
      </c>
      <c r="AM20" s="223"/>
      <c r="AN20" s="223"/>
      <c r="AO20" s="223"/>
      <c r="AP20" s="223"/>
      <c r="AQ20" s="223"/>
      <c r="AR20" s="223"/>
      <c r="AS20" s="223"/>
      <c r="AT20" s="223"/>
      <c r="AU20" s="217">
        <v>0</v>
      </c>
      <c r="AV20" s="217">
        <v>1</v>
      </c>
      <c r="AW20" s="217">
        <v>0</v>
      </c>
      <c r="AX20" s="217">
        <v>0</v>
      </c>
      <c r="AY20" s="217">
        <v>0</v>
      </c>
      <c r="AZ20" s="217">
        <v>0</v>
      </c>
      <c r="BA20" s="217">
        <v>0</v>
      </c>
      <c r="BB20" s="217" t="s">
        <v>692</v>
      </c>
      <c r="BC20" s="217"/>
      <c r="BD20" s="217"/>
      <c r="BE20" s="212" t="s">
        <v>3105</v>
      </c>
      <c r="BF20" s="212">
        <v>1</v>
      </c>
      <c r="BG20" s="230">
        <v>46240</v>
      </c>
      <c r="BH20" s="212">
        <f t="shared" si="2"/>
        <v>0</v>
      </c>
      <c r="BI20" s="212" t="s">
        <v>2585</v>
      </c>
      <c r="BJ20" s="212">
        <v>1</v>
      </c>
      <c r="BK20" s="231">
        <v>46240</v>
      </c>
      <c r="BL20" s="226"/>
      <c r="BM20" s="226"/>
      <c r="BN20" s="227"/>
      <c r="BO20" s="226"/>
      <c r="BP20" s="226"/>
      <c r="BQ20" s="226"/>
      <c r="BR20" s="226"/>
      <c r="BS20" s="226"/>
      <c r="BT20" s="227"/>
      <c r="BU20" s="226"/>
      <c r="BV20" s="226"/>
      <c r="BW20" s="226"/>
      <c r="BX20" s="226"/>
      <c r="BY20" s="226"/>
      <c r="BZ20" s="227"/>
      <c r="CA20" s="226"/>
      <c r="CB20" s="226"/>
      <c r="CC20" s="226"/>
      <c r="CD20" s="226"/>
      <c r="CE20" s="226"/>
      <c r="CF20" s="227"/>
      <c r="CG20" s="226"/>
      <c r="CH20" s="226"/>
      <c r="CI20" s="226"/>
      <c r="CJ20" s="212">
        <f t="shared" si="3"/>
        <v>0</v>
      </c>
    </row>
    <row r="21" spans="1:88" ht="13.5" customHeight="1">
      <c r="A21" s="214">
        <v>12</v>
      </c>
      <c r="B21" s="214" t="s">
        <v>3418</v>
      </c>
      <c r="C21" s="214" t="s">
        <v>3419</v>
      </c>
      <c r="D21" s="215" t="s">
        <v>2588</v>
      </c>
      <c r="E21" s="214"/>
      <c r="F21" s="214"/>
      <c r="G21" s="215" t="s">
        <v>3420</v>
      </c>
      <c r="H21" s="214"/>
      <c r="I21" s="214"/>
      <c r="J21" s="214"/>
      <c r="K21" s="214">
        <v>1</v>
      </c>
      <c r="L21" s="214"/>
      <c r="M21" s="216">
        <v>6379.9</v>
      </c>
      <c r="N21" s="216">
        <v>6379.9</v>
      </c>
      <c r="O21" s="214" t="s">
        <v>674</v>
      </c>
      <c r="P21" s="214"/>
      <c r="Q21" s="214"/>
      <c r="R21" s="214" t="s">
        <v>3951</v>
      </c>
      <c r="S21" s="214"/>
      <c r="T21" s="214"/>
      <c r="U21" s="214"/>
      <c r="V21" s="214"/>
      <c r="W21" s="214">
        <f ca="1">_xlfn.MINIFS(V:V,C:C,C21,AE:AE,"",AB:AB,"")</f>
        <v>0</v>
      </c>
      <c r="X21" s="214">
        <f ca="1">SUMIFS(T:T,C:C,C21,AE:AE,"")/SUMIFS(L:L,C:C,C21,AE:AE,"",AB:AB,"")</f>
        <v>0.89130434782608692</v>
      </c>
      <c r="Y21" s="214"/>
      <c r="Z21" s="214"/>
      <c r="AA21" s="214"/>
      <c r="AB21" s="216"/>
      <c r="AC21" s="216">
        <v>95.614999999999995</v>
      </c>
      <c r="AD21" s="214"/>
      <c r="AE21" s="214" t="s">
        <v>675</v>
      </c>
      <c r="AF21" s="214" t="s">
        <v>676</v>
      </c>
      <c r="AG21" s="214"/>
      <c r="AH21" s="214"/>
      <c r="AI21" s="214"/>
      <c r="AJ21" s="214" t="s">
        <v>677</v>
      </c>
      <c r="AK21" s="214"/>
      <c r="AL21" s="229" t="s">
        <v>698</v>
      </c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4"/>
      <c r="AX21" s="214"/>
      <c r="AY21" s="214"/>
      <c r="AZ21" s="214"/>
      <c r="BA21" s="214"/>
      <c r="BB21" s="214" t="s">
        <v>692</v>
      </c>
      <c r="BC21" s="214"/>
      <c r="BD21" s="214"/>
      <c r="BE21" s="214"/>
      <c r="BF21" s="214"/>
      <c r="BG21" s="214"/>
      <c r="BH21" s="214"/>
      <c r="BI21" s="214"/>
      <c r="BJ21" s="214"/>
      <c r="BK21" s="214"/>
      <c r="BL21" s="214"/>
      <c r="BM21" s="214"/>
      <c r="BN21" s="214"/>
      <c r="BO21" s="214"/>
      <c r="BP21" s="214"/>
      <c r="BQ21" s="214"/>
      <c r="BR21" s="214"/>
      <c r="BS21" s="214"/>
      <c r="BT21" s="214"/>
      <c r="BU21" s="214"/>
      <c r="BV21" s="214"/>
      <c r="BW21" s="214"/>
      <c r="BX21" s="214"/>
      <c r="BY21" s="214"/>
      <c r="BZ21" s="214"/>
      <c r="CA21" s="214"/>
      <c r="CB21" s="214"/>
      <c r="CC21" s="214"/>
      <c r="CD21" s="214"/>
      <c r="CE21" s="214"/>
      <c r="CF21" s="214"/>
      <c r="CG21" s="214"/>
      <c r="CH21" s="214"/>
      <c r="CI21" s="214"/>
      <c r="CJ21" s="214"/>
    </row>
    <row r="22" spans="1:88" ht="13.5" customHeight="1">
      <c r="A22" s="217">
        <v>13</v>
      </c>
      <c r="B22" s="217" t="s">
        <v>3418</v>
      </c>
      <c r="C22" s="217" t="s">
        <v>3419</v>
      </c>
      <c r="D22" s="218" t="s">
        <v>2576</v>
      </c>
      <c r="E22" s="217" t="s">
        <v>1090</v>
      </c>
      <c r="F22" s="217" t="s">
        <v>3108</v>
      </c>
      <c r="G22" s="218" t="s">
        <v>860</v>
      </c>
      <c r="H22" s="220">
        <v>102</v>
      </c>
      <c r="I22" s="217" t="s">
        <v>702</v>
      </c>
      <c r="J22" s="217">
        <v>1</v>
      </c>
      <c r="K22" s="217"/>
      <c r="L22" s="217">
        <v>1</v>
      </c>
      <c r="M22" s="220">
        <v>0.4</v>
      </c>
      <c r="N22" s="220">
        <v>0.4</v>
      </c>
      <c r="O22" s="217" t="s">
        <v>674</v>
      </c>
      <c r="P22" s="217" t="s">
        <v>13</v>
      </c>
      <c r="Q22" s="217" t="s">
        <v>703</v>
      </c>
      <c r="R22" s="217"/>
      <c r="S22" s="217"/>
      <c r="T22" s="21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7">
        <f t="shared" ref="U22:U32" ca="1" si="4">+L22-T22</f>
        <v>0</v>
      </c>
      <c r="V22" s="217">
        <f t="shared" ref="V22:V32" ca="1" si="5">ROUNDDOWN(T22/J22,0)</f>
        <v>1</v>
      </c>
      <c r="W22" s="217"/>
      <c r="X22" s="217"/>
      <c r="Y22" s="217"/>
      <c r="Z22" s="217"/>
      <c r="AA22" s="217"/>
      <c r="AB22" s="221"/>
      <c r="AC22" s="220">
        <v>1.2999999999999999E-2</v>
      </c>
      <c r="AD22" s="217"/>
      <c r="AE22" s="220"/>
      <c r="AF22" s="220"/>
      <c r="AG22" s="223"/>
      <c r="AH22" s="223"/>
      <c r="AI22" s="223"/>
      <c r="AJ22" s="224" t="s">
        <v>677</v>
      </c>
      <c r="AK22" s="223"/>
      <c r="AL22" s="225"/>
      <c r="AM22" s="223"/>
      <c r="AN22" s="223"/>
      <c r="AO22" s="223"/>
      <c r="AP22" s="223"/>
      <c r="AQ22" s="223"/>
      <c r="AR22" s="223"/>
      <c r="AS22" s="223"/>
      <c r="AT22" s="223"/>
      <c r="AU22" s="217">
        <v>1</v>
      </c>
      <c r="AV22" s="217">
        <v>0</v>
      </c>
      <c r="AW22" s="217">
        <v>0</v>
      </c>
      <c r="AX22" s="217">
        <v>0</v>
      </c>
      <c r="AY22" s="217">
        <v>0</v>
      </c>
      <c r="AZ22" s="217">
        <v>0</v>
      </c>
      <c r="BA22" s="217">
        <v>0</v>
      </c>
      <c r="BB22" s="217" t="s">
        <v>692</v>
      </c>
      <c r="BC22" s="217"/>
      <c r="BD22" s="217"/>
      <c r="BE22" s="212" t="s">
        <v>3035</v>
      </c>
      <c r="BF22" s="217">
        <v>1</v>
      </c>
      <c r="BG22" s="230">
        <v>46240</v>
      </c>
      <c r="BH22" s="212">
        <f t="shared" ref="BH22:BH32" si="6">+L22-BF22</f>
        <v>0</v>
      </c>
      <c r="BI22" s="212" t="s">
        <v>2491</v>
      </c>
      <c r="BJ22" s="217">
        <v>1</v>
      </c>
      <c r="BK22" s="231">
        <v>46240</v>
      </c>
      <c r="BL22" s="226"/>
      <c r="BM22" s="226"/>
      <c r="BN22" s="227"/>
      <c r="BO22" s="226"/>
      <c r="BP22" s="226"/>
      <c r="BQ22" s="226"/>
      <c r="BR22" s="226"/>
      <c r="BS22" s="226"/>
      <c r="BT22" s="227"/>
      <c r="BU22" s="226"/>
      <c r="BV22" s="226"/>
      <c r="BW22" s="226"/>
      <c r="BX22" s="226"/>
      <c r="BY22" s="226"/>
      <c r="BZ22" s="227"/>
      <c r="CA22" s="226"/>
      <c r="CB22" s="226"/>
      <c r="CC22" s="226"/>
      <c r="CD22" s="226"/>
      <c r="CE22" s="226"/>
      <c r="CF22" s="227"/>
      <c r="CG22" s="226"/>
      <c r="CH22" s="226"/>
      <c r="CI22" s="226"/>
      <c r="CJ22" s="212">
        <f t="shared" ref="CJ22:CJ32" si="7">+L22-BJ22</f>
        <v>0</v>
      </c>
    </row>
    <row r="23" spans="1:88" ht="13.5" customHeight="1">
      <c r="A23" s="217">
        <v>14</v>
      </c>
      <c r="B23" s="217" t="s">
        <v>3418</v>
      </c>
      <c r="C23" s="217" t="s">
        <v>3419</v>
      </c>
      <c r="D23" s="218" t="s">
        <v>2571</v>
      </c>
      <c r="E23" s="217" t="s">
        <v>787</v>
      </c>
      <c r="F23" s="217" t="s">
        <v>3109</v>
      </c>
      <c r="G23" s="218" t="s">
        <v>2570</v>
      </c>
      <c r="H23" s="220">
        <v>6435</v>
      </c>
      <c r="I23" s="217" t="s">
        <v>702</v>
      </c>
      <c r="J23" s="217">
        <v>1</v>
      </c>
      <c r="K23" s="217"/>
      <c r="L23" s="217">
        <v>1</v>
      </c>
      <c r="M23" s="220">
        <v>1462.6</v>
      </c>
      <c r="N23" s="220">
        <v>1462.6</v>
      </c>
      <c r="O23" s="217" t="s">
        <v>674</v>
      </c>
      <c r="P23" s="217" t="s">
        <v>13</v>
      </c>
      <c r="Q23" s="217" t="s">
        <v>703</v>
      </c>
      <c r="R23" s="217"/>
      <c r="S23" s="217"/>
      <c r="T23" s="21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217">
        <f t="shared" ca="1" si="4"/>
        <v>0</v>
      </c>
      <c r="V23" s="217">
        <f t="shared" ca="1" si="5"/>
        <v>1</v>
      </c>
      <c r="W23" s="217"/>
      <c r="X23" s="217"/>
      <c r="Y23" s="217"/>
      <c r="Z23" s="217"/>
      <c r="AA23" s="217"/>
      <c r="AB23" s="221"/>
      <c r="AC23" s="220">
        <v>8.625</v>
      </c>
      <c r="AD23" s="217"/>
      <c r="AE23" s="220"/>
      <c r="AF23" s="220"/>
      <c r="AG23" s="223"/>
      <c r="AH23" s="223"/>
      <c r="AI23" s="223"/>
      <c r="AJ23" s="224" t="s">
        <v>677</v>
      </c>
      <c r="AK23" s="223"/>
      <c r="AL23" s="225"/>
      <c r="AM23" s="223"/>
      <c r="AN23" s="223"/>
      <c r="AO23" s="223"/>
      <c r="AP23" s="223"/>
      <c r="AQ23" s="223"/>
      <c r="AR23" s="223"/>
      <c r="AS23" s="223"/>
      <c r="AT23" s="223"/>
      <c r="AU23" s="217">
        <v>1</v>
      </c>
      <c r="AV23" s="217">
        <v>0</v>
      </c>
      <c r="AW23" s="217">
        <v>0</v>
      </c>
      <c r="AX23" s="217">
        <v>1</v>
      </c>
      <c r="AY23" s="217">
        <v>0</v>
      </c>
      <c r="AZ23" s="217">
        <v>0</v>
      </c>
      <c r="BA23" s="217">
        <v>0</v>
      </c>
      <c r="BB23" s="217" t="s">
        <v>692</v>
      </c>
      <c r="BC23" s="217"/>
      <c r="BD23" s="217"/>
      <c r="BE23" s="212" t="s">
        <v>576</v>
      </c>
      <c r="BF23" s="212">
        <v>1</v>
      </c>
      <c r="BG23" s="230"/>
      <c r="BH23" s="212">
        <f t="shared" si="6"/>
        <v>0</v>
      </c>
      <c r="BI23" s="212" t="s">
        <v>576</v>
      </c>
      <c r="BJ23" s="212">
        <v>1</v>
      </c>
      <c r="BK23" s="212"/>
      <c r="BL23" s="226"/>
      <c r="BM23" s="226"/>
      <c r="BN23" s="227"/>
      <c r="BO23" s="226"/>
      <c r="BP23" s="226"/>
      <c r="BQ23" s="226"/>
      <c r="BR23" s="226"/>
      <c r="BS23" s="226"/>
      <c r="BT23" s="227"/>
      <c r="BU23" s="226"/>
      <c r="BV23" s="226"/>
      <c r="BW23" s="226"/>
      <c r="BX23" s="226"/>
      <c r="BY23" s="226"/>
      <c r="BZ23" s="227"/>
      <c r="CA23" s="226"/>
      <c r="CB23" s="226"/>
      <c r="CC23" s="226"/>
      <c r="CD23" s="226"/>
      <c r="CE23" s="226"/>
      <c r="CF23" s="227"/>
      <c r="CG23" s="226"/>
      <c r="CH23" s="226"/>
      <c r="CI23" s="226"/>
      <c r="CJ23" s="212">
        <f t="shared" si="7"/>
        <v>0</v>
      </c>
    </row>
    <row r="24" spans="1:88" ht="13.5" customHeight="1">
      <c r="A24" s="217">
        <v>15</v>
      </c>
      <c r="B24" s="217" t="s">
        <v>3418</v>
      </c>
      <c r="C24" s="217" t="s">
        <v>3419</v>
      </c>
      <c r="D24" s="218" t="s">
        <v>2574</v>
      </c>
      <c r="E24" s="217" t="s">
        <v>968</v>
      </c>
      <c r="F24" s="217" t="s">
        <v>3110</v>
      </c>
      <c r="G24" s="218" t="s">
        <v>2573</v>
      </c>
      <c r="H24" s="220">
        <v>6479</v>
      </c>
      <c r="I24" s="217" t="s">
        <v>702</v>
      </c>
      <c r="J24" s="217">
        <v>1</v>
      </c>
      <c r="K24" s="217"/>
      <c r="L24" s="217">
        <v>1</v>
      </c>
      <c r="M24" s="220">
        <v>1260.2</v>
      </c>
      <c r="N24" s="220">
        <v>1260.2</v>
      </c>
      <c r="O24" s="217" t="s">
        <v>674</v>
      </c>
      <c r="P24" s="217" t="s">
        <v>13</v>
      </c>
      <c r="Q24" s="217" t="s">
        <v>703</v>
      </c>
      <c r="R24" s="217"/>
      <c r="S24" s="217"/>
      <c r="T24" s="21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217">
        <f t="shared" ca="1" si="4"/>
        <v>0</v>
      </c>
      <c r="V24" s="217">
        <f t="shared" ca="1" si="5"/>
        <v>1</v>
      </c>
      <c r="W24" s="217"/>
      <c r="X24" s="217"/>
      <c r="Y24" s="217"/>
      <c r="Z24" s="217"/>
      <c r="AA24" s="217"/>
      <c r="AB24" s="221"/>
      <c r="AC24" s="220">
        <v>7.601</v>
      </c>
      <c r="AD24" s="217"/>
      <c r="AE24" s="220"/>
      <c r="AF24" s="220"/>
      <c r="AG24" s="223"/>
      <c r="AH24" s="223"/>
      <c r="AI24" s="223"/>
      <c r="AJ24" s="224" t="s">
        <v>677</v>
      </c>
      <c r="AK24" s="223"/>
      <c r="AL24" s="225"/>
      <c r="AM24" s="223"/>
      <c r="AN24" s="223"/>
      <c r="AO24" s="223"/>
      <c r="AP24" s="223"/>
      <c r="AQ24" s="223"/>
      <c r="AR24" s="223"/>
      <c r="AS24" s="223"/>
      <c r="AT24" s="223"/>
      <c r="AU24" s="217">
        <v>1</v>
      </c>
      <c r="AV24" s="217">
        <v>0</v>
      </c>
      <c r="AW24" s="217">
        <v>0</v>
      </c>
      <c r="AX24" s="217">
        <v>1</v>
      </c>
      <c r="AY24" s="217">
        <v>0</v>
      </c>
      <c r="AZ24" s="217">
        <v>0</v>
      </c>
      <c r="BA24" s="217">
        <v>0</v>
      </c>
      <c r="BB24" s="217" t="s">
        <v>692</v>
      </c>
      <c r="BC24" s="217"/>
      <c r="BD24" s="217"/>
      <c r="BE24" s="212" t="s">
        <v>576</v>
      </c>
      <c r="BF24" s="212">
        <v>1</v>
      </c>
      <c r="BG24" s="230"/>
      <c r="BH24" s="212">
        <f t="shared" si="6"/>
        <v>0</v>
      </c>
      <c r="BI24" s="212" t="s">
        <v>576</v>
      </c>
      <c r="BJ24" s="212">
        <v>1</v>
      </c>
      <c r="BK24" s="212"/>
      <c r="BL24" s="226"/>
      <c r="BM24" s="226"/>
      <c r="BN24" s="227"/>
      <c r="BO24" s="226"/>
      <c r="BP24" s="226"/>
      <c r="BQ24" s="226"/>
      <c r="BR24" s="226"/>
      <c r="BS24" s="226"/>
      <c r="BT24" s="227"/>
      <c r="BU24" s="226"/>
      <c r="BV24" s="226"/>
      <c r="BW24" s="226"/>
      <c r="BX24" s="226"/>
      <c r="BY24" s="226"/>
      <c r="BZ24" s="227"/>
      <c r="CA24" s="226"/>
      <c r="CB24" s="226"/>
      <c r="CC24" s="226"/>
      <c r="CD24" s="226"/>
      <c r="CE24" s="226"/>
      <c r="CF24" s="227"/>
      <c r="CG24" s="226"/>
      <c r="CH24" s="226"/>
      <c r="CI24" s="226"/>
      <c r="CJ24" s="212">
        <f t="shared" si="7"/>
        <v>0</v>
      </c>
    </row>
    <row r="25" spans="1:88" ht="13.5" customHeight="1">
      <c r="A25" s="217">
        <v>16</v>
      </c>
      <c r="B25" s="217" t="s">
        <v>3418</v>
      </c>
      <c r="C25" s="217" t="s">
        <v>3419</v>
      </c>
      <c r="D25" s="218" t="s">
        <v>2579</v>
      </c>
      <c r="E25" s="217" t="s">
        <v>789</v>
      </c>
      <c r="F25" s="217" t="s">
        <v>3111</v>
      </c>
      <c r="G25" s="218" t="s">
        <v>2578</v>
      </c>
      <c r="H25" s="220">
        <v>673</v>
      </c>
      <c r="I25" s="217" t="s">
        <v>702</v>
      </c>
      <c r="J25" s="217">
        <v>1</v>
      </c>
      <c r="K25" s="217"/>
      <c r="L25" s="217">
        <v>1</v>
      </c>
      <c r="M25" s="220">
        <v>76.2</v>
      </c>
      <c r="N25" s="220">
        <v>76.2</v>
      </c>
      <c r="O25" s="217" t="s">
        <v>674</v>
      </c>
      <c r="P25" s="217" t="s">
        <v>13</v>
      </c>
      <c r="Q25" s="217" t="s">
        <v>786</v>
      </c>
      <c r="R25" s="217"/>
      <c r="S25" s="217"/>
      <c r="T25" s="21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217">
        <f t="shared" ca="1" si="4"/>
        <v>0</v>
      </c>
      <c r="V25" s="217">
        <f t="shared" ca="1" si="5"/>
        <v>1</v>
      </c>
      <c r="W25" s="217"/>
      <c r="X25" s="217"/>
      <c r="Y25" s="217"/>
      <c r="Z25" s="217"/>
      <c r="AA25" s="217"/>
      <c r="AB25" s="221"/>
      <c r="AC25" s="220">
        <v>0.48</v>
      </c>
      <c r="AD25" s="217"/>
      <c r="AE25" s="220"/>
      <c r="AF25" s="220"/>
      <c r="AG25" s="223"/>
      <c r="AH25" s="223"/>
      <c r="AI25" s="223"/>
      <c r="AJ25" s="224" t="s">
        <v>677</v>
      </c>
      <c r="AK25" s="223"/>
      <c r="AL25" s="225"/>
      <c r="AM25" s="223"/>
      <c r="AN25" s="223"/>
      <c r="AO25" s="223"/>
      <c r="AP25" s="223"/>
      <c r="AQ25" s="223"/>
      <c r="AR25" s="223"/>
      <c r="AS25" s="223"/>
      <c r="AT25" s="223"/>
      <c r="AU25" s="217">
        <v>1</v>
      </c>
      <c r="AV25" s="217">
        <v>0</v>
      </c>
      <c r="AW25" s="217">
        <v>0</v>
      </c>
      <c r="AX25" s="217">
        <v>0</v>
      </c>
      <c r="AY25" s="217">
        <v>1</v>
      </c>
      <c r="AZ25" s="217">
        <v>0</v>
      </c>
      <c r="BA25" s="217">
        <v>0</v>
      </c>
      <c r="BB25" s="217" t="s">
        <v>692</v>
      </c>
      <c r="BC25" s="217"/>
      <c r="BD25" s="217"/>
      <c r="BE25" s="232" t="s">
        <v>3102</v>
      </c>
      <c r="BF25" s="232">
        <v>1</v>
      </c>
      <c r="BG25" s="233">
        <v>46240</v>
      </c>
      <c r="BH25" s="212">
        <f t="shared" si="6"/>
        <v>0</v>
      </c>
      <c r="BI25" s="232" t="s">
        <v>2580</v>
      </c>
      <c r="BJ25" s="232">
        <v>1</v>
      </c>
      <c r="BK25" s="234">
        <v>46240</v>
      </c>
      <c r="BL25" s="226"/>
      <c r="BM25" s="226"/>
      <c r="BN25" s="227"/>
      <c r="BO25" s="226"/>
      <c r="BP25" s="226"/>
      <c r="BQ25" s="226"/>
      <c r="BR25" s="226"/>
      <c r="BS25" s="226"/>
      <c r="BT25" s="227"/>
      <c r="BU25" s="226"/>
      <c r="BV25" s="226"/>
      <c r="BW25" s="226"/>
      <c r="BX25" s="226"/>
      <c r="BY25" s="226"/>
      <c r="BZ25" s="227"/>
      <c r="CA25" s="226"/>
      <c r="CB25" s="226"/>
      <c r="CC25" s="226"/>
      <c r="CD25" s="226"/>
      <c r="CE25" s="226"/>
      <c r="CF25" s="227"/>
      <c r="CG25" s="226"/>
      <c r="CH25" s="226"/>
      <c r="CI25" s="226"/>
      <c r="CJ25" s="212">
        <f t="shared" si="7"/>
        <v>0</v>
      </c>
    </row>
    <row r="26" spans="1:88" ht="13.5" customHeight="1">
      <c r="A26" s="217">
        <v>17</v>
      </c>
      <c r="B26" s="217" t="s">
        <v>3418</v>
      </c>
      <c r="C26" s="217" t="s">
        <v>3419</v>
      </c>
      <c r="D26" s="218" t="s">
        <v>781</v>
      </c>
      <c r="E26" s="217" t="s">
        <v>834</v>
      </c>
      <c r="F26" s="217" t="s">
        <v>3112</v>
      </c>
      <c r="G26" s="218" t="s">
        <v>2582</v>
      </c>
      <c r="H26" s="220">
        <v>510</v>
      </c>
      <c r="I26" s="217" t="s">
        <v>702</v>
      </c>
      <c r="J26" s="217">
        <v>36</v>
      </c>
      <c r="K26" s="217"/>
      <c r="L26" s="217">
        <v>36</v>
      </c>
      <c r="M26" s="220">
        <v>8</v>
      </c>
      <c r="N26" s="220">
        <v>288.8</v>
      </c>
      <c r="O26" s="217" t="s">
        <v>674</v>
      </c>
      <c r="P26" s="217" t="s">
        <v>13</v>
      </c>
      <c r="Q26" s="217" t="s">
        <v>703</v>
      </c>
      <c r="R26" s="217"/>
      <c r="S26" s="217"/>
      <c r="T26" s="21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7">
        <f t="shared" ca="1" si="4"/>
        <v>0</v>
      </c>
      <c r="V26" s="217">
        <f t="shared" ca="1" si="5"/>
        <v>1</v>
      </c>
      <c r="W26" s="217"/>
      <c r="X26" s="217"/>
      <c r="Y26" s="217"/>
      <c r="Z26" s="217"/>
      <c r="AA26" s="217"/>
      <c r="AB26" s="221"/>
      <c r="AC26" s="220">
        <v>9.6319999999999997</v>
      </c>
      <c r="AD26" s="217"/>
      <c r="AE26" s="220"/>
      <c r="AF26" s="220"/>
      <c r="AG26" s="223"/>
      <c r="AH26" s="223"/>
      <c r="AI26" s="223"/>
      <c r="AJ26" s="224" t="s">
        <v>677</v>
      </c>
      <c r="AK26" s="223"/>
      <c r="AL26" s="225"/>
      <c r="AM26" s="223"/>
      <c r="AN26" s="223"/>
      <c r="AO26" s="223"/>
      <c r="AP26" s="223"/>
      <c r="AQ26" s="223"/>
      <c r="AR26" s="223"/>
      <c r="AS26" s="223"/>
      <c r="AT26" s="223"/>
      <c r="AU26" s="217">
        <v>0</v>
      </c>
      <c r="AV26" s="217">
        <v>0</v>
      </c>
      <c r="AW26" s="217">
        <v>0</v>
      </c>
      <c r="AX26" s="217">
        <v>0</v>
      </c>
      <c r="AY26" s="217">
        <v>0</v>
      </c>
      <c r="AZ26" s="217">
        <v>0</v>
      </c>
      <c r="BA26" s="217">
        <v>0</v>
      </c>
      <c r="BB26" s="217" t="s">
        <v>692</v>
      </c>
      <c r="BC26" s="217"/>
      <c r="BD26" s="217"/>
      <c r="BE26" s="212" t="s">
        <v>3068</v>
      </c>
      <c r="BF26" s="217">
        <v>36</v>
      </c>
      <c r="BG26" s="230">
        <v>46240</v>
      </c>
      <c r="BH26" s="212">
        <f t="shared" si="6"/>
        <v>0</v>
      </c>
      <c r="BI26" s="212" t="s">
        <v>2529</v>
      </c>
      <c r="BJ26" s="217">
        <v>36</v>
      </c>
      <c r="BK26" s="231">
        <v>46240</v>
      </c>
      <c r="BL26" s="226"/>
      <c r="BM26" s="226"/>
      <c r="BN26" s="227"/>
      <c r="BO26" s="226"/>
      <c r="BP26" s="226"/>
      <c r="BQ26" s="226"/>
      <c r="BR26" s="226"/>
      <c r="BS26" s="226"/>
      <c r="BT26" s="227"/>
      <c r="BU26" s="226"/>
      <c r="BV26" s="226"/>
      <c r="BW26" s="226"/>
      <c r="BX26" s="226"/>
      <c r="BY26" s="226"/>
      <c r="BZ26" s="227"/>
      <c r="CA26" s="226"/>
      <c r="CB26" s="226"/>
      <c r="CC26" s="226"/>
      <c r="CD26" s="226"/>
      <c r="CE26" s="226"/>
      <c r="CF26" s="227"/>
      <c r="CG26" s="226"/>
      <c r="CH26" s="226"/>
      <c r="CI26" s="226"/>
      <c r="CJ26" s="212">
        <f t="shared" si="7"/>
        <v>0</v>
      </c>
    </row>
    <row r="27" spans="1:88" ht="13.5" customHeight="1">
      <c r="A27" s="217">
        <v>18</v>
      </c>
      <c r="B27" s="217" t="s">
        <v>3418</v>
      </c>
      <c r="C27" s="217" t="s">
        <v>3419</v>
      </c>
      <c r="D27" s="218" t="s">
        <v>2598</v>
      </c>
      <c r="E27" s="217" t="s">
        <v>3421</v>
      </c>
      <c r="F27" s="217" t="s">
        <v>3113</v>
      </c>
      <c r="G27" s="218" t="s">
        <v>2597</v>
      </c>
      <c r="H27" s="220">
        <v>1919</v>
      </c>
      <c r="I27" s="217" t="s">
        <v>702</v>
      </c>
      <c r="J27" s="217">
        <v>1</v>
      </c>
      <c r="K27" s="217"/>
      <c r="L27" s="217">
        <v>1</v>
      </c>
      <c r="M27" s="220">
        <v>37.4</v>
      </c>
      <c r="N27" s="220">
        <v>37.4</v>
      </c>
      <c r="O27" s="217" t="s">
        <v>674</v>
      </c>
      <c r="P27" s="217" t="s">
        <v>13</v>
      </c>
      <c r="Q27" s="217" t="s">
        <v>786</v>
      </c>
      <c r="R27" s="217"/>
      <c r="S27" s="217"/>
      <c r="T27" s="21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7">
        <f t="shared" ca="1" si="4"/>
        <v>0</v>
      </c>
      <c r="V27" s="217">
        <f t="shared" ca="1" si="5"/>
        <v>1</v>
      </c>
      <c r="W27" s="217"/>
      <c r="X27" s="217"/>
      <c r="Y27" s="217"/>
      <c r="Z27" s="217"/>
      <c r="AA27" s="217"/>
      <c r="AB27" s="221"/>
      <c r="AC27" s="220">
        <v>0.84599999999999997</v>
      </c>
      <c r="AD27" s="217"/>
      <c r="AE27" s="220"/>
      <c r="AF27" s="220"/>
      <c r="AG27" s="223"/>
      <c r="AH27" s="223"/>
      <c r="AI27" s="223"/>
      <c r="AJ27" s="224" t="s">
        <v>677</v>
      </c>
      <c r="AK27" s="223"/>
      <c r="AL27" s="225"/>
      <c r="AM27" s="223"/>
      <c r="AN27" s="223"/>
      <c r="AO27" s="223"/>
      <c r="AP27" s="223"/>
      <c r="AQ27" s="223"/>
      <c r="AR27" s="223"/>
      <c r="AS27" s="223"/>
      <c r="AT27" s="223"/>
      <c r="AU27" s="217">
        <v>0</v>
      </c>
      <c r="AV27" s="217">
        <v>1</v>
      </c>
      <c r="AW27" s="217">
        <v>0</v>
      </c>
      <c r="AX27" s="217">
        <v>0</v>
      </c>
      <c r="AY27" s="217">
        <v>0</v>
      </c>
      <c r="AZ27" s="217">
        <v>0</v>
      </c>
      <c r="BA27" s="217">
        <v>0</v>
      </c>
      <c r="BB27" s="217" t="s">
        <v>692</v>
      </c>
      <c r="BC27" s="217"/>
      <c r="BD27" s="217"/>
      <c r="BE27" s="212" t="s">
        <v>2964</v>
      </c>
      <c r="BF27" s="217">
        <v>1</v>
      </c>
      <c r="BG27" s="230">
        <v>46240</v>
      </c>
      <c r="BH27" s="212">
        <f t="shared" si="6"/>
        <v>0</v>
      </c>
      <c r="BI27" s="212" t="s">
        <v>2384</v>
      </c>
      <c r="BJ27" s="217">
        <v>1</v>
      </c>
      <c r="BK27" s="231">
        <v>46240</v>
      </c>
      <c r="BL27" s="226"/>
      <c r="BM27" s="226"/>
      <c r="BN27" s="227"/>
      <c r="BO27" s="226"/>
      <c r="BP27" s="226"/>
      <c r="BQ27" s="226"/>
      <c r="BR27" s="226"/>
      <c r="BS27" s="226"/>
      <c r="BT27" s="227"/>
      <c r="BU27" s="226"/>
      <c r="BV27" s="226"/>
      <c r="BW27" s="226"/>
      <c r="BX27" s="226"/>
      <c r="BY27" s="226"/>
      <c r="BZ27" s="227"/>
      <c r="CA27" s="226"/>
      <c r="CB27" s="226"/>
      <c r="CC27" s="226"/>
      <c r="CD27" s="226"/>
      <c r="CE27" s="226"/>
      <c r="CF27" s="227"/>
      <c r="CG27" s="226"/>
      <c r="CH27" s="226"/>
      <c r="CI27" s="226"/>
      <c r="CJ27" s="212">
        <f t="shared" si="7"/>
        <v>0</v>
      </c>
    </row>
    <row r="28" spans="1:88" ht="13.5" customHeight="1">
      <c r="A28" s="217">
        <v>20</v>
      </c>
      <c r="B28" s="217" t="s">
        <v>3418</v>
      </c>
      <c r="C28" s="217" t="s">
        <v>3419</v>
      </c>
      <c r="D28" s="218" t="s">
        <v>2602</v>
      </c>
      <c r="E28" s="217" t="s">
        <v>2192</v>
      </c>
      <c r="F28" s="217" t="s">
        <v>3115</v>
      </c>
      <c r="G28" s="218" t="s">
        <v>2601</v>
      </c>
      <c r="H28" s="220">
        <v>1304</v>
      </c>
      <c r="I28" s="217" t="s">
        <v>702</v>
      </c>
      <c r="J28" s="217">
        <v>1</v>
      </c>
      <c r="K28" s="217"/>
      <c r="L28" s="217">
        <v>1</v>
      </c>
      <c r="M28" s="220">
        <v>141.5</v>
      </c>
      <c r="N28" s="220">
        <v>141.5</v>
      </c>
      <c r="O28" s="217" t="s">
        <v>674</v>
      </c>
      <c r="P28" s="217" t="s">
        <v>13</v>
      </c>
      <c r="Q28" s="217" t="s">
        <v>786</v>
      </c>
      <c r="R28" s="217"/>
      <c r="S28" s="217"/>
      <c r="T28" s="21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7">
        <f t="shared" ca="1" si="4"/>
        <v>1</v>
      </c>
      <c r="V28" s="217">
        <f t="shared" ca="1" si="5"/>
        <v>0</v>
      </c>
      <c r="W28" s="217"/>
      <c r="X28" s="217"/>
      <c r="Y28" s="217"/>
      <c r="Z28" s="217"/>
      <c r="AA28" s="217"/>
      <c r="AB28" s="221"/>
      <c r="AC28" s="220">
        <v>2.016</v>
      </c>
      <c r="AD28" s="217"/>
      <c r="AE28" s="220"/>
      <c r="AF28" s="220"/>
      <c r="AG28" s="223"/>
      <c r="AH28" s="223"/>
      <c r="AI28" s="223"/>
      <c r="AJ28" s="224" t="s">
        <v>677</v>
      </c>
      <c r="AK28" s="223"/>
      <c r="AL28" s="225"/>
      <c r="AM28" s="223"/>
      <c r="AN28" s="223"/>
      <c r="AO28" s="223"/>
      <c r="AP28" s="223"/>
      <c r="AQ28" s="223"/>
      <c r="AR28" s="223"/>
      <c r="AS28" s="223"/>
      <c r="AT28" s="223"/>
      <c r="AU28" s="217">
        <v>1</v>
      </c>
      <c r="AV28" s="217">
        <v>0</v>
      </c>
      <c r="AW28" s="217">
        <v>1</v>
      </c>
      <c r="AX28" s="217">
        <v>0</v>
      </c>
      <c r="AY28" s="217">
        <v>0</v>
      </c>
      <c r="AZ28" s="217">
        <v>0</v>
      </c>
      <c r="BA28" s="217">
        <v>0</v>
      </c>
      <c r="BB28" s="217" t="s">
        <v>692</v>
      </c>
      <c r="BC28" s="217"/>
      <c r="BD28" s="217"/>
      <c r="BE28" s="212" t="s">
        <v>3116</v>
      </c>
      <c r="BF28" s="212">
        <v>1</v>
      </c>
      <c r="BG28" s="230">
        <v>46240</v>
      </c>
      <c r="BH28" s="212">
        <f t="shared" si="6"/>
        <v>0</v>
      </c>
      <c r="BI28" s="212" t="s">
        <v>2603</v>
      </c>
      <c r="BJ28" s="212">
        <v>1</v>
      </c>
      <c r="BK28" s="231">
        <v>46240</v>
      </c>
      <c r="BL28" s="226"/>
      <c r="BM28" s="226"/>
      <c r="BN28" s="227"/>
      <c r="BO28" s="226"/>
      <c r="BP28" s="226"/>
      <c r="BQ28" s="226"/>
      <c r="BR28" s="226"/>
      <c r="BS28" s="226"/>
      <c r="BT28" s="227"/>
      <c r="BU28" s="226"/>
      <c r="BV28" s="226"/>
      <c r="BW28" s="226"/>
      <c r="BX28" s="226"/>
      <c r="BY28" s="226"/>
      <c r="BZ28" s="227"/>
      <c r="CA28" s="226"/>
      <c r="CB28" s="226"/>
      <c r="CC28" s="226"/>
      <c r="CD28" s="226"/>
      <c r="CE28" s="226"/>
      <c r="CF28" s="227"/>
      <c r="CG28" s="226"/>
      <c r="CH28" s="226"/>
      <c r="CI28" s="226"/>
      <c r="CJ28" s="212">
        <f t="shared" si="7"/>
        <v>0</v>
      </c>
    </row>
    <row r="29" spans="1:88" ht="13.5" customHeight="1">
      <c r="A29" s="217">
        <v>21</v>
      </c>
      <c r="B29" s="217" t="s">
        <v>3418</v>
      </c>
      <c r="C29" s="217" t="s">
        <v>3419</v>
      </c>
      <c r="D29" s="218" t="s">
        <v>874</v>
      </c>
      <c r="E29" s="217" t="s">
        <v>3422</v>
      </c>
      <c r="F29" s="217" t="s">
        <v>3117</v>
      </c>
      <c r="G29" s="218" t="s">
        <v>876</v>
      </c>
      <c r="H29" s="220">
        <v>504</v>
      </c>
      <c r="I29" s="217" t="s">
        <v>702</v>
      </c>
      <c r="J29" s="217">
        <v>1</v>
      </c>
      <c r="K29" s="217"/>
      <c r="L29" s="217">
        <v>1</v>
      </c>
      <c r="M29" s="220">
        <v>1.1000000000000001</v>
      </c>
      <c r="N29" s="220">
        <v>1.1000000000000001</v>
      </c>
      <c r="O29" s="217" t="s">
        <v>674</v>
      </c>
      <c r="P29" s="217" t="s">
        <v>11</v>
      </c>
      <c r="Q29" s="217" t="s">
        <v>786</v>
      </c>
      <c r="R29" s="217"/>
      <c r="S29" s="217"/>
      <c r="T29" s="21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7">
        <f t="shared" ca="1" si="4"/>
        <v>1</v>
      </c>
      <c r="V29" s="217">
        <f t="shared" ca="1" si="5"/>
        <v>0</v>
      </c>
      <c r="W29" s="217"/>
      <c r="X29" s="217"/>
      <c r="Y29" s="217"/>
      <c r="Z29" s="217"/>
      <c r="AA29" s="217"/>
      <c r="AB29" s="221"/>
      <c r="AC29" s="220">
        <v>3.1E-2</v>
      </c>
      <c r="AD29" s="217"/>
      <c r="AE29" s="220"/>
      <c r="AF29" s="220"/>
      <c r="AG29" s="223"/>
      <c r="AH29" s="223"/>
      <c r="AI29" s="223"/>
      <c r="AJ29" s="224" t="s">
        <v>677</v>
      </c>
      <c r="AK29" s="223"/>
      <c r="AL29" s="225"/>
      <c r="AM29" s="223"/>
      <c r="AN29" s="223"/>
      <c r="AO29" s="223"/>
      <c r="AP29" s="223"/>
      <c r="AQ29" s="223"/>
      <c r="AR29" s="223"/>
      <c r="AS29" s="223"/>
      <c r="AT29" s="223"/>
      <c r="AU29" s="217">
        <v>0</v>
      </c>
      <c r="AV29" s="217">
        <v>1</v>
      </c>
      <c r="AW29" s="217">
        <v>0</v>
      </c>
      <c r="AX29" s="217">
        <v>0</v>
      </c>
      <c r="AY29" s="217">
        <v>0</v>
      </c>
      <c r="AZ29" s="217">
        <v>0</v>
      </c>
      <c r="BA29" s="217">
        <v>0</v>
      </c>
      <c r="BB29" s="217" t="s">
        <v>692</v>
      </c>
      <c r="BC29" s="217"/>
      <c r="BD29" s="217"/>
      <c r="BE29" s="212" t="s">
        <v>3118</v>
      </c>
      <c r="BF29" s="212">
        <v>1</v>
      </c>
      <c r="BG29" s="230">
        <v>46240</v>
      </c>
      <c r="BH29" s="212">
        <f t="shared" si="6"/>
        <v>0</v>
      </c>
      <c r="BI29" s="212" t="s">
        <v>2605</v>
      </c>
      <c r="BJ29" s="212">
        <v>1</v>
      </c>
      <c r="BK29" s="231">
        <v>46240</v>
      </c>
      <c r="BL29" s="226"/>
      <c r="BM29" s="226"/>
      <c r="BN29" s="227"/>
      <c r="BO29" s="226"/>
      <c r="BP29" s="226"/>
      <c r="BQ29" s="226"/>
      <c r="BR29" s="226"/>
      <c r="BS29" s="226"/>
      <c r="BT29" s="227"/>
      <c r="BU29" s="226"/>
      <c r="BV29" s="226"/>
      <c r="BW29" s="226"/>
      <c r="BX29" s="226"/>
      <c r="BY29" s="226"/>
      <c r="BZ29" s="227"/>
      <c r="CA29" s="226"/>
      <c r="CB29" s="226"/>
      <c r="CC29" s="226"/>
      <c r="CD29" s="226"/>
      <c r="CE29" s="226"/>
      <c r="CF29" s="227"/>
      <c r="CG29" s="226"/>
      <c r="CH29" s="226"/>
      <c r="CI29" s="226"/>
      <c r="CJ29" s="212">
        <f t="shared" si="7"/>
        <v>0</v>
      </c>
    </row>
    <row r="30" spans="1:88" ht="13.5" customHeight="1">
      <c r="A30" s="217">
        <v>22</v>
      </c>
      <c r="B30" s="217" t="s">
        <v>3418</v>
      </c>
      <c r="C30" s="217" t="s">
        <v>3419</v>
      </c>
      <c r="D30" s="218" t="s">
        <v>2588</v>
      </c>
      <c r="E30" s="217" t="s">
        <v>3423</v>
      </c>
      <c r="F30" s="217" t="s">
        <v>3119</v>
      </c>
      <c r="G30" s="218" t="s">
        <v>2590</v>
      </c>
      <c r="H30" s="220">
        <v>11009</v>
      </c>
      <c r="I30" s="217" t="s">
        <v>702</v>
      </c>
      <c r="J30" s="217">
        <v>1</v>
      </c>
      <c r="K30" s="217"/>
      <c r="L30" s="217">
        <v>1</v>
      </c>
      <c r="M30" s="220">
        <v>2046.6</v>
      </c>
      <c r="N30" s="220">
        <v>2046.6</v>
      </c>
      <c r="O30" s="217" t="s">
        <v>674</v>
      </c>
      <c r="P30" s="217" t="s">
        <v>13</v>
      </c>
      <c r="Q30" s="217" t="s">
        <v>786</v>
      </c>
      <c r="R30" s="217"/>
      <c r="S30" s="217"/>
      <c r="T30" s="21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7">
        <f t="shared" ca="1" si="4"/>
        <v>1</v>
      </c>
      <c r="V30" s="217">
        <f t="shared" ca="1" si="5"/>
        <v>0</v>
      </c>
      <c r="W30" s="217"/>
      <c r="X30" s="217"/>
      <c r="Y30" s="217"/>
      <c r="Z30" s="217"/>
      <c r="AA30" s="217"/>
      <c r="AB30" s="221"/>
      <c r="AC30" s="220">
        <v>43.8</v>
      </c>
      <c r="AD30" s="217"/>
      <c r="AE30" s="220"/>
      <c r="AF30" s="220"/>
      <c r="AG30" s="223"/>
      <c r="AH30" s="223"/>
      <c r="AI30" s="223"/>
      <c r="AJ30" s="224" t="s">
        <v>677</v>
      </c>
      <c r="AK30" s="223"/>
      <c r="AL30" s="225"/>
      <c r="AM30" s="223"/>
      <c r="AN30" s="223"/>
      <c r="AO30" s="223"/>
      <c r="AP30" s="223"/>
      <c r="AQ30" s="223"/>
      <c r="AR30" s="223"/>
      <c r="AS30" s="223"/>
      <c r="AT30" s="223"/>
      <c r="AU30" s="217">
        <v>0</v>
      </c>
      <c r="AV30" s="217">
        <v>1</v>
      </c>
      <c r="AW30" s="217">
        <v>0</v>
      </c>
      <c r="AX30" s="217">
        <v>1</v>
      </c>
      <c r="AY30" s="217">
        <v>0</v>
      </c>
      <c r="AZ30" s="217">
        <v>0</v>
      </c>
      <c r="BA30" s="217">
        <v>0</v>
      </c>
      <c r="BB30" s="217" t="s">
        <v>692</v>
      </c>
      <c r="BC30" s="217"/>
      <c r="BD30" s="217"/>
      <c r="BE30" s="212" t="s">
        <v>2964</v>
      </c>
      <c r="BF30" s="217">
        <v>1</v>
      </c>
      <c r="BG30" s="230">
        <v>46240</v>
      </c>
      <c r="BH30" s="212">
        <f t="shared" si="6"/>
        <v>0</v>
      </c>
      <c r="BI30" s="212" t="s">
        <v>2384</v>
      </c>
      <c r="BJ30" s="217">
        <v>1</v>
      </c>
      <c r="BK30" s="231">
        <v>46240</v>
      </c>
      <c r="BL30" s="226"/>
      <c r="BM30" s="226"/>
      <c r="BN30" s="227"/>
      <c r="BO30" s="226"/>
      <c r="BP30" s="226"/>
      <c r="BQ30" s="226"/>
      <c r="BR30" s="226"/>
      <c r="BS30" s="226"/>
      <c r="BT30" s="227"/>
      <c r="BU30" s="226"/>
      <c r="BV30" s="226"/>
      <c r="BW30" s="226"/>
      <c r="BX30" s="226"/>
      <c r="BY30" s="226"/>
      <c r="BZ30" s="227"/>
      <c r="CA30" s="226"/>
      <c r="CB30" s="226"/>
      <c r="CC30" s="226"/>
      <c r="CD30" s="226"/>
      <c r="CE30" s="226"/>
      <c r="CF30" s="227"/>
      <c r="CG30" s="226"/>
      <c r="CH30" s="226"/>
      <c r="CI30" s="226"/>
      <c r="CJ30" s="212">
        <f t="shared" si="7"/>
        <v>0</v>
      </c>
    </row>
    <row r="31" spans="1:88" ht="13.5" customHeight="1">
      <c r="A31" s="217">
        <v>23</v>
      </c>
      <c r="B31" s="217" t="s">
        <v>3418</v>
      </c>
      <c r="C31" s="217" t="s">
        <v>3419</v>
      </c>
      <c r="D31" s="218" t="s">
        <v>2588</v>
      </c>
      <c r="E31" s="217" t="s">
        <v>3424</v>
      </c>
      <c r="F31" s="217" t="s">
        <v>3120</v>
      </c>
      <c r="G31" s="218" t="s">
        <v>2587</v>
      </c>
      <c r="H31" s="220">
        <v>11045</v>
      </c>
      <c r="I31" s="217" t="s">
        <v>702</v>
      </c>
      <c r="J31" s="217">
        <v>1</v>
      </c>
      <c r="K31" s="217"/>
      <c r="L31" s="217">
        <v>1</v>
      </c>
      <c r="M31" s="220">
        <v>1029.5999999999999</v>
      </c>
      <c r="N31" s="220">
        <v>1029.5999999999999</v>
      </c>
      <c r="O31" s="217" t="s">
        <v>674</v>
      </c>
      <c r="P31" s="217" t="s">
        <v>13</v>
      </c>
      <c r="Q31" s="217" t="s">
        <v>786</v>
      </c>
      <c r="R31" s="217"/>
      <c r="S31" s="217"/>
      <c r="T31" s="21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7">
        <f t="shared" ca="1" si="4"/>
        <v>1</v>
      </c>
      <c r="V31" s="217">
        <f t="shared" ca="1" si="5"/>
        <v>0</v>
      </c>
      <c r="W31" s="217"/>
      <c r="X31" s="217"/>
      <c r="Y31" s="217"/>
      <c r="Z31" s="217"/>
      <c r="AA31" s="217"/>
      <c r="AB31" s="221"/>
      <c r="AC31" s="220">
        <v>22.167999999999999</v>
      </c>
      <c r="AD31" s="217"/>
      <c r="AE31" s="220"/>
      <c r="AF31" s="220"/>
      <c r="AG31" s="223"/>
      <c r="AH31" s="223"/>
      <c r="AI31" s="223"/>
      <c r="AJ31" s="224" t="s">
        <v>677</v>
      </c>
      <c r="AK31" s="223"/>
      <c r="AL31" s="225"/>
      <c r="AM31" s="223"/>
      <c r="AN31" s="223"/>
      <c r="AO31" s="223"/>
      <c r="AP31" s="223"/>
      <c r="AQ31" s="223"/>
      <c r="AR31" s="223"/>
      <c r="AS31" s="223"/>
      <c r="AT31" s="223"/>
      <c r="AU31" s="217">
        <v>0</v>
      </c>
      <c r="AV31" s="217">
        <v>1</v>
      </c>
      <c r="AW31" s="217">
        <v>0</v>
      </c>
      <c r="AX31" s="217">
        <v>1</v>
      </c>
      <c r="AY31" s="217">
        <v>0</v>
      </c>
      <c r="AZ31" s="217">
        <v>0</v>
      </c>
      <c r="BA31" s="217">
        <v>0</v>
      </c>
      <c r="BB31" s="217" t="s">
        <v>692</v>
      </c>
      <c r="BC31" s="217"/>
      <c r="BD31" s="217"/>
      <c r="BE31" s="212" t="s">
        <v>2964</v>
      </c>
      <c r="BF31" s="217">
        <v>1</v>
      </c>
      <c r="BG31" s="230">
        <v>46240</v>
      </c>
      <c r="BH31" s="212">
        <f t="shared" si="6"/>
        <v>0</v>
      </c>
      <c r="BI31" s="212" t="s">
        <v>2384</v>
      </c>
      <c r="BJ31" s="217">
        <v>1</v>
      </c>
      <c r="BK31" s="231">
        <v>46240</v>
      </c>
      <c r="BL31" s="226"/>
      <c r="BM31" s="226"/>
      <c r="BN31" s="227"/>
      <c r="BO31" s="226"/>
      <c r="BP31" s="226"/>
      <c r="BQ31" s="226"/>
      <c r="BR31" s="226"/>
      <c r="BS31" s="226"/>
      <c r="BT31" s="227"/>
      <c r="BU31" s="226"/>
      <c r="BV31" s="226"/>
      <c r="BW31" s="226"/>
      <c r="BX31" s="226"/>
      <c r="BY31" s="226"/>
      <c r="BZ31" s="227"/>
      <c r="CA31" s="226"/>
      <c r="CB31" s="226"/>
      <c r="CC31" s="226"/>
      <c r="CD31" s="226"/>
      <c r="CE31" s="226"/>
      <c r="CF31" s="227"/>
      <c r="CG31" s="226"/>
      <c r="CH31" s="226"/>
      <c r="CI31" s="226"/>
      <c r="CJ31" s="212">
        <f t="shared" si="7"/>
        <v>0</v>
      </c>
    </row>
    <row r="32" spans="1:88" ht="13.5" customHeight="1">
      <c r="A32" s="217">
        <v>23</v>
      </c>
      <c r="B32" s="217" t="s">
        <v>3418</v>
      </c>
      <c r="C32" s="235" t="s">
        <v>3419</v>
      </c>
      <c r="D32" s="236" t="s">
        <v>2579</v>
      </c>
      <c r="E32" s="235" t="s">
        <v>3417</v>
      </c>
      <c r="F32" s="235" t="s">
        <v>3114</v>
      </c>
      <c r="G32" s="236" t="s">
        <v>2584</v>
      </c>
      <c r="H32" s="163">
        <v>429</v>
      </c>
      <c r="I32" s="235" t="s">
        <v>702</v>
      </c>
      <c r="J32" s="235">
        <v>1</v>
      </c>
      <c r="K32" s="235"/>
      <c r="L32" s="235">
        <v>1</v>
      </c>
      <c r="M32" s="163">
        <v>35.5</v>
      </c>
      <c r="N32" s="163">
        <v>35.5</v>
      </c>
      <c r="O32" s="235" t="s">
        <v>674</v>
      </c>
      <c r="P32" s="235" t="s">
        <v>13</v>
      </c>
      <c r="Q32" s="217" t="s">
        <v>786</v>
      </c>
      <c r="R32" s="217"/>
      <c r="S32" s="217"/>
      <c r="T32" s="21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7">
        <f t="shared" ca="1" si="4"/>
        <v>1</v>
      </c>
      <c r="V32" s="217">
        <f t="shared" ca="1" si="5"/>
        <v>0</v>
      </c>
      <c r="W32" s="217"/>
      <c r="X32" s="217"/>
      <c r="Y32" s="217"/>
      <c r="Z32" s="217"/>
      <c r="AA32" s="235"/>
      <c r="AB32" s="221"/>
      <c r="AC32" s="163">
        <v>0.40200000000000002</v>
      </c>
      <c r="AD32" s="217"/>
      <c r="AE32" s="220"/>
      <c r="AF32" s="220"/>
      <c r="AG32" s="223"/>
      <c r="AH32" s="223"/>
      <c r="AI32" s="223"/>
      <c r="AJ32" s="224" t="s">
        <v>677</v>
      </c>
      <c r="AK32" s="223"/>
      <c r="AL32" s="229" t="s">
        <v>880</v>
      </c>
      <c r="AM32" s="223"/>
      <c r="AN32" s="223"/>
      <c r="AO32" s="223"/>
      <c r="AP32" s="223"/>
      <c r="AQ32" s="223"/>
      <c r="AR32" s="223"/>
      <c r="AS32" s="223"/>
      <c r="AT32" s="223"/>
      <c r="AU32" s="235">
        <v>0</v>
      </c>
      <c r="AV32" s="235">
        <v>1</v>
      </c>
      <c r="AW32" s="235">
        <v>0</v>
      </c>
      <c r="AX32" s="235">
        <v>0</v>
      </c>
      <c r="AY32" s="235">
        <v>0</v>
      </c>
      <c r="AZ32" s="235">
        <v>0</v>
      </c>
      <c r="BA32" s="235">
        <v>0</v>
      </c>
      <c r="BB32" s="235" t="s">
        <v>692</v>
      </c>
      <c r="BC32" s="217"/>
      <c r="BD32" s="217"/>
      <c r="BE32" s="212" t="s">
        <v>3105</v>
      </c>
      <c r="BF32" s="212">
        <v>1</v>
      </c>
      <c r="BG32" s="230">
        <v>46240</v>
      </c>
      <c r="BH32" s="212">
        <f t="shared" si="6"/>
        <v>0</v>
      </c>
      <c r="BI32" s="212" t="s">
        <v>2585</v>
      </c>
      <c r="BJ32" s="212">
        <v>1</v>
      </c>
      <c r="BK32" s="231">
        <v>46240</v>
      </c>
      <c r="BL32" s="226"/>
      <c r="BM32" s="226"/>
      <c r="BN32" s="227"/>
      <c r="BO32" s="226"/>
      <c r="BP32" s="226"/>
      <c r="BQ32" s="226"/>
      <c r="BR32" s="226"/>
      <c r="BS32" s="226"/>
      <c r="BT32" s="227"/>
      <c r="BU32" s="226"/>
      <c r="BV32" s="226"/>
      <c r="BW32" s="226"/>
      <c r="BX32" s="226"/>
      <c r="BY32" s="226"/>
      <c r="BZ32" s="227"/>
      <c r="CA32" s="226"/>
      <c r="CB32" s="226"/>
      <c r="CC32" s="226"/>
      <c r="CD32" s="226"/>
      <c r="CE32" s="226"/>
      <c r="CF32" s="227"/>
      <c r="CG32" s="226"/>
      <c r="CH32" s="226"/>
      <c r="CI32" s="226"/>
      <c r="CJ32" s="212">
        <f t="shared" si="7"/>
        <v>0</v>
      </c>
    </row>
    <row r="33" spans="1:88" ht="13.5" customHeight="1">
      <c r="A33" s="214">
        <v>24</v>
      </c>
      <c r="B33" s="214" t="s">
        <v>3425</v>
      </c>
      <c r="C33" s="214" t="s">
        <v>3426</v>
      </c>
      <c r="D33" s="215" t="s">
        <v>2588</v>
      </c>
      <c r="E33" s="214"/>
      <c r="F33" s="214"/>
      <c r="G33" s="215" t="s">
        <v>3427</v>
      </c>
      <c r="H33" s="214"/>
      <c r="I33" s="214"/>
      <c r="J33" s="214"/>
      <c r="K33" s="214">
        <v>1</v>
      </c>
      <c r="L33" s="214"/>
      <c r="M33" s="216">
        <v>5091</v>
      </c>
      <c r="N33" s="216">
        <v>5091</v>
      </c>
      <c r="O33" s="214" t="s">
        <v>674</v>
      </c>
      <c r="P33" s="214"/>
      <c r="Q33" s="214"/>
      <c r="R33" s="214" t="s">
        <v>3951</v>
      </c>
      <c r="S33" s="214"/>
      <c r="T33" s="214"/>
      <c r="U33" s="214"/>
      <c r="V33" s="214"/>
      <c r="W33" s="214">
        <f ca="1">_xlfn.MINIFS(V:V,C:C,C33,AE:AE,"",AB:AB,"")</f>
        <v>0</v>
      </c>
      <c r="X33" s="214">
        <f ca="1">SUMIFS(T:T,C:C,C33,AE:AE,"")/SUMIFS(L:L,C:C,C33,AE:AE,"",AB:AB,"")</f>
        <v>8.3333333333333329E-2</v>
      </c>
      <c r="Y33" s="214"/>
      <c r="Z33" s="214"/>
      <c r="AA33" s="214"/>
      <c r="AB33" s="216"/>
      <c r="AC33" s="216">
        <v>104.101</v>
      </c>
      <c r="AD33" s="235" t="s">
        <v>3428</v>
      </c>
      <c r="AE33" s="214" t="s">
        <v>675</v>
      </c>
      <c r="AF33" s="214" t="s">
        <v>676</v>
      </c>
      <c r="AG33" s="214"/>
      <c r="AH33" s="214"/>
      <c r="AI33" s="214"/>
      <c r="AJ33" s="214" t="s">
        <v>677</v>
      </c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4"/>
      <c r="AX33" s="214"/>
      <c r="AY33" s="214"/>
      <c r="AZ33" s="214"/>
      <c r="BA33" s="214"/>
      <c r="BB33" s="214" t="s">
        <v>692</v>
      </c>
      <c r="BC33" s="214"/>
      <c r="BD33" s="214"/>
      <c r="BE33" s="214"/>
      <c r="BF33" s="214"/>
      <c r="BG33" s="214"/>
      <c r="BH33" s="214"/>
      <c r="BI33" s="214"/>
      <c r="BJ33" s="214"/>
      <c r="BK33" s="214"/>
      <c r="BL33" s="214"/>
      <c r="BM33" s="214"/>
      <c r="BN33" s="214"/>
      <c r="BO33" s="214"/>
      <c r="BP33" s="214"/>
      <c r="BQ33" s="214"/>
      <c r="BR33" s="214"/>
      <c r="BS33" s="214"/>
      <c r="BT33" s="214"/>
      <c r="BU33" s="214"/>
      <c r="BV33" s="214"/>
      <c r="BW33" s="214"/>
      <c r="BX33" s="214"/>
      <c r="BY33" s="214"/>
      <c r="BZ33" s="214"/>
      <c r="CA33" s="214"/>
      <c r="CB33" s="214"/>
      <c r="CC33" s="214"/>
      <c r="CD33" s="214"/>
      <c r="CE33" s="214"/>
      <c r="CF33" s="214"/>
      <c r="CG33" s="214"/>
      <c r="CH33" s="214"/>
      <c r="CI33" s="214"/>
      <c r="CJ33" s="214"/>
    </row>
    <row r="34" spans="1:88" ht="13.5" customHeight="1">
      <c r="A34" s="217">
        <v>25</v>
      </c>
      <c r="B34" s="217" t="s">
        <v>3425</v>
      </c>
      <c r="C34" s="217" t="s">
        <v>3426</v>
      </c>
      <c r="D34" s="218" t="s">
        <v>2477</v>
      </c>
      <c r="E34" s="217" t="s">
        <v>3429</v>
      </c>
      <c r="F34" s="217" t="s">
        <v>3121</v>
      </c>
      <c r="G34" s="218" t="s">
        <v>2476</v>
      </c>
      <c r="H34" s="220">
        <v>3923</v>
      </c>
      <c r="I34" s="217" t="s">
        <v>702</v>
      </c>
      <c r="J34" s="217">
        <v>1</v>
      </c>
      <c r="K34" s="217"/>
      <c r="L34" s="217">
        <v>1</v>
      </c>
      <c r="M34" s="220">
        <v>154.6</v>
      </c>
      <c r="N34" s="220">
        <v>154.6</v>
      </c>
      <c r="O34" s="217" t="s">
        <v>674</v>
      </c>
      <c r="P34" s="217" t="s">
        <v>11</v>
      </c>
      <c r="Q34" s="217" t="s">
        <v>786</v>
      </c>
      <c r="R34" s="217"/>
      <c r="S34" s="217"/>
      <c r="T34" s="217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7">
        <f t="shared" ref="U34:U42" ca="1" si="8">+L34-T34</f>
        <v>1</v>
      </c>
      <c r="V34" s="217">
        <f t="shared" ref="V34:V42" ca="1" si="9">ROUNDDOWN(T34/J34,0)</f>
        <v>0</v>
      </c>
      <c r="W34" s="217"/>
      <c r="X34" s="217"/>
      <c r="Y34" s="217"/>
      <c r="Z34" s="217"/>
      <c r="AA34" s="217"/>
      <c r="AB34" s="221"/>
      <c r="AC34" s="220">
        <v>2.6840000000000002</v>
      </c>
      <c r="AD34" s="217"/>
      <c r="AE34" s="220"/>
      <c r="AF34" s="220"/>
      <c r="AG34" s="223"/>
      <c r="AH34" s="223"/>
      <c r="AI34" s="223"/>
      <c r="AJ34" s="224" t="s">
        <v>677</v>
      </c>
      <c r="AK34" s="223"/>
      <c r="AL34" s="225"/>
      <c r="AM34" s="223"/>
      <c r="AN34" s="223"/>
      <c r="AO34" s="223"/>
      <c r="AP34" s="223"/>
      <c r="AQ34" s="223"/>
      <c r="AR34" s="223"/>
      <c r="AS34" s="223"/>
      <c r="AT34" s="223"/>
      <c r="AU34" s="217">
        <v>0</v>
      </c>
      <c r="AV34" s="217">
        <v>1</v>
      </c>
      <c r="AW34" s="217">
        <v>0</v>
      </c>
      <c r="AX34" s="217">
        <v>0</v>
      </c>
      <c r="AY34" s="217">
        <v>0</v>
      </c>
      <c r="AZ34" s="217">
        <v>0</v>
      </c>
      <c r="BA34" s="217">
        <v>0</v>
      </c>
      <c r="BB34" s="217" t="s">
        <v>692</v>
      </c>
      <c r="BC34" s="217"/>
      <c r="BD34" s="217"/>
      <c r="BE34" s="212" t="s">
        <v>3026</v>
      </c>
      <c r="BF34" s="217">
        <v>1</v>
      </c>
      <c r="BG34" s="230">
        <v>46240</v>
      </c>
      <c r="BH34" s="212">
        <f t="shared" ref="BH34:BH42" si="10">+L34-BF34</f>
        <v>0</v>
      </c>
      <c r="BI34" s="212" t="s">
        <v>2478</v>
      </c>
      <c r="BJ34" s="217">
        <v>1</v>
      </c>
      <c r="BK34" s="231">
        <v>46240</v>
      </c>
      <c r="BL34" s="226"/>
      <c r="BM34" s="226"/>
      <c r="BN34" s="227"/>
      <c r="BO34" s="226"/>
      <c r="BP34" s="226"/>
      <c r="BQ34" s="226"/>
      <c r="BR34" s="226"/>
      <c r="BS34" s="226"/>
      <c r="BT34" s="227"/>
      <c r="BU34" s="226"/>
      <c r="BV34" s="226"/>
      <c r="BW34" s="226"/>
      <c r="BX34" s="226"/>
      <c r="BY34" s="226"/>
      <c r="BZ34" s="227"/>
      <c r="CA34" s="226"/>
      <c r="CB34" s="226"/>
      <c r="CC34" s="226"/>
      <c r="CD34" s="226"/>
      <c r="CE34" s="226"/>
      <c r="CF34" s="227"/>
      <c r="CG34" s="226"/>
      <c r="CH34" s="226"/>
      <c r="CI34" s="226"/>
      <c r="CJ34" s="212">
        <f t="shared" ref="CJ34:CJ42" si="11">+L34-BJ34</f>
        <v>0</v>
      </c>
    </row>
    <row r="35" spans="1:88" ht="13.5" customHeight="1">
      <c r="A35" s="217">
        <v>26</v>
      </c>
      <c r="B35" s="217" t="s">
        <v>3425</v>
      </c>
      <c r="C35" s="217" t="s">
        <v>3426</v>
      </c>
      <c r="D35" s="218" t="s">
        <v>2477</v>
      </c>
      <c r="E35" s="217" t="s">
        <v>3430</v>
      </c>
      <c r="F35" s="217" t="s">
        <v>3122</v>
      </c>
      <c r="G35" s="218" t="s">
        <v>2476</v>
      </c>
      <c r="H35" s="220">
        <v>3922</v>
      </c>
      <c r="I35" s="217" t="s">
        <v>702</v>
      </c>
      <c r="J35" s="217">
        <v>1</v>
      </c>
      <c r="K35" s="217"/>
      <c r="L35" s="217">
        <v>1</v>
      </c>
      <c r="M35" s="220">
        <v>154.6</v>
      </c>
      <c r="N35" s="220">
        <v>154.6</v>
      </c>
      <c r="O35" s="217" t="s">
        <v>674</v>
      </c>
      <c r="P35" s="217" t="s">
        <v>11</v>
      </c>
      <c r="Q35" s="217" t="s">
        <v>786</v>
      </c>
      <c r="R35" s="217"/>
      <c r="S35" s="217"/>
      <c r="T35" s="21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7">
        <f t="shared" ca="1" si="8"/>
        <v>1</v>
      </c>
      <c r="V35" s="217">
        <f t="shared" ca="1" si="9"/>
        <v>0</v>
      </c>
      <c r="W35" s="217"/>
      <c r="X35" s="217"/>
      <c r="Y35" s="217"/>
      <c r="Z35" s="217"/>
      <c r="AA35" s="217"/>
      <c r="AB35" s="221"/>
      <c r="AC35" s="220">
        <v>2.6829999999999998</v>
      </c>
      <c r="AD35" s="217"/>
      <c r="AE35" s="220"/>
      <c r="AF35" s="220"/>
      <c r="AG35" s="223"/>
      <c r="AH35" s="223"/>
      <c r="AI35" s="223"/>
      <c r="AJ35" s="224" t="s">
        <v>677</v>
      </c>
      <c r="AK35" s="223"/>
      <c r="AL35" s="225"/>
      <c r="AM35" s="223"/>
      <c r="AN35" s="223"/>
      <c r="AO35" s="223"/>
      <c r="AP35" s="223"/>
      <c r="AQ35" s="223"/>
      <c r="AR35" s="223"/>
      <c r="AS35" s="223"/>
      <c r="AT35" s="223"/>
      <c r="AU35" s="217">
        <v>0</v>
      </c>
      <c r="AV35" s="217">
        <v>1</v>
      </c>
      <c r="AW35" s="217">
        <v>0</v>
      </c>
      <c r="AX35" s="217">
        <v>0</v>
      </c>
      <c r="AY35" s="217">
        <v>0</v>
      </c>
      <c r="AZ35" s="217">
        <v>0</v>
      </c>
      <c r="BA35" s="217">
        <v>0</v>
      </c>
      <c r="BB35" s="217" t="s">
        <v>692</v>
      </c>
      <c r="BC35" s="217"/>
      <c r="BD35" s="217"/>
      <c r="BE35" s="212" t="s">
        <v>3026</v>
      </c>
      <c r="BF35" s="217">
        <v>1</v>
      </c>
      <c r="BG35" s="230">
        <v>46240</v>
      </c>
      <c r="BH35" s="212">
        <f t="shared" si="10"/>
        <v>0</v>
      </c>
      <c r="BI35" s="212" t="s">
        <v>2478</v>
      </c>
      <c r="BJ35" s="217">
        <v>1</v>
      </c>
      <c r="BK35" s="231">
        <v>46240</v>
      </c>
      <c r="BL35" s="226"/>
      <c r="BM35" s="226"/>
      <c r="BN35" s="227"/>
      <c r="BO35" s="226"/>
      <c r="BP35" s="226"/>
      <c r="BQ35" s="226"/>
      <c r="BR35" s="226"/>
      <c r="BS35" s="226"/>
      <c r="BT35" s="227"/>
      <c r="BU35" s="226"/>
      <c r="BV35" s="226"/>
      <c r="BW35" s="226"/>
      <c r="BX35" s="226"/>
      <c r="BY35" s="226"/>
      <c r="BZ35" s="227"/>
      <c r="CA35" s="226"/>
      <c r="CB35" s="226"/>
      <c r="CC35" s="226"/>
      <c r="CD35" s="226"/>
      <c r="CE35" s="226"/>
      <c r="CF35" s="227"/>
      <c r="CG35" s="226"/>
      <c r="CH35" s="226"/>
      <c r="CI35" s="226"/>
      <c r="CJ35" s="212">
        <f t="shared" si="11"/>
        <v>0</v>
      </c>
    </row>
    <row r="36" spans="1:88" ht="13.5" customHeight="1">
      <c r="A36" s="217">
        <v>27</v>
      </c>
      <c r="B36" s="217" t="s">
        <v>3425</v>
      </c>
      <c r="C36" s="217" t="s">
        <v>3426</v>
      </c>
      <c r="D36" s="218" t="s">
        <v>2477</v>
      </c>
      <c r="E36" s="217" t="s">
        <v>3431</v>
      </c>
      <c r="F36" s="217" t="s">
        <v>3123</v>
      </c>
      <c r="G36" s="218" t="s">
        <v>2480</v>
      </c>
      <c r="H36" s="220">
        <v>3513</v>
      </c>
      <c r="I36" s="217" t="s">
        <v>702</v>
      </c>
      <c r="J36" s="217">
        <v>1</v>
      </c>
      <c r="K36" s="217"/>
      <c r="L36" s="217">
        <v>1</v>
      </c>
      <c r="M36" s="220">
        <v>258.5</v>
      </c>
      <c r="N36" s="220">
        <v>258.5</v>
      </c>
      <c r="O36" s="217" t="s">
        <v>674</v>
      </c>
      <c r="P36" s="217" t="s">
        <v>11</v>
      </c>
      <c r="Q36" s="217" t="s">
        <v>786</v>
      </c>
      <c r="R36" s="217"/>
      <c r="S36" s="217"/>
      <c r="T36" s="21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7">
        <f t="shared" ca="1" si="8"/>
        <v>1</v>
      </c>
      <c r="V36" s="217">
        <f t="shared" ca="1" si="9"/>
        <v>0</v>
      </c>
      <c r="W36" s="217"/>
      <c r="X36" s="217"/>
      <c r="Y36" s="217"/>
      <c r="Z36" s="217"/>
      <c r="AA36" s="217"/>
      <c r="AB36" s="221"/>
      <c r="AC36" s="220">
        <v>2.7490000000000001</v>
      </c>
      <c r="AD36" s="217"/>
      <c r="AE36" s="220"/>
      <c r="AF36" s="220"/>
      <c r="AG36" s="223"/>
      <c r="AH36" s="223"/>
      <c r="AI36" s="223"/>
      <c r="AJ36" s="224" t="s">
        <v>677</v>
      </c>
      <c r="AK36" s="223"/>
      <c r="AL36" s="225"/>
      <c r="AM36" s="223"/>
      <c r="AN36" s="223"/>
      <c r="AO36" s="223"/>
      <c r="AP36" s="223"/>
      <c r="AQ36" s="223"/>
      <c r="AR36" s="223"/>
      <c r="AS36" s="223"/>
      <c r="AT36" s="223"/>
      <c r="AU36" s="217">
        <v>0</v>
      </c>
      <c r="AV36" s="217">
        <v>1</v>
      </c>
      <c r="AW36" s="217">
        <v>0</v>
      </c>
      <c r="AX36" s="217">
        <v>0</v>
      </c>
      <c r="AY36" s="217">
        <v>0</v>
      </c>
      <c r="AZ36" s="217">
        <v>0</v>
      </c>
      <c r="BA36" s="217">
        <v>0</v>
      </c>
      <c r="BB36" s="217" t="s">
        <v>692</v>
      </c>
      <c r="BC36" s="217"/>
      <c r="BD36" s="217"/>
      <c r="BE36" s="212" t="s">
        <v>3028</v>
      </c>
      <c r="BF36" s="217">
        <v>1</v>
      </c>
      <c r="BG36" s="230">
        <v>46240</v>
      </c>
      <c r="BH36" s="212">
        <f t="shared" si="10"/>
        <v>0</v>
      </c>
      <c r="BI36" s="212" t="s">
        <v>2481</v>
      </c>
      <c r="BJ36" s="217">
        <v>1</v>
      </c>
      <c r="BK36" s="231">
        <v>46240</v>
      </c>
      <c r="BL36" s="226"/>
      <c r="BM36" s="226"/>
      <c r="BN36" s="227"/>
      <c r="BO36" s="226"/>
      <c r="BP36" s="226"/>
      <c r="BQ36" s="226"/>
      <c r="BR36" s="226"/>
      <c r="BS36" s="226"/>
      <c r="BT36" s="227"/>
      <c r="BU36" s="226"/>
      <c r="BV36" s="226"/>
      <c r="BW36" s="226"/>
      <c r="BX36" s="226"/>
      <c r="BY36" s="226"/>
      <c r="BZ36" s="227"/>
      <c r="CA36" s="226"/>
      <c r="CB36" s="226"/>
      <c r="CC36" s="226"/>
      <c r="CD36" s="226"/>
      <c r="CE36" s="226"/>
      <c r="CF36" s="227"/>
      <c r="CG36" s="226"/>
      <c r="CH36" s="226"/>
      <c r="CI36" s="226"/>
      <c r="CJ36" s="212">
        <f t="shared" si="11"/>
        <v>0</v>
      </c>
    </row>
    <row r="37" spans="1:88" ht="13.5" customHeight="1">
      <c r="A37" s="217">
        <v>28</v>
      </c>
      <c r="B37" s="217" t="s">
        <v>3425</v>
      </c>
      <c r="C37" s="217" t="s">
        <v>3426</v>
      </c>
      <c r="D37" s="218" t="s">
        <v>2477</v>
      </c>
      <c r="E37" s="217" t="s">
        <v>3432</v>
      </c>
      <c r="F37" s="217" t="s">
        <v>3124</v>
      </c>
      <c r="G37" s="218" t="s">
        <v>2476</v>
      </c>
      <c r="H37" s="220">
        <v>3487</v>
      </c>
      <c r="I37" s="217" t="s">
        <v>702</v>
      </c>
      <c r="J37" s="217">
        <v>2</v>
      </c>
      <c r="K37" s="217"/>
      <c r="L37" s="217">
        <v>2</v>
      </c>
      <c r="M37" s="220">
        <v>137.4</v>
      </c>
      <c r="N37" s="220">
        <v>274.89999999999998</v>
      </c>
      <c r="O37" s="217" t="s">
        <v>674</v>
      </c>
      <c r="P37" s="217" t="s">
        <v>11</v>
      </c>
      <c r="Q37" s="217" t="s">
        <v>786</v>
      </c>
      <c r="R37" s="217"/>
      <c r="S37" s="217"/>
      <c r="T37" s="21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7">
        <f t="shared" ca="1" si="8"/>
        <v>2</v>
      </c>
      <c r="V37" s="217">
        <f t="shared" ca="1" si="9"/>
        <v>0</v>
      </c>
      <c r="W37" s="217"/>
      <c r="X37" s="217"/>
      <c r="Y37" s="217"/>
      <c r="Z37" s="217"/>
      <c r="AA37" s="217"/>
      <c r="AB37" s="221"/>
      <c r="AC37" s="220">
        <v>4.7709999999999999</v>
      </c>
      <c r="AD37" s="217"/>
      <c r="AE37" s="220"/>
      <c r="AF37" s="220"/>
      <c r="AG37" s="223"/>
      <c r="AH37" s="223"/>
      <c r="AI37" s="223"/>
      <c r="AJ37" s="224" t="s">
        <v>677</v>
      </c>
      <c r="AK37" s="223"/>
      <c r="AL37" s="225"/>
      <c r="AM37" s="223"/>
      <c r="AN37" s="223"/>
      <c r="AO37" s="223"/>
      <c r="AP37" s="223"/>
      <c r="AQ37" s="223"/>
      <c r="AR37" s="223"/>
      <c r="AS37" s="223"/>
      <c r="AT37" s="223"/>
      <c r="AU37" s="217">
        <v>0</v>
      </c>
      <c r="AV37" s="217">
        <v>1</v>
      </c>
      <c r="AW37" s="217">
        <v>0</v>
      </c>
      <c r="AX37" s="217">
        <v>0</v>
      </c>
      <c r="AY37" s="217">
        <v>0</v>
      </c>
      <c r="AZ37" s="217">
        <v>0</v>
      </c>
      <c r="BA37" s="217">
        <v>0</v>
      </c>
      <c r="BB37" s="217" t="s">
        <v>692</v>
      </c>
      <c r="BC37" s="217"/>
      <c r="BD37" s="217"/>
      <c r="BE37" s="212" t="s">
        <v>3026</v>
      </c>
      <c r="BF37" s="217">
        <v>2</v>
      </c>
      <c r="BG37" s="230">
        <v>46240</v>
      </c>
      <c r="BH37" s="212">
        <f t="shared" si="10"/>
        <v>0</v>
      </c>
      <c r="BI37" s="212" t="s">
        <v>2478</v>
      </c>
      <c r="BJ37" s="217">
        <v>2</v>
      </c>
      <c r="BK37" s="231">
        <v>46240</v>
      </c>
      <c r="BL37" s="226"/>
      <c r="BM37" s="226"/>
      <c r="BN37" s="227"/>
      <c r="BO37" s="226"/>
      <c r="BP37" s="226"/>
      <c r="BQ37" s="226"/>
      <c r="BR37" s="226"/>
      <c r="BS37" s="226"/>
      <c r="BT37" s="227"/>
      <c r="BU37" s="226"/>
      <c r="BV37" s="226"/>
      <c r="BW37" s="226"/>
      <c r="BX37" s="226"/>
      <c r="BY37" s="226"/>
      <c r="BZ37" s="227"/>
      <c r="CA37" s="226"/>
      <c r="CB37" s="226"/>
      <c r="CC37" s="226"/>
      <c r="CD37" s="226"/>
      <c r="CE37" s="226"/>
      <c r="CF37" s="227"/>
      <c r="CG37" s="226"/>
      <c r="CH37" s="226"/>
      <c r="CI37" s="226"/>
      <c r="CJ37" s="212">
        <f t="shared" si="11"/>
        <v>0</v>
      </c>
    </row>
    <row r="38" spans="1:88" ht="13.5" customHeight="1">
      <c r="A38" s="217">
        <v>29</v>
      </c>
      <c r="B38" s="217" t="s">
        <v>3425</v>
      </c>
      <c r="C38" s="217" t="s">
        <v>3426</v>
      </c>
      <c r="D38" s="218" t="s">
        <v>781</v>
      </c>
      <c r="E38" s="217" t="s">
        <v>1073</v>
      </c>
      <c r="F38" s="217" t="s">
        <v>3125</v>
      </c>
      <c r="G38" s="218" t="s">
        <v>2613</v>
      </c>
      <c r="H38" s="220">
        <v>815</v>
      </c>
      <c r="I38" s="217" t="s">
        <v>702</v>
      </c>
      <c r="J38" s="217">
        <v>1</v>
      </c>
      <c r="K38" s="217"/>
      <c r="L38" s="217">
        <v>1</v>
      </c>
      <c r="M38" s="220">
        <v>4.8</v>
      </c>
      <c r="N38" s="220">
        <v>4.8</v>
      </c>
      <c r="O38" s="217" t="s">
        <v>674</v>
      </c>
      <c r="P38" s="217" t="s">
        <v>13</v>
      </c>
      <c r="Q38" s="217" t="s">
        <v>703</v>
      </c>
      <c r="R38" s="217"/>
      <c r="S38" s="217"/>
      <c r="T38" s="21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7">
        <f t="shared" ca="1" si="8"/>
        <v>0</v>
      </c>
      <c r="V38" s="217">
        <f t="shared" ca="1" si="9"/>
        <v>1</v>
      </c>
      <c r="W38" s="217"/>
      <c r="X38" s="217"/>
      <c r="Y38" s="217"/>
      <c r="Z38" s="217"/>
      <c r="AA38" s="217"/>
      <c r="AB38" s="221"/>
      <c r="AC38" s="220">
        <v>0.16700000000000001</v>
      </c>
      <c r="AD38" s="217"/>
      <c r="AE38" s="220"/>
      <c r="AF38" s="220"/>
      <c r="AG38" s="223"/>
      <c r="AH38" s="223"/>
      <c r="AI38" s="223"/>
      <c r="AJ38" s="224" t="s">
        <v>677</v>
      </c>
      <c r="AK38" s="223"/>
      <c r="AL38" s="225"/>
      <c r="AM38" s="223"/>
      <c r="AN38" s="223"/>
      <c r="AO38" s="223"/>
      <c r="AP38" s="223"/>
      <c r="AQ38" s="223"/>
      <c r="AR38" s="223"/>
      <c r="AS38" s="223"/>
      <c r="AT38" s="223"/>
      <c r="AU38" s="217">
        <v>0</v>
      </c>
      <c r="AV38" s="217">
        <v>0</v>
      </c>
      <c r="AW38" s="217">
        <v>0</v>
      </c>
      <c r="AX38" s="217">
        <v>0</v>
      </c>
      <c r="AY38" s="217">
        <v>0</v>
      </c>
      <c r="AZ38" s="217">
        <v>0</v>
      </c>
      <c r="BA38" s="217">
        <v>0</v>
      </c>
      <c r="BB38" s="217" t="s">
        <v>692</v>
      </c>
      <c r="BC38" s="217"/>
      <c r="BD38" s="217"/>
      <c r="BE38" s="212" t="s">
        <v>3068</v>
      </c>
      <c r="BF38" s="217">
        <v>1</v>
      </c>
      <c r="BG38" s="230">
        <v>46240</v>
      </c>
      <c r="BH38" s="212">
        <f t="shared" si="10"/>
        <v>0</v>
      </c>
      <c r="BI38" s="212" t="s">
        <v>2529</v>
      </c>
      <c r="BJ38" s="217">
        <v>1</v>
      </c>
      <c r="BK38" s="231">
        <v>46240</v>
      </c>
      <c r="BL38" s="226"/>
      <c r="BM38" s="226"/>
      <c r="BN38" s="227"/>
      <c r="BO38" s="226"/>
      <c r="BP38" s="226"/>
      <c r="BQ38" s="226"/>
      <c r="BR38" s="226"/>
      <c r="BS38" s="226"/>
      <c r="BT38" s="227"/>
      <c r="BU38" s="226"/>
      <c r="BV38" s="226"/>
      <c r="BW38" s="226"/>
      <c r="BX38" s="226"/>
      <c r="BY38" s="226"/>
      <c r="BZ38" s="227"/>
      <c r="CA38" s="226"/>
      <c r="CB38" s="226"/>
      <c r="CC38" s="226"/>
      <c r="CD38" s="226"/>
      <c r="CE38" s="226"/>
      <c r="CF38" s="227"/>
      <c r="CG38" s="226"/>
      <c r="CH38" s="226"/>
      <c r="CI38" s="226"/>
      <c r="CJ38" s="212">
        <f t="shared" si="11"/>
        <v>0</v>
      </c>
    </row>
    <row r="39" spans="1:88" ht="13.5" customHeight="1">
      <c r="A39" s="217">
        <v>30</v>
      </c>
      <c r="B39" s="217" t="s">
        <v>3425</v>
      </c>
      <c r="C39" s="217" t="s">
        <v>3426</v>
      </c>
      <c r="D39" s="218" t="s">
        <v>2588</v>
      </c>
      <c r="E39" s="217" t="s">
        <v>3433</v>
      </c>
      <c r="F39" s="217" t="s">
        <v>3129</v>
      </c>
      <c r="G39" s="218" t="s">
        <v>2619</v>
      </c>
      <c r="H39" s="220">
        <v>4416</v>
      </c>
      <c r="I39" s="217" t="s">
        <v>702</v>
      </c>
      <c r="J39" s="217">
        <v>1</v>
      </c>
      <c r="K39" s="217"/>
      <c r="L39" s="217">
        <v>1</v>
      </c>
      <c r="M39" s="220">
        <v>455.1</v>
      </c>
      <c r="N39" s="220">
        <v>455.1</v>
      </c>
      <c r="O39" s="217" t="s">
        <v>674</v>
      </c>
      <c r="P39" s="217" t="s">
        <v>13</v>
      </c>
      <c r="Q39" s="217" t="s">
        <v>786</v>
      </c>
      <c r="R39" s="217"/>
      <c r="S39" s="217"/>
      <c r="T39" s="21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7">
        <f t="shared" ca="1" si="8"/>
        <v>1</v>
      </c>
      <c r="V39" s="217">
        <f t="shared" ca="1" si="9"/>
        <v>0</v>
      </c>
      <c r="W39" s="217"/>
      <c r="X39" s="217"/>
      <c r="Y39" s="217"/>
      <c r="Z39" s="217"/>
      <c r="AA39" s="217"/>
      <c r="AB39" s="221"/>
      <c r="AC39" s="220">
        <v>9.8030000000000008</v>
      </c>
      <c r="AD39" s="217"/>
      <c r="AE39" s="220"/>
      <c r="AF39" s="220"/>
      <c r="AG39" s="223"/>
      <c r="AH39" s="223"/>
      <c r="AI39" s="223"/>
      <c r="AJ39" s="224" t="s">
        <v>677</v>
      </c>
      <c r="AK39" s="223"/>
      <c r="AL39" s="225"/>
      <c r="AM39" s="223"/>
      <c r="AN39" s="223"/>
      <c r="AO39" s="223"/>
      <c r="AP39" s="223"/>
      <c r="AQ39" s="223"/>
      <c r="AR39" s="223"/>
      <c r="AS39" s="223"/>
      <c r="AT39" s="223"/>
      <c r="AU39" s="217">
        <v>0</v>
      </c>
      <c r="AV39" s="217">
        <v>1</v>
      </c>
      <c r="AW39" s="217">
        <v>0</v>
      </c>
      <c r="AX39" s="217">
        <v>1</v>
      </c>
      <c r="AY39" s="217">
        <v>0</v>
      </c>
      <c r="AZ39" s="217">
        <v>0</v>
      </c>
      <c r="BA39" s="217">
        <v>0</v>
      </c>
      <c r="BB39" s="217" t="s">
        <v>692</v>
      </c>
      <c r="BC39" s="217"/>
      <c r="BD39" s="217"/>
      <c r="BE39" s="212" t="s">
        <v>2964</v>
      </c>
      <c r="BF39" s="217">
        <v>1</v>
      </c>
      <c r="BG39" s="230">
        <v>46240</v>
      </c>
      <c r="BH39" s="212">
        <f t="shared" si="10"/>
        <v>0</v>
      </c>
      <c r="BI39" s="212" t="s">
        <v>2384</v>
      </c>
      <c r="BJ39" s="217">
        <v>1</v>
      </c>
      <c r="BK39" s="231">
        <v>46240</v>
      </c>
      <c r="BL39" s="226"/>
      <c r="BM39" s="226"/>
      <c r="BN39" s="227"/>
      <c r="BO39" s="226"/>
      <c r="BP39" s="226"/>
      <c r="BQ39" s="226"/>
      <c r="BR39" s="226"/>
      <c r="BS39" s="226"/>
      <c r="BT39" s="227"/>
      <c r="BU39" s="226"/>
      <c r="BV39" s="226"/>
      <c r="BW39" s="226"/>
      <c r="BX39" s="226"/>
      <c r="BY39" s="226"/>
      <c r="BZ39" s="227"/>
      <c r="CA39" s="226"/>
      <c r="CB39" s="226"/>
      <c r="CC39" s="226"/>
      <c r="CD39" s="226"/>
      <c r="CE39" s="226"/>
      <c r="CF39" s="227"/>
      <c r="CG39" s="226"/>
      <c r="CH39" s="226"/>
      <c r="CI39" s="226"/>
      <c r="CJ39" s="212">
        <f t="shared" si="11"/>
        <v>0</v>
      </c>
    </row>
    <row r="40" spans="1:88" ht="13.5" customHeight="1">
      <c r="A40" s="217">
        <v>31</v>
      </c>
      <c r="B40" s="217" t="s">
        <v>3425</v>
      </c>
      <c r="C40" s="217" t="s">
        <v>3426</v>
      </c>
      <c r="D40" s="218" t="s">
        <v>2588</v>
      </c>
      <c r="E40" s="217" t="s">
        <v>3434</v>
      </c>
      <c r="F40" s="217" t="s">
        <v>3126</v>
      </c>
      <c r="G40" s="218" t="s">
        <v>2590</v>
      </c>
      <c r="H40" s="220">
        <v>4416</v>
      </c>
      <c r="I40" s="217" t="s">
        <v>702</v>
      </c>
      <c r="J40" s="217">
        <v>1</v>
      </c>
      <c r="K40" s="217"/>
      <c r="L40" s="217">
        <v>1</v>
      </c>
      <c r="M40" s="220">
        <v>809.3</v>
      </c>
      <c r="N40" s="220">
        <v>809.3</v>
      </c>
      <c r="O40" s="217" t="s">
        <v>674</v>
      </c>
      <c r="P40" s="217" t="s">
        <v>13</v>
      </c>
      <c r="Q40" s="217" t="s">
        <v>786</v>
      </c>
      <c r="R40" s="217"/>
      <c r="S40" s="217"/>
      <c r="T40" s="21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7">
        <f t="shared" ca="1" si="8"/>
        <v>1</v>
      </c>
      <c r="V40" s="217">
        <f t="shared" ca="1" si="9"/>
        <v>0</v>
      </c>
      <c r="W40" s="217"/>
      <c r="X40" s="217"/>
      <c r="Y40" s="217"/>
      <c r="Z40" s="217"/>
      <c r="AA40" s="217"/>
      <c r="AB40" s="221"/>
      <c r="AC40" s="220">
        <v>17.349</v>
      </c>
      <c r="AD40" s="217"/>
      <c r="AE40" s="220"/>
      <c r="AF40" s="220"/>
      <c r="AG40" s="223"/>
      <c r="AH40" s="223"/>
      <c r="AI40" s="223"/>
      <c r="AJ40" s="224" t="s">
        <v>677</v>
      </c>
      <c r="AK40" s="223"/>
      <c r="AL40" s="225"/>
      <c r="AM40" s="223"/>
      <c r="AN40" s="223"/>
      <c r="AO40" s="223"/>
      <c r="AP40" s="223"/>
      <c r="AQ40" s="223"/>
      <c r="AR40" s="223"/>
      <c r="AS40" s="223"/>
      <c r="AT40" s="223"/>
      <c r="AU40" s="217">
        <v>0</v>
      </c>
      <c r="AV40" s="217">
        <v>1</v>
      </c>
      <c r="AW40" s="217">
        <v>0</v>
      </c>
      <c r="AX40" s="217">
        <v>1</v>
      </c>
      <c r="AY40" s="217">
        <v>0</v>
      </c>
      <c r="AZ40" s="217">
        <v>0</v>
      </c>
      <c r="BA40" s="217">
        <v>0</v>
      </c>
      <c r="BB40" s="217" t="s">
        <v>692</v>
      </c>
      <c r="BC40" s="217"/>
      <c r="BD40" s="217"/>
      <c r="BE40" s="212" t="s">
        <v>2964</v>
      </c>
      <c r="BF40" s="217">
        <v>1</v>
      </c>
      <c r="BG40" s="230">
        <v>46240</v>
      </c>
      <c r="BH40" s="212">
        <f t="shared" si="10"/>
        <v>0</v>
      </c>
      <c r="BI40" s="212" t="s">
        <v>2384</v>
      </c>
      <c r="BJ40" s="217">
        <v>1</v>
      </c>
      <c r="BK40" s="231">
        <v>46240</v>
      </c>
      <c r="BL40" s="226"/>
      <c r="BM40" s="226"/>
      <c r="BN40" s="227"/>
      <c r="BO40" s="226"/>
      <c r="BP40" s="226"/>
      <c r="BQ40" s="226"/>
      <c r="BR40" s="226"/>
      <c r="BS40" s="226"/>
      <c r="BT40" s="227"/>
      <c r="BU40" s="226"/>
      <c r="BV40" s="226"/>
      <c r="BW40" s="226"/>
      <c r="BX40" s="226"/>
      <c r="BY40" s="226"/>
      <c r="BZ40" s="227"/>
      <c r="CA40" s="226"/>
      <c r="CB40" s="226"/>
      <c r="CC40" s="226"/>
      <c r="CD40" s="226"/>
      <c r="CE40" s="226"/>
      <c r="CF40" s="227"/>
      <c r="CG40" s="226"/>
      <c r="CH40" s="226"/>
      <c r="CI40" s="226"/>
      <c r="CJ40" s="212">
        <f t="shared" si="11"/>
        <v>0</v>
      </c>
    </row>
    <row r="41" spans="1:88" ht="13.5" customHeight="1">
      <c r="A41" s="217">
        <v>32</v>
      </c>
      <c r="B41" s="217" t="s">
        <v>3425</v>
      </c>
      <c r="C41" s="217" t="s">
        <v>3426</v>
      </c>
      <c r="D41" s="218" t="s">
        <v>2588</v>
      </c>
      <c r="E41" s="217" t="s">
        <v>3435</v>
      </c>
      <c r="F41" s="217" t="s">
        <v>3127</v>
      </c>
      <c r="G41" s="218" t="s">
        <v>2590</v>
      </c>
      <c r="H41" s="220">
        <v>4069</v>
      </c>
      <c r="I41" s="217" t="s">
        <v>702</v>
      </c>
      <c r="J41" s="217">
        <v>3</v>
      </c>
      <c r="K41" s="217"/>
      <c r="L41" s="217">
        <v>3</v>
      </c>
      <c r="M41" s="220">
        <v>762.4</v>
      </c>
      <c r="N41" s="220">
        <v>2287.1999999999998</v>
      </c>
      <c r="O41" s="217" t="s">
        <v>674</v>
      </c>
      <c r="P41" s="217" t="s">
        <v>13</v>
      </c>
      <c r="Q41" s="217" t="s">
        <v>786</v>
      </c>
      <c r="R41" s="217"/>
      <c r="S41" s="217"/>
      <c r="T41" s="21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7">
        <f t="shared" ca="1" si="8"/>
        <v>3</v>
      </c>
      <c r="V41" s="217">
        <f t="shared" ca="1" si="9"/>
        <v>0</v>
      </c>
      <c r="W41" s="217"/>
      <c r="X41" s="217"/>
      <c r="Y41" s="217"/>
      <c r="Z41" s="217"/>
      <c r="AA41" s="217"/>
      <c r="AB41" s="221"/>
      <c r="AC41" s="220">
        <v>49.048999999999999</v>
      </c>
      <c r="AD41" s="217"/>
      <c r="AE41" s="220"/>
      <c r="AF41" s="220"/>
      <c r="AG41" s="223"/>
      <c r="AH41" s="223"/>
      <c r="AI41" s="223"/>
      <c r="AJ41" s="224" t="s">
        <v>677</v>
      </c>
      <c r="AK41" s="223"/>
      <c r="AL41" s="225"/>
      <c r="AM41" s="223"/>
      <c r="AN41" s="223"/>
      <c r="AO41" s="223"/>
      <c r="AP41" s="223"/>
      <c r="AQ41" s="223"/>
      <c r="AR41" s="223"/>
      <c r="AS41" s="223"/>
      <c r="AT41" s="223"/>
      <c r="AU41" s="217">
        <v>0</v>
      </c>
      <c r="AV41" s="217">
        <v>1</v>
      </c>
      <c r="AW41" s="217">
        <v>0</v>
      </c>
      <c r="AX41" s="217">
        <v>1</v>
      </c>
      <c r="AY41" s="217">
        <v>0</v>
      </c>
      <c r="AZ41" s="217">
        <v>0</v>
      </c>
      <c r="BA41" s="217">
        <v>0</v>
      </c>
      <c r="BB41" s="217" t="s">
        <v>692</v>
      </c>
      <c r="BC41" s="217"/>
      <c r="BD41" s="217"/>
      <c r="BE41" s="212" t="s">
        <v>2964</v>
      </c>
      <c r="BF41" s="217">
        <v>3</v>
      </c>
      <c r="BG41" s="230">
        <v>46240</v>
      </c>
      <c r="BH41" s="212">
        <f t="shared" si="10"/>
        <v>0</v>
      </c>
      <c r="BI41" s="212" t="s">
        <v>2384</v>
      </c>
      <c r="BJ41" s="217">
        <v>3</v>
      </c>
      <c r="BK41" s="231">
        <v>46240</v>
      </c>
      <c r="BL41" s="226"/>
      <c r="BM41" s="226"/>
      <c r="BN41" s="227"/>
      <c r="BO41" s="226"/>
      <c r="BP41" s="226"/>
      <c r="BQ41" s="226"/>
      <c r="BR41" s="226"/>
      <c r="BS41" s="226"/>
      <c r="BT41" s="227"/>
      <c r="BU41" s="226"/>
      <c r="BV41" s="226"/>
      <c r="BW41" s="226"/>
      <c r="BX41" s="226"/>
      <c r="BY41" s="226"/>
      <c r="BZ41" s="227"/>
      <c r="CA41" s="226"/>
      <c r="CB41" s="226"/>
      <c r="CC41" s="226"/>
      <c r="CD41" s="226"/>
      <c r="CE41" s="226"/>
      <c r="CF41" s="227"/>
      <c r="CG41" s="226"/>
      <c r="CH41" s="226"/>
      <c r="CI41" s="226"/>
      <c r="CJ41" s="212">
        <f t="shared" si="11"/>
        <v>0</v>
      </c>
    </row>
    <row r="42" spans="1:88" ht="13.5" customHeight="1">
      <c r="A42" s="217">
        <v>33</v>
      </c>
      <c r="B42" s="217" t="s">
        <v>3425</v>
      </c>
      <c r="C42" s="217" t="s">
        <v>3426</v>
      </c>
      <c r="D42" s="218" t="s">
        <v>2588</v>
      </c>
      <c r="E42" s="217" t="s">
        <v>3436</v>
      </c>
      <c r="F42" s="217" t="s">
        <v>3128</v>
      </c>
      <c r="G42" s="218" t="s">
        <v>2617</v>
      </c>
      <c r="H42" s="220">
        <v>4069</v>
      </c>
      <c r="I42" s="217" t="s">
        <v>702</v>
      </c>
      <c r="J42" s="217">
        <v>1</v>
      </c>
      <c r="K42" s="217"/>
      <c r="L42" s="217">
        <v>1</v>
      </c>
      <c r="M42" s="220">
        <v>692</v>
      </c>
      <c r="N42" s="220">
        <v>692</v>
      </c>
      <c r="O42" s="217" t="s">
        <v>674</v>
      </c>
      <c r="P42" s="217" t="s">
        <v>13</v>
      </c>
      <c r="Q42" s="217" t="s">
        <v>786</v>
      </c>
      <c r="R42" s="217"/>
      <c r="S42" s="217"/>
      <c r="T42" s="21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7">
        <f t="shared" ca="1" si="8"/>
        <v>1</v>
      </c>
      <c r="V42" s="217">
        <f t="shared" ca="1" si="9"/>
        <v>0</v>
      </c>
      <c r="W42" s="217"/>
      <c r="X42" s="217"/>
      <c r="Y42" s="217"/>
      <c r="Z42" s="217"/>
      <c r="AA42" s="217"/>
      <c r="AB42" s="221"/>
      <c r="AC42" s="220">
        <v>14.846</v>
      </c>
      <c r="AD42" s="217"/>
      <c r="AE42" s="220"/>
      <c r="AF42" s="220"/>
      <c r="AG42" s="223"/>
      <c r="AH42" s="223"/>
      <c r="AI42" s="223"/>
      <c r="AJ42" s="224" t="s">
        <v>677</v>
      </c>
      <c r="AK42" s="223"/>
      <c r="AL42" s="225"/>
      <c r="AM42" s="223"/>
      <c r="AN42" s="223"/>
      <c r="AO42" s="223"/>
      <c r="AP42" s="223"/>
      <c r="AQ42" s="223"/>
      <c r="AR42" s="223"/>
      <c r="AS42" s="223"/>
      <c r="AT42" s="223"/>
      <c r="AU42" s="217">
        <v>0</v>
      </c>
      <c r="AV42" s="217">
        <v>1</v>
      </c>
      <c r="AW42" s="217">
        <v>0</v>
      </c>
      <c r="AX42" s="217">
        <v>1</v>
      </c>
      <c r="AY42" s="217">
        <v>0</v>
      </c>
      <c r="AZ42" s="217">
        <v>0</v>
      </c>
      <c r="BA42" s="217">
        <v>0</v>
      </c>
      <c r="BB42" s="217" t="s">
        <v>692</v>
      </c>
      <c r="BC42" s="217"/>
      <c r="BD42" s="217"/>
      <c r="BE42" s="212" t="s">
        <v>2964</v>
      </c>
      <c r="BF42" s="217">
        <v>1</v>
      </c>
      <c r="BG42" s="230">
        <v>46240</v>
      </c>
      <c r="BH42" s="212">
        <f t="shared" si="10"/>
        <v>0</v>
      </c>
      <c r="BI42" s="212" t="s">
        <v>2384</v>
      </c>
      <c r="BJ42" s="217">
        <v>1</v>
      </c>
      <c r="BK42" s="231">
        <v>46240</v>
      </c>
      <c r="BL42" s="226"/>
      <c r="BM42" s="226"/>
      <c r="BN42" s="227"/>
      <c r="BO42" s="226"/>
      <c r="BP42" s="226"/>
      <c r="BQ42" s="226"/>
      <c r="BR42" s="226"/>
      <c r="BS42" s="226"/>
      <c r="BT42" s="227"/>
      <c r="BU42" s="226"/>
      <c r="BV42" s="226"/>
      <c r="BW42" s="226"/>
      <c r="BX42" s="226"/>
      <c r="BY42" s="226"/>
      <c r="BZ42" s="227"/>
      <c r="CA42" s="226"/>
      <c r="CB42" s="226"/>
      <c r="CC42" s="226"/>
      <c r="CD42" s="226"/>
      <c r="CE42" s="226"/>
      <c r="CF42" s="227"/>
      <c r="CG42" s="226"/>
      <c r="CH42" s="226"/>
      <c r="CI42" s="226"/>
      <c r="CJ42" s="212">
        <f t="shared" si="11"/>
        <v>0</v>
      </c>
    </row>
    <row r="43" spans="1:88" ht="13.5" customHeight="1">
      <c r="A43" s="214">
        <v>34</v>
      </c>
      <c r="B43" s="214" t="s">
        <v>3437</v>
      </c>
      <c r="C43" s="214" t="s">
        <v>3438</v>
      </c>
      <c r="D43" s="215" t="s">
        <v>2588</v>
      </c>
      <c r="E43" s="214"/>
      <c r="F43" s="214"/>
      <c r="G43" s="215" t="s">
        <v>3439</v>
      </c>
      <c r="H43" s="214"/>
      <c r="I43" s="214"/>
      <c r="J43" s="214"/>
      <c r="K43" s="214">
        <v>1</v>
      </c>
      <c r="L43" s="214"/>
      <c r="M43" s="216">
        <v>5426</v>
      </c>
      <c r="N43" s="216">
        <v>5426</v>
      </c>
      <c r="O43" s="214" t="s">
        <v>674</v>
      </c>
      <c r="P43" s="214"/>
      <c r="Q43" s="214"/>
      <c r="R43" s="214" t="s">
        <v>3951</v>
      </c>
      <c r="S43" s="214"/>
      <c r="T43" s="214"/>
      <c r="U43" s="214"/>
      <c r="V43" s="214"/>
      <c r="W43" s="214">
        <f ca="1">_xlfn.MINIFS(V:V,C:C,C43,AE:AE,"",AB:AB,"")</f>
        <v>0</v>
      </c>
      <c r="X43" s="214">
        <f ca="1">SUMIFS(T:T,C:C,C43,AE:AE,"")/SUMIFS(L:L,C:C,C43,AE:AE,"",AB:AB,"")</f>
        <v>0</v>
      </c>
      <c r="Y43" s="214"/>
      <c r="Z43" s="214"/>
      <c r="AA43" s="214"/>
      <c r="AB43" s="216"/>
      <c r="AC43" s="216">
        <v>110.809</v>
      </c>
      <c r="AD43" s="235" t="s">
        <v>3428</v>
      </c>
      <c r="AE43" s="214" t="s">
        <v>675</v>
      </c>
      <c r="AF43" s="214" t="s">
        <v>676</v>
      </c>
      <c r="AG43" s="214"/>
      <c r="AH43" s="214"/>
      <c r="AI43" s="214"/>
      <c r="AJ43" s="214" t="s">
        <v>677</v>
      </c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 t="s">
        <v>692</v>
      </c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</row>
    <row r="44" spans="1:88" ht="13.5" customHeight="1">
      <c r="A44" s="217">
        <v>35</v>
      </c>
      <c r="B44" s="217" t="s">
        <v>3437</v>
      </c>
      <c r="C44" s="217" t="s">
        <v>3438</v>
      </c>
      <c r="D44" s="218" t="s">
        <v>2477</v>
      </c>
      <c r="E44" s="217" t="s">
        <v>3429</v>
      </c>
      <c r="F44" s="217" t="s">
        <v>3130</v>
      </c>
      <c r="G44" s="218" t="s">
        <v>2476</v>
      </c>
      <c r="H44" s="220">
        <v>3923</v>
      </c>
      <c r="I44" s="217" t="s">
        <v>702</v>
      </c>
      <c r="J44" s="217">
        <v>1</v>
      </c>
      <c r="K44" s="217"/>
      <c r="L44" s="217">
        <v>1</v>
      </c>
      <c r="M44" s="220">
        <v>154.6</v>
      </c>
      <c r="N44" s="220">
        <v>154.6</v>
      </c>
      <c r="O44" s="217" t="s">
        <v>674</v>
      </c>
      <c r="P44" s="217" t="s">
        <v>11</v>
      </c>
      <c r="Q44" s="217" t="s">
        <v>786</v>
      </c>
      <c r="R44" s="217"/>
      <c r="S44" s="217"/>
      <c r="T44" s="21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7">
        <f t="shared" ref="U44:U51" ca="1" si="12">+L44-T44</f>
        <v>1</v>
      </c>
      <c r="V44" s="217">
        <f t="shared" ref="V44:V51" ca="1" si="13">ROUNDDOWN(T44/J44,0)</f>
        <v>0</v>
      </c>
      <c r="W44" s="217"/>
      <c r="X44" s="217"/>
      <c r="Y44" s="217"/>
      <c r="Z44" s="217"/>
      <c r="AA44" s="217"/>
      <c r="AB44" s="221"/>
      <c r="AC44" s="220">
        <v>2.6840000000000002</v>
      </c>
      <c r="AD44" s="217"/>
      <c r="AE44" s="220"/>
      <c r="AF44" s="220"/>
      <c r="AG44" s="223"/>
      <c r="AH44" s="223"/>
      <c r="AI44" s="223"/>
      <c r="AJ44" s="224" t="s">
        <v>677</v>
      </c>
      <c r="AK44" s="223"/>
      <c r="AL44" s="225"/>
      <c r="AM44" s="223"/>
      <c r="AN44" s="223"/>
      <c r="AO44" s="223"/>
      <c r="AP44" s="223"/>
      <c r="AQ44" s="223"/>
      <c r="AR44" s="223"/>
      <c r="AS44" s="223"/>
      <c r="AT44" s="223"/>
      <c r="AU44" s="217">
        <v>0</v>
      </c>
      <c r="AV44" s="217">
        <v>1</v>
      </c>
      <c r="AW44" s="217">
        <v>0</v>
      </c>
      <c r="AX44" s="217">
        <v>0</v>
      </c>
      <c r="AY44" s="217">
        <v>0</v>
      </c>
      <c r="AZ44" s="217">
        <v>0</v>
      </c>
      <c r="BA44" s="217">
        <v>0</v>
      </c>
      <c r="BB44" s="217" t="s">
        <v>692</v>
      </c>
      <c r="BC44" s="217"/>
      <c r="BD44" s="217"/>
      <c r="BE44" s="212" t="s">
        <v>3026</v>
      </c>
      <c r="BF44" s="217">
        <v>1</v>
      </c>
      <c r="BG44" s="230">
        <v>46240</v>
      </c>
      <c r="BH44" s="212">
        <f t="shared" ref="BH44:BH51" si="14">+L44-BF44</f>
        <v>0</v>
      </c>
      <c r="BI44" s="212" t="s">
        <v>2478</v>
      </c>
      <c r="BJ44" s="217">
        <v>1</v>
      </c>
      <c r="BK44" s="231">
        <v>46240</v>
      </c>
      <c r="BL44" s="226"/>
      <c r="BM44" s="226"/>
      <c r="BN44" s="227"/>
      <c r="BO44" s="226"/>
      <c r="BP44" s="226"/>
      <c r="BQ44" s="226"/>
      <c r="BR44" s="226"/>
      <c r="BS44" s="226"/>
      <c r="BT44" s="227"/>
      <c r="BU44" s="226"/>
      <c r="BV44" s="226"/>
      <c r="BW44" s="226"/>
      <c r="BX44" s="226"/>
      <c r="BY44" s="226"/>
      <c r="BZ44" s="227"/>
      <c r="CA44" s="226"/>
      <c r="CB44" s="226"/>
      <c r="CC44" s="226"/>
      <c r="CD44" s="226"/>
      <c r="CE44" s="226"/>
      <c r="CF44" s="227"/>
      <c r="CG44" s="226"/>
      <c r="CH44" s="226"/>
      <c r="CI44" s="226"/>
      <c r="CJ44" s="212">
        <f t="shared" ref="CJ44:CJ51" si="15">+L44-BJ44</f>
        <v>0</v>
      </c>
    </row>
    <row r="45" spans="1:88" ht="13.5" customHeight="1">
      <c r="A45" s="217">
        <v>36</v>
      </c>
      <c r="B45" s="217" t="s">
        <v>3437</v>
      </c>
      <c r="C45" s="217" t="s">
        <v>3438</v>
      </c>
      <c r="D45" s="218" t="s">
        <v>2477</v>
      </c>
      <c r="E45" s="217" t="s">
        <v>3430</v>
      </c>
      <c r="F45" s="217" t="s">
        <v>3131</v>
      </c>
      <c r="G45" s="218" t="s">
        <v>2476</v>
      </c>
      <c r="H45" s="220">
        <v>3922</v>
      </c>
      <c r="I45" s="217" t="s">
        <v>702</v>
      </c>
      <c r="J45" s="217">
        <v>1</v>
      </c>
      <c r="K45" s="217"/>
      <c r="L45" s="217">
        <v>1</v>
      </c>
      <c r="M45" s="220">
        <v>154.6</v>
      </c>
      <c r="N45" s="220">
        <v>154.6</v>
      </c>
      <c r="O45" s="217" t="s">
        <v>674</v>
      </c>
      <c r="P45" s="217" t="s">
        <v>11</v>
      </c>
      <c r="Q45" s="217" t="s">
        <v>786</v>
      </c>
      <c r="R45" s="217"/>
      <c r="S45" s="217"/>
      <c r="T45" s="21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7">
        <f t="shared" ca="1" si="12"/>
        <v>1</v>
      </c>
      <c r="V45" s="217">
        <f t="shared" ca="1" si="13"/>
        <v>0</v>
      </c>
      <c r="W45" s="217"/>
      <c r="X45" s="217"/>
      <c r="Y45" s="217"/>
      <c r="Z45" s="217"/>
      <c r="AA45" s="217"/>
      <c r="AB45" s="221"/>
      <c r="AC45" s="220">
        <v>2.6829999999999998</v>
      </c>
      <c r="AD45" s="217"/>
      <c r="AE45" s="220"/>
      <c r="AF45" s="220"/>
      <c r="AG45" s="223"/>
      <c r="AH45" s="223"/>
      <c r="AI45" s="223"/>
      <c r="AJ45" s="224" t="s">
        <v>677</v>
      </c>
      <c r="AK45" s="223"/>
      <c r="AL45" s="225"/>
      <c r="AM45" s="223"/>
      <c r="AN45" s="223"/>
      <c r="AO45" s="223"/>
      <c r="AP45" s="223"/>
      <c r="AQ45" s="223"/>
      <c r="AR45" s="223"/>
      <c r="AS45" s="223"/>
      <c r="AT45" s="223"/>
      <c r="AU45" s="217">
        <v>0</v>
      </c>
      <c r="AV45" s="217">
        <v>1</v>
      </c>
      <c r="AW45" s="217">
        <v>0</v>
      </c>
      <c r="AX45" s="217">
        <v>0</v>
      </c>
      <c r="AY45" s="217">
        <v>0</v>
      </c>
      <c r="AZ45" s="217">
        <v>0</v>
      </c>
      <c r="BA45" s="217">
        <v>0</v>
      </c>
      <c r="BB45" s="217" t="s">
        <v>692</v>
      </c>
      <c r="BC45" s="217"/>
      <c r="BD45" s="217"/>
      <c r="BE45" s="212" t="s">
        <v>3026</v>
      </c>
      <c r="BF45" s="217">
        <v>1</v>
      </c>
      <c r="BG45" s="230">
        <v>46240</v>
      </c>
      <c r="BH45" s="212">
        <f t="shared" si="14"/>
        <v>0</v>
      </c>
      <c r="BI45" s="212" t="s">
        <v>2478</v>
      </c>
      <c r="BJ45" s="217">
        <v>1</v>
      </c>
      <c r="BK45" s="231">
        <v>46240</v>
      </c>
      <c r="BL45" s="226"/>
      <c r="BM45" s="226"/>
      <c r="BN45" s="227"/>
      <c r="BO45" s="226"/>
      <c r="BP45" s="226"/>
      <c r="BQ45" s="226"/>
      <c r="BR45" s="226"/>
      <c r="BS45" s="226"/>
      <c r="BT45" s="227"/>
      <c r="BU45" s="226"/>
      <c r="BV45" s="226"/>
      <c r="BW45" s="226"/>
      <c r="BX45" s="226"/>
      <c r="BY45" s="226"/>
      <c r="BZ45" s="227"/>
      <c r="CA45" s="226"/>
      <c r="CB45" s="226"/>
      <c r="CC45" s="226"/>
      <c r="CD45" s="226"/>
      <c r="CE45" s="226"/>
      <c r="CF45" s="227"/>
      <c r="CG45" s="226"/>
      <c r="CH45" s="226"/>
      <c r="CI45" s="226"/>
      <c r="CJ45" s="212">
        <f t="shared" si="15"/>
        <v>0</v>
      </c>
    </row>
    <row r="46" spans="1:88" ht="13.5" customHeight="1">
      <c r="A46" s="217">
        <v>37</v>
      </c>
      <c r="B46" s="217" t="s">
        <v>3437</v>
      </c>
      <c r="C46" s="217" t="s">
        <v>3438</v>
      </c>
      <c r="D46" s="218" t="s">
        <v>2477</v>
      </c>
      <c r="E46" s="217" t="s">
        <v>3440</v>
      </c>
      <c r="F46" s="217" t="s">
        <v>3132</v>
      </c>
      <c r="G46" s="218" t="s">
        <v>2480</v>
      </c>
      <c r="H46" s="220">
        <v>3924</v>
      </c>
      <c r="I46" s="217" t="s">
        <v>702</v>
      </c>
      <c r="J46" s="217">
        <v>1</v>
      </c>
      <c r="K46" s="217"/>
      <c r="L46" s="217">
        <v>1</v>
      </c>
      <c r="M46" s="220">
        <v>288.8</v>
      </c>
      <c r="N46" s="220">
        <v>288.8</v>
      </c>
      <c r="O46" s="217" t="s">
        <v>674</v>
      </c>
      <c r="P46" s="217" t="s">
        <v>11</v>
      </c>
      <c r="Q46" s="217" t="s">
        <v>786</v>
      </c>
      <c r="R46" s="217"/>
      <c r="S46" s="217"/>
      <c r="T46" s="21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7">
        <f t="shared" ca="1" si="12"/>
        <v>1</v>
      </c>
      <c r="V46" s="217">
        <f t="shared" ca="1" si="13"/>
        <v>0</v>
      </c>
      <c r="W46" s="217"/>
      <c r="X46" s="217"/>
      <c r="Y46" s="217"/>
      <c r="Z46" s="217"/>
      <c r="AA46" s="217"/>
      <c r="AB46" s="221"/>
      <c r="AC46" s="220">
        <v>3.07</v>
      </c>
      <c r="AD46" s="217"/>
      <c r="AE46" s="220"/>
      <c r="AF46" s="220"/>
      <c r="AG46" s="223"/>
      <c r="AH46" s="223"/>
      <c r="AI46" s="223"/>
      <c r="AJ46" s="224" t="s">
        <v>677</v>
      </c>
      <c r="AK46" s="223"/>
      <c r="AL46" s="225"/>
      <c r="AM46" s="223"/>
      <c r="AN46" s="223"/>
      <c r="AO46" s="223"/>
      <c r="AP46" s="223"/>
      <c r="AQ46" s="223"/>
      <c r="AR46" s="223"/>
      <c r="AS46" s="223"/>
      <c r="AT46" s="223"/>
      <c r="AU46" s="217">
        <v>0</v>
      </c>
      <c r="AV46" s="217">
        <v>1</v>
      </c>
      <c r="AW46" s="217">
        <v>0</v>
      </c>
      <c r="AX46" s="217">
        <v>0</v>
      </c>
      <c r="AY46" s="217">
        <v>0</v>
      </c>
      <c r="AZ46" s="217">
        <v>0</v>
      </c>
      <c r="BA46" s="217">
        <v>0</v>
      </c>
      <c r="BB46" s="217" t="s">
        <v>692</v>
      </c>
      <c r="BC46" s="217"/>
      <c r="BD46" s="217"/>
      <c r="BE46" s="212" t="s">
        <v>3028</v>
      </c>
      <c r="BF46" s="217">
        <v>1</v>
      </c>
      <c r="BG46" s="230">
        <v>46240</v>
      </c>
      <c r="BH46" s="212">
        <f t="shared" si="14"/>
        <v>0</v>
      </c>
      <c r="BI46" s="212" t="s">
        <v>2481</v>
      </c>
      <c r="BJ46" s="217">
        <v>1</v>
      </c>
      <c r="BK46" s="231">
        <v>46240</v>
      </c>
      <c r="BL46" s="226"/>
      <c r="BM46" s="226"/>
      <c r="BN46" s="227"/>
      <c r="BO46" s="226"/>
      <c r="BP46" s="226"/>
      <c r="BQ46" s="226"/>
      <c r="BR46" s="226"/>
      <c r="BS46" s="226"/>
      <c r="BT46" s="227"/>
      <c r="BU46" s="226"/>
      <c r="BV46" s="226"/>
      <c r="BW46" s="226"/>
      <c r="BX46" s="226"/>
      <c r="BY46" s="226"/>
      <c r="BZ46" s="227"/>
      <c r="CA46" s="226"/>
      <c r="CB46" s="226"/>
      <c r="CC46" s="226"/>
      <c r="CD46" s="226"/>
      <c r="CE46" s="226"/>
      <c r="CF46" s="227"/>
      <c r="CG46" s="226"/>
      <c r="CH46" s="226"/>
      <c r="CI46" s="226"/>
      <c r="CJ46" s="212">
        <f t="shared" si="15"/>
        <v>0</v>
      </c>
    </row>
    <row r="47" spans="1:88" ht="13.5" customHeight="1">
      <c r="A47" s="217">
        <v>38</v>
      </c>
      <c r="B47" s="217" t="s">
        <v>3437</v>
      </c>
      <c r="C47" s="217" t="s">
        <v>3438</v>
      </c>
      <c r="D47" s="218" t="s">
        <v>2477</v>
      </c>
      <c r="E47" s="217" t="s">
        <v>3441</v>
      </c>
      <c r="F47" s="217" t="s">
        <v>3133</v>
      </c>
      <c r="G47" s="218" t="s">
        <v>2476</v>
      </c>
      <c r="H47" s="220">
        <v>3923</v>
      </c>
      <c r="I47" s="217" t="s">
        <v>702</v>
      </c>
      <c r="J47" s="217">
        <v>2</v>
      </c>
      <c r="K47" s="217"/>
      <c r="L47" s="217">
        <v>2</v>
      </c>
      <c r="M47" s="220">
        <v>154.6</v>
      </c>
      <c r="N47" s="220">
        <v>309.3</v>
      </c>
      <c r="O47" s="217" t="s">
        <v>674</v>
      </c>
      <c r="P47" s="217" t="s">
        <v>11</v>
      </c>
      <c r="Q47" s="217" t="s">
        <v>786</v>
      </c>
      <c r="R47" s="217"/>
      <c r="S47" s="217"/>
      <c r="T47" s="21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7">
        <f t="shared" ca="1" si="12"/>
        <v>2</v>
      </c>
      <c r="V47" s="217">
        <f t="shared" ca="1" si="13"/>
        <v>0</v>
      </c>
      <c r="W47" s="217"/>
      <c r="X47" s="217"/>
      <c r="Y47" s="217"/>
      <c r="Z47" s="217"/>
      <c r="AA47" s="217"/>
      <c r="AB47" s="221"/>
      <c r="AC47" s="220">
        <v>5.3680000000000003</v>
      </c>
      <c r="AD47" s="217"/>
      <c r="AE47" s="220"/>
      <c r="AF47" s="220"/>
      <c r="AG47" s="223"/>
      <c r="AH47" s="223"/>
      <c r="AI47" s="223"/>
      <c r="AJ47" s="224" t="s">
        <v>677</v>
      </c>
      <c r="AK47" s="223"/>
      <c r="AL47" s="225"/>
      <c r="AM47" s="223"/>
      <c r="AN47" s="223"/>
      <c r="AO47" s="223"/>
      <c r="AP47" s="223"/>
      <c r="AQ47" s="223"/>
      <c r="AR47" s="223"/>
      <c r="AS47" s="223"/>
      <c r="AT47" s="223"/>
      <c r="AU47" s="217">
        <v>0</v>
      </c>
      <c r="AV47" s="217">
        <v>1</v>
      </c>
      <c r="AW47" s="217">
        <v>0</v>
      </c>
      <c r="AX47" s="217">
        <v>0</v>
      </c>
      <c r="AY47" s="217">
        <v>0</v>
      </c>
      <c r="AZ47" s="217">
        <v>0</v>
      </c>
      <c r="BA47" s="217">
        <v>0</v>
      </c>
      <c r="BB47" s="217" t="s">
        <v>692</v>
      </c>
      <c r="BC47" s="217"/>
      <c r="BD47" s="217"/>
      <c r="BE47" s="212" t="s">
        <v>3026</v>
      </c>
      <c r="BF47" s="217">
        <v>2</v>
      </c>
      <c r="BG47" s="230">
        <v>46240</v>
      </c>
      <c r="BH47" s="212">
        <f t="shared" si="14"/>
        <v>0</v>
      </c>
      <c r="BI47" s="212" t="s">
        <v>2478</v>
      </c>
      <c r="BJ47" s="217">
        <v>2</v>
      </c>
      <c r="BK47" s="231">
        <v>46240</v>
      </c>
      <c r="BL47" s="226"/>
      <c r="BM47" s="226"/>
      <c r="BN47" s="227"/>
      <c r="BO47" s="226"/>
      <c r="BP47" s="226"/>
      <c r="BQ47" s="226"/>
      <c r="BR47" s="226"/>
      <c r="BS47" s="226"/>
      <c r="BT47" s="227"/>
      <c r="BU47" s="226"/>
      <c r="BV47" s="226"/>
      <c r="BW47" s="226"/>
      <c r="BX47" s="226"/>
      <c r="BY47" s="226"/>
      <c r="BZ47" s="227"/>
      <c r="CA47" s="226"/>
      <c r="CB47" s="226"/>
      <c r="CC47" s="226"/>
      <c r="CD47" s="226"/>
      <c r="CE47" s="226"/>
      <c r="CF47" s="227"/>
      <c r="CG47" s="226"/>
      <c r="CH47" s="226"/>
      <c r="CI47" s="226"/>
      <c r="CJ47" s="212">
        <f t="shared" si="15"/>
        <v>0</v>
      </c>
    </row>
    <row r="48" spans="1:88" ht="13.5" customHeight="1">
      <c r="A48" s="217">
        <v>39</v>
      </c>
      <c r="B48" s="217" t="s">
        <v>3437</v>
      </c>
      <c r="C48" s="217" t="s">
        <v>3438</v>
      </c>
      <c r="D48" s="218" t="s">
        <v>2588</v>
      </c>
      <c r="E48" s="217" t="s">
        <v>3442</v>
      </c>
      <c r="F48" s="217" t="s">
        <v>3136</v>
      </c>
      <c r="G48" s="218" t="s">
        <v>2628</v>
      </c>
      <c r="H48" s="220">
        <v>4416</v>
      </c>
      <c r="I48" s="217" t="s">
        <v>702</v>
      </c>
      <c r="J48" s="217">
        <v>1</v>
      </c>
      <c r="K48" s="217"/>
      <c r="L48" s="217">
        <v>1</v>
      </c>
      <c r="M48" s="220">
        <v>330.6</v>
      </c>
      <c r="N48" s="220">
        <v>330.6</v>
      </c>
      <c r="O48" s="217" t="s">
        <v>674</v>
      </c>
      <c r="P48" s="217" t="s">
        <v>13</v>
      </c>
      <c r="Q48" s="217" t="s">
        <v>786</v>
      </c>
      <c r="R48" s="217"/>
      <c r="S48" s="217"/>
      <c r="T48" s="21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7">
        <f t="shared" ca="1" si="12"/>
        <v>1</v>
      </c>
      <c r="V48" s="217">
        <f t="shared" ca="1" si="13"/>
        <v>0</v>
      </c>
      <c r="W48" s="217"/>
      <c r="X48" s="217"/>
      <c r="Y48" s="217"/>
      <c r="Z48" s="217"/>
      <c r="AA48" s="217"/>
      <c r="AB48" s="221"/>
      <c r="AC48" s="220">
        <v>7.1520000000000001</v>
      </c>
      <c r="AD48" s="217"/>
      <c r="AE48" s="220"/>
      <c r="AF48" s="220"/>
      <c r="AG48" s="223"/>
      <c r="AH48" s="223"/>
      <c r="AI48" s="223"/>
      <c r="AJ48" s="224" t="s">
        <v>677</v>
      </c>
      <c r="AK48" s="223"/>
      <c r="AL48" s="225"/>
      <c r="AM48" s="223"/>
      <c r="AN48" s="223"/>
      <c r="AO48" s="223"/>
      <c r="AP48" s="223"/>
      <c r="AQ48" s="223"/>
      <c r="AR48" s="223"/>
      <c r="AS48" s="223"/>
      <c r="AT48" s="223"/>
      <c r="AU48" s="217">
        <v>0</v>
      </c>
      <c r="AV48" s="217">
        <v>1</v>
      </c>
      <c r="AW48" s="217">
        <v>0</v>
      </c>
      <c r="AX48" s="217">
        <v>1</v>
      </c>
      <c r="AY48" s="217">
        <v>0</v>
      </c>
      <c r="AZ48" s="217">
        <v>0</v>
      </c>
      <c r="BA48" s="217">
        <v>0</v>
      </c>
      <c r="BB48" s="217" t="s">
        <v>692</v>
      </c>
      <c r="BC48" s="217"/>
      <c r="BD48" s="217"/>
      <c r="BE48" s="212" t="s">
        <v>2964</v>
      </c>
      <c r="BF48" s="217">
        <v>1</v>
      </c>
      <c r="BG48" s="230">
        <v>46240</v>
      </c>
      <c r="BH48" s="212">
        <f t="shared" si="14"/>
        <v>0</v>
      </c>
      <c r="BI48" s="212" t="s">
        <v>2384</v>
      </c>
      <c r="BJ48" s="217">
        <v>1</v>
      </c>
      <c r="BK48" s="231">
        <v>46240</v>
      </c>
      <c r="BL48" s="226"/>
      <c r="BM48" s="226"/>
      <c r="BN48" s="227"/>
      <c r="BO48" s="226"/>
      <c r="BP48" s="226"/>
      <c r="BQ48" s="226"/>
      <c r="BR48" s="226"/>
      <c r="BS48" s="226"/>
      <c r="BT48" s="227"/>
      <c r="BU48" s="226"/>
      <c r="BV48" s="226"/>
      <c r="BW48" s="226"/>
      <c r="BX48" s="226"/>
      <c r="BY48" s="226"/>
      <c r="BZ48" s="227"/>
      <c r="CA48" s="226"/>
      <c r="CB48" s="226"/>
      <c r="CC48" s="226"/>
      <c r="CD48" s="226"/>
      <c r="CE48" s="226"/>
      <c r="CF48" s="227"/>
      <c r="CG48" s="226"/>
      <c r="CH48" s="226"/>
      <c r="CI48" s="226"/>
      <c r="CJ48" s="212">
        <f t="shared" si="15"/>
        <v>0</v>
      </c>
    </row>
    <row r="49" spans="1:88" ht="13.5" customHeight="1">
      <c r="A49" s="217">
        <v>40</v>
      </c>
      <c r="B49" s="217" t="s">
        <v>3437</v>
      </c>
      <c r="C49" s="217" t="s">
        <v>3438</v>
      </c>
      <c r="D49" s="218" t="s">
        <v>2588</v>
      </c>
      <c r="E49" s="217" t="s">
        <v>3443</v>
      </c>
      <c r="F49" s="217" t="s">
        <v>3137</v>
      </c>
      <c r="G49" s="218" t="s">
        <v>2630</v>
      </c>
      <c r="H49" s="220">
        <v>4416</v>
      </c>
      <c r="I49" s="217" t="s">
        <v>702</v>
      </c>
      <c r="J49" s="217">
        <v>1</v>
      </c>
      <c r="K49" s="217"/>
      <c r="L49" s="217">
        <v>1</v>
      </c>
      <c r="M49" s="220">
        <v>495.3</v>
      </c>
      <c r="N49" s="220">
        <v>495.3</v>
      </c>
      <c r="O49" s="217" t="s">
        <v>674</v>
      </c>
      <c r="P49" s="217" t="s">
        <v>13</v>
      </c>
      <c r="Q49" s="217" t="s">
        <v>786</v>
      </c>
      <c r="R49" s="217"/>
      <c r="S49" s="217"/>
      <c r="T49" s="21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7">
        <f t="shared" ca="1" si="12"/>
        <v>1</v>
      </c>
      <c r="V49" s="217">
        <f t="shared" ca="1" si="13"/>
        <v>0</v>
      </c>
      <c r="W49" s="217"/>
      <c r="X49" s="217"/>
      <c r="Y49" s="217"/>
      <c r="Z49" s="217"/>
      <c r="AA49" s="217"/>
      <c r="AB49" s="221"/>
      <c r="AC49" s="220">
        <v>10.66</v>
      </c>
      <c r="AD49" s="217"/>
      <c r="AE49" s="220"/>
      <c r="AF49" s="220"/>
      <c r="AG49" s="223"/>
      <c r="AH49" s="223"/>
      <c r="AI49" s="223"/>
      <c r="AJ49" s="224" t="s">
        <v>677</v>
      </c>
      <c r="AK49" s="223"/>
      <c r="AL49" s="225"/>
      <c r="AM49" s="223"/>
      <c r="AN49" s="223"/>
      <c r="AO49" s="223"/>
      <c r="AP49" s="223"/>
      <c r="AQ49" s="223"/>
      <c r="AR49" s="223"/>
      <c r="AS49" s="223"/>
      <c r="AT49" s="223"/>
      <c r="AU49" s="217">
        <v>0</v>
      </c>
      <c r="AV49" s="217">
        <v>1</v>
      </c>
      <c r="AW49" s="217">
        <v>0</v>
      </c>
      <c r="AX49" s="217">
        <v>1</v>
      </c>
      <c r="AY49" s="217">
        <v>0</v>
      </c>
      <c r="AZ49" s="217">
        <v>0</v>
      </c>
      <c r="BA49" s="217">
        <v>0</v>
      </c>
      <c r="BB49" s="217" t="s">
        <v>692</v>
      </c>
      <c r="BC49" s="217"/>
      <c r="BD49" s="217"/>
      <c r="BE49" s="212" t="s">
        <v>2964</v>
      </c>
      <c r="BF49" s="217">
        <v>1</v>
      </c>
      <c r="BG49" s="230">
        <v>46240</v>
      </c>
      <c r="BH49" s="212">
        <f t="shared" si="14"/>
        <v>0</v>
      </c>
      <c r="BI49" s="212" t="s">
        <v>2384</v>
      </c>
      <c r="BJ49" s="217">
        <v>1</v>
      </c>
      <c r="BK49" s="231">
        <v>46240</v>
      </c>
      <c r="BL49" s="226"/>
      <c r="BM49" s="226"/>
      <c r="BN49" s="227"/>
      <c r="BO49" s="226"/>
      <c r="BP49" s="226"/>
      <c r="BQ49" s="226"/>
      <c r="BR49" s="226"/>
      <c r="BS49" s="226"/>
      <c r="BT49" s="227"/>
      <c r="BU49" s="226"/>
      <c r="BV49" s="226"/>
      <c r="BW49" s="226"/>
      <c r="BX49" s="226"/>
      <c r="BY49" s="226"/>
      <c r="BZ49" s="227"/>
      <c r="CA49" s="226"/>
      <c r="CB49" s="226"/>
      <c r="CC49" s="226"/>
      <c r="CD49" s="226"/>
      <c r="CE49" s="226"/>
      <c r="CF49" s="227"/>
      <c r="CG49" s="226"/>
      <c r="CH49" s="226"/>
      <c r="CI49" s="226"/>
      <c r="CJ49" s="212">
        <f t="shared" si="15"/>
        <v>0</v>
      </c>
    </row>
    <row r="50" spans="1:88" ht="13.5" customHeight="1">
      <c r="A50" s="217">
        <v>41</v>
      </c>
      <c r="B50" s="217" t="s">
        <v>3437</v>
      </c>
      <c r="C50" s="217" t="s">
        <v>3438</v>
      </c>
      <c r="D50" s="218" t="s">
        <v>2588</v>
      </c>
      <c r="E50" s="217" t="s">
        <v>3444</v>
      </c>
      <c r="F50" s="217" t="s">
        <v>3134</v>
      </c>
      <c r="G50" s="218" t="s">
        <v>2590</v>
      </c>
      <c r="H50" s="220">
        <v>4416</v>
      </c>
      <c r="I50" s="217" t="s">
        <v>702</v>
      </c>
      <c r="J50" s="217">
        <v>4</v>
      </c>
      <c r="K50" s="217"/>
      <c r="L50" s="217">
        <v>4</v>
      </c>
      <c r="M50" s="220">
        <v>828.6</v>
      </c>
      <c r="N50" s="220">
        <v>3314.3</v>
      </c>
      <c r="O50" s="217" t="s">
        <v>674</v>
      </c>
      <c r="P50" s="217" t="s">
        <v>13</v>
      </c>
      <c r="Q50" s="217" t="s">
        <v>786</v>
      </c>
      <c r="R50" s="217"/>
      <c r="S50" s="217"/>
      <c r="T50" s="21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7">
        <f t="shared" ca="1" si="12"/>
        <v>4</v>
      </c>
      <c r="V50" s="217">
        <f t="shared" ca="1" si="13"/>
        <v>0</v>
      </c>
      <c r="W50" s="217"/>
      <c r="X50" s="217"/>
      <c r="Y50" s="217"/>
      <c r="Z50" s="217"/>
      <c r="AA50" s="217"/>
      <c r="AB50" s="221"/>
      <c r="AC50" s="220">
        <v>71.022000000000006</v>
      </c>
      <c r="AD50" s="217"/>
      <c r="AE50" s="220"/>
      <c r="AF50" s="220"/>
      <c r="AG50" s="223"/>
      <c r="AH50" s="223"/>
      <c r="AI50" s="223"/>
      <c r="AJ50" s="224" t="s">
        <v>677</v>
      </c>
      <c r="AK50" s="223"/>
      <c r="AL50" s="225"/>
      <c r="AM50" s="223"/>
      <c r="AN50" s="223"/>
      <c r="AO50" s="223"/>
      <c r="AP50" s="223"/>
      <c r="AQ50" s="223"/>
      <c r="AR50" s="223"/>
      <c r="AS50" s="223"/>
      <c r="AT50" s="223"/>
      <c r="AU50" s="217">
        <v>0</v>
      </c>
      <c r="AV50" s="217">
        <v>1</v>
      </c>
      <c r="AW50" s="217">
        <v>0</v>
      </c>
      <c r="AX50" s="217">
        <v>1</v>
      </c>
      <c r="AY50" s="217">
        <v>0</v>
      </c>
      <c r="AZ50" s="217">
        <v>0</v>
      </c>
      <c r="BA50" s="217">
        <v>0</v>
      </c>
      <c r="BB50" s="217" t="s">
        <v>692</v>
      </c>
      <c r="BC50" s="217"/>
      <c r="BD50" s="217"/>
      <c r="BE50" s="212" t="s">
        <v>2964</v>
      </c>
      <c r="BF50" s="217">
        <v>4</v>
      </c>
      <c r="BG50" s="230">
        <v>46240</v>
      </c>
      <c r="BH50" s="212">
        <f t="shared" si="14"/>
        <v>0</v>
      </c>
      <c r="BI50" s="212" t="s">
        <v>2384</v>
      </c>
      <c r="BJ50" s="217">
        <v>4</v>
      </c>
      <c r="BK50" s="231">
        <v>46240</v>
      </c>
      <c r="BL50" s="226"/>
      <c r="BM50" s="226"/>
      <c r="BN50" s="227"/>
      <c r="BO50" s="226"/>
      <c r="BP50" s="226"/>
      <c r="BQ50" s="226"/>
      <c r="BR50" s="226"/>
      <c r="BS50" s="226"/>
      <c r="BT50" s="227"/>
      <c r="BU50" s="226"/>
      <c r="BV50" s="226"/>
      <c r="BW50" s="226"/>
      <c r="BX50" s="226"/>
      <c r="BY50" s="226"/>
      <c r="BZ50" s="227"/>
      <c r="CA50" s="226"/>
      <c r="CB50" s="226"/>
      <c r="CC50" s="226"/>
      <c r="CD50" s="226"/>
      <c r="CE50" s="226"/>
      <c r="CF50" s="227"/>
      <c r="CG50" s="226"/>
      <c r="CH50" s="226"/>
      <c r="CI50" s="226"/>
      <c r="CJ50" s="212">
        <f t="shared" si="15"/>
        <v>0</v>
      </c>
    </row>
    <row r="51" spans="1:88" ht="13.5" customHeight="1">
      <c r="A51" s="217">
        <v>42</v>
      </c>
      <c r="B51" s="217" t="s">
        <v>3437</v>
      </c>
      <c r="C51" s="217" t="s">
        <v>3438</v>
      </c>
      <c r="D51" s="218" t="s">
        <v>2588</v>
      </c>
      <c r="E51" s="217" t="s">
        <v>3445</v>
      </c>
      <c r="F51" s="217" t="s">
        <v>3135</v>
      </c>
      <c r="G51" s="218" t="s">
        <v>2626</v>
      </c>
      <c r="H51" s="220">
        <v>4416</v>
      </c>
      <c r="I51" s="217" t="s">
        <v>702</v>
      </c>
      <c r="J51" s="217">
        <v>1</v>
      </c>
      <c r="K51" s="217"/>
      <c r="L51" s="217">
        <v>1</v>
      </c>
      <c r="M51" s="220">
        <v>378.5</v>
      </c>
      <c r="N51" s="220">
        <v>378.5</v>
      </c>
      <c r="O51" s="217" t="s">
        <v>674</v>
      </c>
      <c r="P51" s="217" t="s">
        <v>13</v>
      </c>
      <c r="Q51" s="217" t="s">
        <v>786</v>
      </c>
      <c r="R51" s="217"/>
      <c r="S51" s="217"/>
      <c r="T51" s="21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7">
        <f t="shared" ca="1" si="12"/>
        <v>1</v>
      </c>
      <c r="V51" s="217">
        <f t="shared" ca="1" si="13"/>
        <v>0</v>
      </c>
      <c r="W51" s="217"/>
      <c r="X51" s="217"/>
      <c r="Y51" s="217"/>
      <c r="Z51" s="217"/>
      <c r="AA51" s="217"/>
      <c r="AB51" s="221"/>
      <c r="AC51" s="220">
        <v>8.17</v>
      </c>
      <c r="AD51" s="217"/>
      <c r="AE51" s="220"/>
      <c r="AF51" s="220"/>
      <c r="AG51" s="223"/>
      <c r="AH51" s="223"/>
      <c r="AI51" s="223"/>
      <c r="AJ51" s="224" t="s">
        <v>677</v>
      </c>
      <c r="AK51" s="223"/>
      <c r="AL51" s="225"/>
      <c r="AM51" s="223"/>
      <c r="AN51" s="223"/>
      <c r="AO51" s="223"/>
      <c r="AP51" s="223"/>
      <c r="AQ51" s="223"/>
      <c r="AR51" s="223"/>
      <c r="AS51" s="223"/>
      <c r="AT51" s="223"/>
      <c r="AU51" s="217">
        <v>0</v>
      </c>
      <c r="AV51" s="217">
        <v>1</v>
      </c>
      <c r="AW51" s="217">
        <v>0</v>
      </c>
      <c r="AX51" s="217">
        <v>1</v>
      </c>
      <c r="AY51" s="217">
        <v>0</v>
      </c>
      <c r="AZ51" s="217">
        <v>0</v>
      </c>
      <c r="BA51" s="217">
        <v>0</v>
      </c>
      <c r="BB51" s="217" t="s">
        <v>692</v>
      </c>
      <c r="BC51" s="217"/>
      <c r="BD51" s="217"/>
      <c r="BE51" s="212" t="s">
        <v>2964</v>
      </c>
      <c r="BF51" s="217">
        <v>1</v>
      </c>
      <c r="BG51" s="230">
        <v>46240</v>
      </c>
      <c r="BH51" s="212">
        <f t="shared" si="14"/>
        <v>0</v>
      </c>
      <c r="BI51" s="212" t="s">
        <v>2384</v>
      </c>
      <c r="BJ51" s="217">
        <v>1</v>
      </c>
      <c r="BK51" s="231">
        <v>46240</v>
      </c>
      <c r="BL51" s="226"/>
      <c r="BM51" s="226"/>
      <c r="BN51" s="227"/>
      <c r="BO51" s="226"/>
      <c r="BP51" s="226"/>
      <c r="BQ51" s="226"/>
      <c r="BR51" s="226"/>
      <c r="BS51" s="226"/>
      <c r="BT51" s="227"/>
      <c r="BU51" s="226"/>
      <c r="BV51" s="226"/>
      <c r="BW51" s="226"/>
      <c r="BX51" s="226"/>
      <c r="BY51" s="226"/>
      <c r="BZ51" s="227"/>
      <c r="CA51" s="226"/>
      <c r="CB51" s="226"/>
      <c r="CC51" s="226"/>
      <c r="CD51" s="226"/>
      <c r="CE51" s="226"/>
      <c r="CF51" s="227"/>
      <c r="CG51" s="226"/>
      <c r="CH51" s="226"/>
      <c r="CI51" s="226"/>
      <c r="CJ51" s="212">
        <f t="shared" si="15"/>
        <v>0</v>
      </c>
    </row>
    <row r="52" spans="1:88" ht="13.5" customHeight="1">
      <c r="A52" s="214">
        <v>43</v>
      </c>
      <c r="B52" s="214" t="s">
        <v>3446</v>
      </c>
      <c r="C52" s="214" t="s">
        <v>3447</v>
      </c>
      <c r="D52" s="215" t="s">
        <v>2588</v>
      </c>
      <c r="E52" s="214"/>
      <c r="F52" s="214"/>
      <c r="G52" s="215" t="s">
        <v>3448</v>
      </c>
      <c r="H52" s="214"/>
      <c r="I52" s="214"/>
      <c r="J52" s="214"/>
      <c r="K52" s="214">
        <v>1</v>
      </c>
      <c r="L52" s="214"/>
      <c r="M52" s="216">
        <v>1370.6</v>
      </c>
      <c r="N52" s="216">
        <v>1370.6</v>
      </c>
      <c r="O52" s="214" t="s">
        <v>674</v>
      </c>
      <c r="P52" s="214"/>
      <c r="Q52" s="214"/>
      <c r="R52" s="214" t="s">
        <v>3951</v>
      </c>
      <c r="S52" s="214"/>
      <c r="T52" s="214"/>
      <c r="U52" s="214"/>
      <c r="V52" s="214"/>
      <c r="W52" s="214">
        <f ca="1">_xlfn.MINIFS(V:V,C:C,C52,AE:AE,"",AB:AB,"")</f>
        <v>0</v>
      </c>
      <c r="X52" s="214">
        <f ca="1">SUMIFS(T:T,C:C,C52,AE:AE,"")/SUMIFS(L:L,C:C,C52,AE:AE,"",AB:AB,"")</f>
        <v>0.5</v>
      </c>
      <c r="Y52" s="214"/>
      <c r="Z52" s="214"/>
      <c r="AA52" s="214"/>
      <c r="AB52" s="216"/>
      <c r="AC52" s="216">
        <v>28.454000000000001</v>
      </c>
      <c r="AD52" s="214"/>
      <c r="AE52" s="214" t="s">
        <v>675</v>
      </c>
      <c r="AF52" s="214" t="s">
        <v>676</v>
      </c>
      <c r="AG52" s="214"/>
      <c r="AH52" s="214"/>
      <c r="AI52" s="214"/>
      <c r="AJ52" s="214" t="s">
        <v>677</v>
      </c>
      <c r="AK52" s="214"/>
      <c r="AL52" s="214"/>
      <c r="AM52" s="214"/>
      <c r="AN52" s="214"/>
      <c r="AO52" s="214"/>
      <c r="AP52" s="214"/>
      <c r="AQ52" s="214"/>
      <c r="AR52" s="214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 t="s">
        <v>692</v>
      </c>
      <c r="BC52" s="214"/>
      <c r="BD52" s="214"/>
      <c r="BE52" s="214"/>
      <c r="BF52" s="214"/>
      <c r="BG52" s="214"/>
      <c r="BH52" s="214"/>
      <c r="BI52" s="214"/>
      <c r="BJ52" s="214"/>
      <c r="BK52" s="214"/>
      <c r="BL52" s="214"/>
      <c r="BM52" s="214"/>
      <c r="BN52" s="214"/>
      <c r="BO52" s="214"/>
      <c r="BP52" s="214"/>
      <c r="BQ52" s="214"/>
      <c r="BR52" s="214"/>
      <c r="BS52" s="214"/>
      <c r="BT52" s="214"/>
      <c r="BU52" s="214"/>
      <c r="BV52" s="214"/>
      <c r="BW52" s="214"/>
      <c r="BX52" s="214"/>
      <c r="BY52" s="214"/>
      <c r="BZ52" s="214"/>
      <c r="CA52" s="214"/>
      <c r="CB52" s="214"/>
      <c r="CC52" s="214"/>
      <c r="CD52" s="214"/>
      <c r="CE52" s="214"/>
      <c r="CF52" s="214"/>
      <c r="CG52" s="214"/>
      <c r="CH52" s="214"/>
      <c r="CI52" s="214"/>
      <c r="CJ52" s="214"/>
    </row>
    <row r="53" spans="1:88" ht="13.5" customHeight="1">
      <c r="A53" s="217">
        <v>44</v>
      </c>
      <c r="B53" s="217" t="s">
        <v>3446</v>
      </c>
      <c r="C53" s="217" t="s">
        <v>3447</v>
      </c>
      <c r="D53" s="218" t="s">
        <v>2477</v>
      </c>
      <c r="E53" s="217" t="s">
        <v>3429</v>
      </c>
      <c r="F53" s="217" t="s">
        <v>3138</v>
      </c>
      <c r="G53" s="218" t="s">
        <v>2476</v>
      </c>
      <c r="H53" s="220">
        <v>3923</v>
      </c>
      <c r="I53" s="217" t="s">
        <v>702</v>
      </c>
      <c r="J53" s="217">
        <v>1</v>
      </c>
      <c r="K53" s="217"/>
      <c r="L53" s="217">
        <v>1</v>
      </c>
      <c r="M53" s="220">
        <v>154.6</v>
      </c>
      <c r="N53" s="220">
        <v>154.6</v>
      </c>
      <c r="O53" s="217" t="s">
        <v>674</v>
      </c>
      <c r="P53" s="217" t="s">
        <v>11</v>
      </c>
      <c r="Q53" s="217" t="s">
        <v>786</v>
      </c>
      <c r="R53" s="217"/>
      <c r="S53" s="217"/>
      <c r="T53" s="21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7">
        <f t="shared" ref="U53:U57" ca="1" si="16">+L53-T53</f>
        <v>1</v>
      </c>
      <c r="V53" s="217">
        <f t="shared" ref="V53:V57" ca="1" si="17">ROUNDDOWN(T53/J53,0)</f>
        <v>0</v>
      </c>
      <c r="W53" s="217"/>
      <c r="X53" s="217"/>
      <c r="Y53" s="217"/>
      <c r="Z53" s="217"/>
      <c r="AA53" s="217"/>
      <c r="AB53" s="221"/>
      <c r="AC53" s="220">
        <v>2.6840000000000002</v>
      </c>
      <c r="AD53" s="217"/>
      <c r="AE53" s="220"/>
      <c r="AF53" s="220"/>
      <c r="AG53" s="223"/>
      <c r="AH53" s="223"/>
      <c r="AI53" s="223"/>
      <c r="AJ53" s="224" t="s">
        <v>677</v>
      </c>
      <c r="AK53" s="223"/>
      <c r="AL53" s="225"/>
      <c r="AM53" s="223"/>
      <c r="AN53" s="223"/>
      <c r="AO53" s="223"/>
      <c r="AP53" s="223"/>
      <c r="AQ53" s="223"/>
      <c r="AR53" s="223"/>
      <c r="AS53" s="223"/>
      <c r="AT53" s="223"/>
      <c r="AU53" s="217">
        <v>0</v>
      </c>
      <c r="AV53" s="217">
        <v>1</v>
      </c>
      <c r="AW53" s="217">
        <v>0</v>
      </c>
      <c r="AX53" s="217">
        <v>0</v>
      </c>
      <c r="AY53" s="217">
        <v>0</v>
      </c>
      <c r="AZ53" s="217">
        <v>0</v>
      </c>
      <c r="BA53" s="217">
        <v>0</v>
      </c>
      <c r="BB53" s="217" t="s">
        <v>692</v>
      </c>
      <c r="BC53" s="217"/>
      <c r="BD53" s="217"/>
      <c r="BE53" s="212" t="s">
        <v>3026</v>
      </c>
      <c r="BF53" s="217">
        <v>1</v>
      </c>
      <c r="BG53" s="230">
        <v>46240</v>
      </c>
      <c r="BH53" s="212">
        <f>+L53-BF53</f>
        <v>0</v>
      </c>
      <c r="BI53" s="212" t="s">
        <v>2478</v>
      </c>
      <c r="BJ53" s="217">
        <v>1</v>
      </c>
      <c r="BK53" s="231">
        <v>46240</v>
      </c>
      <c r="BL53" s="226"/>
      <c r="BM53" s="226"/>
      <c r="BN53" s="227"/>
      <c r="BO53" s="226"/>
      <c r="BP53" s="226"/>
      <c r="BQ53" s="226"/>
      <c r="BR53" s="226"/>
      <c r="BS53" s="226"/>
      <c r="BT53" s="227"/>
      <c r="BU53" s="226"/>
      <c r="BV53" s="226"/>
      <c r="BW53" s="226"/>
      <c r="BX53" s="226"/>
      <c r="BY53" s="226"/>
      <c r="BZ53" s="227"/>
      <c r="CA53" s="226"/>
      <c r="CB53" s="226"/>
      <c r="CC53" s="226"/>
      <c r="CD53" s="226"/>
      <c r="CE53" s="226"/>
      <c r="CF53" s="227"/>
      <c r="CG53" s="226"/>
      <c r="CH53" s="226"/>
      <c r="CI53" s="226"/>
      <c r="CJ53" s="212">
        <f>+L53-BJ53</f>
        <v>0</v>
      </c>
    </row>
    <row r="54" spans="1:88" ht="13.5" customHeight="1">
      <c r="A54" s="217">
        <v>45</v>
      </c>
      <c r="B54" s="217" t="s">
        <v>3446</v>
      </c>
      <c r="C54" s="217" t="s">
        <v>3447</v>
      </c>
      <c r="D54" s="218" t="s">
        <v>2477</v>
      </c>
      <c r="E54" s="217" t="s">
        <v>3430</v>
      </c>
      <c r="F54" s="217" t="s">
        <v>3139</v>
      </c>
      <c r="G54" s="218" t="s">
        <v>2476</v>
      </c>
      <c r="H54" s="220">
        <v>3922</v>
      </c>
      <c r="I54" s="217" t="s">
        <v>702</v>
      </c>
      <c r="J54" s="217">
        <v>1</v>
      </c>
      <c r="K54" s="217"/>
      <c r="L54" s="217">
        <v>1</v>
      </c>
      <c r="M54" s="220">
        <v>154.6</v>
      </c>
      <c r="N54" s="220">
        <v>154.6</v>
      </c>
      <c r="O54" s="217" t="s">
        <v>674</v>
      </c>
      <c r="P54" s="217" t="s">
        <v>11</v>
      </c>
      <c r="Q54" s="217" t="s">
        <v>786</v>
      </c>
      <c r="R54" s="217"/>
      <c r="S54" s="217"/>
      <c r="T54" s="21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7">
        <f t="shared" ca="1" si="16"/>
        <v>1</v>
      </c>
      <c r="V54" s="217">
        <f t="shared" ca="1" si="17"/>
        <v>0</v>
      </c>
      <c r="W54" s="217"/>
      <c r="X54" s="217"/>
      <c r="Y54" s="217"/>
      <c r="Z54" s="217"/>
      <c r="AA54" s="217"/>
      <c r="AB54" s="221"/>
      <c r="AC54" s="220">
        <v>2.6829999999999998</v>
      </c>
      <c r="AD54" s="217"/>
      <c r="AE54" s="220"/>
      <c r="AF54" s="220"/>
      <c r="AG54" s="223"/>
      <c r="AH54" s="223"/>
      <c r="AI54" s="223"/>
      <c r="AJ54" s="224" t="s">
        <v>677</v>
      </c>
      <c r="AK54" s="223"/>
      <c r="AL54" s="225"/>
      <c r="AM54" s="223"/>
      <c r="AN54" s="223"/>
      <c r="AO54" s="223"/>
      <c r="AP54" s="223"/>
      <c r="AQ54" s="223"/>
      <c r="AR54" s="223"/>
      <c r="AS54" s="223"/>
      <c r="AT54" s="223"/>
      <c r="AU54" s="217">
        <v>0</v>
      </c>
      <c r="AV54" s="217">
        <v>1</v>
      </c>
      <c r="AW54" s="217">
        <v>0</v>
      </c>
      <c r="AX54" s="217">
        <v>0</v>
      </c>
      <c r="AY54" s="217">
        <v>0</v>
      </c>
      <c r="AZ54" s="217">
        <v>0</v>
      </c>
      <c r="BA54" s="217">
        <v>0</v>
      </c>
      <c r="BB54" s="217" t="s">
        <v>692</v>
      </c>
      <c r="BC54" s="217"/>
      <c r="BD54" s="217"/>
      <c r="BE54" s="212" t="s">
        <v>3026</v>
      </c>
      <c r="BF54" s="217">
        <v>1</v>
      </c>
      <c r="BG54" s="230">
        <v>46240</v>
      </c>
      <c r="BH54" s="212">
        <f>+L54-BF54</f>
        <v>0</v>
      </c>
      <c r="BI54" s="212" t="s">
        <v>2478</v>
      </c>
      <c r="BJ54" s="217">
        <v>1</v>
      </c>
      <c r="BK54" s="231">
        <v>46240</v>
      </c>
      <c r="BL54" s="226"/>
      <c r="BM54" s="226"/>
      <c r="BN54" s="227"/>
      <c r="BO54" s="226"/>
      <c r="BP54" s="226"/>
      <c r="BQ54" s="226"/>
      <c r="BR54" s="226"/>
      <c r="BS54" s="226"/>
      <c r="BT54" s="227"/>
      <c r="BU54" s="226"/>
      <c r="BV54" s="226"/>
      <c r="BW54" s="226"/>
      <c r="BX54" s="226"/>
      <c r="BY54" s="226"/>
      <c r="BZ54" s="227"/>
      <c r="CA54" s="226"/>
      <c r="CB54" s="226"/>
      <c r="CC54" s="226"/>
      <c r="CD54" s="226"/>
      <c r="CE54" s="226"/>
      <c r="CF54" s="227"/>
      <c r="CG54" s="226"/>
      <c r="CH54" s="226"/>
      <c r="CI54" s="226"/>
      <c r="CJ54" s="212">
        <f>+L54-BJ54</f>
        <v>0</v>
      </c>
    </row>
    <row r="55" spans="1:88" ht="13.5" customHeight="1">
      <c r="A55" s="217">
        <v>46</v>
      </c>
      <c r="B55" s="217" t="s">
        <v>3446</v>
      </c>
      <c r="C55" s="217" t="s">
        <v>3447</v>
      </c>
      <c r="D55" s="218" t="s">
        <v>781</v>
      </c>
      <c r="E55" s="217" t="s">
        <v>845</v>
      </c>
      <c r="F55" s="217" t="s">
        <v>3140</v>
      </c>
      <c r="G55" s="218" t="s">
        <v>2613</v>
      </c>
      <c r="H55" s="220">
        <v>815</v>
      </c>
      <c r="I55" s="217" t="s">
        <v>702</v>
      </c>
      <c r="J55" s="217">
        <v>4</v>
      </c>
      <c r="K55" s="217"/>
      <c r="L55" s="217">
        <v>4</v>
      </c>
      <c r="M55" s="220">
        <v>4.8</v>
      </c>
      <c r="N55" s="220">
        <v>19.100000000000001</v>
      </c>
      <c r="O55" s="217" t="s">
        <v>674</v>
      </c>
      <c r="P55" s="217" t="s">
        <v>13</v>
      </c>
      <c r="Q55" s="217" t="s">
        <v>703</v>
      </c>
      <c r="R55" s="217"/>
      <c r="S55" s="217"/>
      <c r="T55" s="21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7">
        <f t="shared" ca="1" si="16"/>
        <v>0</v>
      </c>
      <c r="V55" s="217">
        <f t="shared" ca="1" si="17"/>
        <v>1</v>
      </c>
      <c r="W55" s="217"/>
      <c r="X55" s="217"/>
      <c r="Y55" s="217"/>
      <c r="Z55" s="217"/>
      <c r="AA55" s="217"/>
      <c r="AB55" s="221"/>
      <c r="AC55" s="220">
        <v>0.66800000000000004</v>
      </c>
      <c r="AD55" s="217"/>
      <c r="AE55" s="220"/>
      <c r="AF55" s="220"/>
      <c r="AG55" s="223"/>
      <c r="AH55" s="223"/>
      <c r="AI55" s="223"/>
      <c r="AJ55" s="224" t="s">
        <v>677</v>
      </c>
      <c r="AK55" s="223"/>
      <c r="AL55" s="225"/>
      <c r="AM55" s="223"/>
      <c r="AN55" s="223"/>
      <c r="AO55" s="223"/>
      <c r="AP55" s="223"/>
      <c r="AQ55" s="223"/>
      <c r="AR55" s="223"/>
      <c r="AS55" s="223"/>
      <c r="AT55" s="223"/>
      <c r="AU55" s="217">
        <v>0</v>
      </c>
      <c r="AV55" s="217">
        <v>0</v>
      </c>
      <c r="AW55" s="217">
        <v>0</v>
      </c>
      <c r="AX55" s="217">
        <v>0</v>
      </c>
      <c r="AY55" s="217">
        <v>0</v>
      </c>
      <c r="AZ55" s="217">
        <v>0</v>
      </c>
      <c r="BA55" s="217">
        <v>0</v>
      </c>
      <c r="BB55" s="217" t="s">
        <v>692</v>
      </c>
      <c r="BC55" s="217"/>
      <c r="BD55" s="217"/>
      <c r="BE55" s="212" t="s">
        <v>3068</v>
      </c>
      <c r="BF55" s="217">
        <v>4</v>
      </c>
      <c r="BG55" s="230">
        <v>46240</v>
      </c>
      <c r="BH55" s="212">
        <f>+L55-BF55</f>
        <v>0</v>
      </c>
      <c r="BI55" s="212" t="s">
        <v>2529</v>
      </c>
      <c r="BJ55" s="217">
        <v>4</v>
      </c>
      <c r="BK55" s="231">
        <v>46240</v>
      </c>
      <c r="BL55" s="226"/>
      <c r="BM55" s="226"/>
      <c r="BN55" s="227"/>
      <c r="BO55" s="226"/>
      <c r="BP55" s="226"/>
      <c r="BQ55" s="226"/>
      <c r="BR55" s="226"/>
      <c r="BS55" s="226"/>
      <c r="BT55" s="227"/>
      <c r="BU55" s="226"/>
      <c r="BV55" s="226"/>
      <c r="BW55" s="226"/>
      <c r="BX55" s="226"/>
      <c r="BY55" s="226"/>
      <c r="BZ55" s="227"/>
      <c r="CA55" s="226"/>
      <c r="CB55" s="226"/>
      <c r="CC55" s="226"/>
      <c r="CD55" s="226"/>
      <c r="CE55" s="226"/>
      <c r="CF55" s="227"/>
      <c r="CG55" s="226"/>
      <c r="CH55" s="226"/>
      <c r="CI55" s="226"/>
      <c r="CJ55" s="212">
        <f>+L55-BJ55</f>
        <v>0</v>
      </c>
    </row>
    <row r="56" spans="1:88" ht="13.5" customHeight="1">
      <c r="A56" s="217">
        <v>47</v>
      </c>
      <c r="B56" s="217" t="s">
        <v>3446</v>
      </c>
      <c r="C56" s="217" t="s">
        <v>3447</v>
      </c>
      <c r="D56" s="218" t="s">
        <v>2588</v>
      </c>
      <c r="E56" s="217" t="s">
        <v>3449</v>
      </c>
      <c r="F56" s="217" t="s">
        <v>3142</v>
      </c>
      <c r="G56" s="218" t="s">
        <v>2637</v>
      </c>
      <c r="H56" s="220">
        <v>4416</v>
      </c>
      <c r="I56" s="217" t="s">
        <v>702</v>
      </c>
      <c r="J56" s="217">
        <v>1</v>
      </c>
      <c r="K56" s="217"/>
      <c r="L56" s="217">
        <v>1</v>
      </c>
      <c r="M56" s="220">
        <v>662.6</v>
      </c>
      <c r="N56" s="220">
        <v>662.6</v>
      </c>
      <c r="O56" s="217" t="s">
        <v>674</v>
      </c>
      <c r="P56" s="217" t="s">
        <v>13</v>
      </c>
      <c r="Q56" s="217" t="s">
        <v>786</v>
      </c>
      <c r="R56" s="217"/>
      <c r="S56" s="217"/>
      <c r="T56" s="21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7">
        <f t="shared" ca="1" si="16"/>
        <v>1</v>
      </c>
      <c r="V56" s="217">
        <f t="shared" ca="1" si="17"/>
        <v>0</v>
      </c>
      <c r="W56" s="217"/>
      <c r="X56" s="217"/>
      <c r="Y56" s="217"/>
      <c r="Z56" s="217"/>
      <c r="AA56" s="217"/>
      <c r="AB56" s="221"/>
      <c r="AC56" s="220">
        <v>14.221</v>
      </c>
      <c r="AD56" s="217"/>
      <c r="AE56" s="220"/>
      <c r="AF56" s="220"/>
      <c r="AG56" s="223"/>
      <c r="AH56" s="223"/>
      <c r="AI56" s="223"/>
      <c r="AJ56" s="224" t="s">
        <v>677</v>
      </c>
      <c r="AK56" s="223"/>
      <c r="AL56" s="225"/>
      <c r="AM56" s="223"/>
      <c r="AN56" s="223"/>
      <c r="AO56" s="223"/>
      <c r="AP56" s="223"/>
      <c r="AQ56" s="223"/>
      <c r="AR56" s="223"/>
      <c r="AS56" s="223"/>
      <c r="AT56" s="223"/>
      <c r="AU56" s="217">
        <v>0</v>
      </c>
      <c r="AV56" s="217">
        <v>1</v>
      </c>
      <c r="AW56" s="217">
        <v>0</v>
      </c>
      <c r="AX56" s="217">
        <v>1</v>
      </c>
      <c r="AY56" s="217">
        <v>0</v>
      </c>
      <c r="AZ56" s="217">
        <v>0</v>
      </c>
      <c r="BA56" s="217">
        <v>0</v>
      </c>
      <c r="BB56" s="217" t="s">
        <v>692</v>
      </c>
      <c r="BC56" s="217"/>
      <c r="BD56" s="217"/>
      <c r="BE56" s="212" t="s">
        <v>2964</v>
      </c>
      <c r="BF56" s="217">
        <v>1</v>
      </c>
      <c r="BG56" s="230">
        <v>46240</v>
      </c>
      <c r="BH56" s="212">
        <f>+L56-BF56</f>
        <v>0</v>
      </c>
      <c r="BI56" s="212" t="s">
        <v>2384</v>
      </c>
      <c r="BJ56" s="217">
        <v>1</v>
      </c>
      <c r="BK56" s="231">
        <v>46240</v>
      </c>
      <c r="BL56" s="226"/>
      <c r="BM56" s="226"/>
      <c r="BN56" s="227"/>
      <c r="BO56" s="226"/>
      <c r="BP56" s="226"/>
      <c r="BQ56" s="226"/>
      <c r="BR56" s="226"/>
      <c r="BS56" s="226"/>
      <c r="BT56" s="227"/>
      <c r="BU56" s="226"/>
      <c r="BV56" s="226"/>
      <c r="BW56" s="226"/>
      <c r="BX56" s="226"/>
      <c r="BY56" s="226"/>
      <c r="BZ56" s="227"/>
      <c r="CA56" s="226"/>
      <c r="CB56" s="226"/>
      <c r="CC56" s="226"/>
      <c r="CD56" s="226"/>
      <c r="CE56" s="226"/>
      <c r="CF56" s="227"/>
      <c r="CG56" s="226"/>
      <c r="CH56" s="226"/>
      <c r="CI56" s="226"/>
      <c r="CJ56" s="212">
        <f>+L56-BJ56</f>
        <v>0</v>
      </c>
    </row>
    <row r="57" spans="1:88" ht="13.5" customHeight="1">
      <c r="A57" s="217">
        <v>48</v>
      </c>
      <c r="B57" s="217" t="s">
        <v>3446</v>
      </c>
      <c r="C57" s="217" t="s">
        <v>3447</v>
      </c>
      <c r="D57" s="218" t="s">
        <v>2588</v>
      </c>
      <c r="E57" s="217" t="s">
        <v>3450</v>
      </c>
      <c r="F57" s="217" t="s">
        <v>3141</v>
      </c>
      <c r="G57" s="218" t="s">
        <v>2635</v>
      </c>
      <c r="H57" s="220">
        <v>4416</v>
      </c>
      <c r="I57" s="217" t="s">
        <v>702</v>
      </c>
      <c r="J57" s="217">
        <v>1</v>
      </c>
      <c r="K57" s="217"/>
      <c r="L57" s="217">
        <v>1</v>
      </c>
      <c r="M57" s="220">
        <v>379.7</v>
      </c>
      <c r="N57" s="220">
        <v>379.7</v>
      </c>
      <c r="O57" s="217" t="s">
        <v>674</v>
      </c>
      <c r="P57" s="217" t="s">
        <v>13</v>
      </c>
      <c r="Q57" s="217" t="s">
        <v>786</v>
      </c>
      <c r="R57" s="217"/>
      <c r="S57" s="217"/>
      <c r="T57" s="21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7">
        <f t="shared" ca="1" si="16"/>
        <v>1</v>
      </c>
      <c r="V57" s="217">
        <f t="shared" ca="1" si="17"/>
        <v>0</v>
      </c>
      <c r="W57" s="217"/>
      <c r="X57" s="217"/>
      <c r="Y57" s="217"/>
      <c r="Z57" s="217"/>
      <c r="AA57" s="217"/>
      <c r="AB57" s="221"/>
      <c r="AC57" s="220">
        <v>8.1980000000000004</v>
      </c>
      <c r="AD57" s="217"/>
      <c r="AE57" s="220"/>
      <c r="AF57" s="220"/>
      <c r="AG57" s="223"/>
      <c r="AH57" s="223"/>
      <c r="AI57" s="223"/>
      <c r="AJ57" s="224" t="s">
        <v>677</v>
      </c>
      <c r="AK57" s="223"/>
      <c r="AL57" s="225"/>
      <c r="AM57" s="223"/>
      <c r="AN57" s="223"/>
      <c r="AO57" s="223"/>
      <c r="AP57" s="223"/>
      <c r="AQ57" s="223"/>
      <c r="AR57" s="223"/>
      <c r="AS57" s="223"/>
      <c r="AT57" s="223"/>
      <c r="AU57" s="217">
        <v>0</v>
      </c>
      <c r="AV57" s="217">
        <v>1</v>
      </c>
      <c r="AW57" s="217">
        <v>0</v>
      </c>
      <c r="AX57" s="217">
        <v>1</v>
      </c>
      <c r="AY57" s="217">
        <v>0</v>
      </c>
      <c r="AZ57" s="217">
        <v>0</v>
      </c>
      <c r="BA57" s="217">
        <v>0</v>
      </c>
      <c r="BB57" s="217" t="s">
        <v>692</v>
      </c>
      <c r="BC57" s="217"/>
      <c r="BD57" s="217"/>
      <c r="BE57" s="212" t="s">
        <v>2964</v>
      </c>
      <c r="BF57" s="217">
        <v>1</v>
      </c>
      <c r="BG57" s="230">
        <v>46240</v>
      </c>
      <c r="BH57" s="212">
        <f>+L57-BF57</f>
        <v>0</v>
      </c>
      <c r="BI57" s="212" t="s">
        <v>2384</v>
      </c>
      <c r="BJ57" s="217">
        <v>1</v>
      </c>
      <c r="BK57" s="231">
        <v>46240</v>
      </c>
      <c r="BL57" s="226"/>
      <c r="BM57" s="226"/>
      <c r="BN57" s="227"/>
      <c r="BO57" s="226"/>
      <c r="BP57" s="226"/>
      <c r="BQ57" s="226"/>
      <c r="BR57" s="226"/>
      <c r="BS57" s="226"/>
      <c r="BT57" s="227"/>
      <c r="BU57" s="226"/>
      <c r="BV57" s="226"/>
      <c r="BW57" s="226"/>
      <c r="BX57" s="226"/>
      <c r="BY57" s="226"/>
      <c r="BZ57" s="227"/>
      <c r="CA57" s="226"/>
      <c r="CB57" s="226"/>
      <c r="CC57" s="226"/>
      <c r="CD57" s="226"/>
      <c r="CE57" s="226"/>
      <c r="CF57" s="227"/>
      <c r="CG57" s="226"/>
      <c r="CH57" s="226"/>
      <c r="CI57" s="226"/>
      <c r="CJ57" s="212">
        <f>+L57-BJ57</f>
        <v>0</v>
      </c>
    </row>
    <row r="58" spans="1:88" ht="13.5" customHeight="1">
      <c r="A58" s="214">
        <v>49</v>
      </c>
      <c r="B58" s="214" t="s">
        <v>3451</v>
      </c>
      <c r="C58" s="214" t="s">
        <v>3452</v>
      </c>
      <c r="D58" s="215" t="s">
        <v>2588</v>
      </c>
      <c r="E58" s="214"/>
      <c r="F58" s="214"/>
      <c r="G58" s="215" t="s">
        <v>3439</v>
      </c>
      <c r="H58" s="214"/>
      <c r="I58" s="214"/>
      <c r="J58" s="214"/>
      <c r="K58" s="214">
        <v>1</v>
      </c>
      <c r="L58" s="214"/>
      <c r="M58" s="216">
        <v>5428.7</v>
      </c>
      <c r="N58" s="216">
        <v>5428.7</v>
      </c>
      <c r="O58" s="214" t="s">
        <v>674</v>
      </c>
      <c r="P58" s="214"/>
      <c r="Q58" s="214"/>
      <c r="R58" s="214" t="s">
        <v>3951</v>
      </c>
      <c r="S58" s="214"/>
      <c r="T58" s="214"/>
      <c r="U58" s="214"/>
      <c r="V58" s="214"/>
      <c r="W58" s="214">
        <f ca="1">_xlfn.MINIFS(V:V,C:C,C58,AE:AE,"",AB:AB,"")</f>
        <v>0</v>
      </c>
      <c r="X58" s="214">
        <f ca="1">SUMIFS(T:T,C:C,C58,AE:AE,"")/SUMIFS(L:L,C:C,C58,AE:AE,"",AB:AB,"")</f>
        <v>0</v>
      </c>
      <c r="Y58" s="214"/>
      <c r="Z58" s="214"/>
      <c r="AA58" s="214"/>
      <c r="AB58" s="216"/>
      <c r="AC58" s="216">
        <v>110.753</v>
      </c>
      <c r="AD58" s="235" t="s">
        <v>3428</v>
      </c>
      <c r="AE58" s="214" t="s">
        <v>675</v>
      </c>
      <c r="AF58" s="214" t="s">
        <v>676</v>
      </c>
      <c r="AG58" s="214"/>
      <c r="AH58" s="214"/>
      <c r="AI58" s="214"/>
      <c r="AJ58" s="214" t="s">
        <v>677</v>
      </c>
      <c r="AK58" s="214"/>
      <c r="AL58" s="214"/>
      <c r="AM58" s="214"/>
      <c r="AN58" s="214"/>
      <c r="AO58" s="214"/>
      <c r="AP58" s="214"/>
      <c r="AQ58" s="214"/>
      <c r="AR58" s="214"/>
      <c r="AS58" s="214"/>
      <c r="AT58" s="214"/>
      <c r="AU58" s="214"/>
      <c r="AV58" s="214"/>
      <c r="AW58" s="214"/>
      <c r="AX58" s="214"/>
      <c r="AY58" s="214"/>
      <c r="AZ58" s="214"/>
      <c r="BA58" s="214"/>
      <c r="BB58" s="214" t="s">
        <v>692</v>
      </c>
      <c r="BC58" s="214"/>
      <c r="BD58" s="214"/>
      <c r="BE58" s="214"/>
      <c r="BF58" s="214"/>
      <c r="BG58" s="214"/>
      <c r="BH58" s="214"/>
      <c r="BI58" s="214"/>
      <c r="BJ58" s="214"/>
      <c r="BK58" s="214"/>
      <c r="BL58" s="214"/>
      <c r="BM58" s="214"/>
      <c r="BN58" s="214"/>
      <c r="BO58" s="214"/>
      <c r="BP58" s="214"/>
      <c r="BQ58" s="214"/>
      <c r="BR58" s="214"/>
      <c r="BS58" s="214"/>
      <c r="BT58" s="214"/>
      <c r="BU58" s="214"/>
      <c r="BV58" s="214"/>
      <c r="BW58" s="214"/>
      <c r="BX58" s="214"/>
      <c r="BY58" s="214"/>
      <c r="BZ58" s="214"/>
      <c r="CA58" s="214"/>
      <c r="CB58" s="214"/>
      <c r="CC58" s="214"/>
      <c r="CD58" s="214"/>
      <c r="CE58" s="214"/>
      <c r="CF58" s="214"/>
      <c r="CG58" s="214"/>
      <c r="CH58" s="214"/>
      <c r="CI58" s="214"/>
      <c r="CJ58" s="214"/>
    </row>
    <row r="59" spans="1:88" ht="13.5" customHeight="1">
      <c r="A59" s="217">
        <v>50</v>
      </c>
      <c r="B59" s="217" t="s">
        <v>3451</v>
      </c>
      <c r="C59" s="217" t="s">
        <v>3452</v>
      </c>
      <c r="D59" s="218" t="s">
        <v>2477</v>
      </c>
      <c r="E59" s="217" t="s">
        <v>3429</v>
      </c>
      <c r="F59" s="217" t="s">
        <v>3143</v>
      </c>
      <c r="G59" s="218" t="s">
        <v>2476</v>
      </c>
      <c r="H59" s="220">
        <v>3923</v>
      </c>
      <c r="I59" s="217" t="s">
        <v>702</v>
      </c>
      <c r="J59" s="217">
        <v>1</v>
      </c>
      <c r="K59" s="217"/>
      <c r="L59" s="217">
        <v>1</v>
      </c>
      <c r="M59" s="220">
        <v>154.6</v>
      </c>
      <c r="N59" s="220">
        <v>154.6</v>
      </c>
      <c r="O59" s="217" t="s">
        <v>674</v>
      </c>
      <c r="P59" s="217" t="s">
        <v>11</v>
      </c>
      <c r="Q59" s="217" t="s">
        <v>786</v>
      </c>
      <c r="R59" s="217"/>
      <c r="S59" s="217"/>
      <c r="T59" s="217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7">
        <f t="shared" ref="U59:U67" ca="1" si="18">+L59-T59</f>
        <v>1</v>
      </c>
      <c r="V59" s="217">
        <f t="shared" ref="V59:V67" ca="1" si="19">ROUNDDOWN(T59/J59,0)</f>
        <v>0</v>
      </c>
      <c r="W59" s="217"/>
      <c r="X59" s="217"/>
      <c r="Y59" s="217"/>
      <c r="Z59" s="217"/>
      <c r="AA59" s="217"/>
      <c r="AB59" s="221"/>
      <c r="AC59" s="220">
        <v>2.6840000000000002</v>
      </c>
      <c r="AD59" s="217"/>
      <c r="AE59" s="220"/>
      <c r="AF59" s="220"/>
      <c r="AG59" s="223"/>
      <c r="AH59" s="223"/>
      <c r="AI59" s="223"/>
      <c r="AJ59" s="224" t="s">
        <v>677</v>
      </c>
      <c r="AK59" s="223"/>
      <c r="AL59" s="225"/>
      <c r="AM59" s="223"/>
      <c r="AN59" s="223"/>
      <c r="AO59" s="223"/>
      <c r="AP59" s="223"/>
      <c r="AQ59" s="223"/>
      <c r="AR59" s="223"/>
      <c r="AS59" s="223"/>
      <c r="AT59" s="223"/>
      <c r="AU59" s="217">
        <v>0</v>
      </c>
      <c r="AV59" s="217">
        <v>1</v>
      </c>
      <c r="AW59" s="217">
        <v>0</v>
      </c>
      <c r="AX59" s="217">
        <v>0</v>
      </c>
      <c r="AY59" s="217">
        <v>0</v>
      </c>
      <c r="AZ59" s="217">
        <v>0</v>
      </c>
      <c r="BA59" s="217">
        <v>0</v>
      </c>
      <c r="BB59" s="217" t="s">
        <v>692</v>
      </c>
      <c r="BC59" s="217"/>
      <c r="BD59" s="217"/>
      <c r="BE59" s="212" t="s">
        <v>3026</v>
      </c>
      <c r="BF59" s="217">
        <v>1</v>
      </c>
      <c r="BG59" s="230">
        <v>46240</v>
      </c>
      <c r="BH59" s="212">
        <f t="shared" ref="BH59:BH67" si="20">+L59-BF59</f>
        <v>0</v>
      </c>
      <c r="BI59" s="212" t="s">
        <v>2478</v>
      </c>
      <c r="BJ59" s="217">
        <v>1</v>
      </c>
      <c r="BK59" s="231">
        <v>46240</v>
      </c>
      <c r="BL59" s="226"/>
      <c r="BM59" s="226"/>
      <c r="BN59" s="227"/>
      <c r="BO59" s="226"/>
      <c r="BP59" s="226"/>
      <c r="BQ59" s="226"/>
      <c r="BR59" s="226"/>
      <c r="BS59" s="226"/>
      <c r="BT59" s="227"/>
      <c r="BU59" s="226"/>
      <c r="BV59" s="226"/>
      <c r="BW59" s="226"/>
      <c r="BX59" s="226"/>
      <c r="BY59" s="226"/>
      <c r="BZ59" s="227"/>
      <c r="CA59" s="226"/>
      <c r="CB59" s="226"/>
      <c r="CC59" s="226"/>
      <c r="CD59" s="226"/>
      <c r="CE59" s="226"/>
      <c r="CF59" s="227"/>
      <c r="CG59" s="226"/>
      <c r="CH59" s="226"/>
      <c r="CI59" s="226"/>
      <c r="CJ59" s="212">
        <f t="shared" ref="CJ59:CJ67" si="21">+L59-BJ59</f>
        <v>0</v>
      </c>
    </row>
    <row r="60" spans="1:88" ht="13.5" customHeight="1">
      <c r="A60" s="217">
        <v>51</v>
      </c>
      <c r="B60" s="217" t="s">
        <v>3451</v>
      </c>
      <c r="C60" s="217" t="s">
        <v>3452</v>
      </c>
      <c r="D60" s="218" t="s">
        <v>2477</v>
      </c>
      <c r="E60" s="217" t="s">
        <v>3430</v>
      </c>
      <c r="F60" s="217" t="s">
        <v>3144</v>
      </c>
      <c r="G60" s="218" t="s">
        <v>2476</v>
      </c>
      <c r="H60" s="220">
        <v>3922</v>
      </c>
      <c r="I60" s="217" t="s">
        <v>702</v>
      </c>
      <c r="J60" s="217">
        <v>1</v>
      </c>
      <c r="K60" s="217"/>
      <c r="L60" s="217">
        <v>1</v>
      </c>
      <c r="M60" s="220">
        <v>154.6</v>
      </c>
      <c r="N60" s="220">
        <v>154.6</v>
      </c>
      <c r="O60" s="217" t="s">
        <v>674</v>
      </c>
      <c r="P60" s="217" t="s">
        <v>11</v>
      </c>
      <c r="Q60" s="217" t="s">
        <v>786</v>
      </c>
      <c r="R60" s="217"/>
      <c r="S60" s="217"/>
      <c r="T60" s="21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7">
        <f t="shared" ca="1" si="18"/>
        <v>1</v>
      </c>
      <c r="V60" s="217">
        <f t="shared" ca="1" si="19"/>
        <v>0</v>
      </c>
      <c r="W60" s="217"/>
      <c r="X60" s="217"/>
      <c r="Y60" s="217"/>
      <c r="Z60" s="217"/>
      <c r="AA60" s="217"/>
      <c r="AB60" s="221"/>
      <c r="AC60" s="220">
        <v>2.6829999999999998</v>
      </c>
      <c r="AD60" s="217"/>
      <c r="AE60" s="220"/>
      <c r="AF60" s="220"/>
      <c r="AG60" s="223"/>
      <c r="AH60" s="223"/>
      <c r="AI60" s="223"/>
      <c r="AJ60" s="224" t="s">
        <v>677</v>
      </c>
      <c r="AK60" s="223"/>
      <c r="AL60" s="225"/>
      <c r="AM60" s="223"/>
      <c r="AN60" s="223"/>
      <c r="AO60" s="223"/>
      <c r="AP60" s="223"/>
      <c r="AQ60" s="223"/>
      <c r="AR60" s="223"/>
      <c r="AS60" s="223"/>
      <c r="AT60" s="223"/>
      <c r="AU60" s="217">
        <v>0</v>
      </c>
      <c r="AV60" s="217">
        <v>1</v>
      </c>
      <c r="AW60" s="217">
        <v>0</v>
      </c>
      <c r="AX60" s="217">
        <v>0</v>
      </c>
      <c r="AY60" s="217">
        <v>0</v>
      </c>
      <c r="AZ60" s="217">
        <v>0</v>
      </c>
      <c r="BA60" s="217">
        <v>0</v>
      </c>
      <c r="BB60" s="217" t="s">
        <v>692</v>
      </c>
      <c r="BC60" s="217"/>
      <c r="BD60" s="217"/>
      <c r="BE60" s="212" t="s">
        <v>3026</v>
      </c>
      <c r="BF60" s="217">
        <v>1</v>
      </c>
      <c r="BG60" s="230">
        <v>46240</v>
      </c>
      <c r="BH60" s="212">
        <f t="shared" si="20"/>
        <v>0</v>
      </c>
      <c r="BI60" s="212" t="s">
        <v>2478</v>
      </c>
      <c r="BJ60" s="217">
        <v>1</v>
      </c>
      <c r="BK60" s="231">
        <v>46240</v>
      </c>
      <c r="BL60" s="226"/>
      <c r="BM60" s="226"/>
      <c r="BN60" s="227"/>
      <c r="BO60" s="226"/>
      <c r="BP60" s="226"/>
      <c r="BQ60" s="226"/>
      <c r="BR60" s="226"/>
      <c r="BS60" s="226"/>
      <c r="BT60" s="227"/>
      <c r="BU60" s="226"/>
      <c r="BV60" s="226"/>
      <c r="BW60" s="226"/>
      <c r="BX60" s="226"/>
      <c r="BY60" s="226"/>
      <c r="BZ60" s="227"/>
      <c r="CA60" s="226"/>
      <c r="CB60" s="226"/>
      <c r="CC60" s="226"/>
      <c r="CD60" s="226"/>
      <c r="CE60" s="226"/>
      <c r="CF60" s="227"/>
      <c r="CG60" s="226"/>
      <c r="CH60" s="226"/>
      <c r="CI60" s="226"/>
      <c r="CJ60" s="212">
        <f t="shared" si="21"/>
        <v>0</v>
      </c>
    </row>
    <row r="61" spans="1:88" ht="13.5" customHeight="1">
      <c r="A61" s="217">
        <v>52</v>
      </c>
      <c r="B61" s="217" t="s">
        <v>3451</v>
      </c>
      <c r="C61" s="217" t="s">
        <v>3452</v>
      </c>
      <c r="D61" s="218" t="s">
        <v>2477</v>
      </c>
      <c r="E61" s="217" t="s">
        <v>3440</v>
      </c>
      <c r="F61" s="217" t="s">
        <v>3145</v>
      </c>
      <c r="G61" s="218" t="s">
        <v>2480</v>
      </c>
      <c r="H61" s="220">
        <v>3924</v>
      </c>
      <c r="I61" s="217" t="s">
        <v>702</v>
      </c>
      <c r="J61" s="217">
        <v>1</v>
      </c>
      <c r="K61" s="217"/>
      <c r="L61" s="217">
        <v>1</v>
      </c>
      <c r="M61" s="220">
        <v>288.8</v>
      </c>
      <c r="N61" s="220">
        <v>288.8</v>
      </c>
      <c r="O61" s="217" t="s">
        <v>674</v>
      </c>
      <c r="P61" s="217" t="s">
        <v>11</v>
      </c>
      <c r="Q61" s="217" t="s">
        <v>786</v>
      </c>
      <c r="R61" s="217"/>
      <c r="S61" s="217"/>
      <c r="T61" s="21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7">
        <f t="shared" ca="1" si="18"/>
        <v>1</v>
      </c>
      <c r="V61" s="217">
        <f t="shared" ca="1" si="19"/>
        <v>0</v>
      </c>
      <c r="W61" s="217"/>
      <c r="X61" s="217"/>
      <c r="Y61" s="217"/>
      <c r="Z61" s="217"/>
      <c r="AA61" s="217"/>
      <c r="AB61" s="221"/>
      <c r="AC61" s="220">
        <v>3.07</v>
      </c>
      <c r="AD61" s="217"/>
      <c r="AE61" s="220"/>
      <c r="AF61" s="220"/>
      <c r="AG61" s="223"/>
      <c r="AH61" s="223"/>
      <c r="AI61" s="223"/>
      <c r="AJ61" s="224" t="s">
        <v>677</v>
      </c>
      <c r="AK61" s="223"/>
      <c r="AL61" s="225"/>
      <c r="AM61" s="223"/>
      <c r="AN61" s="223"/>
      <c r="AO61" s="223"/>
      <c r="AP61" s="223"/>
      <c r="AQ61" s="223"/>
      <c r="AR61" s="223"/>
      <c r="AS61" s="223"/>
      <c r="AT61" s="223"/>
      <c r="AU61" s="217">
        <v>0</v>
      </c>
      <c r="AV61" s="217">
        <v>1</v>
      </c>
      <c r="AW61" s="217">
        <v>0</v>
      </c>
      <c r="AX61" s="217">
        <v>0</v>
      </c>
      <c r="AY61" s="217">
        <v>0</v>
      </c>
      <c r="AZ61" s="217">
        <v>0</v>
      </c>
      <c r="BA61" s="217">
        <v>0</v>
      </c>
      <c r="BB61" s="217" t="s">
        <v>692</v>
      </c>
      <c r="BC61" s="217"/>
      <c r="BD61" s="217"/>
      <c r="BE61" s="212" t="s">
        <v>3028</v>
      </c>
      <c r="BF61" s="217">
        <v>1</v>
      </c>
      <c r="BG61" s="230">
        <v>46240</v>
      </c>
      <c r="BH61" s="212">
        <f t="shared" si="20"/>
        <v>0</v>
      </c>
      <c r="BI61" s="212" t="s">
        <v>2481</v>
      </c>
      <c r="BJ61" s="217">
        <v>1</v>
      </c>
      <c r="BK61" s="231">
        <v>46240</v>
      </c>
      <c r="BL61" s="226"/>
      <c r="BM61" s="226"/>
      <c r="BN61" s="227"/>
      <c r="BO61" s="226"/>
      <c r="BP61" s="226"/>
      <c r="BQ61" s="226"/>
      <c r="BR61" s="226"/>
      <c r="BS61" s="226"/>
      <c r="BT61" s="227"/>
      <c r="BU61" s="226"/>
      <c r="BV61" s="226"/>
      <c r="BW61" s="226"/>
      <c r="BX61" s="226"/>
      <c r="BY61" s="226"/>
      <c r="BZ61" s="227"/>
      <c r="CA61" s="226"/>
      <c r="CB61" s="226"/>
      <c r="CC61" s="226"/>
      <c r="CD61" s="226"/>
      <c r="CE61" s="226"/>
      <c r="CF61" s="227"/>
      <c r="CG61" s="226"/>
      <c r="CH61" s="226"/>
      <c r="CI61" s="226"/>
      <c r="CJ61" s="212">
        <f t="shared" si="21"/>
        <v>0</v>
      </c>
    </row>
    <row r="62" spans="1:88" ht="13.5" customHeight="1">
      <c r="A62" s="217">
        <v>53</v>
      </c>
      <c r="B62" s="217" t="s">
        <v>3451</v>
      </c>
      <c r="C62" s="217" t="s">
        <v>3452</v>
      </c>
      <c r="D62" s="218" t="s">
        <v>2477</v>
      </c>
      <c r="E62" s="217" t="s">
        <v>3441</v>
      </c>
      <c r="F62" s="217" t="s">
        <v>3146</v>
      </c>
      <c r="G62" s="218" t="s">
        <v>2476</v>
      </c>
      <c r="H62" s="220">
        <v>3923</v>
      </c>
      <c r="I62" s="217" t="s">
        <v>702</v>
      </c>
      <c r="J62" s="217">
        <v>2</v>
      </c>
      <c r="K62" s="217"/>
      <c r="L62" s="217">
        <v>2</v>
      </c>
      <c r="M62" s="220">
        <v>154.6</v>
      </c>
      <c r="N62" s="220">
        <v>309.3</v>
      </c>
      <c r="O62" s="217" t="s">
        <v>674</v>
      </c>
      <c r="P62" s="217" t="s">
        <v>11</v>
      </c>
      <c r="Q62" s="217" t="s">
        <v>786</v>
      </c>
      <c r="R62" s="217"/>
      <c r="S62" s="217"/>
      <c r="T62" s="21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7">
        <f t="shared" ca="1" si="18"/>
        <v>2</v>
      </c>
      <c r="V62" s="217">
        <f t="shared" ca="1" si="19"/>
        <v>0</v>
      </c>
      <c r="W62" s="217"/>
      <c r="X62" s="217"/>
      <c r="Y62" s="217"/>
      <c r="Z62" s="217"/>
      <c r="AA62" s="217"/>
      <c r="AB62" s="221"/>
      <c r="AC62" s="220">
        <v>5.3680000000000003</v>
      </c>
      <c r="AD62" s="217"/>
      <c r="AE62" s="220"/>
      <c r="AF62" s="220"/>
      <c r="AG62" s="223"/>
      <c r="AH62" s="223"/>
      <c r="AI62" s="223"/>
      <c r="AJ62" s="224" t="s">
        <v>677</v>
      </c>
      <c r="AK62" s="223"/>
      <c r="AL62" s="225"/>
      <c r="AM62" s="223"/>
      <c r="AN62" s="223"/>
      <c r="AO62" s="223"/>
      <c r="AP62" s="223"/>
      <c r="AQ62" s="223"/>
      <c r="AR62" s="223"/>
      <c r="AS62" s="223"/>
      <c r="AT62" s="223"/>
      <c r="AU62" s="217">
        <v>0</v>
      </c>
      <c r="AV62" s="217">
        <v>1</v>
      </c>
      <c r="AW62" s="217">
        <v>0</v>
      </c>
      <c r="AX62" s="217">
        <v>0</v>
      </c>
      <c r="AY62" s="217">
        <v>0</v>
      </c>
      <c r="AZ62" s="217">
        <v>0</v>
      </c>
      <c r="BA62" s="217">
        <v>0</v>
      </c>
      <c r="BB62" s="217" t="s">
        <v>692</v>
      </c>
      <c r="BC62" s="217"/>
      <c r="BD62" s="217"/>
      <c r="BE62" s="212" t="s">
        <v>3026</v>
      </c>
      <c r="BF62" s="217">
        <v>2</v>
      </c>
      <c r="BG62" s="230">
        <v>46240</v>
      </c>
      <c r="BH62" s="212">
        <f t="shared" si="20"/>
        <v>0</v>
      </c>
      <c r="BI62" s="212" t="s">
        <v>2478</v>
      </c>
      <c r="BJ62" s="217">
        <v>2</v>
      </c>
      <c r="BK62" s="231">
        <v>46240</v>
      </c>
      <c r="BL62" s="226"/>
      <c r="BM62" s="226"/>
      <c r="BN62" s="227"/>
      <c r="BO62" s="226"/>
      <c r="BP62" s="226"/>
      <c r="BQ62" s="226"/>
      <c r="BR62" s="226"/>
      <c r="BS62" s="226"/>
      <c r="BT62" s="227"/>
      <c r="BU62" s="226"/>
      <c r="BV62" s="226"/>
      <c r="BW62" s="226"/>
      <c r="BX62" s="226"/>
      <c r="BY62" s="226"/>
      <c r="BZ62" s="227"/>
      <c r="CA62" s="226"/>
      <c r="CB62" s="226"/>
      <c r="CC62" s="226"/>
      <c r="CD62" s="226"/>
      <c r="CE62" s="226"/>
      <c r="CF62" s="227"/>
      <c r="CG62" s="226"/>
      <c r="CH62" s="226"/>
      <c r="CI62" s="226"/>
      <c r="CJ62" s="212">
        <f t="shared" si="21"/>
        <v>0</v>
      </c>
    </row>
    <row r="63" spans="1:88" ht="13.5" customHeight="1">
      <c r="A63" s="217">
        <v>54</v>
      </c>
      <c r="B63" s="217" t="s">
        <v>3451</v>
      </c>
      <c r="C63" s="217" t="s">
        <v>3452</v>
      </c>
      <c r="D63" s="218" t="s">
        <v>2588</v>
      </c>
      <c r="E63" s="217" t="s">
        <v>3449</v>
      </c>
      <c r="F63" s="217" t="s">
        <v>3151</v>
      </c>
      <c r="G63" s="218" t="s">
        <v>2637</v>
      </c>
      <c r="H63" s="220">
        <v>4416</v>
      </c>
      <c r="I63" s="217" t="s">
        <v>702</v>
      </c>
      <c r="J63" s="217">
        <v>1</v>
      </c>
      <c r="K63" s="217"/>
      <c r="L63" s="217">
        <v>1</v>
      </c>
      <c r="M63" s="220">
        <v>662.6</v>
      </c>
      <c r="N63" s="220">
        <v>662.6</v>
      </c>
      <c r="O63" s="217" t="s">
        <v>674</v>
      </c>
      <c r="P63" s="217" t="s">
        <v>13</v>
      </c>
      <c r="Q63" s="217" t="s">
        <v>786</v>
      </c>
      <c r="R63" s="217"/>
      <c r="S63" s="217"/>
      <c r="T63" s="21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7">
        <f t="shared" ca="1" si="18"/>
        <v>1</v>
      </c>
      <c r="V63" s="217">
        <f t="shared" ca="1" si="19"/>
        <v>0</v>
      </c>
      <c r="W63" s="217"/>
      <c r="X63" s="217"/>
      <c r="Y63" s="217"/>
      <c r="Z63" s="217"/>
      <c r="AA63" s="217"/>
      <c r="AB63" s="221"/>
      <c r="AC63" s="220">
        <v>14.221</v>
      </c>
      <c r="AD63" s="217"/>
      <c r="AE63" s="220"/>
      <c r="AF63" s="220"/>
      <c r="AG63" s="223"/>
      <c r="AH63" s="223"/>
      <c r="AI63" s="223"/>
      <c r="AJ63" s="224" t="s">
        <v>677</v>
      </c>
      <c r="AK63" s="223"/>
      <c r="AL63" s="225"/>
      <c r="AM63" s="223"/>
      <c r="AN63" s="223"/>
      <c r="AO63" s="223"/>
      <c r="AP63" s="223"/>
      <c r="AQ63" s="223"/>
      <c r="AR63" s="223"/>
      <c r="AS63" s="223"/>
      <c r="AT63" s="223"/>
      <c r="AU63" s="217">
        <v>0</v>
      </c>
      <c r="AV63" s="217">
        <v>1</v>
      </c>
      <c r="AW63" s="217">
        <v>0</v>
      </c>
      <c r="AX63" s="217">
        <v>1</v>
      </c>
      <c r="AY63" s="217">
        <v>0</v>
      </c>
      <c r="AZ63" s="217">
        <v>0</v>
      </c>
      <c r="BA63" s="217">
        <v>0</v>
      </c>
      <c r="BB63" s="217" t="s">
        <v>692</v>
      </c>
      <c r="BC63" s="217"/>
      <c r="BD63" s="217"/>
      <c r="BE63" s="212" t="s">
        <v>2964</v>
      </c>
      <c r="BF63" s="217">
        <v>1</v>
      </c>
      <c r="BG63" s="230">
        <v>46240</v>
      </c>
      <c r="BH63" s="212">
        <f t="shared" si="20"/>
        <v>0</v>
      </c>
      <c r="BI63" s="212" t="s">
        <v>2384</v>
      </c>
      <c r="BJ63" s="217">
        <v>1</v>
      </c>
      <c r="BK63" s="231">
        <v>46240</v>
      </c>
      <c r="BL63" s="226"/>
      <c r="BM63" s="226"/>
      <c r="BN63" s="227"/>
      <c r="BO63" s="226"/>
      <c r="BP63" s="226"/>
      <c r="BQ63" s="226"/>
      <c r="BR63" s="226"/>
      <c r="BS63" s="226"/>
      <c r="BT63" s="227"/>
      <c r="BU63" s="226"/>
      <c r="BV63" s="226"/>
      <c r="BW63" s="226"/>
      <c r="BX63" s="226"/>
      <c r="BY63" s="226"/>
      <c r="BZ63" s="227"/>
      <c r="CA63" s="226"/>
      <c r="CB63" s="226"/>
      <c r="CC63" s="226"/>
      <c r="CD63" s="226"/>
      <c r="CE63" s="226"/>
      <c r="CF63" s="227"/>
      <c r="CG63" s="226"/>
      <c r="CH63" s="226"/>
      <c r="CI63" s="226"/>
      <c r="CJ63" s="212">
        <f t="shared" si="21"/>
        <v>0</v>
      </c>
    </row>
    <row r="64" spans="1:88" ht="13.5" customHeight="1">
      <c r="A64" s="217">
        <v>55</v>
      </c>
      <c r="B64" s="217" t="s">
        <v>3451</v>
      </c>
      <c r="C64" s="217" t="s">
        <v>3452</v>
      </c>
      <c r="D64" s="218" t="s">
        <v>2588</v>
      </c>
      <c r="E64" s="217" t="s">
        <v>3444</v>
      </c>
      <c r="F64" s="217" t="s">
        <v>3147</v>
      </c>
      <c r="G64" s="218" t="s">
        <v>2590</v>
      </c>
      <c r="H64" s="220">
        <v>4416</v>
      </c>
      <c r="I64" s="217" t="s">
        <v>702</v>
      </c>
      <c r="J64" s="217">
        <v>2</v>
      </c>
      <c r="K64" s="217"/>
      <c r="L64" s="217">
        <v>2</v>
      </c>
      <c r="M64" s="220">
        <v>828.6</v>
      </c>
      <c r="N64" s="220">
        <v>1657.1</v>
      </c>
      <c r="O64" s="217" t="s">
        <v>674</v>
      </c>
      <c r="P64" s="217" t="s">
        <v>13</v>
      </c>
      <c r="Q64" s="217" t="s">
        <v>786</v>
      </c>
      <c r="R64" s="217"/>
      <c r="S64" s="217"/>
      <c r="T64" s="21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7">
        <f t="shared" ca="1" si="18"/>
        <v>2</v>
      </c>
      <c r="V64" s="217">
        <f t="shared" ca="1" si="19"/>
        <v>0</v>
      </c>
      <c r="W64" s="217"/>
      <c r="X64" s="217"/>
      <c r="Y64" s="217"/>
      <c r="Z64" s="217"/>
      <c r="AA64" s="217"/>
      <c r="AB64" s="221"/>
      <c r="AC64" s="220">
        <v>35.511000000000003</v>
      </c>
      <c r="AD64" s="217"/>
      <c r="AE64" s="220"/>
      <c r="AF64" s="220"/>
      <c r="AG64" s="223"/>
      <c r="AH64" s="223"/>
      <c r="AI64" s="223"/>
      <c r="AJ64" s="224" t="s">
        <v>677</v>
      </c>
      <c r="AK64" s="223"/>
      <c r="AL64" s="225"/>
      <c r="AM64" s="223"/>
      <c r="AN64" s="223"/>
      <c r="AO64" s="223"/>
      <c r="AP64" s="223"/>
      <c r="AQ64" s="223"/>
      <c r="AR64" s="223"/>
      <c r="AS64" s="223"/>
      <c r="AT64" s="223"/>
      <c r="AU64" s="217">
        <v>0</v>
      </c>
      <c r="AV64" s="217">
        <v>1</v>
      </c>
      <c r="AW64" s="217">
        <v>0</v>
      </c>
      <c r="AX64" s="217">
        <v>1</v>
      </c>
      <c r="AY64" s="217">
        <v>0</v>
      </c>
      <c r="AZ64" s="217">
        <v>0</v>
      </c>
      <c r="BA64" s="217">
        <v>0</v>
      </c>
      <c r="BB64" s="217" t="s">
        <v>692</v>
      </c>
      <c r="BC64" s="217"/>
      <c r="BD64" s="217"/>
      <c r="BE64" s="212" t="s">
        <v>2964</v>
      </c>
      <c r="BF64" s="217">
        <v>2</v>
      </c>
      <c r="BG64" s="230">
        <v>46240</v>
      </c>
      <c r="BH64" s="212">
        <f t="shared" si="20"/>
        <v>0</v>
      </c>
      <c r="BI64" s="212" t="s">
        <v>2384</v>
      </c>
      <c r="BJ64" s="217">
        <v>2</v>
      </c>
      <c r="BK64" s="231">
        <v>46240</v>
      </c>
      <c r="BL64" s="226"/>
      <c r="BM64" s="226"/>
      <c r="BN64" s="227"/>
      <c r="BO64" s="226"/>
      <c r="BP64" s="226"/>
      <c r="BQ64" s="226"/>
      <c r="BR64" s="226"/>
      <c r="BS64" s="226"/>
      <c r="BT64" s="227"/>
      <c r="BU64" s="226"/>
      <c r="BV64" s="226"/>
      <c r="BW64" s="226"/>
      <c r="BX64" s="226"/>
      <c r="BY64" s="226"/>
      <c r="BZ64" s="227"/>
      <c r="CA64" s="226"/>
      <c r="CB64" s="226"/>
      <c r="CC64" s="226"/>
      <c r="CD64" s="226"/>
      <c r="CE64" s="226"/>
      <c r="CF64" s="227"/>
      <c r="CG64" s="226"/>
      <c r="CH64" s="226"/>
      <c r="CI64" s="226"/>
      <c r="CJ64" s="212">
        <f t="shared" si="21"/>
        <v>0</v>
      </c>
    </row>
    <row r="65" spans="1:88" ht="13.5" customHeight="1">
      <c r="A65" s="217">
        <v>56</v>
      </c>
      <c r="B65" s="217" t="s">
        <v>3451</v>
      </c>
      <c r="C65" s="217" t="s">
        <v>3452</v>
      </c>
      <c r="D65" s="218" t="s">
        <v>2588</v>
      </c>
      <c r="E65" s="217" t="s">
        <v>3453</v>
      </c>
      <c r="F65" s="217" t="s">
        <v>3148</v>
      </c>
      <c r="G65" s="218" t="s">
        <v>2644</v>
      </c>
      <c r="H65" s="220">
        <v>4416</v>
      </c>
      <c r="I65" s="217" t="s">
        <v>702</v>
      </c>
      <c r="J65" s="217">
        <v>1</v>
      </c>
      <c r="K65" s="217"/>
      <c r="L65" s="217">
        <v>1</v>
      </c>
      <c r="M65" s="220">
        <v>745.6</v>
      </c>
      <c r="N65" s="220">
        <v>745.6</v>
      </c>
      <c r="O65" s="217" t="s">
        <v>674</v>
      </c>
      <c r="P65" s="217" t="s">
        <v>13</v>
      </c>
      <c r="Q65" s="217" t="s">
        <v>786</v>
      </c>
      <c r="R65" s="217"/>
      <c r="S65" s="217"/>
      <c r="T65" s="21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7">
        <f t="shared" ca="1" si="18"/>
        <v>1</v>
      </c>
      <c r="V65" s="217">
        <f t="shared" ca="1" si="19"/>
        <v>0</v>
      </c>
      <c r="W65" s="217"/>
      <c r="X65" s="217"/>
      <c r="Y65" s="217"/>
      <c r="Z65" s="217"/>
      <c r="AA65" s="217"/>
      <c r="AB65" s="221"/>
      <c r="AC65" s="220">
        <v>15.988</v>
      </c>
      <c r="AD65" s="217"/>
      <c r="AE65" s="220"/>
      <c r="AF65" s="220"/>
      <c r="AG65" s="223"/>
      <c r="AH65" s="223"/>
      <c r="AI65" s="223"/>
      <c r="AJ65" s="224" t="s">
        <v>677</v>
      </c>
      <c r="AK65" s="223"/>
      <c r="AL65" s="225"/>
      <c r="AM65" s="223"/>
      <c r="AN65" s="223"/>
      <c r="AO65" s="223"/>
      <c r="AP65" s="223"/>
      <c r="AQ65" s="223"/>
      <c r="AR65" s="223"/>
      <c r="AS65" s="223"/>
      <c r="AT65" s="223"/>
      <c r="AU65" s="217">
        <v>0</v>
      </c>
      <c r="AV65" s="217">
        <v>1</v>
      </c>
      <c r="AW65" s="217">
        <v>0</v>
      </c>
      <c r="AX65" s="217">
        <v>1</v>
      </c>
      <c r="AY65" s="217">
        <v>0</v>
      </c>
      <c r="AZ65" s="217">
        <v>0</v>
      </c>
      <c r="BA65" s="217">
        <v>0</v>
      </c>
      <c r="BB65" s="217" t="s">
        <v>692</v>
      </c>
      <c r="BC65" s="217"/>
      <c r="BD65" s="217"/>
      <c r="BE65" s="212" t="s">
        <v>2964</v>
      </c>
      <c r="BF65" s="217">
        <v>1</v>
      </c>
      <c r="BG65" s="230">
        <v>46240</v>
      </c>
      <c r="BH65" s="212">
        <f t="shared" si="20"/>
        <v>0</v>
      </c>
      <c r="BI65" s="212" t="s">
        <v>2384</v>
      </c>
      <c r="BJ65" s="217">
        <v>1</v>
      </c>
      <c r="BK65" s="231">
        <v>46240</v>
      </c>
      <c r="BL65" s="226"/>
      <c r="BM65" s="226"/>
      <c r="BN65" s="227"/>
      <c r="BO65" s="226"/>
      <c r="BP65" s="226"/>
      <c r="BQ65" s="226"/>
      <c r="BR65" s="226"/>
      <c r="BS65" s="226"/>
      <c r="BT65" s="227"/>
      <c r="BU65" s="226"/>
      <c r="BV65" s="226"/>
      <c r="BW65" s="226"/>
      <c r="BX65" s="226"/>
      <c r="BY65" s="226"/>
      <c r="BZ65" s="227"/>
      <c r="CA65" s="226"/>
      <c r="CB65" s="226"/>
      <c r="CC65" s="226"/>
      <c r="CD65" s="226"/>
      <c r="CE65" s="226"/>
      <c r="CF65" s="227"/>
      <c r="CG65" s="226"/>
      <c r="CH65" s="226"/>
      <c r="CI65" s="226"/>
      <c r="CJ65" s="212">
        <f t="shared" si="21"/>
        <v>0</v>
      </c>
    </row>
    <row r="66" spans="1:88" ht="13.5" customHeight="1">
      <c r="A66" s="217">
        <v>57</v>
      </c>
      <c r="B66" s="217" t="s">
        <v>3451</v>
      </c>
      <c r="C66" s="217" t="s">
        <v>3452</v>
      </c>
      <c r="D66" s="218" t="s">
        <v>2588</v>
      </c>
      <c r="E66" s="217" t="s">
        <v>3454</v>
      </c>
      <c r="F66" s="217" t="s">
        <v>3149</v>
      </c>
      <c r="G66" s="218" t="s">
        <v>2646</v>
      </c>
      <c r="H66" s="220">
        <v>4416</v>
      </c>
      <c r="I66" s="217" t="s">
        <v>702</v>
      </c>
      <c r="J66" s="217">
        <v>1</v>
      </c>
      <c r="K66" s="217"/>
      <c r="L66" s="217">
        <v>1</v>
      </c>
      <c r="M66" s="220">
        <v>704.1</v>
      </c>
      <c r="N66" s="220">
        <v>704.1</v>
      </c>
      <c r="O66" s="217" t="s">
        <v>674</v>
      </c>
      <c r="P66" s="217" t="s">
        <v>13</v>
      </c>
      <c r="Q66" s="217" t="s">
        <v>786</v>
      </c>
      <c r="R66" s="217"/>
      <c r="S66" s="217"/>
      <c r="T66" s="21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7">
        <f t="shared" ca="1" si="18"/>
        <v>1</v>
      </c>
      <c r="V66" s="217">
        <f t="shared" ca="1" si="19"/>
        <v>0</v>
      </c>
      <c r="W66" s="217"/>
      <c r="X66" s="217"/>
      <c r="Y66" s="217"/>
      <c r="Z66" s="217"/>
      <c r="AA66" s="217"/>
      <c r="AB66" s="221"/>
      <c r="AC66" s="220">
        <v>15.105</v>
      </c>
      <c r="AD66" s="217"/>
      <c r="AE66" s="220"/>
      <c r="AF66" s="220"/>
      <c r="AG66" s="223"/>
      <c r="AH66" s="223"/>
      <c r="AI66" s="223"/>
      <c r="AJ66" s="224" t="s">
        <v>677</v>
      </c>
      <c r="AK66" s="223"/>
      <c r="AL66" s="225"/>
      <c r="AM66" s="223"/>
      <c r="AN66" s="223"/>
      <c r="AO66" s="223"/>
      <c r="AP66" s="223"/>
      <c r="AQ66" s="223"/>
      <c r="AR66" s="223"/>
      <c r="AS66" s="223"/>
      <c r="AT66" s="223"/>
      <c r="AU66" s="217">
        <v>0</v>
      </c>
      <c r="AV66" s="217">
        <v>1</v>
      </c>
      <c r="AW66" s="217">
        <v>0</v>
      </c>
      <c r="AX66" s="217">
        <v>1</v>
      </c>
      <c r="AY66" s="217">
        <v>0</v>
      </c>
      <c r="AZ66" s="217">
        <v>0</v>
      </c>
      <c r="BA66" s="217">
        <v>0</v>
      </c>
      <c r="BB66" s="217" t="s">
        <v>692</v>
      </c>
      <c r="BC66" s="217"/>
      <c r="BD66" s="217"/>
      <c r="BE66" s="212" t="s">
        <v>2964</v>
      </c>
      <c r="BF66" s="217">
        <v>1</v>
      </c>
      <c r="BG66" s="230">
        <v>46240</v>
      </c>
      <c r="BH66" s="212">
        <f t="shared" si="20"/>
        <v>0</v>
      </c>
      <c r="BI66" s="212" t="s">
        <v>2384</v>
      </c>
      <c r="BJ66" s="217">
        <v>1</v>
      </c>
      <c r="BK66" s="231">
        <v>46240</v>
      </c>
      <c r="BL66" s="226"/>
      <c r="BM66" s="226"/>
      <c r="BN66" s="227"/>
      <c r="BO66" s="226"/>
      <c r="BP66" s="226"/>
      <c r="BQ66" s="226"/>
      <c r="BR66" s="226"/>
      <c r="BS66" s="226"/>
      <c r="BT66" s="227"/>
      <c r="BU66" s="226"/>
      <c r="BV66" s="226"/>
      <c r="BW66" s="226"/>
      <c r="BX66" s="226"/>
      <c r="BY66" s="226"/>
      <c r="BZ66" s="227"/>
      <c r="CA66" s="226"/>
      <c r="CB66" s="226"/>
      <c r="CC66" s="226"/>
      <c r="CD66" s="226"/>
      <c r="CE66" s="226"/>
      <c r="CF66" s="227"/>
      <c r="CG66" s="226"/>
      <c r="CH66" s="226"/>
      <c r="CI66" s="226"/>
      <c r="CJ66" s="212">
        <f t="shared" si="21"/>
        <v>0</v>
      </c>
    </row>
    <row r="67" spans="1:88" ht="13.5" customHeight="1">
      <c r="A67" s="217">
        <v>58</v>
      </c>
      <c r="B67" s="217" t="s">
        <v>3451</v>
      </c>
      <c r="C67" s="217" t="s">
        <v>3452</v>
      </c>
      <c r="D67" s="218" t="s">
        <v>2588</v>
      </c>
      <c r="E67" s="217" t="s">
        <v>3455</v>
      </c>
      <c r="F67" s="217" t="s">
        <v>3150</v>
      </c>
      <c r="G67" s="218" t="s">
        <v>2617</v>
      </c>
      <c r="H67" s="220">
        <v>4416</v>
      </c>
      <c r="I67" s="217" t="s">
        <v>702</v>
      </c>
      <c r="J67" s="217">
        <v>1</v>
      </c>
      <c r="K67" s="217"/>
      <c r="L67" s="217">
        <v>1</v>
      </c>
      <c r="M67" s="220">
        <v>752</v>
      </c>
      <c r="N67" s="220">
        <v>752</v>
      </c>
      <c r="O67" s="217" t="s">
        <v>674</v>
      </c>
      <c r="P67" s="217" t="s">
        <v>13</v>
      </c>
      <c r="Q67" s="217" t="s">
        <v>786</v>
      </c>
      <c r="R67" s="217"/>
      <c r="S67" s="217"/>
      <c r="T67" s="21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7">
        <f t="shared" ca="1" si="18"/>
        <v>1</v>
      </c>
      <c r="V67" s="217">
        <f t="shared" ca="1" si="19"/>
        <v>0</v>
      </c>
      <c r="W67" s="217"/>
      <c r="X67" s="217"/>
      <c r="Y67" s="217"/>
      <c r="Z67" s="217"/>
      <c r="AA67" s="217"/>
      <c r="AB67" s="221"/>
      <c r="AC67" s="220">
        <v>16.123000000000001</v>
      </c>
      <c r="AD67" s="217"/>
      <c r="AE67" s="220"/>
      <c r="AF67" s="220"/>
      <c r="AG67" s="223"/>
      <c r="AH67" s="223"/>
      <c r="AI67" s="223"/>
      <c r="AJ67" s="224" t="s">
        <v>677</v>
      </c>
      <c r="AK67" s="223"/>
      <c r="AL67" s="225"/>
      <c r="AM67" s="223"/>
      <c r="AN67" s="223"/>
      <c r="AO67" s="223"/>
      <c r="AP67" s="223"/>
      <c r="AQ67" s="223"/>
      <c r="AR67" s="223"/>
      <c r="AS67" s="223"/>
      <c r="AT67" s="223"/>
      <c r="AU67" s="217">
        <v>0</v>
      </c>
      <c r="AV67" s="217">
        <v>1</v>
      </c>
      <c r="AW67" s="217">
        <v>0</v>
      </c>
      <c r="AX67" s="217">
        <v>1</v>
      </c>
      <c r="AY67" s="217">
        <v>0</v>
      </c>
      <c r="AZ67" s="217">
        <v>0</v>
      </c>
      <c r="BA67" s="217">
        <v>0</v>
      </c>
      <c r="BB67" s="217" t="s">
        <v>692</v>
      </c>
      <c r="BC67" s="217"/>
      <c r="BD67" s="217"/>
      <c r="BE67" s="212" t="s">
        <v>2964</v>
      </c>
      <c r="BF67" s="217">
        <v>1</v>
      </c>
      <c r="BG67" s="230">
        <v>46240</v>
      </c>
      <c r="BH67" s="212">
        <f t="shared" si="20"/>
        <v>0</v>
      </c>
      <c r="BI67" s="212" t="s">
        <v>2384</v>
      </c>
      <c r="BJ67" s="217">
        <v>1</v>
      </c>
      <c r="BK67" s="231">
        <v>46240</v>
      </c>
      <c r="BL67" s="226"/>
      <c r="BM67" s="226"/>
      <c r="BN67" s="227"/>
      <c r="BO67" s="226"/>
      <c r="BP67" s="226"/>
      <c r="BQ67" s="226"/>
      <c r="BR67" s="226"/>
      <c r="BS67" s="226"/>
      <c r="BT67" s="227"/>
      <c r="BU67" s="226"/>
      <c r="BV67" s="226"/>
      <c r="BW67" s="226"/>
      <c r="BX67" s="226"/>
      <c r="BY67" s="226"/>
      <c r="BZ67" s="227"/>
      <c r="CA67" s="226"/>
      <c r="CB67" s="226"/>
      <c r="CC67" s="226"/>
      <c r="CD67" s="226"/>
      <c r="CE67" s="226"/>
      <c r="CF67" s="227"/>
      <c r="CG67" s="226"/>
      <c r="CH67" s="226"/>
      <c r="CI67" s="226"/>
      <c r="CJ67" s="212">
        <f t="shared" si="21"/>
        <v>0</v>
      </c>
    </row>
    <row r="68" spans="1:88" ht="13.5" customHeight="1">
      <c r="A68" s="214">
        <v>59</v>
      </c>
      <c r="B68" s="214" t="s">
        <v>3456</v>
      </c>
      <c r="C68" s="214" t="s">
        <v>3457</v>
      </c>
      <c r="D68" s="215" t="s">
        <v>2588</v>
      </c>
      <c r="E68" s="214"/>
      <c r="F68" s="214"/>
      <c r="G68" s="215" t="s">
        <v>3458</v>
      </c>
      <c r="H68" s="214"/>
      <c r="I68" s="214"/>
      <c r="J68" s="214"/>
      <c r="K68" s="214">
        <v>1</v>
      </c>
      <c r="L68" s="214"/>
      <c r="M68" s="216">
        <v>5094</v>
      </c>
      <c r="N68" s="216">
        <v>5094</v>
      </c>
      <c r="O68" s="214" t="s">
        <v>674</v>
      </c>
      <c r="P68" s="214"/>
      <c r="Q68" s="214"/>
      <c r="R68" s="214" t="s">
        <v>3951</v>
      </c>
      <c r="S68" s="214"/>
      <c r="T68" s="214"/>
      <c r="U68" s="214"/>
      <c r="V68" s="214"/>
      <c r="W68" s="214">
        <f ca="1">_xlfn.MINIFS(V:V,C:C,C68,AE:AE,"",AB:AB,"")</f>
        <v>0</v>
      </c>
      <c r="X68" s="214">
        <f ca="1">SUMIFS(T:T,C:C,C68,AE:AE,"")/SUMIFS(L:L,C:C,C68,AE:AE,"",AB:AB,"")</f>
        <v>7.6923076923076927E-2</v>
      </c>
      <c r="Y68" s="214"/>
      <c r="Z68" s="214"/>
      <c r="AA68" s="214"/>
      <c r="AB68" s="216"/>
      <c r="AC68" s="216">
        <v>104.26</v>
      </c>
      <c r="AD68" s="235" t="s">
        <v>3428</v>
      </c>
      <c r="AE68" s="214" t="s">
        <v>675</v>
      </c>
      <c r="AF68" s="214" t="s">
        <v>676</v>
      </c>
      <c r="AG68" s="214"/>
      <c r="AH68" s="214"/>
      <c r="AI68" s="214"/>
      <c r="AJ68" s="214" t="s">
        <v>677</v>
      </c>
      <c r="AK68" s="214"/>
      <c r="AL68" s="214"/>
      <c r="AM68" s="214"/>
      <c r="AN68" s="214"/>
      <c r="AO68" s="214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 t="s">
        <v>692</v>
      </c>
      <c r="BC68" s="214"/>
      <c r="BD68" s="214"/>
      <c r="BE68" s="214"/>
      <c r="BF68" s="214"/>
      <c r="BG68" s="214"/>
      <c r="BH68" s="214"/>
      <c r="BI68" s="214"/>
      <c r="BJ68" s="214"/>
      <c r="BK68" s="214"/>
      <c r="BL68" s="214"/>
      <c r="BM68" s="214"/>
      <c r="BN68" s="214"/>
      <c r="BO68" s="214"/>
      <c r="BP68" s="214"/>
      <c r="BQ68" s="214"/>
      <c r="BR68" s="214"/>
      <c r="BS68" s="214"/>
      <c r="BT68" s="214"/>
      <c r="BU68" s="214"/>
      <c r="BV68" s="214"/>
      <c r="BW68" s="214"/>
      <c r="BX68" s="214"/>
      <c r="BY68" s="214"/>
      <c r="BZ68" s="214"/>
      <c r="CA68" s="214"/>
      <c r="CB68" s="214"/>
      <c r="CC68" s="214"/>
      <c r="CD68" s="214"/>
      <c r="CE68" s="214"/>
      <c r="CF68" s="214"/>
      <c r="CG68" s="214"/>
      <c r="CH68" s="214"/>
      <c r="CI68" s="214"/>
      <c r="CJ68" s="214"/>
    </row>
    <row r="69" spans="1:88" ht="13.5" customHeight="1">
      <c r="A69" s="217">
        <v>60</v>
      </c>
      <c r="B69" s="217" t="s">
        <v>3456</v>
      </c>
      <c r="C69" s="217" t="s">
        <v>3457</v>
      </c>
      <c r="D69" s="218" t="s">
        <v>2477</v>
      </c>
      <c r="E69" s="217" t="s">
        <v>3429</v>
      </c>
      <c r="F69" s="217" t="s">
        <v>3152</v>
      </c>
      <c r="G69" s="218" t="s">
        <v>2476</v>
      </c>
      <c r="H69" s="220">
        <v>3923</v>
      </c>
      <c r="I69" s="217" t="s">
        <v>702</v>
      </c>
      <c r="J69" s="217">
        <v>1</v>
      </c>
      <c r="K69" s="217"/>
      <c r="L69" s="217">
        <v>1</v>
      </c>
      <c r="M69" s="220">
        <v>154.6</v>
      </c>
      <c r="N69" s="220">
        <v>154.6</v>
      </c>
      <c r="O69" s="217" t="s">
        <v>674</v>
      </c>
      <c r="P69" s="217" t="s">
        <v>11</v>
      </c>
      <c r="Q69" s="217" t="s">
        <v>786</v>
      </c>
      <c r="R69" s="217"/>
      <c r="S69" s="217"/>
      <c r="T69" s="21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7">
        <f t="shared" ref="U69:U78" ca="1" si="22">+L69-T69</f>
        <v>1</v>
      </c>
      <c r="V69" s="217">
        <f t="shared" ref="V69:V78" ca="1" si="23">ROUNDDOWN(T69/J69,0)</f>
        <v>0</v>
      </c>
      <c r="W69" s="217"/>
      <c r="X69" s="217"/>
      <c r="Y69" s="217"/>
      <c r="Z69" s="217"/>
      <c r="AA69" s="217"/>
      <c r="AB69" s="221"/>
      <c r="AC69" s="220">
        <v>2.6840000000000002</v>
      </c>
      <c r="AD69" s="217"/>
      <c r="AE69" s="220"/>
      <c r="AF69" s="220"/>
      <c r="AG69" s="223"/>
      <c r="AH69" s="223"/>
      <c r="AI69" s="223"/>
      <c r="AJ69" s="224" t="s">
        <v>677</v>
      </c>
      <c r="AK69" s="223"/>
      <c r="AL69" s="225"/>
      <c r="AM69" s="223"/>
      <c r="AN69" s="223"/>
      <c r="AO69" s="223"/>
      <c r="AP69" s="223"/>
      <c r="AQ69" s="223"/>
      <c r="AR69" s="223"/>
      <c r="AS69" s="223"/>
      <c r="AT69" s="223"/>
      <c r="AU69" s="217">
        <v>0</v>
      </c>
      <c r="AV69" s="217">
        <v>1</v>
      </c>
      <c r="AW69" s="217">
        <v>0</v>
      </c>
      <c r="AX69" s="217">
        <v>0</v>
      </c>
      <c r="AY69" s="217">
        <v>0</v>
      </c>
      <c r="AZ69" s="217">
        <v>0</v>
      </c>
      <c r="BA69" s="217">
        <v>0</v>
      </c>
      <c r="BB69" s="217" t="s">
        <v>692</v>
      </c>
      <c r="BC69" s="217"/>
      <c r="BD69" s="217"/>
      <c r="BE69" s="212" t="s">
        <v>3026</v>
      </c>
      <c r="BF69" s="217">
        <v>1</v>
      </c>
      <c r="BG69" s="230">
        <v>46240</v>
      </c>
      <c r="BH69" s="212">
        <f t="shared" ref="BH69:BH78" si="24">+L69-BF69</f>
        <v>0</v>
      </c>
      <c r="BI69" s="212" t="s">
        <v>2478</v>
      </c>
      <c r="BJ69" s="217">
        <v>1</v>
      </c>
      <c r="BK69" s="231">
        <v>46240</v>
      </c>
      <c r="BL69" s="226"/>
      <c r="BM69" s="226"/>
      <c r="BN69" s="227"/>
      <c r="BO69" s="226"/>
      <c r="BP69" s="226"/>
      <c r="BQ69" s="226"/>
      <c r="BR69" s="226"/>
      <c r="BS69" s="226"/>
      <c r="BT69" s="227"/>
      <c r="BU69" s="226"/>
      <c r="BV69" s="226"/>
      <c r="BW69" s="226"/>
      <c r="BX69" s="226"/>
      <c r="BY69" s="226"/>
      <c r="BZ69" s="227"/>
      <c r="CA69" s="226"/>
      <c r="CB69" s="226"/>
      <c r="CC69" s="226"/>
      <c r="CD69" s="226"/>
      <c r="CE69" s="226"/>
      <c r="CF69" s="227"/>
      <c r="CG69" s="226"/>
      <c r="CH69" s="226"/>
      <c r="CI69" s="226"/>
      <c r="CJ69" s="212">
        <f t="shared" ref="CJ69:CJ78" si="25">+L69-BJ69</f>
        <v>0</v>
      </c>
    </row>
    <row r="70" spans="1:88" ht="13.5" customHeight="1">
      <c r="A70" s="217">
        <v>61</v>
      </c>
      <c r="B70" s="217" t="s">
        <v>3456</v>
      </c>
      <c r="C70" s="217" t="s">
        <v>3457</v>
      </c>
      <c r="D70" s="218" t="s">
        <v>2477</v>
      </c>
      <c r="E70" s="217" t="s">
        <v>3430</v>
      </c>
      <c r="F70" s="217" t="s">
        <v>3153</v>
      </c>
      <c r="G70" s="218" t="s">
        <v>2476</v>
      </c>
      <c r="H70" s="220">
        <v>3922</v>
      </c>
      <c r="I70" s="217" t="s">
        <v>702</v>
      </c>
      <c r="J70" s="217">
        <v>1</v>
      </c>
      <c r="K70" s="217"/>
      <c r="L70" s="217">
        <v>1</v>
      </c>
      <c r="M70" s="220">
        <v>154.6</v>
      </c>
      <c r="N70" s="220">
        <v>154.6</v>
      </c>
      <c r="O70" s="217" t="s">
        <v>674</v>
      </c>
      <c r="P70" s="217" t="s">
        <v>11</v>
      </c>
      <c r="Q70" s="217" t="s">
        <v>786</v>
      </c>
      <c r="R70" s="217"/>
      <c r="S70" s="217"/>
      <c r="T70" s="21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7">
        <f t="shared" ca="1" si="22"/>
        <v>1</v>
      </c>
      <c r="V70" s="217">
        <f t="shared" ca="1" si="23"/>
        <v>0</v>
      </c>
      <c r="W70" s="217"/>
      <c r="X70" s="217"/>
      <c r="Y70" s="217"/>
      <c r="Z70" s="217"/>
      <c r="AA70" s="217"/>
      <c r="AB70" s="221"/>
      <c r="AC70" s="220">
        <v>2.6829999999999998</v>
      </c>
      <c r="AD70" s="217"/>
      <c r="AE70" s="220"/>
      <c r="AF70" s="220"/>
      <c r="AG70" s="223"/>
      <c r="AH70" s="223"/>
      <c r="AI70" s="223"/>
      <c r="AJ70" s="224" t="s">
        <v>677</v>
      </c>
      <c r="AK70" s="223"/>
      <c r="AL70" s="225"/>
      <c r="AM70" s="223"/>
      <c r="AN70" s="223"/>
      <c r="AO70" s="223"/>
      <c r="AP70" s="223"/>
      <c r="AQ70" s="223"/>
      <c r="AR70" s="223"/>
      <c r="AS70" s="223"/>
      <c r="AT70" s="223"/>
      <c r="AU70" s="217">
        <v>0</v>
      </c>
      <c r="AV70" s="217">
        <v>1</v>
      </c>
      <c r="AW70" s="217">
        <v>0</v>
      </c>
      <c r="AX70" s="217">
        <v>0</v>
      </c>
      <c r="AY70" s="217">
        <v>0</v>
      </c>
      <c r="AZ70" s="217">
        <v>0</v>
      </c>
      <c r="BA70" s="217">
        <v>0</v>
      </c>
      <c r="BB70" s="217" t="s">
        <v>692</v>
      </c>
      <c r="BC70" s="217"/>
      <c r="BD70" s="217"/>
      <c r="BE70" s="212" t="s">
        <v>3026</v>
      </c>
      <c r="BF70" s="217">
        <v>1</v>
      </c>
      <c r="BG70" s="230">
        <v>46240</v>
      </c>
      <c r="BH70" s="212">
        <f t="shared" si="24"/>
        <v>0</v>
      </c>
      <c r="BI70" s="212" t="s">
        <v>2478</v>
      </c>
      <c r="BJ70" s="217">
        <v>1</v>
      </c>
      <c r="BK70" s="231">
        <v>46240</v>
      </c>
      <c r="BL70" s="226"/>
      <c r="BM70" s="226"/>
      <c r="BN70" s="227"/>
      <c r="BO70" s="226"/>
      <c r="BP70" s="226"/>
      <c r="BQ70" s="226"/>
      <c r="BR70" s="226"/>
      <c r="BS70" s="226"/>
      <c r="BT70" s="227"/>
      <c r="BU70" s="226"/>
      <c r="BV70" s="226"/>
      <c r="BW70" s="226"/>
      <c r="BX70" s="226"/>
      <c r="BY70" s="226"/>
      <c r="BZ70" s="227"/>
      <c r="CA70" s="226"/>
      <c r="CB70" s="226"/>
      <c r="CC70" s="226"/>
      <c r="CD70" s="226"/>
      <c r="CE70" s="226"/>
      <c r="CF70" s="227"/>
      <c r="CG70" s="226"/>
      <c r="CH70" s="226"/>
      <c r="CI70" s="226"/>
      <c r="CJ70" s="212">
        <f t="shared" si="25"/>
        <v>0</v>
      </c>
    </row>
    <row r="71" spans="1:88" ht="13.5" customHeight="1">
      <c r="A71" s="217">
        <v>62</v>
      </c>
      <c r="B71" s="217" t="s">
        <v>3456</v>
      </c>
      <c r="C71" s="217" t="s">
        <v>3457</v>
      </c>
      <c r="D71" s="218" t="s">
        <v>2477</v>
      </c>
      <c r="E71" s="217" t="s">
        <v>3459</v>
      </c>
      <c r="F71" s="217" t="s">
        <v>3154</v>
      </c>
      <c r="G71" s="218" t="s">
        <v>2480</v>
      </c>
      <c r="H71" s="220">
        <v>3516</v>
      </c>
      <c r="I71" s="217" t="s">
        <v>702</v>
      </c>
      <c r="J71" s="217">
        <v>1</v>
      </c>
      <c r="K71" s="217"/>
      <c r="L71" s="217">
        <v>1</v>
      </c>
      <c r="M71" s="220">
        <v>258.8</v>
      </c>
      <c r="N71" s="220">
        <v>258.8</v>
      </c>
      <c r="O71" s="217" t="s">
        <v>674</v>
      </c>
      <c r="P71" s="217" t="s">
        <v>11</v>
      </c>
      <c r="Q71" s="217" t="s">
        <v>786</v>
      </c>
      <c r="R71" s="217"/>
      <c r="S71" s="217"/>
      <c r="T71" s="21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7">
        <f t="shared" ca="1" si="22"/>
        <v>1</v>
      </c>
      <c r="V71" s="217">
        <f t="shared" ca="1" si="23"/>
        <v>0</v>
      </c>
      <c r="W71" s="217"/>
      <c r="X71" s="217"/>
      <c r="Y71" s="217"/>
      <c r="Z71" s="217"/>
      <c r="AA71" s="217"/>
      <c r="AB71" s="221"/>
      <c r="AC71" s="220">
        <v>2.7509999999999999</v>
      </c>
      <c r="AD71" s="217"/>
      <c r="AE71" s="220"/>
      <c r="AF71" s="220"/>
      <c r="AG71" s="223"/>
      <c r="AH71" s="223"/>
      <c r="AI71" s="223"/>
      <c r="AJ71" s="224" t="s">
        <v>677</v>
      </c>
      <c r="AK71" s="223"/>
      <c r="AL71" s="225"/>
      <c r="AM71" s="223"/>
      <c r="AN71" s="223"/>
      <c r="AO71" s="223"/>
      <c r="AP71" s="223"/>
      <c r="AQ71" s="223"/>
      <c r="AR71" s="223"/>
      <c r="AS71" s="223"/>
      <c r="AT71" s="223"/>
      <c r="AU71" s="217">
        <v>0</v>
      </c>
      <c r="AV71" s="217">
        <v>1</v>
      </c>
      <c r="AW71" s="217">
        <v>0</v>
      </c>
      <c r="AX71" s="217">
        <v>0</v>
      </c>
      <c r="AY71" s="217">
        <v>0</v>
      </c>
      <c r="AZ71" s="217">
        <v>0</v>
      </c>
      <c r="BA71" s="217">
        <v>0</v>
      </c>
      <c r="BB71" s="217" t="s">
        <v>692</v>
      </c>
      <c r="BC71" s="217"/>
      <c r="BD71" s="217"/>
      <c r="BE71" s="212" t="s">
        <v>3028</v>
      </c>
      <c r="BF71" s="217">
        <v>1</v>
      </c>
      <c r="BG71" s="230">
        <v>46240</v>
      </c>
      <c r="BH71" s="212">
        <f t="shared" si="24"/>
        <v>0</v>
      </c>
      <c r="BI71" s="212" t="s">
        <v>2481</v>
      </c>
      <c r="BJ71" s="217">
        <v>1</v>
      </c>
      <c r="BK71" s="231">
        <v>46240</v>
      </c>
      <c r="BL71" s="226"/>
      <c r="BM71" s="226"/>
      <c r="BN71" s="227"/>
      <c r="BO71" s="226"/>
      <c r="BP71" s="226"/>
      <c r="BQ71" s="226"/>
      <c r="BR71" s="226"/>
      <c r="BS71" s="226"/>
      <c r="BT71" s="227"/>
      <c r="BU71" s="226"/>
      <c r="BV71" s="226"/>
      <c r="BW71" s="226"/>
      <c r="BX71" s="226"/>
      <c r="BY71" s="226"/>
      <c r="BZ71" s="227"/>
      <c r="CA71" s="226"/>
      <c r="CB71" s="226"/>
      <c r="CC71" s="226"/>
      <c r="CD71" s="226"/>
      <c r="CE71" s="226"/>
      <c r="CF71" s="227"/>
      <c r="CG71" s="226"/>
      <c r="CH71" s="226"/>
      <c r="CI71" s="226"/>
      <c r="CJ71" s="212">
        <f t="shared" si="25"/>
        <v>0</v>
      </c>
    </row>
    <row r="72" spans="1:88" ht="13.5" customHeight="1">
      <c r="A72" s="217">
        <v>63</v>
      </c>
      <c r="B72" s="217" t="s">
        <v>3456</v>
      </c>
      <c r="C72" s="217" t="s">
        <v>3457</v>
      </c>
      <c r="D72" s="218" t="s">
        <v>2477</v>
      </c>
      <c r="E72" s="217" t="s">
        <v>3460</v>
      </c>
      <c r="F72" s="217" t="s">
        <v>3155</v>
      </c>
      <c r="G72" s="218" t="s">
        <v>2476</v>
      </c>
      <c r="H72" s="220">
        <v>3490</v>
      </c>
      <c r="I72" s="217" t="s">
        <v>702</v>
      </c>
      <c r="J72" s="217">
        <v>2</v>
      </c>
      <c r="K72" s="217"/>
      <c r="L72" s="217">
        <v>2</v>
      </c>
      <c r="M72" s="220">
        <v>137.6</v>
      </c>
      <c r="N72" s="220">
        <v>275.10000000000002</v>
      </c>
      <c r="O72" s="217" t="s">
        <v>674</v>
      </c>
      <c r="P72" s="217" t="s">
        <v>11</v>
      </c>
      <c r="Q72" s="217" t="s">
        <v>786</v>
      </c>
      <c r="R72" s="217"/>
      <c r="S72" s="217"/>
      <c r="T72" s="21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7">
        <f t="shared" ca="1" si="22"/>
        <v>2</v>
      </c>
      <c r="V72" s="217">
        <f t="shared" ca="1" si="23"/>
        <v>0</v>
      </c>
      <c r="W72" s="217"/>
      <c r="X72" s="217"/>
      <c r="Y72" s="217"/>
      <c r="Z72" s="217"/>
      <c r="AA72" s="217"/>
      <c r="AB72" s="221"/>
      <c r="AC72" s="220">
        <v>4.7759999999999998</v>
      </c>
      <c r="AD72" s="217"/>
      <c r="AE72" s="220"/>
      <c r="AF72" s="220"/>
      <c r="AG72" s="223"/>
      <c r="AH72" s="223"/>
      <c r="AI72" s="223"/>
      <c r="AJ72" s="224" t="s">
        <v>677</v>
      </c>
      <c r="AK72" s="223"/>
      <c r="AL72" s="225"/>
      <c r="AM72" s="223"/>
      <c r="AN72" s="223"/>
      <c r="AO72" s="223"/>
      <c r="AP72" s="223"/>
      <c r="AQ72" s="223"/>
      <c r="AR72" s="223"/>
      <c r="AS72" s="223"/>
      <c r="AT72" s="223"/>
      <c r="AU72" s="217">
        <v>0</v>
      </c>
      <c r="AV72" s="217">
        <v>1</v>
      </c>
      <c r="AW72" s="217">
        <v>0</v>
      </c>
      <c r="AX72" s="217">
        <v>0</v>
      </c>
      <c r="AY72" s="217">
        <v>0</v>
      </c>
      <c r="AZ72" s="217">
        <v>0</v>
      </c>
      <c r="BA72" s="217">
        <v>0</v>
      </c>
      <c r="BB72" s="217" t="s">
        <v>692</v>
      </c>
      <c r="BC72" s="217"/>
      <c r="BD72" s="217"/>
      <c r="BE72" s="212" t="s">
        <v>3026</v>
      </c>
      <c r="BF72" s="217">
        <v>2</v>
      </c>
      <c r="BG72" s="230">
        <v>46240</v>
      </c>
      <c r="BH72" s="212">
        <f t="shared" si="24"/>
        <v>0</v>
      </c>
      <c r="BI72" s="212" t="s">
        <v>2478</v>
      </c>
      <c r="BJ72" s="217">
        <v>2</v>
      </c>
      <c r="BK72" s="231">
        <v>46240</v>
      </c>
      <c r="BL72" s="226"/>
      <c r="BM72" s="226"/>
      <c r="BN72" s="227"/>
      <c r="BO72" s="226"/>
      <c r="BP72" s="226"/>
      <c r="BQ72" s="226"/>
      <c r="BR72" s="226"/>
      <c r="BS72" s="226"/>
      <c r="BT72" s="227"/>
      <c r="BU72" s="226"/>
      <c r="BV72" s="226"/>
      <c r="BW72" s="226"/>
      <c r="BX72" s="226"/>
      <c r="BY72" s="226"/>
      <c r="BZ72" s="227"/>
      <c r="CA72" s="226"/>
      <c r="CB72" s="226"/>
      <c r="CC72" s="226"/>
      <c r="CD72" s="226"/>
      <c r="CE72" s="226"/>
      <c r="CF72" s="227"/>
      <c r="CG72" s="226"/>
      <c r="CH72" s="226"/>
      <c r="CI72" s="226"/>
      <c r="CJ72" s="212">
        <f t="shared" si="25"/>
        <v>0</v>
      </c>
    </row>
    <row r="73" spans="1:88" ht="13.5" customHeight="1">
      <c r="A73" s="217">
        <v>64</v>
      </c>
      <c r="B73" s="217" t="s">
        <v>3456</v>
      </c>
      <c r="C73" s="217" t="s">
        <v>3457</v>
      </c>
      <c r="D73" s="218" t="s">
        <v>781</v>
      </c>
      <c r="E73" s="217" t="s">
        <v>1073</v>
      </c>
      <c r="F73" s="217" t="s">
        <v>3156</v>
      </c>
      <c r="G73" s="218" t="s">
        <v>2613</v>
      </c>
      <c r="H73" s="220">
        <v>815</v>
      </c>
      <c r="I73" s="217" t="s">
        <v>702</v>
      </c>
      <c r="J73" s="217">
        <v>1</v>
      </c>
      <c r="K73" s="217"/>
      <c r="L73" s="217">
        <v>1</v>
      </c>
      <c r="M73" s="220">
        <v>4.8</v>
      </c>
      <c r="N73" s="220">
        <v>4.8</v>
      </c>
      <c r="O73" s="217" t="s">
        <v>674</v>
      </c>
      <c r="P73" s="217" t="s">
        <v>13</v>
      </c>
      <c r="Q73" s="217" t="s">
        <v>703</v>
      </c>
      <c r="R73" s="217"/>
      <c r="S73" s="217"/>
      <c r="T73" s="21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7">
        <f t="shared" ca="1" si="22"/>
        <v>0</v>
      </c>
      <c r="V73" s="217">
        <f t="shared" ca="1" si="23"/>
        <v>1</v>
      </c>
      <c r="W73" s="217"/>
      <c r="X73" s="217"/>
      <c r="Y73" s="217"/>
      <c r="Z73" s="217"/>
      <c r="AA73" s="217"/>
      <c r="AB73" s="221"/>
      <c r="AC73" s="220">
        <v>0.16700000000000001</v>
      </c>
      <c r="AD73" s="217"/>
      <c r="AE73" s="220"/>
      <c r="AF73" s="220"/>
      <c r="AG73" s="223"/>
      <c r="AH73" s="223"/>
      <c r="AI73" s="223"/>
      <c r="AJ73" s="224" t="s">
        <v>677</v>
      </c>
      <c r="AK73" s="223"/>
      <c r="AL73" s="225"/>
      <c r="AM73" s="223"/>
      <c r="AN73" s="223"/>
      <c r="AO73" s="223"/>
      <c r="AP73" s="223"/>
      <c r="AQ73" s="223"/>
      <c r="AR73" s="223"/>
      <c r="AS73" s="223"/>
      <c r="AT73" s="223"/>
      <c r="AU73" s="217">
        <v>0</v>
      </c>
      <c r="AV73" s="217">
        <v>0</v>
      </c>
      <c r="AW73" s="217">
        <v>0</v>
      </c>
      <c r="AX73" s="217">
        <v>0</v>
      </c>
      <c r="AY73" s="217">
        <v>0</v>
      </c>
      <c r="AZ73" s="217">
        <v>0</v>
      </c>
      <c r="BA73" s="217">
        <v>0</v>
      </c>
      <c r="BB73" s="217" t="s">
        <v>692</v>
      </c>
      <c r="BC73" s="217"/>
      <c r="BD73" s="217"/>
      <c r="BE73" s="212" t="s">
        <v>3068</v>
      </c>
      <c r="BF73" s="217">
        <v>1</v>
      </c>
      <c r="BG73" s="230">
        <v>46240</v>
      </c>
      <c r="BH73" s="212">
        <f t="shared" si="24"/>
        <v>0</v>
      </c>
      <c r="BI73" s="212" t="s">
        <v>2529</v>
      </c>
      <c r="BJ73" s="217">
        <v>1</v>
      </c>
      <c r="BK73" s="231">
        <v>46240</v>
      </c>
      <c r="BL73" s="226"/>
      <c r="BM73" s="226"/>
      <c r="BN73" s="227"/>
      <c r="BO73" s="226"/>
      <c r="BP73" s="226"/>
      <c r="BQ73" s="226"/>
      <c r="BR73" s="226"/>
      <c r="BS73" s="226"/>
      <c r="BT73" s="227"/>
      <c r="BU73" s="226"/>
      <c r="BV73" s="226"/>
      <c r="BW73" s="226"/>
      <c r="BX73" s="226"/>
      <c r="BY73" s="226"/>
      <c r="BZ73" s="227"/>
      <c r="CA73" s="226"/>
      <c r="CB73" s="226"/>
      <c r="CC73" s="226"/>
      <c r="CD73" s="226"/>
      <c r="CE73" s="226"/>
      <c r="CF73" s="227"/>
      <c r="CG73" s="226"/>
      <c r="CH73" s="226"/>
      <c r="CI73" s="226"/>
      <c r="CJ73" s="212">
        <f t="shared" si="25"/>
        <v>0</v>
      </c>
    </row>
    <row r="74" spans="1:88" ht="13.5" customHeight="1">
      <c r="A74" s="217">
        <v>65</v>
      </c>
      <c r="B74" s="217" t="s">
        <v>3456</v>
      </c>
      <c r="C74" s="217" t="s">
        <v>3457</v>
      </c>
      <c r="D74" s="218" t="s">
        <v>2588</v>
      </c>
      <c r="E74" s="217" t="s">
        <v>3442</v>
      </c>
      <c r="F74" s="217" t="s">
        <v>3159</v>
      </c>
      <c r="G74" s="218" t="s">
        <v>2628</v>
      </c>
      <c r="H74" s="220">
        <v>4416</v>
      </c>
      <c r="I74" s="217" t="s">
        <v>702</v>
      </c>
      <c r="J74" s="217">
        <v>1</v>
      </c>
      <c r="K74" s="217"/>
      <c r="L74" s="217">
        <v>1</v>
      </c>
      <c r="M74" s="220">
        <v>330.6</v>
      </c>
      <c r="N74" s="220">
        <v>330.6</v>
      </c>
      <c r="O74" s="217" t="s">
        <v>674</v>
      </c>
      <c r="P74" s="217" t="s">
        <v>13</v>
      </c>
      <c r="Q74" s="217" t="s">
        <v>786</v>
      </c>
      <c r="R74" s="217"/>
      <c r="S74" s="217"/>
      <c r="T74" s="21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7">
        <f t="shared" ca="1" si="22"/>
        <v>1</v>
      </c>
      <c r="V74" s="217">
        <f t="shared" ca="1" si="23"/>
        <v>0</v>
      </c>
      <c r="W74" s="217"/>
      <c r="X74" s="217"/>
      <c r="Y74" s="217"/>
      <c r="Z74" s="217"/>
      <c r="AA74" s="217"/>
      <c r="AB74" s="221"/>
      <c r="AC74" s="220">
        <v>7.1520000000000001</v>
      </c>
      <c r="AD74" s="217"/>
      <c r="AE74" s="220"/>
      <c r="AF74" s="220"/>
      <c r="AG74" s="223"/>
      <c r="AH74" s="223"/>
      <c r="AI74" s="223"/>
      <c r="AJ74" s="224" t="s">
        <v>677</v>
      </c>
      <c r="AK74" s="223"/>
      <c r="AL74" s="225"/>
      <c r="AM74" s="223"/>
      <c r="AN74" s="223"/>
      <c r="AO74" s="223"/>
      <c r="AP74" s="223"/>
      <c r="AQ74" s="223"/>
      <c r="AR74" s="223"/>
      <c r="AS74" s="223"/>
      <c r="AT74" s="223"/>
      <c r="AU74" s="217">
        <v>0</v>
      </c>
      <c r="AV74" s="217">
        <v>1</v>
      </c>
      <c r="AW74" s="217">
        <v>0</v>
      </c>
      <c r="AX74" s="217">
        <v>1</v>
      </c>
      <c r="AY74" s="217">
        <v>0</v>
      </c>
      <c r="AZ74" s="217">
        <v>0</v>
      </c>
      <c r="BA74" s="217">
        <v>0</v>
      </c>
      <c r="BB74" s="217" t="s">
        <v>692</v>
      </c>
      <c r="BC74" s="217"/>
      <c r="BD74" s="217"/>
      <c r="BE74" s="212" t="s">
        <v>2964</v>
      </c>
      <c r="BF74" s="217">
        <v>1</v>
      </c>
      <c r="BG74" s="230">
        <v>46240</v>
      </c>
      <c r="BH74" s="212">
        <f t="shared" si="24"/>
        <v>0</v>
      </c>
      <c r="BI74" s="212" t="s">
        <v>2384</v>
      </c>
      <c r="BJ74" s="217">
        <v>1</v>
      </c>
      <c r="BK74" s="231">
        <v>46240</v>
      </c>
      <c r="BL74" s="226"/>
      <c r="BM74" s="226"/>
      <c r="BN74" s="227"/>
      <c r="BO74" s="226"/>
      <c r="BP74" s="226"/>
      <c r="BQ74" s="226"/>
      <c r="BR74" s="226"/>
      <c r="BS74" s="226"/>
      <c r="BT74" s="227"/>
      <c r="BU74" s="226"/>
      <c r="BV74" s="226"/>
      <c r="BW74" s="226"/>
      <c r="BX74" s="226"/>
      <c r="BY74" s="226"/>
      <c r="BZ74" s="227"/>
      <c r="CA74" s="226"/>
      <c r="CB74" s="226"/>
      <c r="CC74" s="226"/>
      <c r="CD74" s="226"/>
      <c r="CE74" s="226"/>
      <c r="CF74" s="227"/>
      <c r="CG74" s="226"/>
      <c r="CH74" s="226"/>
      <c r="CI74" s="226"/>
      <c r="CJ74" s="212">
        <f t="shared" si="25"/>
        <v>0</v>
      </c>
    </row>
    <row r="75" spans="1:88" ht="13.5" customHeight="1">
      <c r="A75" s="217">
        <v>66</v>
      </c>
      <c r="B75" s="217" t="s">
        <v>3456</v>
      </c>
      <c r="C75" s="217" t="s">
        <v>3457</v>
      </c>
      <c r="D75" s="218" t="s">
        <v>2588</v>
      </c>
      <c r="E75" s="217" t="s">
        <v>3461</v>
      </c>
      <c r="F75" s="217" t="s">
        <v>3161</v>
      </c>
      <c r="G75" s="218" t="s">
        <v>2630</v>
      </c>
      <c r="H75" s="220">
        <v>4059</v>
      </c>
      <c r="I75" s="217" t="s">
        <v>702</v>
      </c>
      <c r="J75" s="217">
        <v>1</v>
      </c>
      <c r="K75" s="217"/>
      <c r="L75" s="217">
        <v>1</v>
      </c>
      <c r="M75" s="220">
        <v>456.5</v>
      </c>
      <c r="N75" s="220">
        <v>456.5</v>
      </c>
      <c r="O75" s="217" t="s">
        <v>674</v>
      </c>
      <c r="P75" s="217" t="s">
        <v>13</v>
      </c>
      <c r="Q75" s="217" t="s">
        <v>786</v>
      </c>
      <c r="R75" s="217"/>
      <c r="S75" s="217"/>
      <c r="T75" s="21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7">
        <f t="shared" ca="1" si="22"/>
        <v>1</v>
      </c>
      <c r="V75" s="217">
        <f t="shared" ca="1" si="23"/>
        <v>0</v>
      </c>
      <c r="W75" s="217"/>
      <c r="X75" s="217"/>
      <c r="Y75" s="217"/>
      <c r="Z75" s="217"/>
      <c r="AA75" s="217"/>
      <c r="AB75" s="221"/>
      <c r="AC75" s="220">
        <v>9.83</v>
      </c>
      <c r="AD75" s="217"/>
      <c r="AE75" s="220"/>
      <c r="AF75" s="220"/>
      <c r="AG75" s="223"/>
      <c r="AH75" s="223"/>
      <c r="AI75" s="223"/>
      <c r="AJ75" s="224" t="s">
        <v>677</v>
      </c>
      <c r="AK75" s="223"/>
      <c r="AL75" s="225"/>
      <c r="AM75" s="223"/>
      <c r="AN75" s="223"/>
      <c r="AO75" s="223"/>
      <c r="AP75" s="223"/>
      <c r="AQ75" s="223"/>
      <c r="AR75" s="223"/>
      <c r="AS75" s="223"/>
      <c r="AT75" s="223"/>
      <c r="AU75" s="217">
        <v>0</v>
      </c>
      <c r="AV75" s="217">
        <v>1</v>
      </c>
      <c r="AW75" s="217">
        <v>0</v>
      </c>
      <c r="AX75" s="217">
        <v>1</v>
      </c>
      <c r="AY75" s="217">
        <v>0</v>
      </c>
      <c r="AZ75" s="217">
        <v>0</v>
      </c>
      <c r="BA75" s="217">
        <v>0</v>
      </c>
      <c r="BB75" s="217" t="s">
        <v>692</v>
      </c>
      <c r="BC75" s="217"/>
      <c r="BD75" s="217"/>
      <c r="BE75" s="212" t="s">
        <v>2964</v>
      </c>
      <c r="BF75" s="217">
        <v>1</v>
      </c>
      <c r="BG75" s="230">
        <v>46240</v>
      </c>
      <c r="BH75" s="212">
        <f t="shared" si="24"/>
        <v>0</v>
      </c>
      <c r="BI75" s="212" t="s">
        <v>2384</v>
      </c>
      <c r="BJ75" s="217">
        <v>1</v>
      </c>
      <c r="BK75" s="231">
        <v>46240</v>
      </c>
      <c r="BL75" s="226"/>
      <c r="BM75" s="226"/>
      <c r="BN75" s="227"/>
      <c r="BO75" s="226"/>
      <c r="BP75" s="226"/>
      <c r="BQ75" s="226"/>
      <c r="BR75" s="226"/>
      <c r="BS75" s="226"/>
      <c r="BT75" s="227"/>
      <c r="BU75" s="226"/>
      <c r="BV75" s="226"/>
      <c r="BW75" s="226"/>
      <c r="BX75" s="226"/>
      <c r="BY75" s="226"/>
      <c r="BZ75" s="227"/>
      <c r="CA75" s="226"/>
      <c r="CB75" s="226"/>
      <c r="CC75" s="226"/>
      <c r="CD75" s="226"/>
      <c r="CE75" s="226"/>
      <c r="CF75" s="227"/>
      <c r="CG75" s="226"/>
      <c r="CH75" s="226"/>
      <c r="CI75" s="226"/>
      <c r="CJ75" s="212">
        <f t="shared" si="25"/>
        <v>0</v>
      </c>
    </row>
    <row r="76" spans="1:88" ht="13.5" customHeight="1">
      <c r="A76" s="217">
        <v>67</v>
      </c>
      <c r="B76" s="217" t="s">
        <v>3456</v>
      </c>
      <c r="C76" s="217" t="s">
        <v>3457</v>
      </c>
      <c r="D76" s="218" t="s">
        <v>2588</v>
      </c>
      <c r="E76" s="217" t="s">
        <v>3462</v>
      </c>
      <c r="F76" s="217" t="s">
        <v>3157</v>
      </c>
      <c r="G76" s="218" t="s">
        <v>2590</v>
      </c>
      <c r="H76" s="220">
        <v>4059</v>
      </c>
      <c r="I76" s="217" t="s">
        <v>702</v>
      </c>
      <c r="J76" s="217">
        <v>3</v>
      </c>
      <c r="K76" s="217"/>
      <c r="L76" s="217">
        <v>3</v>
      </c>
      <c r="M76" s="220">
        <v>763.6</v>
      </c>
      <c r="N76" s="220">
        <v>2290.6999999999998</v>
      </c>
      <c r="O76" s="217" t="s">
        <v>674</v>
      </c>
      <c r="P76" s="217" t="s">
        <v>13</v>
      </c>
      <c r="Q76" s="217" t="s">
        <v>786</v>
      </c>
      <c r="R76" s="217"/>
      <c r="S76" s="217"/>
      <c r="T76" s="21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7">
        <f t="shared" ca="1" si="22"/>
        <v>3</v>
      </c>
      <c r="V76" s="217">
        <f t="shared" ca="1" si="23"/>
        <v>0</v>
      </c>
      <c r="W76" s="217"/>
      <c r="X76" s="217"/>
      <c r="Y76" s="217"/>
      <c r="Z76" s="217"/>
      <c r="AA76" s="217"/>
      <c r="AB76" s="221"/>
      <c r="AC76" s="220">
        <v>49.121000000000002</v>
      </c>
      <c r="AD76" s="217"/>
      <c r="AE76" s="220"/>
      <c r="AF76" s="220"/>
      <c r="AG76" s="223"/>
      <c r="AH76" s="223"/>
      <c r="AI76" s="223"/>
      <c r="AJ76" s="224" t="s">
        <v>677</v>
      </c>
      <c r="AK76" s="223"/>
      <c r="AL76" s="225"/>
      <c r="AM76" s="223"/>
      <c r="AN76" s="223"/>
      <c r="AO76" s="223"/>
      <c r="AP76" s="223"/>
      <c r="AQ76" s="223"/>
      <c r="AR76" s="223"/>
      <c r="AS76" s="223"/>
      <c r="AT76" s="223"/>
      <c r="AU76" s="217">
        <v>0</v>
      </c>
      <c r="AV76" s="217">
        <v>1</v>
      </c>
      <c r="AW76" s="217">
        <v>0</v>
      </c>
      <c r="AX76" s="217">
        <v>1</v>
      </c>
      <c r="AY76" s="217">
        <v>0</v>
      </c>
      <c r="AZ76" s="217">
        <v>0</v>
      </c>
      <c r="BA76" s="217">
        <v>0</v>
      </c>
      <c r="BB76" s="217" t="s">
        <v>692</v>
      </c>
      <c r="BC76" s="217"/>
      <c r="BD76" s="217"/>
      <c r="BE76" s="212" t="s">
        <v>2964</v>
      </c>
      <c r="BF76" s="217">
        <v>3</v>
      </c>
      <c r="BG76" s="230">
        <v>46240</v>
      </c>
      <c r="BH76" s="212">
        <f t="shared" si="24"/>
        <v>0</v>
      </c>
      <c r="BI76" s="212" t="s">
        <v>2384</v>
      </c>
      <c r="BJ76" s="217">
        <v>3</v>
      </c>
      <c r="BK76" s="231">
        <v>46240</v>
      </c>
      <c r="BL76" s="226"/>
      <c r="BM76" s="226"/>
      <c r="BN76" s="227"/>
      <c r="BO76" s="226"/>
      <c r="BP76" s="226"/>
      <c r="BQ76" s="226"/>
      <c r="BR76" s="226"/>
      <c r="BS76" s="226"/>
      <c r="BT76" s="227"/>
      <c r="BU76" s="226"/>
      <c r="BV76" s="226"/>
      <c r="BW76" s="226"/>
      <c r="BX76" s="226"/>
      <c r="BY76" s="226"/>
      <c r="BZ76" s="227"/>
      <c r="CA76" s="226"/>
      <c r="CB76" s="226"/>
      <c r="CC76" s="226"/>
      <c r="CD76" s="226"/>
      <c r="CE76" s="226"/>
      <c r="CF76" s="227"/>
      <c r="CG76" s="226"/>
      <c r="CH76" s="226"/>
      <c r="CI76" s="226"/>
      <c r="CJ76" s="212">
        <f t="shared" si="25"/>
        <v>0</v>
      </c>
    </row>
    <row r="77" spans="1:88" ht="13.5" customHeight="1">
      <c r="A77" s="217">
        <v>68</v>
      </c>
      <c r="B77" s="217" t="s">
        <v>3456</v>
      </c>
      <c r="C77" s="217" t="s">
        <v>3457</v>
      </c>
      <c r="D77" s="218" t="s">
        <v>2588</v>
      </c>
      <c r="E77" s="217" t="s">
        <v>3463</v>
      </c>
      <c r="F77" s="217" t="s">
        <v>3158</v>
      </c>
      <c r="G77" s="218" t="s">
        <v>2626</v>
      </c>
      <c r="H77" s="220">
        <v>4059</v>
      </c>
      <c r="I77" s="217" t="s">
        <v>702</v>
      </c>
      <c r="J77" s="217">
        <v>1</v>
      </c>
      <c r="K77" s="217"/>
      <c r="L77" s="217">
        <v>1</v>
      </c>
      <c r="M77" s="220">
        <v>348.8</v>
      </c>
      <c r="N77" s="220">
        <v>348.8</v>
      </c>
      <c r="O77" s="217" t="s">
        <v>674</v>
      </c>
      <c r="P77" s="217" t="s">
        <v>13</v>
      </c>
      <c r="Q77" s="217" t="s">
        <v>786</v>
      </c>
      <c r="R77" s="217"/>
      <c r="S77" s="217"/>
      <c r="T77" s="21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7">
        <f t="shared" ca="1" si="22"/>
        <v>1</v>
      </c>
      <c r="V77" s="217">
        <f t="shared" ca="1" si="23"/>
        <v>0</v>
      </c>
      <c r="W77" s="217"/>
      <c r="X77" s="217"/>
      <c r="Y77" s="217"/>
      <c r="Z77" s="217"/>
      <c r="AA77" s="217"/>
      <c r="AB77" s="221"/>
      <c r="AC77" s="220">
        <v>7.5339999999999998</v>
      </c>
      <c r="AD77" s="217"/>
      <c r="AE77" s="220"/>
      <c r="AF77" s="220"/>
      <c r="AG77" s="223"/>
      <c r="AH77" s="223"/>
      <c r="AI77" s="223"/>
      <c r="AJ77" s="224" t="s">
        <v>677</v>
      </c>
      <c r="AK77" s="223"/>
      <c r="AL77" s="225"/>
      <c r="AM77" s="223"/>
      <c r="AN77" s="223"/>
      <c r="AO77" s="223"/>
      <c r="AP77" s="223"/>
      <c r="AQ77" s="223"/>
      <c r="AR77" s="223"/>
      <c r="AS77" s="223"/>
      <c r="AT77" s="223"/>
      <c r="AU77" s="217">
        <v>0</v>
      </c>
      <c r="AV77" s="217">
        <v>1</v>
      </c>
      <c r="AW77" s="217">
        <v>0</v>
      </c>
      <c r="AX77" s="217">
        <v>1</v>
      </c>
      <c r="AY77" s="217">
        <v>0</v>
      </c>
      <c r="AZ77" s="217">
        <v>0</v>
      </c>
      <c r="BA77" s="217">
        <v>0</v>
      </c>
      <c r="BB77" s="217" t="s">
        <v>692</v>
      </c>
      <c r="BC77" s="217"/>
      <c r="BD77" s="217"/>
      <c r="BE77" s="212" t="s">
        <v>2964</v>
      </c>
      <c r="BF77" s="217">
        <v>1</v>
      </c>
      <c r="BG77" s="230">
        <v>46240</v>
      </c>
      <c r="BH77" s="212">
        <f t="shared" si="24"/>
        <v>0</v>
      </c>
      <c r="BI77" s="212" t="s">
        <v>2384</v>
      </c>
      <c r="BJ77" s="217">
        <v>1</v>
      </c>
      <c r="BK77" s="231">
        <v>46240</v>
      </c>
      <c r="BL77" s="226"/>
      <c r="BM77" s="226"/>
      <c r="BN77" s="227"/>
      <c r="BO77" s="226"/>
      <c r="BP77" s="226"/>
      <c r="BQ77" s="226"/>
      <c r="BR77" s="226"/>
      <c r="BS77" s="226"/>
      <c r="BT77" s="227"/>
      <c r="BU77" s="226"/>
      <c r="BV77" s="226"/>
      <c r="BW77" s="226"/>
      <c r="BX77" s="226"/>
      <c r="BY77" s="226"/>
      <c r="BZ77" s="227"/>
      <c r="CA77" s="226"/>
      <c r="CB77" s="226"/>
      <c r="CC77" s="226"/>
      <c r="CD77" s="226"/>
      <c r="CE77" s="226"/>
      <c r="CF77" s="227"/>
      <c r="CG77" s="226"/>
      <c r="CH77" s="226"/>
      <c r="CI77" s="226"/>
      <c r="CJ77" s="212">
        <f t="shared" si="25"/>
        <v>0</v>
      </c>
    </row>
    <row r="78" spans="1:88" ht="13.5" customHeight="1">
      <c r="A78" s="217">
        <v>69</v>
      </c>
      <c r="B78" s="217" t="s">
        <v>3456</v>
      </c>
      <c r="C78" s="217" t="s">
        <v>3457</v>
      </c>
      <c r="D78" s="218" t="s">
        <v>2588</v>
      </c>
      <c r="E78" s="217" t="s">
        <v>3464</v>
      </c>
      <c r="F78" s="217" t="s">
        <v>3160</v>
      </c>
      <c r="G78" s="218" t="s">
        <v>2590</v>
      </c>
      <c r="H78" s="220">
        <v>4416</v>
      </c>
      <c r="I78" s="217" t="s">
        <v>702</v>
      </c>
      <c r="J78" s="217">
        <v>1</v>
      </c>
      <c r="K78" s="217"/>
      <c r="L78" s="217">
        <v>1</v>
      </c>
      <c r="M78" s="220">
        <v>819.4</v>
      </c>
      <c r="N78" s="220">
        <v>819.4</v>
      </c>
      <c r="O78" s="217" t="s">
        <v>674</v>
      </c>
      <c r="P78" s="217" t="s">
        <v>13</v>
      </c>
      <c r="Q78" s="217" t="s">
        <v>786</v>
      </c>
      <c r="R78" s="217"/>
      <c r="S78" s="217"/>
      <c r="T78" s="21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7">
        <f t="shared" ca="1" si="22"/>
        <v>1</v>
      </c>
      <c r="V78" s="217">
        <f t="shared" ca="1" si="23"/>
        <v>0</v>
      </c>
      <c r="W78" s="217"/>
      <c r="X78" s="217"/>
      <c r="Y78" s="217"/>
      <c r="Z78" s="217"/>
      <c r="AA78" s="217"/>
      <c r="AB78" s="221"/>
      <c r="AC78" s="220">
        <v>17.562000000000001</v>
      </c>
      <c r="AD78" s="217"/>
      <c r="AE78" s="220"/>
      <c r="AF78" s="220"/>
      <c r="AG78" s="223"/>
      <c r="AH78" s="223"/>
      <c r="AI78" s="223"/>
      <c r="AJ78" s="224" t="s">
        <v>677</v>
      </c>
      <c r="AK78" s="223"/>
      <c r="AL78" s="225"/>
      <c r="AM78" s="223"/>
      <c r="AN78" s="223"/>
      <c r="AO78" s="223"/>
      <c r="AP78" s="223"/>
      <c r="AQ78" s="223"/>
      <c r="AR78" s="223"/>
      <c r="AS78" s="223"/>
      <c r="AT78" s="223"/>
      <c r="AU78" s="217">
        <v>0</v>
      </c>
      <c r="AV78" s="217">
        <v>1</v>
      </c>
      <c r="AW78" s="217">
        <v>0</v>
      </c>
      <c r="AX78" s="217">
        <v>1</v>
      </c>
      <c r="AY78" s="217">
        <v>0</v>
      </c>
      <c r="AZ78" s="217">
        <v>0</v>
      </c>
      <c r="BA78" s="217">
        <v>0</v>
      </c>
      <c r="BB78" s="217" t="s">
        <v>692</v>
      </c>
      <c r="BC78" s="217"/>
      <c r="BD78" s="217"/>
      <c r="BE78" s="212" t="s">
        <v>2964</v>
      </c>
      <c r="BF78" s="217">
        <v>1</v>
      </c>
      <c r="BG78" s="230">
        <v>46240</v>
      </c>
      <c r="BH78" s="212">
        <f t="shared" si="24"/>
        <v>0</v>
      </c>
      <c r="BI78" s="212" t="s">
        <v>2384</v>
      </c>
      <c r="BJ78" s="217">
        <v>1</v>
      </c>
      <c r="BK78" s="231">
        <v>46240</v>
      </c>
      <c r="BL78" s="226"/>
      <c r="BM78" s="226"/>
      <c r="BN78" s="227"/>
      <c r="BO78" s="226"/>
      <c r="BP78" s="226"/>
      <c r="BQ78" s="226"/>
      <c r="BR78" s="226"/>
      <c r="BS78" s="226"/>
      <c r="BT78" s="227"/>
      <c r="BU78" s="226"/>
      <c r="BV78" s="226"/>
      <c r="BW78" s="226"/>
      <c r="BX78" s="226"/>
      <c r="BY78" s="226"/>
      <c r="BZ78" s="227"/>
      <c r="CA78" s="226"/>
      <c r="CB78" s="226"/>
      <c r="CC78" s="226"/>
      <c r="CD78" s="226"/>
      <c r="CE78" s="226"/>
      <c r="CF78" s="227"/>
      <c r="CG78" s="226"/>
      <c r="CH78" s="226"/>
      <c r="CI78" s="226"/>
      <c r="CJ78" s="212">
        <f t="shared" si="25"/>
        <v>0</v>
      </c>
    </row>
    <row r="79" spans="1:88" ht="13.5" customHeight="1">
      <c r="A79" s="214">
        <v>70</v>
      </c>
      <c r="B79" s="214" t="s">
        <v>3465</v>
      </c>
      <c r="C79" s="214" t="s">
        <v>3466</v>
      </c>
      <c r="D79" s="215" t="s">
        <v>2588</v>
      </c>
      <c r="E79" s="214"/>
      <c r="F79" s="214"/>
      <c r="G79" s="215" t="s">
        <v>3467</v>
      </c>
      <c r="H79" s="214"/>
      <c r="I79" s="214"/>
      <c r="J79" s="214"/>
      <c r="K79" s="214">
        <v>2</v>
      </c>
      <c r="L79" s="214"/>
      <c r="M79" s="216">
        <v>3827.4</v>
      </c>
      <c r="N79" s="216">
        <v>7654.7</v>
      </c>
      <c r="O79" s="214" t="s">
        <v>674</v>
      </c>
      <c r="P79" s="214"/>
      <c r="Q79" s="214"/>
      <c r="R79" s="214" t="s">
        <v>3951</v>
      </c>
      <c r="S79" s="214"/>
      <c r="T79" s="214"/>
      <c r="U79" s="214"/>
      <c r="V79" s="214"/>
      <c r="W79" s="214">
        <f ca="1">_xlfn.MINIFS(V:V,C:C,C79,AE:AE,"",AB:AB,"")</f>
        <v>0</v>
      </c>
      <c r="X79" s="214">
        <f ca="1">SUMIFS(T:T,C:C,C79,AE:AE,"")/SUMIFS(L:L,C:C,C79,AE:AE,"",AB:AB,"")</f>
        <v>0</v>
      </c>
      <c r="Y79" s="214"/>
      <c r="Z79" s="214"/>
      <c r="AA79" s="214"/>
      <c r="AB79" s="216"/>
      <c r="AC79" s="216">
        <v>188.988</v>
      </c>
      <c r="AD79" s="235" t="s">
        <v>3428</v>
      </c>
      <c r="AE79" s="214" t="s">
        <v>675</v>
      </c>
      <c r="AF79" s="214" t="s">
        <v>676</v>
      </c>
      <c r="AG79" s="214"/>
      <c r="AH79" s="214"/>
      <c r="AI79" s="214"/>
      <c r="AJ79" s="214" t="s">
        <v>677</v>
      </c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214"/>
      <c r="AW79" s="214"/>
      <c r="AX79" s="214"/>
      <c r="AY79" s="214"/>
      <c r="AZ79" s="214"/>
      <c r="BA79" s="214"/>
      <c r="BB79" s="214" t="s">
        <v>692</v>
      </c>
      <c r="BC79" s="214"/>
      <c r="BD79" s="214"/>
      <c r="BE79" s="214"/>
      <c r="BF79" s="214"/>
      <c r="BG79" s="214"/>
      <c r="BH79" s="214"/>
      <c r="BI79" s="214"/>
      <c r="BJ79" s="214"/>
      <c r="BK79" s="214"/>
      <c r="BL79" s="214"/>
      <c r="BM79" s="214"/>
      <c r="BN79" s="214"/>
      <c r="BO79" s="214"/>
      <c r="BP79" s="214"/>
      <c r="BQ79" s="214"/>
      <c r="BR79" s="214"/>
      <c r="BS79" s="214"/>
      <c r="BT79" s="214"/>
      <c r="BU79" s="214"/>
      <c r="BV79" s="214"/>
      <c r="BW79" s="214"/>
      <c r="BX79" s="214"/>
      <c r="BY79" s="214"/>
      <c r="BZ79" s="214"/>
      <c r="CA79" s="214"/>
      <c r="CB79" s="214"/>
      <c r="CC79" s="214"/>
      <c r="CD79" s="214"/>
      <c r="CE79" s="214"/>
      <c r="CF79" s="214"/>
      <c r="CG79" s="214"/>
      <c r="CH79" s="214"/>
      <c r="CI79" s="214"/>
      <c r="CJ79" s="214"/>
    </row>
    <row r="80" spans="1:88" ht="13.5" customHeight="1">
      <c r="A80" s="217">
        <v>71</v>
      </c>
      <c r="B80" s="217" t="s">
        <v>3465</v>
      </c>
      <c r="C80" s="217" t="s">
        <v>3466</v>
      </c>
      <c r="D80" s="218" t="s">
        <v>2660</v>
      </c>
      <c r="E80" s="217" t="s">
        <v>3441</v>
      </c>
      <c r="F80" s="217" t="s">
        <v>3162</v>
      </c>
      <c r="G80" s="218" t="s">
        <v>2476</v>
      </c>
      <c r="H80" s="220">
        <v>3923</v>
      </c>
      <c r="I80" s="217" t="s">
        <v>702</v>
      </c>
      <c r="J80" s="217">
        <v>3</v>
      </c>
      <c r="K80" s="217"/>
      <c r="L80" s="217">
        <v>6</v>
      </c>
      <c r="M80" s="220">
        <v>154.6</v>
      </c>
      <c r="N80" s="220">
        <v>927.8</v>
      </c>
      <c r="O80" s="217" t="s">
        <v>674</v>
      </c>
      <c r="P80" s="217" t="s">
        <v>11</v>
      </c>
      <c r="Q80" s="217" t="s">
        <v>786</v>
      </c>
      <c r="R80" s="217"/>
      <c r="S80" s="217"/>
      <c r="T80" s="21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7">
        <f t="shared" ref="U80:U85" ca="1" si="26">+L80-T80</f>
        <v>6</v>
      </c>
      <c r="V80" s="217">
        <f t="shared" ref="V80:V85" ca="1" si="27">ROUNDDOWN(T80/J80,0)</f>
        <v>0</v>
      </c>
      <c r="W80" s="217"/>
      <c r="X80" s="217"/>
      <c r="Y80" s="217"/>
      <c r="Z80" s="217"/>
      <c r="AA80" s="217"/>
      <c r="AB80" s="221"/>
      <c r="AC80" s="220">
        <v>16.103999999999999</v>
      </c>
      <c r="AD80" s="217"/>
      <c r="AE80" s="220"/>
      <c r="AF80" s="220"/>
      <c r="AG80" s="223"/>
      <c r="AH80" s="223"/>
      <c r="AI80" s="223"/>
      <c r="AJ80" s="224" t="s">
        <v>677</v>
      </c>
      <c r="AK80" s="223"/>
      <c r="AL80" s="225"/>
      <c r="AM80" s="223"/>
      <c r="AN80" s="223"/>
      <c r="AO80" s="223"/>
      <c r="AP80" s="223"/>
      <c r="AQ80" s="223"/>
      <c r="AR80" s="223"/>
      <c r="AS80" s="223"/>
      <c r="AT80" s="223"/>
      <c r="AU80" s="217">
        <v>0</v>
      </c>
      <c r="AV80" s="217">
        <v>1</v>
      </c>
      <c r="AW80" s="217">
        <v>0</v>
      </c>
      <c r="AX80" s="217">
        <v>0</v>
      </c>
      <c r="AY80" s="217">
        <v>0</v>
      </c>
      <c r="AZ80" s="217">
        <v>0</v>
      </c>
      <c r="BA80" s="217">
        <v>0</v>
      </c>
      <c r="BB80" s="217" t="s">
        <v>692</v>
      </c>
      <c r="BC80" s="217"/>
      <c r="BD80" s="217"/>
      <c r="BE80" s="212" t="s">
        <v>3026</v>
      </c>
      <c r="BF80" s="217">
        <v>6</v>
      </c>
      <c r="BG80" s="230">
        <v>46240</v>
      </c>
      <c r="BH80" s="212">
        <f t="shared" ref="BH80:BH85" si="28">+L80-BF80</f>
        <v>0</v>
      </c>
      <c r="BI80" s="212" t="s">
        <v>2478</v>
      </c>
      <c r="BJ80" s="217">
        <v>6</v>
      </c>
      <c r="BK80" s="231">
        <v>46240</v>
      </c>
      <c r="BL80" s="226"/>
      <c r="BM80" s="226"/>
      <c r="BN80" s="227"/>
      <c r="BO80" s="226"/>
      <c r="BP80" s="226"/>
      <c r="BQ80" s="226"/>
      <c r="BR80" s="226"/>
      <c r="BS80" s="226"/>
      <c r="BT80" s="227"/>
      <c r="BU80" s="226"/>
      <c r="BV80" s="226"/>
      <c r="BW80" s="226"/>
      <c r="BX80" s="226"/>
      <c r="BY80" s="226"/>
      <c r="BZ80" s="227"/>
      <c r="CA80" s="226"/>
      <c r="CB80" s="226"/>
      <c r="CC80" s="226"/>
      <c r="CD80" s="226"/>
      <c r="CE80" s="226"/>
      <c r="CF80" s="227"/>
      <c r="CG80" s="226"/>
      <c r="CH80" s="226"/>
      <c r="CI80" s="226"/>
      <c r="CJ80" s="212">
        <f t="shared" ref="CJ80:CJ85" si="29">+L80-BJ80</f>
        <v>0</v>
      </c>
    </row>
    <row r="81" spans="1:88" ht="13.5" customHeight="1">
      <c r="A81" s="217">
        <v>72</v>
      </c>
      <c r="B81" s="217" t="s">
        <v>3465</v>
      </c>
      <c r="C81" s="217" t="s">
        <v>3466</v>
      </c>
      <c r="D81" s="218" t="s">
        <v>2588</v>
      </c>
      <c r="E81" s="217" t="s">
        <v>3468</v>
      </c>
      <c r="F81" s="217" t="s">
        <v>3163</v>
      </c>
      <c r="G81" s="218" t="s">
        <v>2662</v>
      </c>
      <c r="H81" s="220">
        <v>4416</v>
      </c>
      <c r="I81" s="217" t="s">
        <v>702</v>
      </c>
      <c r="J81" s="217">
        <v>1</v>
      </c>
      <c r="K81" s="217"/>
      <c r="L81" s="217">
        <v>2</v>
      </c>
      <c r="M81" s="220">
        <v>414.7</v>
      </c>
      <c r="N81" s="220">
        <v>829.4</v>
      </c>
      <c r="O81" s="217" t="s">
        <v>674</v>
      </c>
      <c r="P81" s="217" t="s">
        <v>13</v>
      </c>
      <c r="Q81" s="217" t="s">
        <v>786</v>
      </c>
      <c r="R81" s="217"/>
      <c r="S81" s="217"/>
      <c r="T81" s="21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7">
        <f t="shared" ca="1" si="26"/>
        <v>2</v>
      </c>
      <c r="V81" s="217">
        <f t="shared" ca="1" si="27"/>
        <v>0</v>
      </c>
      <c r="W81" s="217"/>
      <c r="X81" s="217"/>
      <c r="Y81" s="217"/>
      <c r="Z81" s="217"/>
      <c r="AA81" s="217"/>
      <c r="AB81" s="221"/>
      <c r="AC81" s="220">
        <v>21.356999999999999</v>
      </c>
      <c r="AD81" s="217"/>
      <c r="AE81" s="220"/>
      <c r="AF81" s="220"/>
      <c r="AG81" s="223"/>
      <c r="AH81" s="223"/>
      <c r="AI81" s="223"/>
      <c r="AJ81" s="224" t="s">
        <v>677</v>
      </c>
      <c r="AK81" s="223"/>
      <c r="AL81" s="225"/>
      <c r="AM81" s="223"/>
      <c r="AN81" s="223"/>
      <c r="AO81" s="223"/>
      <c r="AP81" s="223"/>
      <c r="AQ81" s="223"/>
      <c r="AR81" s="223"/>
      <c r="AS81" s="223"/>
      <c r="AT81" s="223"/>
      <c r="AU81" s="217">
        <v>0</v>
      </c>
      <c r="AV81" s="217">
        <v>1</v>
      </c>
      <c r="AW81" s="217">
        <v>0</v>
      </c>
      <c r="AX81" s="217">
        <v>1</v>
      </c>
      <c r="AY81" s="217">
        <v>0</v>
      </c>
      <c r="AZ81" s="217">
        <v>0</v>
      </c>
      <c r="BA81" s="217">
        <v>0</v>
      </c>
      <c r="BB81" s="217" t="s">
        <v>692</v>
      </c>
      <c r="BC81" s="217"/>
      <c r="BD81" s="217"/>
      <c r="BE81" s="212" t="s">
        <v>3035</v>
      </c>
      <c r="BF81" s="217">
        <v>2</v>
      </c>
      <c r="BG81" s="230">
        <v>46240</v>
      </c>
      <c r="BH81" s="212">
        <f t="shared" si="28"/>
        <v>0</v>
      </c>
      <c r="BI81" s="212" t="s">
        <v>2491</v>
      </c>
      <c r="BJ81" s="217">
        <v>2</v>
      </c>
      <c r="BK81" s="231">
        <v>46240</v>
      </c>
      <c r="BL81" s="226"/>
      <c r="BM81" s="226"/>
      <c r="BN81" s="227"/>
      <c r="BO81" s="226"/>
      <c r="BP81" s="226"/>
      <c r="BQ81" s="226"/>
      <c r="BR81" s="226"/>
      <c r="BS81" s="226"/>
      <c r="BT81" s="227"/>
      <c r="BU81" s="226"/>
      <c r="BV81" s="226"/>
      <c r="BW81" s="226"/>
      <c r="BX81" s="226"/>
      <c r="BY81" s="226"/>
      <c r="BZ81" s="227"/>
      <c r="CA81" s="226"/>
      <c r="CB81" s="226"/>
      <c r="CC81" s="226"/>
      <c r="CD81" s="226"/>
      <c r="CE81" s="226"/>
      <c r="CF81" s="227"/>
      <c r="CG81" s="226"/>
      <c r="CH81" s="226"/>
      <c r="CI81" s="226"/>
      <c r="CJ81" s="212">
        <f t="shared" si="29"/>
        <v>0</v>
      </c>
    </row>
    <row r="82" spans="1:88" ht="13.5" customHeight="1">
      <c r="A82" s="217">
        <v>73</v>
      </c>
      <c r="B82" s="217" t="s">
        <v>3465</v>
      </c>
      <c r="C82" s="217" t="s">
        <v>3466</v>
      </c>
      <c r="D82" s="218" t="s">
        <v>2588</v>
      </c>
      <c r="E82" s="217" t="s">
        <v>3469</v>
      </c>
      <c r="F82" s="217" t="s">
        <v>3164</v>
      </c>
      <c r="G82" s="218" t="s">
        <v>2664</v>
      </c>
      <c r="H82" s="220">
        <v>4416</v>
      </c>
      <c r="I82" s="217" t="s">
        <v>702</v>
      </c>
      <c r="J82" s="217">
        <v>2</v>
      </c>
      <c r="K82" s="217"/>
      <c r="L82" s="217">
        <v>4</v>
      </c>
      <c r="M82" s="220">
        <v>691.1</v>
      </c>
      <c r="N82" s="220">
        <v>2764.5</v>
      </c>
      <c r="O82" s="217" t="s">
        <v>674</v>
      </c>
      <c r="P82" s="217" t="s">
        <v>13</v>
      </c>
      <c r="Q82" s="217" t="s">
        <v>786</v>
      </c>
      <c r="R82" s="217"/>
      <c r="S82" s="217"/>
      <c r="T82" s="21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7">
        <f t="shared" ca="1" si="26"/>
        <v>4</v>
      </c>
      <c r="V82" s="217">
        <f t="shared" ca="1" si="27"/>
        <v>0</v>
      </c>
      <c r="W82" s="217"/>
      <c r="X82" s="217"/>
      <c r="Y82" s="217"/>
      <c r="Z82" s="217"/>
      <c r="AA82" s="217"/>
      <c r="AB82" s="221"/>
      <c r="AC82" s="220">
        <v>70.97</v>
      </c>
      <c r="AD82" s="217"/>
      <c r="AE82" s="220"/>
      <c r="AF82" s="220"/>
      <c r="AG82" s="223"/>
      <c r="AH82" s="223"/>
      <c r="AI82" s="223"/>
      <c r="AJ82" s="224" t="s">
        <v>677</v>
      </c>
      <c r="AK82" s="223"/>
      <c r="AL82" s="225"/>
      <c r="AM82" s="223"/>
      <c r="AN82" s="223"/>
      <c r="AO82" s="223"/>
      <c r="AP82" s="223"/>
      <c r="AQ82" s="223"/>
      <c r="AR82" s="223"/>
      <c r="AS82" s="223"/>
      <c r="AT82" s="223"/>
      <c r="AU82" s="217">
        <v>0</v>
      </c>
      <c r="AV82" s="217">
        <v>1</v>
      </c>
      <c r="AW82" s="217">
        <v>0</v>
      </c>
      <c r="AX82" s="217">
        <v>1</v>
      </c>
      <c r="AY82" s="217">
        <v>0</v>
      </c>
      <c r="AZ82" s="217">
        <v>0</v>
      </c>
      <c r="BA82" s="217">
        <v>0</v>
      </c>
      <c r="BB82" s="217" t="s">
        <v>692</v>
      </c>
      <c r="BC82" s="217"/>
      <c r="BD82" s="217"/>
      <c r="BE82" s="212" t="s">
        <v>3035</v>
      </c>
      <c r="BF82" s="217">
        <v>4</v>
      </c>
      <c r="BG82" s="230">
        <v>46240</v>
      </c>
      <c r="BH82" s="212">
        <f t="shared" si="28"/>
        <v>0</v>
      </c>
      <c r="BI82" s="212" t="s">
        <v>2491</v>
      </c>
      <c r="BJ82" s="217">
        <v>4</v>
      </c>
      <c r="BK82" s="231">
        <v>46240</v>
      </c>
      <c r="BL82" s="226"/>
      <c r="BM82" s="226"/>
      <c r="BN82" s="227"/>
      <c r="BO82" s="226"/>
      <c r="BP82" s="226"/>
      <c r="BQ82" s="226"/>
      <c r="BR82" s="226"/>
      <c r="BS82" s="226"/>
      <c r="BT82" s="227"/>
      <c r="BU82" s="226"/>
      <c r="BV82" s="226"/>
      <c r="BW82" s="226"/>
      <c r="BX82" s="226"/>
      <c r="BY82" s="226"/>
      <c r="BZ82" s="227"/>
      <c r="CA82" s="226"/>
      <c r="CB82" s="226"/>
      <c r="CC82" s="226"/>
      <c r="CD82" s="226"/>
      <c r="CE82" s="226"/>
      <c r="CF82" s="227"/>
      <c r="CG82" s="226"/>
      <c r="CH82" s="226"/>
      <c r="CI82" s="226"/>
      <c r="CJ82" s="212">
        <f t="shared" si="29"/>
        <v>0</v>
      </c>
    </row>
    <row r="83" spans="1:88" ht="13.5" customHeight="1">
      <c r="A83" s="217">
        <v>74</v>
      </c>
      <c r="B83" s="217" t="s">
        <v>3465</v>
      </c>
      <c r="C83" s="217" t="s">
        <v>3466</v>
      </c>
      <c r="D83" s="218" t="s">
        <v>2588</v>
      </c>
      <c r="E83" s="217" t="s">
        <v>3470</v>
      </c>
      <c r="F83" s="217" t="s">
        <v>3165</v>
      </c>
      <c r="G83" s="218" t="s">
        <v>2666</v>
      </c>
      <c r="H83" s="220">
        <v>4416</v>
      </c>
      <c r="I83" s="217" t="s">
        <v>702</v>
      </c>
      <c r="J83" s="217">
        <v>1</v>
      </c>
      <c r="K83" s="217"/>
      <c r="L83" s="217">
        <v>2</v>
      </c>
      <c r="M83" s="220">
        <v>621.9</v>
      </c>
      <c r="N83" s="220">
        <v>1243.9000000000001</v>
      </c>
      <c r="O83" s="217" t="s">
        <v>674</v>
      </c>
      <c r="P83" s="217" t="s">
        <v>13</v>
      </c>
      <c r="Q83" s="217" t="s">
        <v>786</v>
      </c>
      <c r="R83" s="217"/>
      <c r="S83" s="217"/>
      <c r="T83" s="217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7">
        <f t="shared" ca="1" si="26"/>
        <v>2</v>
      </c>
      <c r="V83" s="217">
        <f t="shared" ca="1" si="27"/>
        <v>0</v>
      </c>
      <c r="W83" s="217"/>
      <c r="X83" s="217"/>
      <c r="Y83" s="217"/>
      <c r="Z83" s="217"/>
      <c r="AA83" s="217"/>
      <c r="AB83" s="221"/>
      <c r="AC83" s="220">
        <v>31.951000000000001</v>
      </c>
      <c r="AD83" s="217"/>
      <c r="AE83" s="220"/>
      <c r="AF83" s="220"/>
      <c r="AG83" s="223"/>
      <c r="AH83" s="223"/>
      <c r="AI83" s="223"/>
      <c r="AJ83" s="224" t="s">
        <v>677</v>
      </c>
      <c r="AK83" s="223"/>
      <c r="AL83" s="225"/>
      <c r="AM83" s="223"/>
      <c r="AN83" s="223"/>
      <c r="AO83" s="223"/>
      <c r="AP83" s="223"/>
      <c r="AQ83" s="223"/>
      <c r="AR83" s="223"/>
      <c r="AS83" s="223"/>
      <c r="AT83" s="223"/>
      <c r="AU83" s="217">
        <v>0</v>
      </c>
      <c r="AV83" s="217">
        <v>1</v>
      </c>
      <c r="AW83" s="217">
        <v>0</v>
      </c>
      <c r="AX83" s="217">
        <v>1</v>
      </c>
      <c r="AY83" s="217">
        <v>0</v>
      </c>
      <c r="AZ83" s="217">
        <v>0</v>
      </c>
      <c r="BA83" s="217">
        <v>0</v>
      </c>
      <c r="BB83" s="217" t="s">
        <v>692</v>
      </c>
      <c r="BC83" s="217"/>
      <c r="BD83" s="217"/>
      <c r="BE83" s="212" t="s">
        <v>3035</v>
      </c>
      <c r="BF83" s="217">
        <v>2</v>
      </c>
      <c r="BG83" s="230">
        <v>46240</v>
      </c>
      <c r="BH83" s="212">
        <f t="shared" si="28"/>
        <v>0</v>
      </c>
      <c r="BI83" s="212" t="s">
        <v>2491</v>
      </c>
      <c r="BJ83" s="217">
        <v>2</v>
      </c>
      <c r="BK83" s="231">
        <v>46240</v>
      </c>
      <c r="BL83" s="226"/>
      <c r="BM83" s="226"/>
      <c r="BN83" s="227"/>
      <c r="BO83" s="226"/>
      <c r="BP83" s="226"/>
      <c r="BQ83" s="226"/>
      <c r="BR83" s="226"/>
      <c r="BS83" s="226"/>
      <c r="BT83" s="227"/>
      <c r="BU83" s="226"/>
      <c r="BV83" s="226"/>
      <c r="BW83" s="226"/>
      <c r="BX83" s="226"/>
      <c r="BY83" s="226"/>
      <c r="BZ83" s="227"/>
      <c r="CA83" s="226"/>
      <c r="CB83" s="226"/>
      <c r="CC83" s="226"/>
      <c r="CD83" s="226"/>
      <c r="CE83" s="226"/>
      <c r="CF83" s="227"/>
      <c r="CG83" s="226"/>
      <c r="CH83" s="226"/>
      <c r="CI83" s="226"/>
      <c r="CJ83" s="212">
        <f t="shared" si="29"/>
        <v>0</v>
      </c>
    </row>
    <row r="84" spans="1:88" ht="13.5" customHeight="1">
      <c r="A84" s="217">
        <v>75</v>
      </c>
      <c r="B84" s="217" t="s">
        <v>3465</v>
      </c>
      <c r="C84" s="217" t="s">
        <v>3466</v>
      </c>
      <c r="D84" s="218" t="s">
        <v>2588</v>
      </c>
      <c r="E84" s="217" t="s">
        <v>3471</v>
      </c>
      <c r="F84" s="217" t="s">
        <v>3166</v>
      </c>
      <c r="G84" s="218" t="s">
        <v>2668</v>
      </c>
      <c r="H84" s="220">
        <v>4416</v>
      </c>
      <c r="I84" s="217" t="s">
        <v>702</v>
      </c>
      <c r="J84" s="217">
        <v>1</v>
      </c>
      <c r="K84" s="217"/>
      <c r="L84" s="217">
        <v>2</v>
      </c>
      <c r="M84" s="220">
        <v>587.29999999999995</v>
      </c>
      <c r="N84" s="220">
        <v>1174.7</v>
      </c>
      <c r="O84" s="217" t="s">
        <v>674</v>
      </c>
      <c r="P84" s="217" t="s">
        <v>13</v>
      </c>
      <c r="Q84" s="217" t="s">
        <v>786</v>
      </c>
      <c r="R84" s="217"/>
      <c r="S84" s="217"/>
      <c r="T84" s="21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7">
        <f t="shared" ca="1" si="26"/>
        <v>2</v>
      </c>
      <c r="V84" s="217">
        <f t="shared" ca="1" si="27"/>
        <v>0</v>
      </c>
      <c r="W84" s="217"/>
      <c r="X84" s="217"/>
      <c r="Y84" s="217"/>
      <c r="Z84" s="217"/>
      <c r="AA84" s="217"/>
      <c r="AB84" s="221"/>
      <c r="AC84" s="220">
        <v>30.183</v>
      </c>
      <c r="AD84" s="217"/>
      <c r="AE84" s="220"/>
      <c r="AF84" s="220"/>
      <c r="AG84" s="223"/>
      <c r="AH84" s="223"/>
      <c r="AI84" s="223"/>
      <c r="AJ84" s="224" t="s">
        <v>677</v>
      </c>
      <c r="AK84" s="223"/>
      <c r="AL84" s="225"/>
      <c r="AM84" s="223"/>
      <c r="AN84" s="223"/>
      <c r="AO84" s="223"/>
      <c r="AP84" s="223"/>
      <c r="AQ84" s="223"/>
      <c r="AR84" s="223"/>
      <c r="AS84" s="223"/>
      <c r="AT84" s="223"/>
      <c r="AU84" s="217">
        <v>0</v>
      </c>
      <c r="AV84" s="217">
        <v>1</v>
      </c>
      <c r="AW84" s="217">
        <v>0</v>
      </c>
      <c r="AX84" s="217">
        <v>1</v>
      </c>
      <c r="AY84" s="217">
        <v>0</v>
      </c>
      <c r="AZ84" s="217">
        <v>0</v>
      </c>
      <c r="BA84" s="217">
        <v>0</v>
      </c>
      <c r="BB84" s="217" t="s">
        <v>692</v>
      </c>
      <c r="BC84" s="217"/>
      <c r="BD84" s="217"/>
      <c r="BE84" s="212" t="s">
        <v>3035</v>
      </c>
      <c r="BF84" s="217">
        <v>2</v>
      </c>
      <c r="BG84" s="230">
        <v>46240</v>
      </c>
      <c r="BH84" s="212">
        <f t="shared" si="28"/>
        <v>0</v>
      </c>
      <c r="BI84" s="212" t="s">
        <v>2491</v>
      </c>
      <c r="BJ84" s="217">
        <v>2</v>
      </c>
      <c r="BK84" s="231">
        <v>46240</v>
      </c>
      <c r="BL84" s="226"/>
      <c r="BM84" s="226"/>
      <c r="BN84" s="227"/>
      <c r="BO84" s="226"/>
      <c r="BP84" s="226"/>
      <c r="BQ84" s="226"/>
      <c r="BR84" s="226"/>
      <c r="BS84" s="226"/>
      <c r="BT84" s="227"/>
      <c r="BU84" s="226"/>
      <c r="BV84" s="226"/>
      <c r="BW84" s="226"/>
      <c r="BX84" s="226"/>
      <c r="BY84" s="226"/>
      <c r="BZ84" s="227"/>
      <c r="CA84" s="226"/>
      <c r="CB84" s="226"/>
      <c r="CC84" s="226"/>
      <c r="CD84" s="226"/>
      <c r="CE84" s="226"/>
      <c r="CF84" s="227"/>
      <c r="CG84" s="226"/>
      <c r="CH84" s="226"/>
      <c r="CI84" s="226"/>
      <c r="CJ84" s="212">
        <f t="shared" si="29"/>
        <v>0</v>
      </c>
    </row>
    <row r="85" spans="1:88" ht="13.5" customHeight="1">
      <c r="A85" s="217">
        <v>76</v>
      </c>
      <c r="B85" s="217" t="s">
        <v>3465</v>
      </c>
      <c r="C85" s="217" t="s">
        <v>3466</v>
      </c>
      <c r="D85" s="218" t="s">
        <v>2588</v>
      </c>
      <c r="E85" s="217" t="s">
        <v>3472</v>
      </c>
      <c r="F85" s="217" t="s">
        <v>3167</v>
      </c>
      <c r="G85" s="218" t="s">
        <v>2670</v>
      </c>
      <c r="H85" s="220">
        <v>4416</v>
      </c>
      <c r="I85" s="217" t="s">
        <v>702</v>
      </c>
      <c r="J85" s="217">
        <v>1</v>
      </c>
      <c r="K85" s="217"/>
      <c r="L85" s="217">
        <v>2</v>
      </c>
      <c r="M85" s="220">
        <v>357.2</v>
      </c>
      <c r="N85" s="220">
        <v>714.4</v>
      </c>
      <c r="O85" s="217" t="s">
        <v>674</v>
      </c>
      <c r="P85" s="217" t="s">
        <v>13</v>
      </c>
      <c r="Q85" s="217" t="s">
        <v>786</v>
      </c>
      <c r="R85" s="217"/>
      <c r="S85" s="217"/>
      <c r="T85" s="21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7">
        <f t="shared" ca="1" si="26"/>
        <v>2</v>
      </c>
      <c r="V85" s="217">
        <f t="shared" ca="1" si="27"/>
        <v>0</v>
      </c>
      <c r="W85" s="217"/>
      <c r="X85" s="217"/>
      <c r="Y85" s="217"/>
      <c r="Z85" s="217"/>
      <c r="AA85" s="217"/>
      <c r="AB85" s="221"/>
      <c r="AC85" s="220">
        <v>18.422999999999998</v>
      </c>
      <c r="AD85" s="217"/>
      <c r="AE85" s="220"/>
      <c r="AF85" s="220"/>
      <c r="AG85" s="223"/>
      <c r="AH85" s="223"/>
      <c r="AI85" s="223"/>
      <c r="AJ85" s="224" t="s">
        <v>677</v>
      </c>
      <c r="AK85" s="223"/>
      <c r="AL85" s="225"/>
      <c r="AM85" s="223"/>
      <c r="AN85" s="223"/>
      <c r="AO85" s="223"/>
      <c r="AP85" s="223"/>
      <c r="AQ85" s="223"/>
      <c r="AR85" s="223"/>
      <c r="AS85" s="223"/>
      <c r="AT85" s="223"/>
      <c r="AU85" s="217">
        <v>0</v>
      </c>
      <c r="AV85" s="217">
        <v>1</v>
      </c>
      <c r="AW85" s="217">
        <v>0</v>
      </c>
      <c r="AX85" s="217">
        <v>1</v>
      </c>
      <c r="AY85" s="217">
        <v>0</v>
      </c>
      <c r="AZ85" s="217">
        <v>0</v>
      </c>
      <c r="BA85" s="217">
        <v>0</v>
      </c>
      <c r="BB85" s="217" t="s">
        <v>692</v>
      </c>
      <c r="BC85" s="217"/>
      <c r="BD85" s="217"/>
      <c r="BE85" s="212" t="s">
        <v>3035</v>
      </c>
      <c r="BF85" s="217">
        <v>2</v>
      </c>
      <c r="BG85" s="230">
        <v>46240</v>
      </c>
      <c r="BH85" s="212">
        <f t="shared" si="28"/>
        <v>0</v>
      </c>
      <c r="BI85" s="212" t="s">
        <v>2491</v>
      </c>
      <c r="BJ85" s="217">
        <v>2</v>
      </c>
      <c r="BK85" s="231">
        <v>46240</v>
      </c>
      <c r="BL85" s="226"/>
      <c r="BM85" s="226"/>
      <c r="BN85" s="227"/>
      <c r="BO85" s="226"/>
      <c r="BP85" s="226"/>
      <c r="BQ85" s="226"/>
      <c r="BR85" s="226"/>
      <c r="BS85" s="226"/>
      <c r="BT85" s="227"/>
      <c r="BU85" s="226"/>
      <c r="BV85" s="226"/>
      <c r="BW85" s="226"/>
      <c r="BX85" s="226"/>
      <c r="BY85" s="226"/>
      <c r="BZ85" s="227"/>
      <c r="CA85" s="226"/>
      <c r="CB85" s="226"/>
      <c r="CC85" s="226"/>
      <c r="CD85" s="226"/>
      <c r="CE85" s="226"/>
      <c r="CF85" s="227"/>
      <c r="CG85" s="226"/>
      <c r="CH85" s="226"/>
      <c r="CI85" s="226"/>
      <c r="CJ85" s="212">
        <f t="shared" si="29"/>
        <v>0</v>
      </c>
    </row>
    <row r="86" spans="1:88" ht="13.5" customHeight="1">
      <c r="A86" s="214">
        <v>77</v>
      </c>
      <c r="B86" s="214" t="s">
        <v>3473</v>
      </c>
      <c r="C86" s="214" t="s">
        <v>3474</v>
      </c>
      <c r="D86" s="215" t="s">
        <v>2588</v>
      </c>
      <c r="E86" s="214"/>
      <c r="F86" s="214"/>
      <c r="G86" s="215" t="s">
        <v>3475</v>
      </c>
      <c r="H86" s="214"/>
      <c r="I86" s="214"/>
      <c r="J86" s="214"/>
      <c r="K86" s="214">
        <v>1</v>
      </c>
      <c r="L86" s="214"/>
      <c r="M86" s="216">
        <v>2427.6999999999998</v>
      </c>
      <c r="N86" s="216">
        <v>2427.6999999999998</v>
      </c>
      <c r="O86" s="214" t="s">
        <v>674</v>
      </c>
      <c r="P86" s="214"/>
      <c r="Q86" s="214"/>
      <c r="R86" s="214" t="s">
        <v>3951</v>
      </c>
      <c r="S86" s="214"/>
      <c r="T86" s="214"/>
      <c r="U86" s="214"/>
      <c r="V86" s="214"/>
      <c r="W86" s="214">
        <f ca="1">_xlfn.MINIFS(V:V,C:C,C86,AE:AE,"",AB:AB,"")</f>
        <v>0</v>
      </c>
      <c r="X86" s="214">
        <f ca="1">SUMIFS(T:T,C:C,C86,AE:AE,"")/SUMIFS(L:L,C:C,C86,AE:AE,"",AB:AB,"")</f>
        <v>0</v>
      </c>
      <c r="Y86" s="214"/>
      <c r="Z86" s="214"/>
      <c r="AA86" s="214"/>
      <c r="AB86" s="216"/>
      <c r="AC86" s="216">
        <v>60.265000000000001</v>
      </c>
      <c r="AD86" s="235" t="s">
        <v>3428</v>
      </c>
      <c r="AE86" s="214" t="s">
        <v>675</v>
      </c>
      <c r="AF86" s="214" t="s">
        <v>676</v>
      </c>
      <c r="AG86" s="214"/>
      <c r="AH86" s="214"/>
      <c r="AI86" s="214"/>
      <c r="AJ86" s="214" t="s">
        <v>677</v>
      </c>
      <c r="AK86" s="214"/>
      <c r="AL86" s="214"/>
      <c r="AM86" s="214"/>
      <c r="AN86" s="214"/>
      <c r="AO86" s="214"/>
      <c r="AP86" s="214"/>
      <c r="AQ86" s="214"/>
      <c r="AR86" s="214"/>
      <c r="AS86" s="214"/>
      <c r="AT86" s="214"/>
      <c r="AU86" s="214"/>
      <c r="AV86" s="214"/>
      <c r="AW86" s="214"/>
      <c r="AX86" s="214"/>
      <c r="AY86" s="214"/>
      <c r="AZ86" s="214"/>
      <c r="BA86" s="214"/>
      <c r="BB86" s="214" t="s">
        <v>692</v>
      </c>
      <c r="BC86" s="214"/>
      <c r="BD86" s="214"/>
      <c r="BE86" s="214"/>
      <c r="BF86" s="214"/>
      <c r="BG86" s="214"/>
      <c r="BH86" s="214"/>
      <c r="BI86" s="214"/>
      <c r="BJ86" s="214"/>
      <c r="BK86" s="214"/>
      <c r="BL86" s="214"/>
      <c r="BM86" s="214"/>
      <c r="BN86" s="214"/>
      <c r="BO86" s="214"/>
      <c r="BP86" s="214"/>
      <c r="BQ86" s="214"/>
      <c r="BR86" s="214"/>
      <c r="BS86" s="214"/>
      <c r="BT86" s="214"/>
      <c r="BU86" s="214"/>
      <c r="BV86" s="214"/>
      <c r="BW86" s="214"/>
      <c r="BX86" s="214"/>
      <c r="BY86" s="214"/>
      <c r="BZ86" s="214"/>
      <c r="CA86" s="214"/>
      <c r="CB86" s="214"/>
      <c r="CC86" s="214"/>
      <c r="CD86" s="214"/>
      <c r="CE86" s="214"/>
      <c r="CF86" s="214"/>
      <c r="CG86" s="214"/>
      <c r="CH86" s="214"/>
      <c r="CI86" s="214"/>
      <c r="CJ86" s="214"/>
    </row>
    <row r="87" spans="1:88" ht="13.5" customHeight="1">
      <c r="A87" s="217">
        <v>78</v>
      </c>
      <c r="B87" s="217" t="s">
        <v>3473</v>
      </c>
      <c r="C87" s="217" t="s">
        <v>3474</v>
      </c>
      <c r="D87" s="218" t="s">
        <v>2660</v>
      </c>
      <c r="E87" s="217" t="s">
        <v>3476</v>
      </c>
      <c r="F87" s="217" t="s">
        <v>3168</v>
      </c>
      <c r="G87" s="218" t="s">
        <v>2476</v>
      </c>
      <c r="H87" s="220">
        <v>2259</v>
      </c>
      <c r="I87" s="217" t="s">
        <v>702</v>
      </c>
      <c r="J87" s="217">
        <v>3</v>
      </c>
      <c r="K87" s="217"/>
      <c r="L87" s="217">
        <v>3</v>
      </c>
      <c r="M87" s="220">
        <v>89.1</v>
      </c>
      <c r="N87" s="220">
        <v>267.2</v>
      </c>
      <c r="O87" s="217" t="s">
        <v>674</v>
      </c>
      <c r="P87" s="217" t="s">
        <v>11</v>
      </c>
      <c r="Q87" s="217" t="s">
        <v>786</v>
      </c>
      <c r="R87" s="217"/>
      <c r="S87" s="217"/>
      <c r="T87" s="21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7">
        <f t="shared" ref="U87:U92" ca="1" si="30">+L87-T87</f>
        <v>3</v>
      </c>
      <c r="V87" s="217">
        <f t="shared" ref="V87:V92" ca="1" si="31">ROUNDDOWN(T87/J87,0)</f>
        <v>0</v>
      </c>
      <c r="W87" s="217"/>
      <c r="X87" s="217"/>
      <c r="Y87" s="217"/>
      <c r="Z87" s="217"/>
      <c r="AA87" s="217"/>
      <c r="AB87" s="221"/>
      <c r="AC87" s="220">
        <v>4.6369999999999996</v>
      </c>
      <c r="AD87" s="217"/>
      <c r="AE87" s="220"/>
      <c r="AF87" s="220"/>
      <c r="AG87" s="223"/>
      <c r="AH87" s="223"/>
      <c r="AI87" s="223"/>
      <c r="AJ87" s="224" t="s">
        <v>677</v>
      </c>
      <c r="AK87" s="223"/>
      <c r="AL87" s="225"/>
      <c r="AM87" s="223"/>
      <c r="AN87" s="223"/>
      <c r="AO87" s="223"/>
      <c r="AP87" s="223"/>
      <c r="AQ87" s="223"/>
      <c r="AR87" s="223"/>
      <c r="AS87" s="223"/>
      <c r="AT87" s="223"/>
      <c r="AU87" s="217">
        <v>0</v>
      </c>
      <c r="AV87" s="217">
        <v>1</v>
      </c>
      <c r="AW87" s="217">
        <v>0</v>
      </c>
      <c r="AX87" s="217">
        <v>0</v>
      </c>
      <c r="AY87" s="217">
        <v>0</v>
      </c>
      <c r="AZ87" s="217">
        <v>0</v>
      </c>
      <c r="BA87" s="217">
        <v>0</v>
      </c>
      <c r="BB87" s="217" t="s">
        <v>692</v>
      </c>
      <c r="BC87" s="217"/>
      <c r="BD87" s="217"/>
      <c r="BE87" s="212" t="s">
        <v>3026</v>
      </c>
      <c r="BF87" s="217">
        <v>3</v>
      </c>
      <c r="BG87" s="230">
        <v>46240</v>
      </c>
      <c r="BH87" s="212">
        <f t="shared" ref="BH87:BH92" si="32">+L87-BF87</f>
        <v>0</v>
      </c>
      <c r="BI87" s="212" t="s">
        <v>2478</v>
      </c>
      <c r="BJ87" s="217">
        <v>3</v>
      </c>
      <c r="BK87" s="231">
        <v>46240</v>
      </c>
      <c r="BL87" s="226"/>
      <c r="BM87" s="226"/>
      <c r="BN87" s="227"/>
      <c r="BO87" s="226"/>
      <c r="BP87" s="226"/>
      <c r="BQ87" s="226"/>
      <c r="BR87" s="226"/>
      <c r="BS87" s="226"/>
      <c r="BT87" s="227"/>
      <c r="BU87" s="226"/>
      <c r="BV87" s="226"/>
      <c r="BW87" s="226"/>
      <c r="BX87" s="226"/>
      <c r="BY87" s="226"/>
      <c r="BZ87" s="227"/>
      <c r="CA87" s="226"/>
      <c r="CB87" s="226"/>
      <c r="CC87" s="226"/>
      <c r="CD87" s="226"/>
      <c r="CE87" s="226"/>
      <c r="CF87" s="227"/>
      <c r="CG87" s="226"/>
      <c r="CH87" s="226"/>
      <c r="CI87" s="226"/>
      <c r="CJ87" s="212">
        <f t="shared" ref="CJ87:CJ92" si="33">+L87-BJ87</f>
        <v>0</v>
      </c>
    </row>
    <row r="88" spans="1:88" ht="13.5" customHeight="1">
      <c r="A88" s="217">
        <v>79</v>
      </c>
      <c r="B88" s="217" t="s">
        <v>3473</v>
      </c>
      <c r="C88" s="217" t="s">
        <v>3474</v>
      </c>
      <c r="D88" s="218" t="s">
        <v>2588</v>
      </c>
      <c r="E88" s="217" t="s">
        <v>3477</v>
      </c>
      <c r="F88" s="217" t="s">
        <v>3169</v>
      </c>
      <c r="G88" s="218" t="s">
        <v>2673</v>
      </c>
      <c r="H88" s="220">
        <v>2842</v>
      </c>
      <c r="I88" s="217" t="s">
        <v>702</v>
      </c>
      <c r="J88" s="217">
        <v>1</v>
      </c>
      <c r="K88" s="217"/>
      <c r="L88" s="217">
        <v>1</v>
      </c>
      <c r="M88" s="220">
        <v>355.3</v>
      </c>
      <c r="N88" s="220">
        <v>355.3</v>
      </c>
      <c r="O88" s="217" t="s">
        <v>674</v>
      </c>
      <c r="P88" s="217" t="s">
        <v>13</v>
      </c>
      <c r="Q88" s="217" t="s">
        <v>786</v>
      </c>
      <c r="R88" s="217"/>
      <c r="S88" s="217"/>
      <c r="T88" s="21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7">
        <f t="shared" ca="1" si="30"/>
        <v>1</v>
      </c>
      <c r="V88" s="217">
        <f t="shared" ca="1" si="31"/>
        <v>0</v>
      </c>
      <c r="W88" s="217"/>
      <c r="X88" s="217"/>
      <c r="Y88" s="217"/>
      <c r="Z88" s="217"/>
      <c r="AA88" s="217"/>
      <c r="AB88" s="221"/>
      <c r="AC88" s="220">
        <v>9.1460000000000008</v>
      </c>
      <c r="AD88" s="217"/>
      <c r="AE88" s="220"/>
      <c r="AF88" s="220"/>
      <c r="AG88" s="223"/>
      <c r="AH88" s="223"/>
      <c r="AI88" s="223"/>
      <c r="AJ88" s="224" t="s">
        <v>677</v>
      </c>
      <c r="AK88" s="223"/>
      <c r="AL88" s="225"/>
      <c r="AM88" s="223"/>
      <c r="AN88" s="223"/>
      <c r="AO88" s="223"/>
      <c r="AP88" s="223"/>
      <c r="AQ88" s="223"/>
      <c r="AR88" s="223"/>
      <c r="AS88" s="223"/>
      <c r="AT88" s="223"/>
      <c r="AU88" s="217">
        <v>0</v>
      </c>
      <c r="AV88" s="217">
        <v>1</v>
      </c>
      <c r="AW88" s="217">
        <v>0</v>
      </c>
      <c r="AX88" s="217">
        <v>1</v>
      </c>
      <c r="AY88" s="217">
        <v>0</v>
      </c>
      <c r="AZ88" s="217">
        <v>0</v>
      </c>
      <c r="BA88" s="217">
        <v>0</v>
      </c>
      <c r="BB88" s="217" t="s">
        <v>692</v>
      </c>
      <c r="BC88" s="217"/>
      <c r="BD88" s="217"/>
      <c r="BE88" s="212" t="s">
        <v>3035</v>
      </c>
      <c r="BF88" s="217">
        <v>1</v>
      </c>
      <c r="BG88" s="230">
        <v>46240</v>
      </c>
      <c r="BH88" s="212">
        <f t="shared" si="32"/>
        <v>0</v>
      </c>
      <c r="BI88" s="212" t="s">
        <v>2491</v>
      </c>
      <c r="BJ88" s="217">
        <v>1</v>
      </c>
      <c r="BK88" s="231">
        <v>46240</v>
      </c>
      <c r="BL88" s="226"/>
      <c r="BM88" s="226"/>
      <c r="BN88" s="227"/>
      <c r="BO88" s="226"/>
      <c r="BP88" s="226"/>
      <c r="BQ88" s="226"/>
      <c r="BR88" s="226"/>
      <c r="BS88" s="226"/>
      <c r="BT88" s="227"/>
      <c r="BU88" s="226"/>
      <c r="BV88" s="226"/>
      <c r="BW88" s="226"/>
      <c r="BX88" s="226"/>
      <c r="BY88" s="226"/>
      <c r="BZ88" s="227"/>
      <c r="CA88" s="226"/>
      <c r="CB88" s="226"/>
      <c r="CC88" s="226"/>
      <c r="CD88" s="226"/>
      <c r="CE88" s="226"/>
      <c r="CF88" s="227"/>
      <c r="CG88" s="226"/>
      <c r="CH88" s="226"/>
      <c r="CI88" s="226"/>
      <c r="CJ88" s="212">
        <f t="shared" si="33"/>
        <v>0</v>
      </c>
    </row>
    <row r="89" spans="1:88" ht="13.5" customHeight="1">
      <c r="A89" s="217">
        <v>80</v>
      </c>
      <c r="B89" s="217" t="s">
        <v>3473</v>
      </c>
      <c r="C89" s="217" t="s">
        <v>3474</v>
      </c>
      <c r="D89" s="218" t="s">
        <v>2588</v>
      </c>
      <c r="E89" s="217" t="s">
        <v>3478</v>
      </c>
      <c r="F89" s="217" t="s">
        <v>3170</v>
      </c>
      <c r="G89" s="218" t="s">
        <v>2664</v>
      </c>
      <c r="H89" s="220">
        <v>2842</v>
      </c>
      <c r="I89" s="217" t="s">
        <v>702</v>
      </c>
      <c r="J89" s="217">
        <v>2</v>
      </c>
      <c r="K89" s="217"/>
      <c r="L89" s="217">
        <v>2</v>
      </c>
      <c r="M89" s="220">
        <v>444</v>
      </c>
      <c r="N89" s="220">
        <v>887.9</v>
      </c>
      <c r="O89" s="217" t="s">
        <v>674</v>
      </c>
      <c r="P89" s="217" t="s">
        <v>13</v>
      </c>
      <c r="Q89" s="217" t="s">
        <v>786</v>
      </c>
      <c r="R89" s="217"/>
      <c r="S89" s="217"/>
      <c r="T89" s="21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7">
        <f t="shared" ca="1" si="30"/>
        <v>2</v>
      </c>
      <c r="V89" s="217">
        <f t="shared" ca="1" si="31"/>
        <v>0</v>
      </c>
      <c r="W89" s="217"/>
      <c r="X89" s="217"/>
      <c r="Y89" s="217"/>
      <c r="Z89" s="217"/>
      <c r="AA89" s="217"/>
      <c r="AB89" s="221"/>
      <c r="AC89" s="220">
        <v>22.835999999999999</v>
      </c>
      <c r="AD89" s="217"/>
      <c r="AE89" s="220"/>
      <c r="AF89" s="220"/>
      <c r="AG89" s="223"/>
      <c r="AH89" s="223"/>
      <c r="AI89" s="223"/>
      <c r="AJ89" s="224" t="s">
        <v>677</v>
      </c>
      <c r="AK89" s="223"/>
      <c r="AL89" s="225"/>
      <c r="AM89" s="223"/>
      <c r="AN89" s="223"/>
      <c r="AO89" s="223"/>
      <c r="AP89" s="223"/>
      <c r="AQ89" s="223"/>
      <c r="AR89" s="223"/>
      <c r="AS89" s="223"/>
      <c r="AT89" s="223"/>
      <c r="AU89" s="217">
        <v>0</v>
      </c>
      <c r="AV89" s="217">
        <v>1</v>
      </c>
      <c r="AW89" s="217">
        <v>0</v>
      </c>
      <c r="AX89" s="217">
        <v>1</v>
      </c>
      <c r="AY89" s="217">
        <v>0</v>
      </c>
      <c r="AZ89" s="217">
        <v>0</v>
      </c>
      <c r="BA89" s="217">
        <v>0</v>
      </c>
      <c r="BB89" s="217" t="s">
        <v>692</v>
      </c>
      <c r="BC89" s="217"/>
      <c r="BD89" s="217"/>
      <c r="BE89" s="212" t="s">
        <v>3035</v>
      </c>
      <c r="BF89" s="217">
        <v>2</v>
      </c>
      <c r="BG89" s="230">
        <v>46240</v>
      </c>
      <c r="BH89" s="212">
        <f t="shared" si="32"/>
        <v>0</v>
      </c>
      <c r="BI89" s="212" t="s">
        <v>2491</v>
      </c>
      <c r="BJ89" s="217">
        <v>2</v>
      </c>
      <c r="BK89" s="231">
        <v>46240</v>
      </c>
      <c r="BL89" s="226"/>
      <c r="BM89" s="226"/>
      <c r="BN89" s="227"/>
      <c r="BO89" s="226"/>
      <c r="BP89" s="226"/>
      <c r="BQ89" s="226"/>
      <c r="BR89" s="226"/>
      <c r="BS89" s="226"/>
      <c r="BT89" s="227"/>
      <c r="BU89" s="226"/>
      <c r="BV89" s="226"/>
      <c r="BW89" s="226"/>
      <c r="BX89" s="226"/>
      <c r="BY89" s="226"/>
      <c r="BZ89" s="227"/>
      <c r="CA89" s="226"/>
      <c r="CB89" s="226"/>
      <c r="CC89" s="226"/>
      <c r="CD89" s="226"/>
      <c r="CE89" s="226"/>
      <c r="CF89" s="227"/>
      <c r="CG89" s="226"/>
      <c r="CH89" s="226"/>
      <c r="CI89" s="226"/>
      <c r="CJ89" s="212">
        <f t="shared" si="33"/>
        <v>0</v>
      </c>
    </row>
    <row r="90" spans="1:88" ht="13.5" customHeight="1">
      <c r="A90" s="217">
        <v>81</v>
      </c>
      <c r="B90" s="217" t="s">
        <v>3473</v>
      </c>
      <c r="C90" s="217" t="s">
        <v>3474</v>
      </c>
      <c r="D90" s="218" t="s">
        <v>2588</v>
      </c>
      <c r="E90" s="217" t="s">
        <v>3479</v>
      </c>
      <c r="F90" s="217" t="s">
        <v>3171</v>
      </c>
      <c r="G90" s="218" t="s">
        <v>2666</v>
      </c>
      <c r="H90" s="220">
        <v>2842</v>
      </c>
      <c r="I90" s="217" t="s">
        <v>702</v>
      </c>
      <c r="J90" s="217">
        <v>1</v>
      </c>
      <c r="K90" s="217"/>
      <c r="L90" s="217">
        <v>1</v>
      </c>
      <c r="M90" s="220">
        <v>399.5</v>
      </c>
      <c r="N90" s="220">
        <v>399.5</v>
      </c>
      <c r="O90" s="217" t="s">
        <v>674</v>
      </c>
      <c r="P90" s="217" t="s">
        <v>13</v>
      </c>
      <c r="Q90" s="217" t="s">
        <v>786</v>
      </c>
      <c r="R90" s="217"/>
      <c r="S90" s="217"/>
      <c r="T90" s="21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7">
        <f t="shared" ca="1" si="30"/>
        <v>1</v>
      </c>
      <c r="V90" s="217">
        <f t="shared" ca="1" si="31"/>
        <v>0</v>
      </c>
      <c r="W90" s="217"/>
      <c r="X90" s="217"/>
      <c r="Y90" s="217"/>
      <c r="Z90" s="217"/>
      <c r="AA90" s="217"/>
      <c r="AB90" s="221"/>
      <c r="AC90" s="220">
        <v>10.28</v>
      </c>
      <c r="AD90" s="217"/>
      <c r="AE90" s="220"/>
      <c r="AF90" s="220"/>
      <c r="AG90" s="223"/>
      <c r="AH90" s="223"/>
      <c r="AI90" s="223"/>
      <c r="AJ90" s="224" t="s">
        <v>677</v>
      </c>
      <c r="AK90" s="223"/>
      <c r="AL90" s="225"/>
      <c r="AM90" s="223"/>
      <c r="AN90" s="223"/>
      <c r="AO90" s="223"/>
      <c r="AP90" s="223"/>
      <c r="AQ90" s="223"/>
      <c r="AR90" s="223"/>
      <c r="AS90" s="223"/>
      <c r="AT90" s="223"/>
      <c r="AU90" s="217">
        <v>0</v>
      </c>
      <c r="AV90" s="217">
        <v>1</v>
      </c>
      <c r="AW90" s="217">
        <v>0</v>
      </c>
      <c r="AX90" s="217">
        <v>1</v>
      </c>
      <c r="AY90" s="217">
        <v>0</v>
      </c>
      <c r="AZ90" s="217">
        <v>0</v>
      </c>
      <c r="BA90" s="217">
        <v>0</v>
      </c>
      <c r="BB90" s="217" t="s">
        <v>692</v>
      </c>
      <c r="BC90" s="217"/>
      <c r="BD90" s="217"/>
      <c r="BE90" s="212" t="s">
        <v>3035</v>
      </c>
      <c r="BF90" s="217">
        <v>1</v>
      </c>
      <c r="BG90" s="230">
        <v>46240</v>
      </c>
      <c r="BH90" s="212">
        <f t="shared" si="32"/>
        <v>0</v>
      </c>
      <c r="BI90" s="212" t="s">
        <v>2491</v>
      </c>
      <c r="BJ90" s="217">
        <v>1</v>
      </c>
      <c r="BK90" s="231">
        <v>46240</v>
      </c>
      <c r="BL90" s="226"/>
      <c r="BM90" s="226"/>
      <c r="BN90" s="227"/>
      <c r="BO90" s="226"/>
      <c r="BP90" s="226"/>
      <c r="BQ90" s="226"/>
      <c r="BR90" s="226"/>
      <c r="BS90" s="226"/>
      <c r="BT90" s="227"/>
      <c r="BU90" s="226"/>
      <c r="BV90" s="226"/>
      <c r="BW90" s="226"/>
      <c r="BX90" s="226"/>
      <c r="BY90" s="226"/>
      <c r="BZ90" s="227"/>
      <c r="CA90" s="226"/>
      <c r="CB90" s="226"/>
      <c r="CC90" s="226"/>
      <c r="CD90" s="226"/>
      <c r="CE90" s="226"/>
      <c r="CF90" s="227"/>
      <c r="CG90" s="226"/>
      <c r="CH90" s="226"/>
      <c r="CI90" s="226"/>
      <c r="CJ90" s="212">
        <f t="shared" si="33"/>
        <v>0</v>
      </c>
    </row>
    <row r="91" spans="1:88" ht="13.5" customHeight="1">
      <c r="A91" s="217">
        <v>82</v>
      </c>
      <c r="B91" s="217" t="s">
        <v>3473</v>
      </c>
      <c r="C91" s="217" t="s">
        <v>3474</v>
      </c>
      <c r="D91" s="218" t="s">
        <v>2588</v>
      </c>
      <c r="E91" s="217" t="s">
        <v>3480</v>
      </c>
      <c r="F91" s="217" t="s">
        <v>3172</v>
      </c>
      <c r="G91" s="218" t="s">
        <v>2668</v>
      </c>
      <c r="H91" s="220">
        <v>2842</v>
      </c>
      <c r="I91" s="217" t="s">
        <v>702</v>
      </c>
      <c r="J91" s="217">
        <v>1</v>
      </c>
      <c r="K91" s="217"/>
      <c r="L91" s="217">
        <v>1</v>
      </c>
      <c r="M91" s="220">
        <v>377.3</v>
      </c>
      <c r="N91" s="220">
        <v>377.3</v>
      </c>
      <c r="O91" s="217" t="s">
        <v>674</v>
      </c>
      <c r="P91" s="217" t="s">
        <v>13</v>
      </c>
      <c r="Q91" s="217" t="s">
        <v>786</v>
      </c>
      <c r="R91" s="217"/>
      <c r="S91" s="217"/>
      <c r="T91" s="21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7">
        <f t="shared" ca="1" si="30"/>
        <v>1</v>
      </c>
      <c r="V91" s="217">
        <f t="shared" ca="1" si="31"/>
        <v>0</v>
      </c>
      <c r="W91" s="217"/>
      <c r="X91" s="217"/>
      <c r="Y91" s="217"/>
      <c r="Z91" s="217"/>
      <c r="AA91" s="217"/>
      <c r="AB91" s="221"/>
      <c r="AC91" s="220">
        <v>9.7119999999999997</v>
      </c>
      <c r="AD91" s="217"/>
      <c r="AE91" s="220"/>
      <c r="AF91" s="220"/>
      <c r="AG91" s="223"/>
      <c r="AH91" s="223"/>
      <c r="AI91" s="223"/>
      <c r="AJ91" s="224" t="s">
        <v>677</v>
      </c>
      <c r="AK91" s="223"/>
      <c r="AL91" s="225"/>
      <c r="AM91" s="223"/>
      <c r="AN91" s="223"/>
      <c r="AO91" s="223"/>
      <c r="AP91" s="223"/>
      <c r="AQ91" s="223"/>
      <c r="AR91" s="223"/>
      <c r="AS91" s="223"/>
      <c r="AT91" s="223"/>
      <c r="AU91" s="217">
        <v>0</v>
      </c>
      <c r="AV91" s="217">
        <v>1</v>
      </c>
      <c r="AW91" s="217">
        <v>0</v>
      </c>
      <c r="AX91" s="217">
        <v>1</v>
      </c>
      <c r="AY91" s="217">
        <v>0</v>
      </c>
      <c r="AZ91" s="217">
        <v>0</v>
      </c>
      <c r="BA91" s="217">
        <v>0</v>
      </c>
      <c r="BB91" s="217" t="s">
        <v>692</v>
      </c>
      <c r="BC91" s="217"/>
      <c r="BD91" s="217"/>
      <c r="BE91" s="212" t="s">
        <v>3035</v>
      </c>
      <c r="BF91" s="217">
        <v>1</v>
      </c>
      <c r="BG91" s="230">
        <v>46240</v>
      </c>
      <c r="BH91" s="212">
        <f t="shared" si="32"/>
        <v>0</v>
      </c>
      <c r="BI91" s="212" t="s">
        <v>2491</v>
      </c>
      <c r="BJ91" s="217">
        <v>1</v>
      </c>
      <c r="BK91" s="231">
        <v>46240</v>
      </c>
      <c r="BL91" s="226"/>
      <c r="BM91" s="226"/>
      <c r="BN91" s="227"/>
      <c r="BO91" s="226"/>
      <c r="BP91" s="226"/>
      <c r="BQ91" s="226"/>
      <c r="BR91" s="226"/>
      <c r="BS91" s="226"/>
      <c r="BT91" s="227"/>
      <c r="BU91" s="226"/>
      <c r="BV91" s="226"/>
      <c r="BW91" s="226"/>
      <c r="BX91" s="226"/>
      <c r="BY91" s="226"/>
      <c r="BZ91" s="227"/>
      <c r="CA91" s="226"/>
      <c r="CB91" s="226"/>
      <c r="CC91" s="226"/>
      <c r="CD91" s="226"/>
      <c r="CE91" s="226"/>
      <c r="CF91" s="227"/>
      <c r="CG91" s="226"/>
      <c r="CH91" s="226"/>
      <c r="CI91" s="226"/>
      <c r="CJ91" s="212">
        <f t="shared" si="33"/>
        <v>0</v>
      </c>
    </row>
    <row r="92" spans="1:88" ht="13.5" customHeight="1">
      <c r="A92" s="217">
        <v>83</v>
      </c>
      <c r="B92" s="217" t="s">
        <v>3473</v>
      </c>
      <c r="C92" s="217" t="s">
        <v>3474</v>
      </c>
      <c r="D92" s="218" t="s">
        <v>2588</v>
      </c>
      <c r="E92" s="217" t="s">
        <v>3481</v>
      </c>
      <c r="F92" s="217" t="s">
        <v>3173</v>
      </c>
      <c r="G92" s="218" t="s">
        <v>2678</v>
      </c>
      <c r="H92" s="220">
        <v>2842</v>
      </c>
      <c r="I92" s="217" t="s">
        <v>702</v>
      </c>
      <c r="J92" s="217">
        <v>1</v>
      </c>
      <c r="K92" s="217"/>
      <c r="L92" s="217">
        <v>1</v>
      </c>
      <c r="M92" s="220">
        <v>140.6</v>
      </c>
      <c r="N92" s="220">
        <v>140.6</v>
      </c>
      <c r="O92" s="217" t="s">
        <v>674</v>
      </c>
      <c r="P92" s="217" t="s">
        <v>13</v>
      </c>
      <c r="Q92" s="217" t="s">
        <v>786</v>
      </c>
      <c r="R92" s="217"/>
      <c r="S92" s="217"/>
      <c r="T92" s="21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7">
        <f t="shared" ca="1" si="30"/>
        <v>1</v>
      </c>
      <c r="V92" s="217">
        <f t="shared" ca="1" si="31"/>
        <v>0</v>
      </c>
      <c r="W92" s="217"/>
      <c r="X92" s="217"/>
      <c r="Y92" s="217"/>
      <c r="Z92" s="217"/>
      <c r="AA92" s="217"/>
      <c r="AB92" s="221"/>
      <c r="AC92" s="220">
        <v>3.653</v>
      </c>
      <c r="AD92" s="217"/>
      <c r="AE92" s="220"/>
      <c r="AF92" s="220"/>
      <c r="AG92" s="223"/>
      <c r="AH92" s="223"/>
      <c r="AI92" s="223"/>
      <c r="AJ92" s="224" t="s">
        <v>677</v>
      </c>
      <c r="AK92" s="223"/>
      <c r="AL92" s="225"/>
      <c r="AM92" s="223"/>
      <c r="AN92" s="223"/>
      <c r="AO92" s="223"/>
      <c r="AP92" s="223"/>
      <c r="AQ92" s="223"/>
      <c r="AR92" s="223"/>
      <c r="AS92" s="223"/>
      <c r="AT92" s="223"/>
      <c r="AU92" s="217">
        <v>0</v>
      </c>
      <c r="AV92" s="217">
        <v>1</v>
      </c>
      <c r="AW92" s="217">
        <v>0</v>
      </c>
      <c r="AX92" s="217">
        <v>1</v>
      </c>
      <c r="AY92" s="217">
        <v>0</v>
      </c>
      <c r="AZ92" s="217">
        <v>0</v>
      </c>
      <c r="BA92" s="217">
        <v>0</v>
      </c>
      <c r="BB92" s="217" t="s">
        <v>692</v>
      </c>
      <c r="BC92" s="217"/>
      <c r="BD92" s="217"/>
      <c r="BE92" s="212" t="s">
        <v>3035</v>
      </c>
      <c r="BF92" s="217">
        <v>1</v>
      </c>
      <c r="BG92" s="230">
        <v>46240</v>
      </c>
      <c r="BH92" s="212">
        <f t="shared" si="32"/>
        <v>0</v>
      </c>
      <c r="BI92" s="212" t="s">
        <v>2491</v>
      </c>
      <c r="BJ92" s="217">
        <v>1</v>
      </c>
      <c r="BK92" s="231">
        <v>46240</v>
      </c>
      <c r="BL92" s="226"/>
      <c r="BM92" s="226"/>
      <c r="BN92" s="227"/>
      <c r="BO92" s="226"/>
      <c r="BP92" s="226"/>
      <c r="BQ92" s="226"/>
      <c r="BR92" s="226"/>
      <c r="BS92" s="226"/>
      <c r="BT92" s="227"/>
      <c r="BU92" s="226"/>
      <c r="BV92" s="226"/>
      <c r="BW92" s="226"/>
      <c r="BX92" s="226"/>
      <c r="BY92" s="226"/>
      <c r="BZ92" s="227"/>
      <c r="CA92" s="226"/>
      <c r="CB92" s="226"/>
      <c r="CC92" s="226"/>
      <c r="CD92" s="226"/>
      <c r="CE92" s="226"/>
      <c r="CF92" s="227"/>
      <c r="CG92" s="226"/>
      <c r="CH92" s="226"/>
      <c r="CI92" s="226"/>
      <c r="CJ92" s="212">
        <f t="shared" si="33"/>
        <v>0</v>
      </c>
    </row>
    <row r="93" spans="1:88" ht="13.5" customHeight="1">
      <c r="A93" s="214">
        <v>84</v>
      </c>
      <c r="B93" s="214" t="s">
        <v>3482</v>
      </c>
      <c r="C93" s="214" t="s">
        <v>3483</v>
      </c>
      <c r="D93" s="215" t="s">
        <v>2588</v>
      </c>
      <c r="E93" s="214"/>
      <c r="F93" s="214"/>
      <c r="G93" s="215" t="s">
        <v>3467</v>
      </c>
      <c r="H93" s="214"/>
      <c r="I93" s="214"/>
      <c r="J93" s="214"/>
      <c r="K93" s="214">
        <v>1</v>
      </c>
      <c r="L93" s="214"/>
      <c r="M93" s="216">
        <v>3825.4</v>
      </c>
      <c r="N93" s="216">
        <v>3825.4</v>
      </c>
      <c r="O93" s="214" t="s">
        <v>674</v>
      </c>
      <c r="P93" s="214"/>
      <c r="Q93" s="214"/>
      <c r="R93" s="214" t="s">
        <v>3951</v>
      </c>
      <c r="S93" s="214"/>
      <c r="T93" s="214"/>
      <c r="U93" s="214"/>
      <c r="V93" s="214"/>
      <c r="W93" s="214">
        <f ca="1">_xlfn.MINIFS(V:V,C:C,C93,AE:AE,"",AB:AB,"")</f>
        <v>0</v>
      </c>
      <c r="X93" s="214">
        <f ca="1">SUMIFS(T:T,C:C,C93,AE:AE,"")/SUMIFS(L:L,C:C,C93,AE:AE,"",AB:AB,"")</f>
        <v>0</v>
      </c>
      <c r="Y93" s="214"/>
      <c r="Z93" s="214"/>
      <c r="AA93" s="214"/>
      <c r="AB93" s="216"/>
      <c r="AC93" s="216">
        <v>94.492999999999995</v>
      </c>
      <c r="AD93" s="235" t="s">
        <v>3428</v>
      </c>
      <c r="AE93" s="214" t="s">
        <v>675</v>
      </c>
      <c r="AF93" s="214" t="s">
        <v>676</v>
      </c>
      <c r="AG93" s="214"/>
      <c r="AH93" s="214"/>
      <c r="AI93" s="214"/>
      <c r="AJ93" s="214" t="s">
        <v>677</v>
      </c>
      <c r="AK93" s="214"/>
      <c r="AL93" s="214"/>
      <c r="AM93" s="214"/>
      <c r="AN93" s="214"/>
      <c r="AO93" s="214"/>
      <c r="AP93" s="214"/>
      <c r="AQ93" s="214"/>
      <c r="AR93" s="214"/>
      <c r="AS93" s="214"/>
      <c r="AT93" s="214"/>
      <c r="AU93" s="214"/>
      <c r="AV93" s="214"/>
      <c r="AW93" s="214"/>
      <c r="AX93" s="214"/>
      <c r="AY93" s="214"/>
      <c r="AZ93" s="214"/>
      <c r="BA93" s="214"/>
      <c r="BB93" s="214" t="s">
        <v>692</v>
      </c>
      <c r="BC93" s="214"/>
      <c r="BD93" s="214"/>
      <c r="BE93" s="214"/>
      <c r="BF93" s="214"/>
      <c r="BG93" s="214"/>
      <c r="BH93" s="214"/>
      <c r="BI93" s="214"/>
      <c r="BJ93" s="214"/>
      <c r="BK93" s="214"/>
      <c r="BL93" s="214"/>
      <c r="BM93" s="214"/>
      <c r="BN93" s="214"/>
      <c r="BO93" s="214"/>
      <c r="BP93" s="214"/>
      <c r="BQ93" s="214"/>
      <c r="BR93" s="214"/>
      <c r="BS93" s="214"/>
      <c r="BT93" s="214"/>
      <c r="BU93" s="214"/>
      <c r="BV93" s="214"/>
      <c r="BW93" s="214"/>
      <c r="BX93" s="214"/>
      <c r="BY93" s="214"/>
      <c r="BZ93" s="214"/>
      <c r="CA93" s="214"/>
      <c r="CB93" s="214"/>
      <c r="CC93" s="214"/>
      <c r="CD93" s="214"/>
      <c r="CE93" s="214"/>
      <c r="CF93" s="214"/>
      <c r="CG93" s="214"/>
      <c r="CH93" s="214"/>
      <c r="CI93" s="214"/>
      <c r="CJ93" s="214"/>
    </row>
    <row r="94" spans="1:88" ht="13.5" customHeight="1">
      <c r="A94" s="217">
        <v>85</v>
      </c>
      <c r="B94" s="217" t="s">
        <v>3482</v>
      </c>
      <c r="C94" s="217" t="s">
        <v>3483</v>
      </c>
      <c r="D94" s="218" t="s">
        <v>2660</v>
      </c>
      <c r="E94" s="217" t="s">
        <v>3441</v>
      </c>
      <c r="F94" s="217" t="s">
        <v>3174</v>
      </c>
      <c r="G94" s="218" t="s">
        <v>2476</v>
      </c>
      <c r="H94" s="220">
        <v>3923</v>
      </c>
      <c r="I94" s="217" t="s">
        <v>702</v>
      </c>
      <c r="J94" s="217">
        <v>3</v>
      </c>
      <c r="K94" s="217"/>
      <c r="L94" s="217">
        <v>3</v>
      </c>
      <c r="M94" s="220">
        <v>154.6</v>
      </c>
      <c r="N94" s="220">
        <v>463.9</v>
      </c>
      <c r="O94" s="217" t="s">
        <v>674</v>
      </c>
      <c r="P94" s="217" t="s">
        <v>11</v>
      </c>
      <c r="Q94" s="217" t="s">
        <v>786</v>
      </c>
      <c r="R94" s="217"/>
      <c r="S94" s="217"/>
      <c r="T94" s="21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7">
        <f t="shared" ref="U94:U99" ca="1" si="34">+L94-T94</f>
        <v>3</v>
      </c>
      <c r="V94" s="217">
        <f t="shared" ref="V94:V99" ca="1" si="35">ROUNDDOWN(T94/J94,0)</f>
        <v>0</v>
      </c>
      <c r="W94" s="217"/>
      <c r="X94" s="217"/>
      <c r="Y94" s="217"/>
      <c r="Z94" s="217"/>
      <c r="AA94" s="217"/>
      <c r="AB94" s="221"/>
      <c r="AC94" s="220">
        <v>8.0519999999999996</v>
      </c>
      <c r="AD94" s="217"/>
      <c r="AE94" s="220"/>
      <c r="AF94" s="220"/>
      <c r="AG94" s="223"/>
      <c r="AH94" s="223"/>
      <c r="AI94" s="223"/>
      <c r="AJ94" s="224" t="s">
        <v>677</v>
      </c>
      <c r="AK94" s="223"/>
      <c r="AL94" s="225"/>
      <c r="AM94" s="223"/>
      <c r="AN94" s="223"/>
      <c r="AO94" s="223"/>
      <c r="AP94" s="223"/>
      <c r="AQ94" s="223"/>
      <c r="AR94" s="223"/>
      <c r="AS94" s="223"/>
      <c r="AT94" s="223"/>
      <c r="AU94" s="217">
        <v>0</v>
      </c>
      <c r="AV94" s="217">
        <v>1</v>
      </c>
      <c r="AW94" s="217">
        <v>0</v>
      </c>
      <c r="AX94" s="217">
        <v>0</v>
      </c>
      <c r="AY94" s="217">
        <v>0</v>
      </c>
      <c r="AZ94" s="217">
        <v>0</v>
      </c>
      <c r="BA94" s="217">
        <v>0</v>
      </c>
      <c r="BB94" s="217" t="s">
        <v>692</v>
      </c>
      <c r="BC94" s="217"/>
      <c r="BD94" s="217"/>
      <c r="BE94" s="212" t="s">
        <v>3026</v>
      </c>
      <c r="BF94" s="217">
        <v>3</v>
      </c>
      <c r="BG94" s="230">
        <v>46240</v>
      </c>
      <c r="BH94" s="212">
        <f t="shared" ref="BH94:BH99" si="36">+L94-BF94</f>
        <v>0</v>
      </c>
      <c r="BI94" s="212" t="s">
        <v>2478</v>
      </c>
      <c r="BJ94" s="217">
        <v>3</v>
      </c>
      <c r="BK94" s="231">
        <v>46240</v>
      </c>
      <c r="BL94" s="226"/>
      <c r="BM94" s="226"/>
      <c r="BN94" s="227"/>
      <c r="BO94" s="226"/>
      <c r="BP94" s="226"/>
      <c r="BQ94" s="226"/>
      <c r="BR94" s="226"/>
      <c r="BS94" s="226"/>
      <c r="BT94" s="227"/>
      <c r="BU94" s="226"/>
      <c r="BV94" s="226"/>
      <c r="BW94" s="226"/>
      <c r="BX94" s="226"/>
      <c r="BY94" s="226"/>
      <c r="BZ94" s="227"/>
      <c r="CA94" s="226"/>
      <c r="CB94" s="226"/>
      <c r="CC94" s="226"/>
      <c r="CD94" s="226"/>
      <c r="CE94" s="226"/>
      <c r="CF94" s="227"/>
      <c r="CG94" s="226"/>
      <c r="CH94" s="226"/>
      <c r="CI94" s="226"/>
      <c r="CJ94" s="212">
        <f t="shared" ref="CJ94:CJ99" si="37">+L94-BJ94</f>
        <v>0</v>
      </c>
    </row>
    <row r="95" spans="1:88" ht="13.5" customHeight="1">
      <c r="A95" s="217">
        <v>86</v>
      </c>
      <c r="B95" s="217" t="s">
        <v>3482</v>
      </c>
      <c r="C95" s="217" t="s">
        <v>3483</v>
      </c>
      <c r="D95" s="218" t="s">
        <v>2588</v>
      </c>
      <c r="E95" s="217" t="s">
        <v>3484</v>
      </c>
      <c r="F95" s="217" t="s">
        <v>3175</v>
      </c>
      <c r="G95" s="218" t="s">
        <v>2673</v>
      </c>
      <c r="H95" s="220">
        <v>4416</v>
      </c>
      <c r="I95" s="217" t="s">
        <v>702</v>
      </c>
      <c r="J95" s="217">
        <v>1</v>
      </c>
      <c r="K95" s="217"/>
      <c r="L95" s="217">
        <v>1</v>
      </c>
      <c r="M95" s="220">
        <v>553.1</v>
      </c>
      <c r="N95" s="220">
        <v>553.1</v>
      </c>
      <c r="O95" s="217" t="s">
        <v>674</v>
      </c>
      <c r="P95" s="217" t="s">
        <v>13</v>
      </c>
      <c r="Q95" s="217" t="s">
        <v>786</v>
      </c>
      <c r="R95" s="217"/>
      <c r="S95" s="217"/>
      <c r="T95" s="21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7">
        <f t="shared" ca="1" si="34"/>
        <v>1</v>
      </c>
      <c r="V95" s="217">
        <f t="shared" ca="1" si="35"/>
        <v>0</v>
      </c>
      <c r="W95" s="217"/>
      <c r="X95" s="217"/>
      <c r="Y95" s="217"/>
      <c r="Z95" s="217"/>
      <c r="AA95" s="217"/>
      <c r="AB95" s="221"/>
      <c r="AC95" s="220">
        <v>14.212999999999999</v>
      </c>
      <c r="AD95" s="217"/>
      <c r="AE95" s="220"/>
      <c r="AF95" s="220"/>
      <c r="AG95" s="223"/>
      <c r="AH95" s="223"/>
      <c r="AI95" s="223"/>
      <c r="AJ95" s="224" t="s">
        <v>677</v>
      </c>
      <c r="AK95" s="223"/>
      <c r="AL95" s="225"/>
      <c r="AM95" s="223"/>
      <c r="AN95" s="223"/>
      <c r="AO95" s="223"/>
      <c r="AP95" s="223"/>
      <c r="AQ95" s="223"/>
      <c r="AR95" s="223"/>
      <c r="AS95" s="223"/>
      <c r="AT95" s="223"/>
      <c r="AU95" s="217">
        <v>0</v>
      </c>
      <c r="AV95" s="217">
        <v>1</v>
      </c>
      <c r="AW95" s="217">
        <v>0</v>
      </c>
      <c r="AX95" s="217">
        <v>1</v>
      </c>
      <c r="AY95" s="217">
        <v>0</v>
      </c>
      <c r="AZ95" s="217">
        <v>0</v>
      </c>
      <c r="BA95" s="217">
        <v>0</v>
      </c>
      <c r="BB95" s="217" t="s">
        <v>692</v>
      </c>
      <c r="BC95" s="217"/>
      <c r="BD95" s="217"/>
      <c r="BE95" s="212" t="s">
        <v>3035</v>
      </c>
      <c r="BF95" s="217">
        <v>1</v>
      </c>
      <c r="BG95" s="230">
        <v>46240</v>
      </c>
      <c r="BH95" s="212">
        <f t="shared" si="36"/>
        <v>0</v>
      </c>
      <c r="BI95" s="212" t="s">
        <v>2491</v>
      </c>
      <c r="BJ95" s="217">
        <v>1</v>
      </c>
      <c r="BK95" s="231">
        <v>46240</v>
      </c>
      <c r="BL95" s="226"/>
      <c r="BM95" s="226"/>
      <c r="BN95" s="227"/>
      <c r="BO95" s="226"/>
      <c r="BP95" s="226"/>
      <c r="BQ95" s="226"/>
      <c r="BR95" s="226"/>
      <c r="BS95" s="226"/>
      <c r="BT95" s="227"/>
      <c r="BU95" s="226"/>
      <c r="BV95" s="226"/>
      <c r="BW95" s="226"/>
      <c r="BX95" s="226"/>
      <c r="BY95" s="226"/>
      <c r="BZ95" s="227"/>
      <c r="CA95" s="226"/>
      <c r="CB95" s="226"/>
      <c r="CC95" s="226"/>
      <c r="CD95" s="226"/>
      <c r="CE95" s="226"/>
      <c r="CF95" s="227"/>
      <c r="CG95" s="226"/>
      <c r="CH95" s="226"/>
      <c r="CI95" s="226"/>
      <c r="CJ95" s="212">
        <f t="shared" si="37"/>
        <v>0</v>
      </c>
    </row>
    <row r="96" spans="1:88" ht="13.5" customHeight="1">
      <c r="A96" s="217">
        <v>87</v>
      </c>
      <c r="B96" s="217" t="s">
        <v>3482</v>
      </c>
      <c r="C96" s="217" t="s">
        <v>3483</v>
      </c>
      <c r="D96" s="218" t="s">
        <v>2588</v>
      </c>
      <c r="E96" s="217" t="s">
        <v>3469</v>
      </c>
      <c r="F96" s="217" t="s">
        <v>3176</v>
      </c>
      <c r="G96" s="218" t="s">
        <v>2664</v>
      </c>
      <c r="H96" s="220">
        <v>4416</v>
      </c>
      <c r="I96" s="217" t="s">
        <v>702</v>
      </c>
      <c r="J96" s="217">
        <v>2</v>
      </c>
      <c r="K96" s="217"/>
      <c r="L96" s="217">
        <v>2</v>
      </c>
      <c r="M96" s="220">
        <v>691.1</v>
      </c>
      <c r="N96" s="220">
        <v>1382.3</v>
      </c>
      <c r="O96" s="217" t="s">
        <v>674</v>
      </c>
      <c r="P96" s="217" t="s">
        <v>13</v>
      </c>
      <c r="Q96" s="217" t="s">
        <v>786</v>
      </c>
      <c r="R96" s="217"/>
      <c r="S96" s="217"/>
      <c r="T96" s="21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7">
        <f t="shared" ca="1" si="34"/>
        <v>2</v>
      </c>
      <c r="V96" s="217">
        <f t="shared" ca="1" si="35"/>
        <v>0</v>
      </c>
      <c r="W96" s="217"/>
      <c r="X96" s="217"/>
      <c r="Y96" s="217"/>
      <c r="Z96" s="217"/>
      <c r="AA96" s="217"/>
      <c r="AB96" s="221"/>
      <c r="AC96" s="220">
        <v>35.484999999999999</v>
      </c>
      <c r="AD96" s="217"/>
      <c r="AE96" s="220"/>
      <c r="AF96" s="220"/>
      <c r="AG96" s="223"/>
      <c r="AH96" s="223"/>
      <c r="AI96" s="223"/>
      <c r="AJ96" s="224" t="s">
        <v>677</v>
      </c>
      <c r="AK96" s="223"/>
      <c r="AL96" s="225"/>
      <c r="AM96" s="223"/>
      <c r="AN96" s="223"/>
      <c r="AO96" s="223"/>
      <c r="AP96" s="223"/>
      <c r="AQ96" s="223"/>
      <c r="AR96" s="223"/>
      <c r="AS96" s="223"/>
      <c r="AT96" s="223"/>
      <c r="AU96" s="217">
        <v>0</v>
      </c>
      <c r="AV96" s="217">
        <v>1</v>
      </c>
      <c r="AW96" s="217">
        <v>0</v>
      </c>
      <c r="AX96" s="217">
        <v>1</v>
      </c>
      <c r="AY96" s="217">
        <v>0</v>
      </c>
      <c r="AZ96" s="217">
        <v>0</v>
      </c>
      <c r="BA96" s="217">
        <v>0</v>
      </c>
      <c r="BB96" s="217" t="s">
        <v>692</v>
      </c>
      <c r="BC96" s="217"/>
      <c r="BD96" s="217"/>
      <c r="BE96" s="212" t="s">
        <v>3035</v>
      </c>
      <c r="BF96" s="217">
        <v>2</v>
      </c>
      <c r="BG96" s="230">
        <v>46240</v>
      </c>
      <c r="BH96" s="212">
        <f t="shared" si="36"/>
        <v>0</v>
      </c>
      <c r="BI96" s="212" t="s">
        <v>2491</v>
      </c>
      <c r="BJ96" s="217">
        <v>2</v>
      </c>
      <c r="BK96" s="231">
        <v>46240</v>
      </c>
      <c r="BL96" s="226"/>
      <c r="BM96" s="226"/>
      <c r="BN96" s="227"/>
      <c r="BO96" s="226"/>
      <c r="BP96" s="226"/>
      <c r="BQ96" s="226"/>
      <c r="BR96" s="226"/>
      <c r="BS96" s="226"/>
      <c r="BT96" s="227"/>
      <c r="BU96" s="226"/>
      <c r="BV96" s="226"/>
      <c r="BW96" s="226"/>
      <c r="BX96" s="226"/>
      <c r="BY96" s="226"/>
      <c r="BZ96" s="227"/>
      <c r="CA96" s="226"/>
      <c r="CB96" s="226"/>
      <c r="CC96" s="226"/>
      <c r="CD96" s="226"/>
      <c r="CE96" s="226"/>
      <c r="CF96" s="227"/>
      <c r="CG96" s="226"/>
      <c r="CH96" s="226"/>
      <c r="CI96" s="226"/>
      <c r="CJ96" s="212">
        <f t="shared" si="37"/>
        <v>0</v>
      </c>
    </row>
    <row r="97" spans="1:88" ht="13.5" customHeight="1">
      <c r="A97" s="217">
        <v>88</v>
      </c>
      <c r="B97" s="217" t="s">
        <v>3482</v>
      </c>
      <c r="C97" s="217" t="s">
        <v>3483</v>
      </c>
      <c r="D97" s="218" t="s">
        <v>2588</v>
      </c>
      <c r="E97" s="217" t="s">
        <v>3470</v>
      </c>
      <c r="F97" s="217" t="s">
        <v>3177</v>
      </c>
      <c r="G97" s="218" t="s">
        <v>2666</v>
      </c>
      <c r="H97" s="220">
        <v>4416</v>
      </c>
      <c r="I97" s="217" t="s">
        <v>702</v>
      </c>
      <c r="J97" s="217">
        <v>1</v>
      </c>
      <c r="K97" s="217"/>
      <c r="L97" s="217">
        <v>1</v>
      </c>
      <c r="M97" s="220">
        <v>621.9</v>
      </c>
      <c r="N97" s="220">
        <v>621.9</v>
      </c>
      <c r="O97" s="217" t="s">
        <v>674</v>
      </c>
      <c r="P97" s="217" t="s">
        <v>13</v>
      </c>
      <c r="Q97" s="217" t="s">
        <v>786</v>
      </c>
      <c r="R97" s="217"/>
      <c r="S97" s="217"/>
      <c r="T97" s="21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7">
        <f t="shared" ca="1" si="34"/>
        <v>1</v>
      </c>
      <c r="V97" s="217">
        <f t="shared" ca="1" si="35"/>
        <v>0</v>
      </c>
      <c r="W97" s="217"/>
      <c r="X97" s="217"/>
      <c r="Y97" s="217"/>
      <c r="Z97" s="217"/>
      <c r="AA97" s="217"/>
      <c r="AB97" s="221"/>
      <c r="AC97" s="220">
        <v>15.975</v>
      </c>
      <c r="AD97" s="217"/>
      <c r="AE97" s="220"/>
      <c r="AF97" s="220"/>
      <c r="AG97" s="223"/>
      <c r="AH97" s="223"/>
      <c r="AI97" s="223"/>
      <c r="AJ97" s="224" t="s">
        <v>677</v>
      </c>
      <c r="AK97" s="223"/>
      <c r="AL97" s="225"/>
      <c r="AM97" s="223"/>
      <c r="AN97" s="223"/>
      <c r="AO97" s="223"/>
      <c r="AP97" s="223"/>
      <c r="AQ97" s="223"/>
      <c r="AR97" s="223"/>
      <c r="AS97" s="223"/>
      <c r="AT97" s="223"/>
      <c r="AU97" s="217">
        <v>0</v>
      </c>
      <c r="AV97" s="217">
        <v>1</v>
      </c>
      <c r="AW97" s="217">
        <v>0</v>
      </c>
      <c r="AX97" s="217">
        <v>1</v>
      </c>
      <c r="AY97" s="217">
        <v>0</v>
      </c>
      <c r="AZ97" s="217">
        <v>0</v>
      </c>
      <c r="BA97" s="217">
        <v>0</v>
      </c>
      <c r="BB97" s="217" t="s">
        <v>692</v>
      </c>
      <c r="BC97" s="217"/>
      <c r="BD97" s="217"/>
      <c r="BE97" s="212" t="s">
        <v>3035</v>
      </c>
      <c r="BF97" s="217">
        <v>1</v>
      </c>
      <c r="BG97" s="230">
        <v>46240</v>
      </c>
      <c r="BH97" s="212">
        <f t="shared" si="36"/>
        <v>0</v>
      </c>
      <c r="BI97" s="212" t="s">
        <v>2491</v>
      </c>
      <c r="BJ97" s="217">
        <v>1</v>
      </c>
      <c r="BK97" s="231">
        <v>46240</v>
      </c>
      <c r="BL97" s="226"/>
      <c r="BM97" s="226"/>
      <c r="BN97" s="227"/>
      <c r="BO97" s="226"/>
      <c r="BP97" s="226"/>
      <c r="BQ97" s="226"/>
      <c r="BR97" s="226"/>
      <c r="BS97" s="226"/>
      <c r="BT97" s="227"/>
      <c r="BU97" s="226"/>
      <c r="BV97" s="226"/>
      <c r="BW97" s="226"/>
      <c r="BX97" s="226"/>
      <c r="BY97" s="226"/>
      <c r="BZ97" s="227"/>
      <c r="CA97" s="226"/>
      <c r="CB97" s="226"/>
      <c r="CC97" s="226"/>
      <c r="CD97" s="226"/>
      <c r="CE97" s="226"/>
      <c r="CF97" s="227"/>
      <c r="CG97" s="226"/>
      <c r="CH97" s="226"/>
      <c r="CI97" s="226"/>
      <c r="CJ97" s="212">
        <f t="shared" si="37"/>
        <v>0</v>
      </c>
    </row>
    <row r="98" spans="1:88" ht="13.5" customHeight="1">
      <c r="A98" s="217">
        <v>89</v>
      </c>
      <c r="B98" s="217" t="s">
        <v>3482</v>
      </c>
      <c r="C98" s="217" t="s">
        <v>3483</v>
      </c>
      <c r="D98" s="218" t="s">
        <v>2588</v>
      </c>
      <c r="E98" s="217" t="s">
        <v>3471</v>
      </c>
      <c r="F98" s="217" t="s">
        <v>3178</v>
      </c>
      <c r="G98" s="218" t="s">
        <v>2668</v>
      </c>
      <c r="H98" s="220">
        <v>4416</v>
      </c>
      <c r="I98" s="217" t="s">
        <v>702</v>
      </c>
      <c r="J98" s="217">
        <v>1</v>
      </c>
      <c r="K98" s="217"/>
      <c r="L98" s="217">
        <v>1</v>
      </c>
      <c r="M98" s="220">
        <v>585.4</v>
      </c>
      <c r="N98" s="220">
        <v>585.4</v>
      </c>
      <c r="O98" s="217" t="s">
        <v>674</v>
      </c>
      <c r="P98" s="217" t="s">
        <v>13</v>
      </c>
      <c r="Q98" s="217" t="s">
        <v>786</v>
      </c>
      <c r="R98" s="217"/>
      <c r="S98" s="217"/>
      <c r="T98" s="21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7">
        <f t="shared" ca="1" si="34"/>
        <v>1</v>
      </c>
      <c r="V98" s="217">
        <f t="shared" ca="1" si="35"/>
        <v>0</v>
      </c>
      <c r="W98" s="217"/>
      <c r="X98" s="217"/>
      <c r="Y98" s="217"/>
      <c r="Z98" s="217"/>
      <c r="AA98" s="217"/>
      <c r="AB98" s="221"/>
      <c r="AC98" s="220">
        <v>15.090999999999999</v>
      </c>
      <c r="AD98" s="217"/>
      <c r="AE98" s="220"/>
      <c r="AF98" s="220"/>
      <c r="AG98" s="223"/>
      <c r="AH98" s="223"/>
      <c r="AI98" s="223"/>
      <c r="AJ98" s="224" t="s">
        <v>677</v>
      </c>
      <c r="AK98" s="223"/>
      <c r="AL98" s="225"/>
      <c r="AM98" s="223"/>
      <c r="AN98" s="223"/>
      <c r="AO98" s="223"/>
      <c r="AP98" s="223"/>
      <c r="AQ98" s="223"/>
      <c r="AR98" s="223"/>
      <c r="AS98" s="223"/>
      <c r="AT98" s="223"/>
      <c r="AU98" s="217">
        <v>0</v>
      </c>
      <c r="AV98" s="217">
        <v>1</v>
      </c>
      <c r="AW98" s="217">
        <v>0</v>
      </c>
      <c r="AX98" s="217">
        <v>1</v>
      </c>
      <c r="AY98" s="217">
        <v>0</v>
      </c>
      <c r="AZ98" s="217">
        <v>0</v>
      </c>
      <c r="BA98" s="217">
        <v>0</v>
      </c>
      <c r="BB98" s="217" t="s">
        <v>692</v>
      </c>
      <c r="BC98" s="223"/>
      <c r="BD98" s="223"/>
      <c r="BE98" s="212" t="s">
        <v>3035</v>
      </c>
      <c r="BF98" s="217">
        <v>1</v>
      </c>
      <c r="BG98" s="230">
        <v>46240</v>
      </c>
      <c r="BH98" s="212">
        <f t="shared" si="36"/>
        <v>0</v>
      </c>
      <c r="BI98" s="212" t="s">
        <v>2491</v>
      </c>
      <c r="BJ98" s="217">
        <v>1</v>
      </c>
      <c r="BK98" s="231">
        <v>46240</v>
      </c>
      <c r="BL98" s="223"/>
      <c r="BM98" s="223"/>
      <c r="BN98" s="223"/>
      <c r="BO98" s="223"/>
      <c r="BP98" s="223"/>
      <c r="BQ98" s="223"/>
      <c r="BR98" s="223"/>
      <c r="BS98" s="223"/>
      <c r="BT98" s="223"/>
      <c r="BU98" s="223"/>
      <c r="BV98" s="223"/>
      <c r="BW98" s="223"/>
      <c r="BX98" s="223"/>
      <c r="BY98" s="223"/>
      <c r="BZ98" s="223"/>
      <c r="CA98" s="223"/>
      <c r="CB98" s="223"/>
      <c r="CC98" s="223"/>
      <c r="CD98" s="223"/>
      <c r="CE98" s="223"/>
      <c r="CF98" s="223"/>
      <c r="CG98" s="223"/>
      <c r="CH98" s="223"/>
      <c r="CI98" s="223"/>
      <c r="CJ98" s="212">
        <f t="shared" si="37"/>
        <v>0</v>
      </c>
    </row>
    <row r="99" spans="1:88" ht="13.5" customHeight="1">
      <c r="A99" s="217">
        <v>90</v>
      </c>
      <c r="B99" s="217" t="s">
        <v>3482</v>
      </c>
      <c r="C99" s="217" t="s">
        <v>3483</v>
      </c>
      <c r="D99" s="218" t="s">
        <v>2588</v>
      </c>
      <c r="E99" s="217" t="s">
        <v>3485</v>
      </c>
      <c r="F99" s="217" t="s">
        <v>3179</v>
      </c>
      <c r="G99" s="218" t="s">
        <v>2678</v>
      </c>
      <c r="H99" s="220">
        <v>4416</v>
      </c>
      <c r="I99" s="217" t="s">
        <v>702</v>
      </c>
      <c r="J99" s="217">
        <v>1</v>
      </c>
      <c r="K99" s="217"/>
      <c r="L99" s="217">
        <v>1</v>
      </c>
      <c r="M99" s="220">
        <v>218.8</v>
      </c>
      <c r="N99" s="220">
        <v>218.8</v>
      </c>
      <c r="O99" s="217" t="s">
        <v>674</v>
      </c>
      <c r="P99" s="217" t="s">
        <v>13</v>
      </c>
      <c r="Q99" s="217" t="s">
        <v>786</v>
      </c>
      <c r="R99" s="217"/>
      <c r="S99" s="217"/>
      <c r="T99" s="21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7">
        <f t="shared" ca="1" si="34"/>
        <v>1</v>
      </c>
      <c r="V99" s="217">
        <f t="shared" ca="1" si="35"/>
        <v>0</v>
      </c>
      <c r="W99" s="217"/>
      <c r="X99" s="217"/>
      <c r="Y99" s="217"/>
      <c r="Z99" s="217"/>
      <c r="AA99" s="217"/>
      <c r="AB99" s="221"/>
      <c r="AC99" s="220">
        <v>5.6769999999999996</v>
      </c>
      <c r="AD99" s="217"/>
      <c r="AE99" s="220"/>
      <c r="AF99" s="220"/>
      <c r="AG99" s="223"/>
      <c r="AH99" s="223"/>
      <c r="AI99" s="223"/>
      <c r="AJ99" s="224" t="s">
        <v>677</v>
      </c>
      <c r="AK99" s="223"/>
      <c r="AL99" s="225"/>
      <c r="AM99" s="223"/>
      <c r="AN99" s="223"/>
      <c r="AO99" s="223"/>
      <c r="AP99" s="223"/>
      <c r="AQ99" s="223"/>
      <c r="AR99" s="223"/>
      <c r="AS99" s="223"/>
      <c r="AT99" s="223"/>
      <c r="AU99" s="217">
        <v>0</v>
      </c>
      <c r="AV99" s="217">
        <v>1</v>
      </c>
      <c r="AW99" s="217">
        <v>0</v>
      </c>
      <c r="AX99" s="217">
        <v>1</v>
      </c>
      <c r="AY99" s="217">
        <v>0</v>
      </c>
      <c r="AZ99" s="217">
        <v>0</v>
      </c>
      <c r="BA99" s="217">
        <v>0</v>
      </c>
      <c r="BB99" s="217" t="s">
        <v>692</v>
      </c>
      <c r="BC99" s="217"/>
      <c r="BD99" s="217"/>
      <c r="BE99" s="212" t="s">
        <v>3035</v>
      </c>
      <c r="BF99" s="217">
        <v>1</v>
      </c>
      <c r="BG99" s="230">
        <v>46240</v>
      </c>
      <c r="BH99" s="212">
        <f t="shared" si="36"/>
        <v>0</v>
      </c>
      <c r="BI99" s="212" t="s">
        <v>2491</v>
      </c>
      <c r="BJ99" s="217">
        <v>1</v>
      </c>
      <c r="BK99" s="231">
        <v>46240</v>
      </c>
      <c r="BL99" s="226"/>
      <c r="BM99" s="226"/>
      <c r="BN99" s="227"/>
      <c r="BO99" s="226"/>
      <c r="BP99" s="226"/>
      <c r="BQ99" s="226"/>
      <c r="BR99" s="226"/>
      <c r="BS99" s="226"/>
      <c r="BT99" s="227"/>
      <c r="BU99" s="226"/>
      <c r="BV99" s="226"/>
      <c r="BW99" s="226"/>
      <c r="BX99" s="226"/>
      <c r="BY99" s="226"/>
      <c r="BZ99" s="227"/>
      <c r="CA99" s="226"/>
      <c r="CB99" s="226"/>
      <c r="CC99" s="226"/>
      <c r="CD99" s="226"/>
      <c r="CE99" s="226"/>
      <c r="CF99" s="227"/>
      <c r="CG99" s="226"/>
      <c r="CH99" s="226"/>
      <c r="CI99" s="226"/>
      <c r="CJ99" s="212">
        <f t="shared" si="37"/>
        <v>0</v>
      </c>
    </row>
    <row r="100" spans="1:88" ht="13.5" customHeight="1">
      <c r="A100" s="214">
        <v>91</v>
      </c>
      <c r="B100" s="214" t="s">
        <v>3486</v>
      </c>
      <c r="C100" s="214" t="s">
        <v>3487</v>
      </c>
      <c r="D100" s="215" t="s">
        <v>2588</v>
      </c>
      <c r="E100" s="214"/>
      <c r="F100" s="214"/>
      <c r="G100" s="215" t="s">
        <v>3488</v>
      </c>
      <c r="H100" s="214"/>
      <c r="I100" s="214"/>
      <c r="J100" s="214"/>
      <c r="K100" s="214">
        <v>1</v>
      </c>
      <c r="L100" s="214"/>
      <c r="M100" s="216">
        <v>702.9</v>
      </c>
      <c r="N100" s="216">
        <v>702.9</v>
      </c>
      <c r="O100" s="214" t="s">
        <v>674</v>
      </c>
      <c r="P100" s="214"/>
      <c r="Q100" s="214"/>
      <c r="R100" s="214" t="s">
        <v>3951</v>
      </c>
      <c r="S100" s="214"/>
      <c r="T100" s="214"/>
      <c r="U100" s="214"/>
      <c r="V100" s="214"/>
      <c r="W100" s="214">
        <f ca="1">_xlfn.MINIFS(V:V,C:C,C100,AE:AE,"",AB:AB,"")</f>
        <v>0</v>
      </c>
      <c r="X100" s="214">
        <f ca="1">SUMIFS(T:T,C:C,C100,AE:AE,"")/SUMIFS(L:L,C:C,C100,AE:AE,"",AB:AB,"")</f>
        <v>0</v>
      </c>
      <c r="Y100" s="214"/>
      <c r="Z100" s="214"/>
      <c r="AA100" s="214"/>
      <c r="AB100" s="216"/>
      <c r="AC100" s="216">
        <v>17.960999999999999</v>
      </c>
      <c r="AD100" s="235" t="s">
        <v>3428</v>
      </c>
      <c r="AE100" s="214" t="s">
        <v>675</v>
      </c>
      <c r="AF100" s="214" t="s">
        <v>676</v>
      </c>
      <c r="AG100" s="214"/>
      <c r="AH100" s="214"/>
      <c r="AI100" s="214"/>
      <c r="AJ100" s="214" t="s">
        <v>677</v>
      </c>
      <c r="AK100" s="214"/>
      <c r="AL100" s="214"/>
      <c r="AM100" s="214"/>
      <c r="AN100" s="214"/>
      <c r="AO100" s="214"/>
      <c r="AP100" s="214"/>
      <c r="AQ100" s="214"/>
      <c r="AR100" s="214"/>
      <c r="AS100" s="214"/>
      <c r="AT100" s="214"/>
      <c r="AU100" s="214"/>
      <c r="AV100" s="214"/>
      <c r="AW100" s="214"/>
      <c r="AX100" s="214"/>
      <c r="AY100" s="214"/>
      <c r="AZ100" s="214"/>
      <c r="BA100" s="214"/>
      <c r="BB100" s="214" t="s">
        <v>692</v>
      </c>
      <c r="BC100" s="214"/>
      <c r="BD100" s="214"/>
      <c r="BE100" s="214"/>
      <c r="BF100" s="214"/>
      <c r="BG100" s="214"/>
      <c r="BH100" s="214"/>
      <c r="BI100" s="214"/>
      <c r="BJ100" s="214"/>
      <c r="BK100" s="214"/>
      <c r="BL100" s="214"/>
      <c r="BM100" s="214"/>
      <c r="BN100" s="214"/>
      <c r="BO100" s="214"/>
      <c r="BP100" s="214"/>
      <c r="BQ100" s="214"/>
      <c r="BR100" s="214"/>
      <c r="BS100" s="214"/>
      <c r="BT100" s="214"/>
      <c r="BU100" s="214"/>
      <c r="BV100" s="214"/>
      <c r="BW100" s="214"/>
      <c r="BX100" s="214"/>
      <c r="BY100" s="214"/>
      <c r="BZ100" s="214"/>
      <c r="CA100" s="214"/>
      <c r="CB100" s="214"/>
      <c r="CC100" s="214"/>
      <c r="CD100" s="214"/>
      <c r="CE100" s="214"/>
      <c r="CF100" s="214"/>
      <c r="CG100" s="214"/>
      <c r="CH100" s="214"/>
      <c r="CI100" s="214"/>
      <c r="CJ100" s="214"/>
    </row>
    <row r="101" spans="1:88" ht="13.5" customHeight="1">
      <c r="A101" s="217">
        <v>92</v>
      </c>
      <c r="B101" s="217" t="s">
        <v>3486</v>
      </c>
      <c r="C101" s="217" t="s">
        <v>3487</v>
      </c>
      <c r="D101" s="218" t="s">
        <v>2660</v>
      </c>
      <c r="E101" s="217" t="s">
        <v>3489</v>
      </c>
      <c r="F101" s="217" t="s">
        <v>3180</v>
      </c>
      <c r="G101" s="218" t="s">
        <v>2476</v>
      </c>
      <c r="H101" s="220">
        <v>298</v>
      </c>
      <c r="I101" s="217" t="s">
        <v>702</v>
      </c>
      <c r="J101" s="217">
        <v>3</v>
      </c>
      <c r="K101" s="217"/>
      <c r="L101" s="217">
        <v>3</v>
      </c>
      <c r="M101" s="220">
        <v>11.7</v>
      </c>
      <c r="N101" s="220">
        <v>35.200000000000003</v>
      </c>
      <c r="O101" s="217" t="s">
        <v>674</v>
      </c>
      <c r="P101" s="217" t="s">
        <v>11</v>
      </c>
      <c r="Q101" s="217" t="s">
        <v>786</v>
      </c>
      <c r="R101" s="217"/>
      <c r="S101" s="217"/>
      <c r="T101" s="21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7">
        <f t="shared" ref="U101:U106" ca="1" si="38">+L101-T101</f>
        <v>3</v>
      </c>
      <c r="V101" s="217">
        <f t="shared" ref="V101:V106" ca="1" si="39">ROUNDDOWN(T101/J101,0)</f>
        <v>0</v>
      </c>
      <c r="W101" s="217"/>
      <c r="X101" s="217"/>
      <c r="Y101" s="217"/>
      <c r="Z101" s="217"/>
      <c r="AA101" s="217"/>
      <c r="AB101" s="221"/>
      <c r="AC101" s="220">
        <v>0.61099999999999999</v>
      </c>
      <c r="AD101" s="217"/>
      <c r="AE101" s="220"/>
      <c r="AF101" s="220"/>
      <c r="AG101" s="223"/>
      <c r="AH101" s="223"/>
      <c r="AI101" s="223"/>
      <c r="AJ101" s="224" t="s">
        <v>677</v>
      </c>
      <c r="AK101" s="223"/>
      <c r="AL101" s="225"/>
      <c r="AM101" s="223"/>
      <c r="AN101" s="223"/>
      <c r="AO101" s="223"/>
      <c r="AP101" s="223"/>
      <c r="AQ101" s="223"/>
      <c r="AR101" s="223"/>
      <c r="AS101" s="223"/>
      <c r="AT101" s="223"/>
      <c r="AU101" s="217">
        <v>0</v>
      </c>
      <c r="AV101" s="217">
        <v>1</v>
      </c>
      <c r="AW101" s="217">
        <v>0</v>
      </c>
      <c r="AX101" s="217">
        <v>0</v>
      </c>
      <c r="AY101" s="217">
        <v>0</v>
      </c>
      <c r="AZ101" s="217">
        <v>0</v>
      </c>
      <c r="BA101" s="217">
        <v>0</v>
      </c>
      <c r="BB101" s="217" t="s">
        <v>692</v>
      </c>
      <c r="BC101" s="217"/>
      <c r="BD101" s="217"/>
      <c r="BE101" s="212" t="s">
        <v>3026</v>
      </c>
      <c r="BF101" s="217">
        <v>3</v>
      </c>
      <c r="BG101" s="230">
        <v>46240</v>
      </c>
      <c r="BH101" s="212">
        <f t="shared" ref="BH101:BH106" si="40">+L101-BF101</f>
        <v>0</v>
      </c>
      <c r="BI101" s="212" t="s">
        <v>2478</v>
      </c>
      <c r="BJ101" s="217">
        <v>3</v>
      </c>
      <c r="BK101" s="231">
        <v>46240</v>
      </c>
      <c r="BL101" s="226"/>
      <c r="BM101" s="226"/>
      <c r="BN101" s="227"/>
      <c r="BO101" s="226"/>
      <c r="BP101" s="226"/>
      <c r="BQ101" s="226"/>
      <c r="BR101" s="226"/>
      <c r="BS101" s="226"/>
      <c r="BT101" s="227"/>
      <c r="BU101" s="226"/>
      <c r="BV101" s="226"/>
      <c r="BW101" s="226"/>
      <c r="BX101" s="226"/>
      <c r="BY101" s="226"/>
      <c r="BZ101" s="227"/>
      <c r="CA101" s="226"/>
      <c r="CB101" s="226"/>
      <c r="CC101" s="226"/>
      <c r="CD101" s="226"/>
      <c r="CE101" s="226"/>
      <c r="CF101" s="227"/>
      <c r="CG101" s="226"/>
      <c r="CH101" s="226"/>
      <c r="CI101" s="226"/>
      <c r="CJ101" s="212">
        <f t="shared" ref="CJ101:CJ106" si="41">+L101-BJ101</f>
        <v>0</v>
      </c>
    </row>
    <row r="102" spans="1:88" ht="13.5" customHeight="1">
      <c r="A102" s="217">
        <v>93</v>
      </c>
      <c r="B102" s="217" t="s">
        <v>3486</v>
      </c>
      <c r="C102" s="217" t="s">
        <v>3487</v>
      </c>
      <c r="D102" s="218" t="s">
        <v>2588</v>
      </c>
      <c r="E102" s="217" t="s">
        <v>3490</v>
      </c>
      <c r="F102" s="217" t="s">
        <v>3181</v>
      </c>
      <c r="G102" s="218" t="s">
        <v>2673</v>
      </c>
      <c r="H102" s="220">
        <v>878</v>
      </c>
      <c r="I102" s="217" t="s">
        <v>702</v>
      </c>
      <c r="J102" s="217">
        <v>1</v>
      </c>
      <c r="K102" s="217"/>
      <c r="L102" s="217">
        <v>1</v>
      </c>
      <c r="M102" s="220">
        <v>109.8</v>
      </c>
      <c r="N102" s="220">
        <v>109.8</v>
      </c>
      <c r="O102" s="217" t="s">
        <v>674</v>
      </c>
      <c r="P102" s="217" t="s">
        <v>13</v>
      </c>
      <c r="Q102" s="217" t="s">
        <v>786</v>
      </c>
      <c r="R102" s="217"/>
      <c r="S102" s="217"/>
      <c r="T102" s="21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7">
        <f t="shared" ca="1" si="38"/>
        <v>1</v>
      </c>
      <c r="V102" s="217">
        <f t="shared" ca="1" si="39"/>
        <v>0</v>
      </c>
      <c r="W102" s="217"/>
      <c r="X102" s="217"/>
      <c r="Y102" s="217"/>
      <c r="Z102" s="217"/>
      <c r="AA102" s="217"/>
      <c r="AB102" s="221"/>
      <c r="AC102" s="220">
        <v>2.8530000000000002</v>
      </c>
      <c r="AD102" s="217"/>
      <c r="AE102" s="220"/>
      <c r="AF102" s="220"/>
      <c r="AG102" s="223"/>
      <c r="AH102" s="223"/>
      <c r="AI102" s="223"/>
      <c r="AJ102" s="224" t="s">
        <v>677</v>
      </c>
      <c r="AK102" s="223"/>
      <c r="AL102" s="225"/>
      <c r="AM102" s="223"/>
      <c r="AN102" s="223"/>
      <c r="AO102" s="223"/>
      <c r="AP102" s="223"/>
      <c r="AQ102" s="223"/>
      <c r="AR102" s="223"/>
      <c r="AS102" s="223"/>
      <c r="AT102" s="223"/>
      <c r="AU102" s="217">
        <v>0</v>
      </c>
      <c r="AV102" s="217">
        <v>1</v>
      </c>
      <c r="AW102" s="217">
        <v>0</v>
      </c>
      <c r="AX102" s="217">
        <v>1</v>
      </c>
      <c r="AY102" s="217">
        <v>0</v>
      </c>
      <c r="AZ102" s="217">
        <v>0</v>
      </c>
      <c r="BA102" s="217">
        <v>0</v>
      </c>
      <c r="BB102" s="217" t="s">
        <v>692</v>
      </c>
      <c r="BC102" s="217"/>
      <c r="BD102" s="217"/>
      <c r="BE102" s="212" t="s">
        <v>3035</v>
      </c>
      <c r="BF102" s="217">
        <v>1</v>
      </c>
      <c r="BG102" s="230">
        <v>46240</v>
      </c>
      <c r="BH102" s="212">
        <f t="shared" si="40"/>
        <v>0</v>
      </c>
      <c r="BI102" s="212" t="s">
        <v>2491</v>
      </c>
      <c r="BJ102" s="217">
        <v>1</v>
      </c>
      <c r="BK102" s="231">
        <v>46240</v>
      </c>
      <c r="BL102" s="226"/>
      <c r="BM102" s="226"/>
      <c r="BN102" s="227"/>
      <c r="BO102" s="226"/>
      <c r="BP102" s="226"/>
      <c r="BQ102" s="226"/>
      <c r="BR102" s="226"/>
      <c r="BS102" s="226"/>
      <c r="BT102" s="227"/>
      <c r="BU102" s="226"/>
      <c r="BV102" s="226"/>
      <c r="BW102" s="226"/>
      <c r="BX102" s="226"/>
      <c r="BY102" s="226"/>
      <c r="BZ102" s="227"/>
      <c r="CA102" s="226"/>
      <c r="CB102" s="226"/>
      <c r="CC102" s="226"/>
      <c r="CD102" s="226"/>
      <c r="CE102" s="226"/>
      <c r="CF102" s="227"/>
      <c r="CG102" s="226"/>
      <c r="CH102" s="226"/>
      <c r="CI102" s="226"/>
      <c r="CJ102" s="212">
        <f t="shared" si="41"/>
        <v>0</v>
      </c>
    </row>
    <row r="103" spans="1:88" ht="13.5" customHeight="1">
      <c r="A103" s="217">
        <v>94</v>
      </c>
      <c r="B103" s="217" t="s">
        <v>3486</v>
      </c>
      <c r="C103" s="217" t="s">
        <v>3487</v>
      </c>
      <c r="D103" s="218" t="s">
        <v>2588</v>
      </c>
      <c r="E103" s="217" t="s">
        <v>3491</v>
      </c>
      <c r="F103" s="217" t="s">
        <v>3182</v>
      </c>
      <c r="G103" s="218" t="s">
        <v>2664</v>
      </c>
      <c r="H103" s="220">
        <v>878</v>
      </c>
      <c r="I103" s="217" t="s">
        <v>702</v>
      </c>
      <c r="J103" s="217">
        <v>2</v>
      </c>
      <c r="K103" s="217"/>
      <c r="L103" s="217">
        <v>2</v>
      </c>
      <c r="M103" s="220">
        <v>137.19999999999999</v>
      </c>
      <c r="N103" s="220">
        <v>274.39999999999998</v>
      </c>
      <c r="O103" s="217" t="s">
        <v>674</v>
      </c>
      <c r="P103" s="217" t="s">
        <v>13</v>
      </c>
      <c r="Q103" s="217" t="s">
        <v>786</v>
      </c>
      <c r="R103" s="217"/>
      <c r="S103" s="217"/>
      <c r="T103" s="21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7">
        <f t="shared" ca="1" si="38"/>
        <v>2</v>
      </c>
      <c r="V103" s="217">
        <f t="shared" ca="1" si="39"/>
        <v>0</v>
      </c>
      <c r="W103" s="217"/>
      <c r="X103" s="217"/>
      <c r="Y103" s="217"/>
      <c r="Z103" s="217"/>
      <c r="AA103" s="217"/>
      <c r="AB103" s="221"/>
      <c r="AC103" s="220">
        <v>7.1219999999999999</v>
      </c>
      <c r="AD103" s="217"/>
      <c r="AE103" s="220"/>
      <c r="AF103" s="220"/>
      <c r="AG103" s="223"/>
      <c r="AH103" s="223"/>
      <c r="AI103" s="223"/>
      <c r="AJ103" s="224" t="s">
        <v>677</v>
      </c>
      <c r="AK103" s="223"/>
      <c r="AL103" s="225"/>
      <c r="AM103" s="223"/>
      <c r="AN103" s="223"/>
      <c r="AO103" s="223"/>
      <c r="AP103" s="223"/>
      <c r="AQ103" s="223"/>
      <c r="AR103" s="223"/>
      <c r="AS103" s="223"/>
      <c r="AT103" s="223"/>
      <c r="AU103" s="217">
        <v>0</v>
      </c>
      <c r="AV103" s="217">
        <v>1</v>
      </c>
      <c r="AW103" s="217">
        <v>0</v>
      </c>
      <c r="AX103" s="217">
        <v>1</v>
      </c>
      <c r="AY103" s="217">
        <v>0</v>
      </c>
      <c r="AZ103" s="217">
        <v>0</v>
      </c>
      <c r="BA103" s="217">
        <v>0</v>
      </c>
      <c r="BB103" s="217" t="s">
        <v>692</v>
      </c>
      <c r="BC103" s="217"/>
      <c r="BD103" s="217"/>
      <c r="BE103" s="212" t="s">
        <v>3035</v>
      </c>
      <c r="BF103" s="217">
        <v>2</v>
      </c>
      <c r="BG103" s="230">
        <v>46240</v>
      </c>
      <c r="BH103" s="212">
        <f t="shared" si="40"/>
        <v>0</v>
      </c>
      <c r="BI103" s="212" t="s">
        <v>2491</v>
      </c>
      <c r="BJ103" s="217">
        <v>2</v>
      </c>
      <c r="BK103" s="231">
        <v>46240</v>
      </c>
      <c r="BL103" s="226"/>
      <c r="BM103" s="226"/>
      <c r="BN103" s="227"/>
      <c r="BO103" s="226"/>
      <c r="BP103" s="226"/>
      <c r="BQ103" s="226"/>
      <c r="BR103" s="226"/>
      <c r="BS103" s="226"/>
      <c r="BT103" s="227"/>
      <c r="BU103" s="226"/>
      <c r="BV103" s="226"/>
      <c r="BW103" s="226"/>
      <c r="BX103" s="226"/>
      <c r="BY103" s="226"/>
      <c r="BZ103" s="227"/>
      <c r="CA103" s="226"/>
      <c r="CB103" s="226"/>
      <c r="CC103" s="226"/>
      <c r="CD103" s="226"/>
      <c r="CE103" s="226"/>
      <c r="CF103" s="227"/>
      <c r="CG103" s="226"/>
      <c r="CH103" s="226"/>
      <c r="CI103" s="226"/>
      <c r="CJ103" s="212">
        <f t="shared" si="41"/>
        <v>0</v>
      </c>
    </row>
    <row r="104" spans="1:88" ht="13.5" customHeight="1">
      <c r="A104" s="217">
        <v>95</v>
      </c>
      <c r="B104" s="217" t="s">
        <v>3486</v>
      </c>
      <c r="C104" s="217" t="s">
        <v>3487</v>
      </c>
      <c r="D104" s="218" t="s">
        <v>2588</v>
      </c>
      <c r="E104" s="217" t="s">
        <v>3492</v>
      </c>
      <c r="F104" s="217" t="s">
        <v>3183</v>
      </c>
      <c r="G104" s="218" t="s">
        <v>2666</v>
      </c>
      <c r="H104" s="220">
        <v>878</v>
      </c>
      <c r="I104" s="217" t="s">
        <v>702</v>
      </c>
      <c r="J104" s="217">
        <v>1</v>
      </c>
      <c r="K104" s="217"/>
      <c r="L104" s="217">
        <v>1</v>
      </c>
      <c r="M104" s="220">
        <v>123.5</v>
      </c>
      <c r="N104" s="220">
        <v>123.5</v>
      </c>
      <c r="O104" s="217" t="s">
        <v>674</v>
      </c>
      <c r="P104" s="217" t="s">
        <v>13</v>
      </c>
      <c r="Q104" s="217" t="s">
        <v>786</v>
      </c>
      <c r="R104" s="217"/>
      <c r="S104" s="217"/>
      <c r="T104" s="21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7">
        <f t="shared" ca="1" si="38"/>
        <v>1</v>
      </c>
      <c r="V104" s="217">
        <f t="shared" ca="1" si="39"/>
        <v>0</v>
      </c>
      <c r="W104" s="217"/>
      <c r="X104" s="217"/>
      <c r="Y104" s="217"/>
      <c r="Z104" s="217"/>
      <c r="AA104" s="217"/>
      <c r="AB104" s="221"/>
      <c r="AC104" s="220">
        <v>3.206</v>
      </c>
      <c r="AD104" s="217"/>
      <c r="AE104" s="220"/>
      <c r="AF104" s="220"/>
      <c r="AG104" s="223"/>
      <c r="AH104" s="223"/>
      <c r="AI104" s="223"/>
      <c r="AJ104" s="224" t="s">
        <v>677</v>
      </c>
      <c r="AK104" s="223"/>
      <c r="AL104" s="225"/>
      <c r="AM104" s="223"/>
      <c r="AN104" s="223"/>
      <c r="AO104" s="223"/>
      <c r="AP104" s="223"/>
      <c r="AQ104" s="223"/>
      <c r="AR104" s="223"/>
      <c r="AS104" s="223"/>
      <c r="AT104" s="223"/>
      <c r="AU104" s="217">
        <v>0</v>
      </c>
      <c r="AV104" s="217">
        <v>1</v>
      </c>
      <c r="AW104" s="217">
        <v>0</v>
      </c>
      <c r="AX104" s="217">
        <v>1</v>
      </c>
      <c r="AY104" s="217">
        <v>0</v>
      </c>
      <c r="AZ104" s="217">
        <v>0</v>
      </c>
      <c r="BA104" s="217">
        <v>0</v>
      </c>
      <c r="BB104" s="217" t="s">
        <v>692</v>
      </c>
      <c r="BC104" s="217"/>
      <c r="BD104" s="217"/>
      <c r="BE104" s="212" t="s">
        <v>3035</v>
      </c>
      <c r="BF104" s="217">
        <v>1</v>
      </c>
      <c r="BG104" s="230">
        <v>46240</v>
      </c>
      <c r="BH104" s="212">
        <f t="shared" si="40"/>
        <v>0</v>
      </c>
      <c r="BI104" s="212" t="s">
        <v>2491</v>
      </c>
      <c r="BJ104" s="217">
        <v>1</v>
      </c>
      <c r="BK104" s="231">
        <v>46240</v>
      </c>
      <c r="BL104" s="226"/>
      <c r="BM104" s="226"/>
      <c r="BN104" s="227"/>
      <c r="BO104" s="226"/>
      <c r="BP104" s="226"/>
      <c r="BQ104" s="226"/>
      <c r="BR104" s="226"/>
      <c r="BS104" s="226"/>
      <c r="BT104" s="227"/>
      <c r="BU104" s="226"/>
      <c r="BV104" s="226"/>
      <c r="BW104" s="226"/>
      <c r="BX104" s="226"/>
      <c r="BY104" s="226"/>
      <c r="BZ104" s="227"/>
      <c r="CA104" s="226"/>
      <c r="CB104" s="226"/>
      <c r="CC104" s="226"/>
      <c r="CD104" s="226"/>
      <c r="CE104" s="226"/>
      <c r="CF104" s="227"/>
      <c r="CG104" s="226"/>
      <c r="CH104" s="226"/>
      <c r="CI104" s="226"/>
      <c r="CJ104" s="212">
        <f t="shared" si="41"/>
        <v>0</v>
      </c>
    </row>
    <row r="105" spans="1:88" ht="13.5" customHeight="1">
      <c r="A105" s="217">
        <v>96</v>
      </c>
      <c r="B105" s="217" t="s">
        <v>3486</v>
      </c>
      <c r="C105" s="217" t="s">
        <v>3487</v>
      </c>
      <c r="D105" s="218" t="s">
        <v>2588</v>
      </c>
      <c r="E105" s="217" t="s">
        <v>3493</v>
      </c>
      <c r="F105" s="217" t="s">
        <v>3184</v>
      </c>
      <c r="G105" s="218" t="s">
        <v>2668</v>
      </c>
      <c r="H105" s="220">
        <v>878</v>
      </c>
      <c r="I105" s="217" t="s">
        <v>702</v>
      </c>
      <c r="J105" s="217">
        <v>1</v>
      </c>
      <c r="K105" s="217"/>
      <c r="L105" s="217">
        <v>1</v>
      </c>
      <c r="M105" s="220">
        <v>116.6</v>
      </c>
      <c r="N105" s="220">
        <v>116.6</v>
      </c>
      <c r="O105" s="217" t="s">
        <v>674</v>
      </c>
      <c r="P105" s="217" t="s">
        <v>13</v>
      </c>
      <c r="Q105" s="217" t="s">
        <v>786</v>
      </c>
      <c r="R105" s="217"/>
      <c r="S105" s="217"/>
      <c r="T105" s="21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7">
        <f t="shared" ca="1" si="38"/>
        <v>1</v>
      </c>
      <c r="V105" s="217">
        <f t="shared" ca="1" si="39"/>
        <v>0</v>
      </c>
      <c r="W105" s="217"/>
      <c r="X105" s="217"/>
      <c r="Y105" s="217"/>
      <c r="Z105" s="217"/>
      <c r="AA105" s="217"/>
      <c r="AB105" s="221"/>
      <c r="AC105" s="220">
        <v>3.0289999999999999</v>
      </c>
      <c r="AD105" s="217"/>
      <c r="AE105" s="220"/>
      <c r="AF105" s="220"/>
      <c r="AG105" s="223"/>
      <c r="AH105" s="223"/>
      <c r="AI105" s="223"/>
      <c r="AJ105" s="224" t="s">
        <v>677</v>
      </c>
      <c r="AK105" s="223"/>
      <c r="AL105" s="225"/>
      <c r="AM105" s="223"/>
      <c r="AN105" s="223"/>
      <c r="AO105" s="223"/>
      <c r="AP105" s="223"/>
      <c r="AQ105" s="223"/>
      <c r="AR105" s="223"/>
      <c r="AS105" s="223"/>
      <c r="AT105" s="223"/>
      <c r="AU105" s="217">
        <v>0</v>
      </c>
      <c r="AV105" s="217">
        <v>1</v>
      </c>
      <c r="AW105" s="217">
        <v>0</v>
      </c>
      <c r="AX105" s="217">
        <v>1</v>
      </c>
      <c r="AY105" s="217">
        <v>0</v>
      </c>
      <c r="AZ105" s="217">
        <v>0</v>
      </c>
      <c r="BA105" s="217">
        <v>0</v>
      </c>
      <c r="BB105" s="217" t="s">
        <v>692</v>
      </c>
      <c r="BC105" s="217"/>
      <c r="BD105" s="217"/>
      <c r="BE105" s="212" t="s">
        <v>3035</v>
      </c>
      <c r="BF105" s="217">
        <v>1</v>
      </c>
      <c r="BG105" s="230">
        <v>46240</v>
      </c>
      <c r="BH105" s="212">
        <f t="shared" si="40"/>
        <v>0</v>
      </c>
      <c r="BI105" s="212" t="s">
        <v>2491</v>
      </c>
      <c r="BJ105" s="217">
        <v>1</v>
      </c>
      <c r="BK105" s="231">
        <v>46240</v>
      </c>
      <c r="BL105" s="226"/>
      <c r="BM105" s="226"/>
      <c r="BN105" s="227"/>
      <c r="BO105" s="226"/>
      <c r="BP105" s="226"/>
      <c r="BQ105" s="226"/>
      <c r="BR105" s="226"/>
      <c r="BS105" s="226"/>
      <c r="BT105" s="227"/>
      <c r="BU105" s="226"/>
      <c r="BV105" s="226"/>
      <c r="BW105" s="226"/>
      <c r="BX105" s="226"/>
      <c r="BY105" s="226"/>
      <c r="BZ105" s="227"/>
      <c r="CA105" s="226"/>
      <c r="CB105" s="226"/>
      <c r="CC105" s="226"/>
      <c r="CD105" s="226"/>
      <c r="CE105" s="226"/>
      <c r="CF105" s="227"/>
      <c r="CG105" s="226"/>
      <c r="CH105" s="226"/>
      <c r="CI105" s="226"/>
      <c r="CJ105" s="212">
        <f t="shared" si="41"/>
        <v>0</v>
      </c>
    </row>
    <row r="106" spans="1:88" ht="13.5" customHeight="1">
      <c r="A106" s="217">
        <v>97</v>
      </c>
      <c r="B106" s="217" t="s">
        <v>3486</v>
      </c>
      <c r="C106" s="217" t="s">
        <v>3487</v>
      </c>
      <c r="D106" s="218" t="s">
        <v>2588</v>
      </c>
      <c r="E106" s="217" t="s">
        <v>3494</v>
      </c>
      <c r="F106" s="217" t="s">
        <v>3185</v>
      </c>
      <c r="G106" s="218" t="s">
        <v>2678</v>
      </c>
      <c r="H106" s="220">
        <v>878</v>
      </c>
      <c r="I106" s="217" t="s">
        <v>702</v>
      </c>
      <c r="J106" s="217">
        <v>1</v>
      </c>
      <c r="K106" s="217"/>
      <c r="L106" s="217">
        <v>1</v>
      </c>
      <c r="M106" s="220">
        <v>43.4</v>
      </c>
      <c r="N106" s="220">
        <v>43.4</v>
      </c>
      <c r="O106" s="217" t="s">
        <v>674</v>
      </c>
      <c r="P106" s="217" t="s">
        <v>13</v>
      </c>
      <c r="Q106" s="217" t="s">
        <v>786</v>
      </c>
      <c r="R106" s="217"/>
      <c r="S106" s="217"/>
      <c r="T106" s="21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7">
        <f t="shared" ca="1" si="38"/>
        <v>1</v>
      </c>
      <c r="V106" s="217">
        <f t="shared" ca="1" si="39"/>
        <v>0</v>
      </c>
      <c r="W106" s="217"/>
      <c r="X106" s="217"/>
      <c r="Y106" s="217"/>
      <c r="Z106" s="217"/>
      <c r="AA106" s="217"/>
      <c r="AB106" s="221"/>
      <c r="AC106" s="220">
        <v>1.139</v>
      </c>
      <c r="AD106" s="217"/>
      <c r="AE106" s="220"/>
      <c r="AF106" s="220"/>
      <c r="AG106" s="223"/>
      <c r="AH106" s="223"/>
      <c r="AI106" s="223"/>
      <c r="AJ106" s="224" t="s">
        <v>677</v>
      </c>
      <c r="AK106" s="223"/>
      <c r="AL106" s="225"/>
      <c r="AM106" s="223"/>
      <c r="AN106" s="223"/>
      <c r="AO106" s="223"/>
      <c r="AP106" s="223"/>
      <c r="AQ106" s="223"/>
      <c r="AR106" s="223"/>
      <c r="AS106" s="223"/>
      <c r="AT106" s="223"/>
      <c r="AU106" s="217">
        <v>0</v>
      </c>
      <c r="AV106" s="217">
        <v>1</v>
      </c>
      <c r="AW106" s="217">
        <v>0</v>
      </c>
      <c r="AX106" s="217">
        <v>1</v>
      </c>
      <c r="AY106" s="217">
        <v>0</v>
      </c>
      <c r="AZ106" s="217">
        <v>0</v>
      </c>
      <c r="BA106" s="217">
        <v>0</v>
      </c>
      <c r="BB106" s="217" t="s">
        <v>692</v>
      </c>
      <c r="BC106" s="217"/>
      <c r="BD106" s="217"/>
      <c r="BE106" s="212" t="s">
        <v>3035</v>
      </c>
      <c r="BF106" s="217">
        <v>1</v>
      </c>
      <c r="BG106" s="230">
        <v>46240</v>
      </c>
      <c r="BH106" s="212">
        <f t="shared" si="40"/>
        <v>0</v>
      </c>
      <c r="BI106" s="212" t="s">
        <v>2491</v>
      </c>
      <c r="BJ106" s="217">
        <v>1</v>
      </c>
      <c r="BK106" s="231">
        <v>46240</v>
      </c>
      <c r="BL106" s="226"/>
      <c r="BM106" s="226"/>
      <c r="BN106" s="227"/>
      <c r="BO106" s="226"/>
      <c r="BP106" s="226"/>
      <c r="BQ106" s="226"/>
      <c r="BR106" s="226"/>
      <c r="BS106" s="226"/>
      <c r="BT106" s="227"/>
      <c r="BU106" s="226"/>
      <c r="BV106" s="226"/>
      <c r="BW106" s="226"/>
      <c r="BX106" s="226"/>
      <c r="BY106" s="226"/>
      <c r="BZ106" s="227"/>
      <c r="CA106" s="226"/>
      <c r="CB106" s="226"/>
      <c r="CC106" s="226"/>
      <c r="CD106" s="226"/>
      <c r="CE106" s="226"/>
      <c r="CF106" s="227"/>
      <c r="CG106" s="226"/>
      <c r="CH106" s="226"/>
      <c r="CI106" s="226"/>
      <c r="CJ106" s="212">
        <f t="shared" si="41"/>
        <v>0</v>
      </c>
    </row>
    <row r="107" spans="1:88" ht="13.5" customHeight="1">
      <c r="A107" s="214">
        <v>98</v>
      </c>
      <c r="B107" s="214" t="s">
        <v>3495</v>
      </c>
      <c r="C107" s="214" t="s">
        <v>3496</v>
      </c>
      <c r="D107" s="215" t="s">
        <v>2588</v>
      </c>
      <c r="E107" s="214"/>
      <c r="F107" s="214"/>
      <c r="G107" s="215" t="s">
        <v>3497</v>
      </c>
      <c r="H107" s="214"/>
      <c r="I107" s="214"/>
      <c r="J107" s="214"/>
      <c r="K107" s="214">
        <v>1</v>
      </c>
      <c r="L107" s="214"/>
      <c r="M107" s="216">
        <v>3142</v>
      </c>
      <c r="N107" s="216">
        <v>3142</v>
      </c>
      <c r="O107" s="214" t="s">
        <v>674</v>
      </c>
      <c r="P107" s="214"/>
      <c r="Q107" s="214"/>
      <c r="R107" s="214" t="s">
        <v>3951</v>
      </c>
      <c r="S107" s="214"/>
      <c r="T107" s="214"/>
      <c r="U107" s="214"/>
      <c r="V107" s="214"/>
      <c r="W107" s="214">
        <f ca="1">_xlfn.MINIFS(V:V,C:C,C107,AE:AE,"",AB:AB,"")</f>
        <v>0</v>
      </c>
      <c r="X107" s="214">
        <f ca="1">SUMIFS(T:T,C:C,C107,AE:AE,"")/SUMIFS(L:L,C:C,C107,AE:AE,"",AB:AB,"")</f>
        <v>0.18181818181818182</v>
      </c>
      <c r="Y107" s="214"/>
      <c r="Z107" s="214"/>
      <c r="AA107" s="214"/>
      <c r="AB107" s="216"/>
      <c r="AC107" s="216">
        <v>91.447000000000003</v>
      </c>
      <c r="AD107" s="235" t="s">
        <v>3428</v>
      </c>
      <c r="AE107" s="214" t="s">
        <v>675</v>
      </c>
      <c r="AF107" s="214" t="s">
        <v>676</v>
      </c>
      <c r="AG107" s="214"/>
      <c r="AH107" s="214"/>
      <c r="AI107" s="214"/>
      <c r="AJ107" s="214" t="s">
        <v>677</v>
      </c>
      <c r="AK107" s="214"/>
      <c r="AL107" s="229" t="s">
        <v>698</v>
      </c>
      <c r="AM107" s="214"/>
      <c r="AN107" s="214"/>
      <c r="AO107" s="214"/>
      <c r="AP107" s="214"/>
      <c r="AQ107" s="214"/>
      <c r="AR107" s="214"/>
      <c r="AS107" s="214"/>
      <c r="AT107" s="214"/>
      <c r="AU107" s="214"/>
      <c r="AV107" s="214"/>
      <c r="AW107" s="214"/>
      <c r="AX107" s="214"/>
      <c r="AY107" s="214"/>
      <c r="AZ107" s="214"/>
      <c r="BA107" s="214"/>
      <c r="BB107" s="214" t="s">
        <v>692</v>
      </c>
      <c r="BC107" s="214"/>
      <c r="BD107" s="214"/>
      <c r="BE107" s="214"/>
      <c r="BF107" s="214"/>
      <c r="BG107" s="214"/>
      <c r="BH107" s="214"/>
      <c r="BI107" s="214"/>
      <c r="BJ107" s="214"/>
      <c r="BK107" s="214"/>
      <c r="BL107" s="214"/>
      <c r="BM107" s="214"/>
      <c r="BN107" s="214"/>
      <c r="BO107" s="214"/>
      <c r="BP107" s="214"/>
      <c r="BQ107" s="214"/>
      <c r="BR107" s="214"/>
      <c r="BS107" s="214"/>
      <c r="BT107" s="214"/>
      <c r="BU107" s="214"/>
      <c r="BV107" s="214"/>
      <c r="BW107" s="214"/>
      <c r="BX107" s="214"/>
      <c r="BY107" s="214"/>
      <c r="BZ107" s="214"/>
      <c r="CA107" s="214"/>
      <c r="CB107" s="214"/>
      <c r="CC107" s="214"/>
      <c r="CD107" s="214"/>
      <c r="CE107" s="214"/>
      <c r="CF107" s="214"/>
      <c r="CG107" s="214"/>
      <c r="CH107" s="214"/>
      <c r="CI107" s="214"/>
      <c r="CJ107" s="214"/>
    </row>
    <row r="108" spans="1:88" ht="13.5" customHeight="1">
      <c r="A108" s="217">
        <v>99</v>
      </c>
      <c r="B108" s="217" t="s">
        <v>3495</v>
      </c>
      <c r="C108" s="217" t="s">
        <v>3496</v>
      </c>
      <c r="D108" s="218" t="s">
        <v>2477</v>
      </c>
      <c r="E108" s="217" t="s">
        <v>3429</v>
      </c>
      <c r="F108" s="217" t="s">
        <v>3186</v>
      </c>
      <c r="G108" s="218" t="s">
        <v>2476</v>
      </c>
      <c r="H108" s="220">
        <v>3923</v>
      </c>
      <c r="I108" s="217" t="s">
        <v>702</v>
      </c>
      <c r="J108" s="217">
        <v>1</v>
      </c>
      <c r="K108" s="217"/>
      <c r="L108" s="217">
        <v>1</v>
      </c>
      <c r="M108" s="220">
        <v>154.6</v>
      </c>
      <c r="N108" s="220">
        <v>154.6</v>
      </c>
      <c r="O108" s="217" t="s">
        <v>674</v>
      </c>
      <c r="P108" s="217" t="s">
        <v>11</v>
      </c>
      <c r="Q108" s="217" t="s">
        <v>786</v>
      </c>
      <c r="R108" s="217"/>
      <c r="S108" s="217"/>
      <c r="T108" s="21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7">
        <f t="shared" ref="U108:U117" ca="1" si="42">+L108-T108</f>
        <v>1</v>
      </c>
      <c r="V108" s="217">
        <f t="shared" ref="V108:V117" ca="1" si="43">ROUNDDOWN(T108/J108,0)</f>
        <v>0</v>
      </c>
      <c r="W108" s="217"/>
      <c r="X108" s="217"/>
      <c r="Y108" s="217"/>
      <c r="Z108" s="217"/>
      <c r="AA108" s="217"/>
      <c r="AB108" s="221"/>
      <c r="AC108" s="220">
        <v>2.6840000000000002</v>
      </c>
      <c r="AD108" s="217"/>
      <c r="AE108" s="220"/>
      <c r="AF108" s="220"/>
      <c r="AG108" s="223"/>
      <c r="AH108" s="223"/>
      <c r="AI108" s="223"/>
      <c r="AJ108" s="224" t="s">
        <v>677</v>
      </c>
      <c r="AK108" s="223"/>
      <c r="AL108" s="225"/>
      <c r="AM108" s="223"/>
      <c r="AN108" s="223"/>
      <c r="AO108" s="223"/>
      <c r="AP108" s="223"/>
      <c r="AQ108" s="223"/>
      <c r="AR108" s="223"/>
      <c r="AS108" s="223"/>
      <c r="AT108" s="223"/>
      <c r="AU108" s="217">
        <v>0</v>
      </c>
      <c r="AV108" s="217">
        <v>1</v>
      </c>
      <c r="AW108" s="217">
        <v>0</v>
      </c>
      <c r="AX108" s="217">
        <v>0</v>
      </c>
      <c r="AY108" s="217">
        <v>0</v>
      </c>
      <c r="AZ108" s="217">
        <v>0</v>
      </c>
      <c r="BA108" s="217">
        <v>0</v>
      </c>
      <c r="BB108" s="217" t="s">
        <v>692</v>
      </c>
      <c r="BC108" s="217"/>
      <c r="BD108" s="217"/>
      <c r="BE108" s="212" t="s">
        <v>3026</v>
      </c>
      <c r="BF108" s="217">
        <v>1</v>
      </c>
      <c r="BG108" s="230">
        <v>46240</v>
      </c>
      <c r="BH108" s="212">
        <f t="shared" ref="BH108:BH117" si="44">+L108-BF108</f>
        <v>0</v>
      </c>
      <c r="BI108" s="212" t="s">
        <v>2478</v>
      </c>
      <c r="BJ108" s="217">
        <v>1</v>
      </c>
      <c r="BK108" s="231">
        <v>46240</v>
      </c>
      <c r="BL108" s="226"/>
      <c r="BM108" s="226"/>
      <c r="BN108" s="227"/>
      <c r="BO108" s="226"/>
      <c r="BP108" s="226"/>
      <c r="BQ108" s="226"/>
      <c r="BR108" s="226"/>
      <c r="BS108" s="226"/>
      <c r="BT108" s="227"/>
      <c r="BU108" s="226"/>
      <c r="BV108" s="226"/>
      <c r="BW108" s="226"/>
      <c r="BX108" s="226"/>
      <c r="BY108" s="226"/>
      <c r="BZ108" s="227"/>
      <c r="CA108" s="226"/>
      <c r="CB108" s="226"/>
      <c r="CC108" s="226"/>
      <c r="CD108" s="226"/>
      <c r="CE108" s="226"/>
      <c r="CF108" s="227"/>
      <c r="CG108" s="226"/>
      <c r="CH108" s="226"/>
      <c r="CI108" s="226"/>
      <c r="CJ108" s="212">
        <f t="shared" ref="CJ108:CJ117" si="45">+L108-BJ108</f>
        <v>0</v>
      </c>
    </row>
    <row r="109" spans="1:88" ht="13.5" customHeight="1">
      <c r="A109" s="217">
        <v>100</v>
      </c>
      <c r="B109" s="217" t="s">
        <v>3495</v>
      </c>
      <c r="C109" s="217" t="s">
        <v>3496</v>
      </c>
      <c r="D109" s="218" t="s">
        <v>2477</v>
      </c>
      <c r="E109" s="217" t="s">
        <v>3430</v>
      </c>
      <c r="F109" s="217" t="s">
        <v>3188</v>
      </c>
      <c r="G109" s="218" t="s">
        <v>2476</v>
      </c>
      <c r="H109" s="220">
        <v>3922</v>
      </c>
      <c r="I109" s="217" t="s">
        <v>702</v>
      </c>
      <c r="J109" s="217">
        <v>1</v>
      </c>
      <c r="K109" s="217"/>
      <c r="L109" s="217">
        <v>1</v>
      </c>
      <c r="M109" s="220">
        <v>154.6</v>
      </c>
      <c r="N109" s="220">
        <v>154.6</v>
      </c>
      <c r="O109" s="217" t="s">
        <v>674</v>
      </c>
      <c r="P109" s="217" t="s">
        <v>11</v>
      </c>
      <c r="Q109" s="217" t="s">
        <v>786</v>
      </c>
      <c r="R109" s="217"/>
      <c r="S109" s="217"/>
      <c r="T109" s="21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7">
        <f t="shared" ca="1" si="42"/>
        <v>1</v>
      </c>
      <c r="V109" s="217">
        <f t="shared" ca="1" si="43"/>
        <v>0</v>
      </c>
      <c r="W109" s="217"/>
      <c r="X109" s="217"/>
      <c r="Y109" s="217"/>
      <c r="Z109" s="217"/>
      <c r="AA109" s="217"/>
      <c r="AB109" s="221"/>
      <c r="AC109" s="220">
        <v>2.6829999999999998</v>
      </c>
      <c r="AD109" s="217"/>
      <c r="AE109" s="220"/>
      <c r="AF109" s="220"/>
      <c r="AG109" s="223"/>
      <c r="AH109" s="223"/>
      <c r="AI109" s="223"/>
      <c r="AJ109" s="224" t="s">
        <v>677</v>
      </c>
      <c r="AK109" s="223"/>
      <c r="AL109" s="225"/>
      <c r="AM109" s="223"/>
      <c r="AN109" s="223"/>
      <c r="AO109" s="223"/>
      <c r="AP109" s="223"/>
      <c r="AQ109" s="223"/>
      <c r="AR109" s="223"/>
      <c r="AS109" s="223"/>
      <c r="AT109" s="223"/>
      <c r="AU109" s="217">
        <v>0</v>
      </c>
      <c r="AV109" s="217">
        <v>1</v>
      </c>
      <c r="AW109" s="217">
        <v>0</v>
      </c>
      <c r="AX109" s="217">
        <v>0</v>
      </c>
      <c r="AY109" s="217">
        <v>0</v>
      </c>
      <c r="AZ109" s="217">
        <v>0</v>
      </c>
      <c r="BA109" s="217">
        <v>0</v>
      </c>
      <c r="BB109" s="217" t="s">
        <v>692</v>
      </c>
      <c r="BC109" s="217"/>
      <c r="BD109" s="217"/>
      <c r="BE109" s="212" t="s">
        <v>3026</v>
      </c>
      <c r="BF109" s="217">
        <v>1</v>
      </c>
      <c r="BG109" s="230">
        <v>46240</v>
      </c>
      <c r="BH109" s="212">
        <f t="shared" si="44"/>
        <v>0</v>
      </c>
      <c r="BI109" s="212" t="s">
        <v>2478</v>
      </c>
      <c r="BJ109" s="217">
        <v>1</v>
      </c>
      <c r="BK109" s="231">
        <v>46240</v>
      </c>
      <c r="BL109" s="226"/>
      <c r="BM109" s="226"/>
      <c r="BN109" s="227"/>
      <c r="BO109" s="226"/>
      <c r="BP109" s="226"/>
      <c r="BQ109" s="226"/>
      <c r="BR109" s="226"/>
      <c r="BS109" s="226"/>
      <c r="BT109" s="227"/>
      <c r="BU109" s="226"/>
      <c r="BV109" s="226"/>
      <c r="BW109" s="226"/>
      <c r="BX109" s="226"/>
      <c r="BY109" s="226"/>
      <c r="BZ109" s="227"/>
      <c r="CA109" s="226"/>
      <c r="CB109" s="226"/>
      <c r="CC109" s="226"/>
      <c r="CD109" s="226"/>
      <c r="CE109" s="226"/>
      <c r="CF109" s="227"/>
      <c r="CG109" s="226"/>
      <c r="CH109" s="226"/>
      <c r="CI109" s="226"/>
      <c r="CJ109" s="212">
        <f t="shared" si="45"/>
        <v>0</v>
      </c>
    </row>
    <row r="110" spans="1:88" ht="13.5" customHeight="1">
      <c r="A110" s="217">
        <v>101</v>
      </c>
      <c r="B110" s="217" t="s">
        <v>3495</v>
      </c>
      <c r="C110" s="217" t="s">
        <v>3496</v>
      </c>
      <c r="D110" s="218" t="s">
        <v>2520</v>
      </c>
      <c r="E110" s="217" t="s">
        <v>3498</v>
      </c>
      <c r="F110" s="217" t="s">
        <v>3187</v>
      </c>
      <c r="G110" s="218" t="s">
        <v>2476</v>
      </c>
      <c r="H110" s="220">
        <v>3487</v>
      </c>
      <c r="I110" s="217" t="s">
        <v>702</v>
      </c>
      <c r="J110" s="217">
        <v>1</v>
      </c>
      <c r="K110" s="217"/>
      <c r="L110" s="217">
        <v>1</v>
      </c>
      <c r="M110" s="220">
        <v>137.4</v>
      </c>
      <c r="N110" s="220">
        <v>137.4</v>
      </c>
      <c r="O110" s="217" t="s">
        <v>674</v>
      </c>
      <c r="P110" s="217" t="s">
        <v>11</v>
      </c>
      <c r="Q110" s="217" t="s">
        <v>786</v>
      </c>
      <c r="R110" s="217"/>
      <c r="S110" s="217"/>
      <c r="T110" s="21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7">
        <f t="shared" ca="1" si="42"/>
        <v>1</v>
      </c>
      <c r="V110" s="217">
        <f t="shared" ca="1" si="43"/>
        <v>0</v>
      </c>
      <c r="W110" s="217"/>
      <c r="X110" s="217"/>
      <c r="Y110" s="217"/>
      <c r="Z110" s="217"/>
      <c r="AA110" s="217"/>
      <c r="AB110" s="221"/>
      <c r="AC110" s="220">
        <v>2.3860000000000001</v>
      </c>
      <c r="AD110" s="217"/>
      <c r="AE110" s="220"/>
      <c r="AF110" s="220"/>
      <c r="AG110" s="223"/>
      <c r="AH110" s="223"/>
      <c r="AI110" s="223"/>
      <c r="AJ110" s="224" t="s">
        <v>677</v>
      </c>
      <c r="AK110" s="223"/>
      <c r="AL110" s="225"/>
      <c r="AM110" s="223"/>
      <c r="AN110" s="223"/>
      <c r="AO110" s="223"/>
      <c r="AP110" s="223"/>
      <c r="AQ110" s="223"/>
      <c r="AR110" s="223"/>
      <c r="AS110" s="223"/>
      <c r="AT110" s="223"/>
      <c r="AU110" s="217">
        <v>0</v>
      </c>
      <c r="AV110" s="217">
        <v>1</v>
      </c>
      <c r="AW110" s="217">
        <v>0</v>
      </c>
      <c r="AX110" s="217">
        <v>0</v>
      </c>
      <c r="AY110" s="217">
        <v>0</v>
      </c>
      <c r="AZ110" s="217">
        <v>0</v>
      </c>
      <c r="BA110" s="217">
        <v>0</v>
      </c>
      <c r="BB110" s="217" t="s">
        <v>692</v>
      </c>
      <c r="BC110" s="217"/>
      <c r="BD110" s="217"/>
      <c r="BE110" s="212" t="s">
        <v>3026</v>
      </c>
      <c r="BF110" s="217">
        <v>1</v>
      </c>
      <c r="BG110" s="230">
        <v>46240</v>
      </c>
      <c r="BH110" s="212">
        <f t="shared" si="44"/>
        <v>0</v>
      </c>
      <c r="BI110" s="212" t="s">
        <v>2478</v>
      </c>
      <c r="BJ110" s="217">
        <v>1</v>
      </c>
      <c r="BK110" s="231">
        <v>46240</v>
      </c>
      <c r="BL110" s="226"/>
      <c r="BM110" s="226"/>
      <c r="BN110" s="227"/>
      <c r="BO110" s="226"/>
      <c r="BP110" s="226"/>
      <c r="BQ110" s="226"/>
      <c r="BR110" s="226"/>
      <c r="BS110" s="226"/>
      <c r="BT110" s="227"/>
      <c r="BU110" s="226"/>
      <c r="BV110" s="226"/>
      <c r="BW110" s="226"/>
      <c r="BX110" s="226"/>
      <c r="BY110" s="226"/>
      <c r="BZ110" s="227"/>
      <c r="CA110" s="226"/>
      <c r="CB110" s="226"/>
      <c r="CC110" s="226"/>
      <c r="CD110" s="226"/>
      <c r="CE110" s="226"/>
      <c r="CF110" s="227"/>
      <c r="CG110" s="226"/>
      <c r="CH110" s="226"/>
      <c r="CI110" s="226"/>
      <c r="CJ110" s="212">
        <f t="shared" si="45"/>
        <v>0</v>
      </c>
    </row>
    <row r="111" spans="1:88" ht="13.5" customHeight="1">
      <c r="A111" s="217">
        <v>102</v>
      </c>
      <c r="B111" s="217" t="s">
        <v>3495</v>
      </c>
      <c r="C111" s="217" t="s">
        <v>3496</v>
      </c>
      <c r="D111" s="218" t="s">
        <v>2579</v>
      </c>
      <c r="E111" s="217" t="s">
        <v>789</v>
      </c>
      <c r="F111" s="217" t="s">
        <v>3189</v>
      </c>
      <c r="G111" s="218" t="s">
        <v>2578</v>
      </c>
      <c r="H111" s="220">
        <v>673</v>
      </c>
      <c r="I111" s="217" t="s">
        <v>702</v>
      </c>
      <c r="J111" s="217">
        <v>1</v>
      </c>
      <c r="K111" s="217"/>
      <c r="L111" s="217">
        <v>1</v>
      </c>
      <c r="M111" s="220">
        <v>76.2</v>
      </c>
      <c r="N111" s="220">
        <v>76.2</v>
      </c>
      <c r="O111" s="217" t="s">
        <v>674</v>
      </c>
      <c r="P111" s="217" t="s">
        <v>13</v>
      </c>
      <c r="Q111" s="217" t="s">
        <v>786</v>
      </c>
      <c r="R111" s="217"/>
      <c r="S111" s="217"/>
      <c r="T111" s="21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217">
        <f t="shared" ca="1" si="42"/>
        <v>0</v>
      </c>
      <c r="V111" s="217">
        <f t="shared" ca="1" si="43"/>
        <v>1</v>
      </c>
      <c r="W111" s="217"/>
      <c r="X111" s="217"/>
      <c r="Y111" s="217"/>
      <c r="Z111" s="217"/>
      <c r="AA111" s="217"/>
      <c r="AB111" s="221"/>
      <c r="AC111" s="220">
        <v>0.48</v>
      </c>
      <c r="AD111" s="217"/>
      <c r="AE111" s="220"/>
      <c r="AF111" s="220"/>
      <c r="AG111" s="223"/>
      <c r="AH111" s="223"/>
      <c r="AI111" s="223"/>
      <c r="AJ111" s="224" t="s">
        <v>677</v>
      </c>
      <c r="AK111" s="223"/>
      <c r="AL111" s="225"/>
      <c r="AM111" s="223"/>
      <c r="AN111" s="223"/>
      <c r="AO111" s="223"/>
      <c r="AP111" s="223"/>
      <c r="AQ111" s="223"/>
      <c r="AR111" s="223"/>
      <c r="AS111" s="223"/>
      <c r="AT111" s="223"/>
      <c r="AU111" s="217">
        <v>1</v>
      </c>
      <c r="AV111" s="217">
        <v>0</v>
      </c>
      <c r="AW111" s="217">
        <v>0</v>
      </c>
      <c r="AX111" s="217">
        <v>0</v>
      </c>
      <c r="AY111" s="217">
        <v>1</v>
      </c>
      <c r="AZ111" s="217">
        <v>0</v>
      </c>
      <c r="BA111" s="217">
        <v>0</v>
      </c>
      <c r="BB111" s="217" t="s">
        <v>692</v>
      </c>
      <c r="BC111" s="217"/>
      <c r="BD111" s="217"/>
      <c r="BE111" s="232" t="s">
        <v>3102</v>
      </c>
      <c r="BF111" s="232">
        <v>1</v>
      </c>
      <c r="BG111" s="233">
        <v>46240</v>
      </c>
      <c r="BH111" s="212">
        <f t="shared" si="44"/>
        <v>0</v>
      </c>
      <c r="BI111" s="232" t="s">
        <v>2580</v>
      </c>
      <c r="BJ111" s="232">
        <v>1</v>
      </c>
      <c r="BK111" s="234">
        <v>46240</v>
      </c>
      <c r="BL111" s="226"/>
      <c r="BM111" s="226"/>
      <c r="BN111" s="227"/>
      <c r="BO111" s="226"/>
      <c r="BP111" s="226"/>
      <c r="BQ111" s="226"/>
      <c r="BR111" s="226"/>
      <c r="BS111" s="226"/>
      <c r="BT111" s="227"/>
      <c r="BU111" s="226"/>
      <c r="BV111" s="226"/>
      <c r="BW111" s="226"/>
      <c r="BX111" s="226"/>
      <c r="BY111" s="226"/>
      <c r="BZ111" s="227"/>
      <c r="CA111" s="226"/>
      <c r="CB111" s="226"/>
      <c r="CC111" s="226"/>
      <c r="CD111" s="226"/>
      <c r="CE111" s="226"/>
      <c r="CF111" s="227"/>
      <c r="CG111" s="226"/>
      <c r="CH111" s="226"/>
      <c r="CI111" s="226"/>
      <c r="CJ111" s="212">
        <f t="shared" si="45"/>
        <v>0</v>
      </c>
    </row>
    <row r="112" spans="1:88" ht="13.5" customHeight="1">
      <c r="A112" s="217">
        <v>103</v>
      </c>
      <c r="B112" s="217" t="s">
        <v>3495</v>
      </c>
      <c r="C112" s="217" t="s">
        <v>3496</v>
      </c>
      <c r="D112" s="218" t="s">
        <v>781</v>
      </c>
      <c r="E112" s="217" t="s">
        <v>1073</v>
      </c>
      <c r="F112" s="217" t="s">
        <v>3190</v>
      </c>
      <c r="G112" s="218" t="s">
        <v>2613</v>
      </c>
      <c r="H112" s="220">
        <v>815</v>
      </c>
      <c r="I112" s="217" t="s">
        <v>702</v>
      </c>
      <c r="J112" s="217">
        <v>1</v>
      </c>
      <c r="K112" s="217"/>
      <c r="L112" s="217">
        <v>1</v>
      </c>
      <c r="M112" s="220">
        <v>4.8</v>
      </c>
      <c r="N112" s="220">
        <v>4.8</v>
      </c>
      <c r="O112" s="217" t="s">
        <v>674</v>
      </c>
      <c r="P112" s="217" t="s">
        <v>13</v>
      </c>
      <c r="Q112" s="217" t="s">
        <v>703</v>
      </c>
      <c r="R112" s="217"/>
      <c r="S112" s="217"/>
      <c r="T112" s="21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7">
        <f t="shared" ca="1" si="42"/>
        <v>0</v>
      </c>
      <c r="V112" s="217">
        <f t="shared" ca="1" si="43"/>
        <v>1</v>
      </c>
      <c r="W112" s="217"/>
      <c r="X112" s="217"/>
      <c r="Y112" s="217"/>
      <c r="Z112" s="217"/>
      <c r="AA112" s="217"/>
      <c r="AB112" s="221"/>
      <c r="AC112" s="220">
        <v>0.16700000000000001</v>
      </c>
      <c r="AD112" s="217"/>
      <c r="AE112" s="220"/>
      <c r="AF112" s="220"/>
      <c r="AG112" s="223"/>
      <c r="AH112" s="223"/>
      <c r="AI112" s="223"/>
      <c r="AJ112" s="224" t="s">
        <v>677</v>
      </c>
      <c r="AK112" s="223"/>
      <c r="AL112" s="225"/>
      <c r="AM112" s="223"/>
      <c r="AN112" s="223"/>
      <c r="AO112" s="223"/>
      <c r="AP112" s="223"/>
      <c r="AQ112" s="223"/>
      <c r="AR112" s="223"/>
      <c r="AS112" s="223"/>
      <c r="AT112" s="223"/>
      <c r="AU112" s="217">
        <v>0</v>
      </c>
      <c r="AV112" s="217">
        <v>0</v>
      </c>
      <c r="AW112" s="217">
        <v>0</v>
      </c>
      <c r="AX112" s="217">
        <v>0</v>
      </c>
      <c r="AY112" s="217">
        <v>0</v>
      </c>
      <c r="AZ112" s="217">
        <v>0</v>
      </c>
      <c r="BA112" s="217">
        <v>0</v>
      </c>
      <c r="BB112" s="217" t="s">
        <v>692</v>
      </c>
      <c r="BC112" s="217"/>
      <c r="BD112" s="217"/>
      <c r="BE112" s="212" t="s">
        <v>3068</v>
      </c>
      <c r="BF112" s="217">
        <v>1</v>
      </c>
      <c r="BG112" s="230">
        <v>46240</v>
      </c>
      <c r="BH112" s="212">
        <f t="shared" si="44"/>
        <v>0</v>
      </c>
      <c r="BI112" s="212" t="s">
        <v>2529</v>
      </c>
      <c r="BJ112" s="217">
        <v>1</v>
      </c>
      <c r="BK112" s="231">
        <v>46240</v>
      </c>
      <c r="BL112" s="226"/>
      <c r="BM112" s="226"/>
      <c r="BN112" s="227"/>
      <c r="BO112" s="226"/>
      <c r="BP112" s="226"/>
      <c r="BQ112" s="226"/>
      <c r="BR112" s="226"/>
      <c r="BS112" s="226"/>
      <c r="BT112" s="227"/>
      <c r="BU112" s="226"/>
      <c r="BV112" s="226"/>
      <c r="BW112" s="226"/>
      <c r="BX112" s="226"/>
      <c r="BY112" s="226"/>
      <c r="BZ112" s="227"/>
      <c r="CA112" s="226"/>
      <c r="CB112" s="226"/>
      <c r="CC112" s="226"/>
      <c r="CD112" s="226"/>
      <c r="CE112" s="226"/>
      <c r="CF112" s="227"/>
      <c r="CG112" s="226"/>
      <c r="CH112" s="226"/>
      <c r="CI112" s="226"/>
      <c r="CJ112" s="212">
        <f t="shared" si="45"/>
        <v>0</v>
      </c>
    </row>
    <row r="113" spans="1:88" ht="13.5" customHeight="1">
      <c r="A113" s="217">
        <v>105</v>
      </c>
      <c r="B113" s="217" t="s">
        <v>3495</v>
      </c>
      <c r="C113" s="217" t="s">
        <v>3496</v>
      </c>
      <c r="D113" s="218" t="s">
        <v>2588</v>
      </c>
      <c r="E113" s="217" t="s">
        <v>3499</v>
      </c>
      <c r="F113" s="217" t="s">
        <v>3192</v>
      </c>
      <c r="G113" s="218" t="s">
        <v>2698</v>
      </c>
      <c r="H113" s="220">
        <v>4069</v>
      </c>
      <c r="I113" s="217" t="s">
        <v>702</v>
      </c>
      <c r="J113" s="217">
        <v>1</v>
      </c>
      <c r="K113" s="217"/>
      <c r="L113" s="217">
        <v>1</v>
      </c>
      <c r="M113" s="220">
        <v>509.8</v>
      </c>
      <c r="N113" s="220">
        <v>509.8</v>
      </c>
      <c r="O113" s="217" t="s">
        <v>674</v>
      </c>
      <c r="P113" s="217" t="s">
        <v>13</v>
      </c>
      <c r="Q113" s="217" t="s">
        <v>786</v>
      </c>
      <c r="R113" s="217"/>
      <c r="S113" s="217"/>
      <c r="T113" s="21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7">
        <f t="shared" ca="1" si="42"/>
        <v>1</v>
      </c>
      <c r="V113" s="217">
        <f t="shared" ca="1" si="43"/>
        <v>0</v>
      </c>
      <c r="W113" s="217"/>
      <c r="X113" s="217"/>
      <c r="Y113" s="217"/>
      <c r="Z113" s="217"/>
      <c r="AA113" s="217"/>
      <c r="AB113" s="221"/>
      <c r="AC113" s="220">
        <v>16.338999999999999</v>
      </c>
      <c r="AD113" s="217"/>
      <c r="AE113" s="220"/>
      <c r="AF113" s="220"/>
      <c r="AG113" s="223"/>
      <c r="AH113" s="223"/>
      <c r="AI113" s="223"/>
      <c r="AJ113" s="224" t="s">
        <v>677</v>
      </c>
      <c r="AK113" s="223"/>
      <c r="AL113" s="225"/>
      <c r="AM113" s="223"/>
      <c r="AN113" s="223"/>
      <c r="AO113" s="223"/>
      <c r="AP113" s="223"/>
      <c r="AQ113" s="223"/>
      <c r="AR113" s="223"/>
      <c r="AS113" s="223"/>
      <c r="AT113" s="223"/>
      <c r="AU113" s="217">
        <v>0</v>
      </c>
      <c r="AV113" s="217">
        <v>1</v>
      </c>
      <c r="AW113" s="217">
        <v>0</v>
      </c>
      <c r="AX113" s="217">
        <v>1</v>
      </c>
      <c r="AY113" s="217">
        <v>0</v>
      </c>
      <c r="AZ113" s="217">
        <v>0</v>
      </c>
      <c r="BA113" s="217">
        <v>0</v>
      </c>
      <c r="BB113" s="217" t="s">
        <v>692</v>
      </c>
      <c r="BC113" s="217"/>
      <c r="BD113" s="217"/>
      <c r="BE113" s="212" t="s">
        <v>3068</v>
      </c>
      <c r="BF113" s="217">
        <v>1</v>
      </c>
      <c r="BG113" s="230">
        <v>46240</v>
      </c>
      <c r="BH113" s="212">
        <f t="shared" si="44"/>
        <v>0</v>
      </c>
      <c r="BI113" s="212" t="s">
        <v>2529</v>
      </c>
      <c r="BJ113" s="217">
        <v>1</v>
      </c>
      <c r="BK113" s="231">
        <v>46240</v>
      </c>
      <c r="BL113" s="226"/>
      <c r="BM113" s="226"/>
      <c r="BN113" s="227"/>
      <c r="BO113" s="226"/>
      <c r="BP113" s="226"/>
      <c r="BQ113" s="226"/>
      <c r="BR113" s="226"/>
      <c r="BS113" s="226"/>
      <c r="BT113" s="227"/>
      <c r="BU113" s="226"/>
      <c r="BV113" s="226"/>
      <c r="BW113" s="226"/>
      <c r="BX113" s="226"/>
      <c r="BY113" s="226"/>
      <c r="BZ113" s="227"/>
      <c r="CA113" s="226"/>
      <c r="CB113" s="226"/>
      <c r="CC113" s="226"/>
      <c r="CD113" s="226"/>
      <c r="CE113" s="226"/>
      <c r="CF113" s="227"/>
      <c r="CG113" s="226"/>
      <c r="CH113" s="226"/>
      <c r="CI113" s="226"/>
      <c r="CJ113" s="212">
        <f t="shared" si="45"/>
        <v>0</v>
      </c>
    </row>
    <row r="114" spans="1:88" ht="13.5" customHeight="1">
      <c r="A114" s="217">
        <v>106</v>
      </c>
      <c r="B114" s="217" t="s">
        <v>3495</v>
      </c>
      <c r="C114" s="217" t="s">
        <v>3496</v>
      </c>
      <c r="D114" s="218" t="s">
        <v>2588</v>
      </c>
      <c r="E114" s="217" t="s">
        <v>3500</v>
      </c>
      <c r="F114" s="217" t="s">
        <v>3193</v>
      </c>
      <c r="G114" s="218" t="s">
        <v>2698</v>
      </c>
      <c r="H114" s="220">
        <v>4069</v>
      </c>
      <c r="I114" s="217" t="s">
        <v>702</v>
      </c>
      <c r="J114" s="217">
        <v>2</v>
      </c>
      <c r="K114" s="217"/>
      <c r="L114" s="217">
        <v>2</v>
      </c>
      <c r="M114" s="220">
        <v>509.5</v>
      </c>
      <c r="N114" s="220">
        <v>1018.9</v>
      </c>
      <c r="O114" s="217" t="s">
        <v>674</v>
      </c>
      <c r="P114" s="217" t="s">
        <v>13</v>
      </c>
      <c r="Q114" s="217" t="s">
        <v>786</v>
      </c>
      <c r="R114" s="217"/>
      <c r="S114" s="217"/>
      <c r="T114" s="21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7">
        <f t="shared" ca="1" si="42"/>
        <v>2</v>
      </c>
      <c r="V114" s="217">
        <f t="shared" ca="1" si="43"/>
        <v>0</v>
      </c>
      <c r="W114" s="217"/>
      <c r="X114" s="217"/>
      <c r="Y114" s="217"/>
      <c r="Z114" s="217"/>
      <c r="AA114" s="217"/>
      <c r="AB114" s="221"/>
      <c r="AC114" s="220">
        <v>32.658999999999999</v>
      </c>
      <c r="AD114" s="217"/>
      <c r="AE114" s="220"/>
      <c r="AF114" s="220"/>
      <c r="AG114" s="223"/>
      <c r="AH114" s="223"/>
      <c r="AI114" s="223"/>
      <c r="AJ114" s="224" t="s">
        <v>677</v>
      </c>
      <c r="AK114" s="223"/>
      <c r="AL114" s="225"/>
      <c r="AM114" s="223"/>
      <c r="AN114" s="223"/>
      <c r="AO114" s="223"/>
      <c r="AP114" s="223"/>
      <c r="AQ114" s="223"/>
      <c r="AR114" s="223"/>
      <c r="AS114" s="223"/>
      <c r="AT114" s="223"/>
      <c r="AU114" s="217">
        <v>0</v>
      </c>
      <c r="AV114" s="217">
        <v>1</v>
      </c>
      <c r="AW114" s="217">
        <v>0</v>
      </c>
      <c r="AX114" s="217">
        <v>1</v>
      </c>
      <c r="AY114" s="217">
        <v>0</v>
      </c>
      <c r="AZ114" s="217">
        <v>0</v>
      </c>
      <c r="BA114" s="217">
        <v>0</v>
      </c>
      <c r="BB114" s="217" t="s">
        <v>692</v>
      </c>
      <c r="BC114" s="217"/>
      <c r="BD114" s="217"/>
      <c r="BE114" s="212" t="s">
        <v>3068</v>
      </c>
      <c r="BF114" s="217">
        <v>2</v>
      </c>
      <c r="BG114" s="230">
        <v>46240</v>
      </c>
      <c r="BH114" s="212">
        <f t="shared" si="44"/>
        <v>0</v>
      </c>
      <c r="BI114" s="212" t="s">
        <v>2529</v>
      </c>
      <c r="BJ114" s="217">
        <v>2</v>
      </c>
      <c r="BK114" s="231">
        <v>46240</v>
      </c>
      <c r="BL114" s="226"/>
      <c r="BM114" s="226"/>
      <c r="BN114" s="227"/>
      <c r="BO114" s="226"/>
      <c r="BP114" s="226"/>
      <c r="BQ114" s="226"/>
      <c r="BR114" s="226"/>
      <c r="BS114" s="226"/>
      <c r="BT114" s="227"/>
      <c r="BU114" s="226"/>
      <c r="BV114" s="226"/>
      <c r="BW114" s="226"/>
      <c r="BX114" s="226"/>
      <c r="BY114" s="226"/>
      <c r="BZ114" s="227"/>
      <c r="CA114" s="226"/>
      <c r="CB114" s="226"/>
      <c r="CC114" s="226"/>
      <c r="CD114" s="226"/>
      <c r="CE114" s="226"/>
      <c r="CF114" s="227"/>
      <c r="CG114" s="226"/>
      <c r="CH114" s="226"/>
      <c r="CI114" s="226"/>
      <c r="CJ114" s="212">
        <f t="shared" si="45"/>
        <v>0</v>
      </c>
    </row>
    <row r="115" spans="1:88" ht="13.5" customHeight="1">
      <c r="A115" s="217">
        <v>107</v>
      </c>
      <c r="B115" s="217" t="s">
        <v>3495</v>
      </c>
      <c r="C115" s="217" t="s">
        <v>3496</v>
      </c>
      <c r="D115" s="218" t="s">
        <v>2588</v>
      </c>
      <c r="E115" s="217" t="s">
        <v>3501</v>
      </c>
      <c r="F115" s="217" t="s">
        <v>3194</v>
      </c>
      <c r="G115" s="218" t="s">
        <v>2698</v>
      </c>
      <c r="H115" s="220">
        <v>4416</v>
      </c>
      <c r="I115" s="217" t="s">
        <v>702</v>
      </c>
      <c r="J115" s="217">
        <v>1</v>
      </c>
      <c r="K115" s="217"/>
      <c r="L115" s="217">
        <v>1</v>
      </c>
      <c r="M115" s="220">
        <v>548.70000000000005</v>
      </c>
      <c r="N115" s="220">
        <v>548.70000000000005</v>
      </c>
      <c r="O115" s="217" t="s">
        <v>674</v>
      </c>
      <c r="P115" s="217" t="s">
        <v>13</v>
      </c>
      <c r="Q115" s="217" t="s">
        <v>786</v>
      </c>
      <c r="R115" s="217"/>
      <c r="S115" s="217"/>
      <c r="T115" s="21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7">
        <f t="shared" ca="1" si="42"/>
        <v>1</v>
      </c>
      <c r="V115" s="217">
        <f t="shared" ca="1" si="43"/>
        <v>0</v>
      </c>
      <c r="W115" s="217"/>
      <c r="X115" s="217"/>
      <c r="Y115" s="217"/>
      <c r="Z115" s="217"/>
      <c r="AA115" s="217"/>
      <c r="AB115" s="221"/>
      <c r="AC115" s="220">
        <v>17.581</v>
      </c>
      <c r="AD115" s="217"/>
      <c r="AE115" s="220"/>
      <c r="AF115" s="220"/>
      <c r="AG115" s="223"/>
      <c r="AH115" s="223"/>
      <c r="AI115" s="223"/>
      <c r="AJ115" s="224" t="s">
        <v>677</v>
      </c>
      <c r="AK115" s="223"/>
      <c r="AL115" s="225"/>
      <c r="AM115" s="223"/>
      <c r="AN115" s="223"/>
      <c r="AO115" s="223"/>
      <c r="AP115" s="223"/>
      <c r="AQ115" s="223"/>
      <c r="AR115" s="223"/>
      <c r="AS115" s="223"/>
      <c r="AT115" s="223"/>
      <c r="AU115" s="217">
        <v>0</v>
      </c>
      <c r="AV115" s="217">
        <v>1</v>
      </c>
      <c r="AW115" s="217">
        <v>0</v>
      </c>
      <c r="AX115" s="217">
        <v>1</v>
      </c>
      <c r="AY115" s="217">
        <v>0</v>
      </c>
      <c r="AZ115" s="217">
        <v>0</v>
      </c>
      <c r="BA115" s="217">
        <v>0</v>
      </c>
      <c r="BB115" s="217" t="s">
        <v>692</v>
      </c>
      <c r="BC115" s="217"/>
      <c r="BD115" s="217"/>
      <c r="BE115" s="212" t="s">
        <v>3068</v>
      </c>
      <c r="BF115" s="217">
        <v>1</v>
      </c>
      <c r="BG115" s="230">
        <v>46240</v>
      </c>
      <c r="BH115" s="212">
        <f t="shared" si="44"/>
        <v>0</v>
      </c>
      <c r="BI115" s="212" t="s">
        <v>2529</v>
      </c>
      <c r="BJ115" s="217">
        <v>1</v>
      </c>
      <c r="BK115" s="231">
        <v>46240</v>
      </c>
      <c r="BL115" s="226"/>
      <c r="BM115" s="226"/>
      <c r="BN115" s="227"/>
      <c r="BO115" s="226"/>
      <c r="BP115" s="226"/>
      <c r="BQ115" s="226"/>
      <c r="BR115" s="226"/>
      <c r="BS115" s="226"/>
      <c r="BT115" s="227"/>
      <c r="BU115" s="226"/>
      <c r="BV115" s="226"/>
      <c r="BW115" s="226"/>
      <c r="BX115" s="226"/>
      <c r="BY115" s="226"/>
      <c r="BZ115" s="227"/>
      <c r="CA115" s="226"/>
      <c r="CB115" s="226"/>
      <c r="CC115" s="226"/>
      <c r="CD115" s="226"/>
      <c r="CE115" s="226"/>
      <c r="CF115" s="227"/>
      <c r="CG115" s="226"/>
      <c r="CH115" s="226"/>
      <c r="CI115" s="226"/>
      <c r="CJ115" s="212">
        <f t="shared" si="45"/>
        <v>0</v>
      </c>
    </row>
    <row r="116" spans="1:88" ht="13.5" customHeight="1">
      <c r="A116" s="217">
        <v>108</v>
      </c>
      <c r="B116" s="217" t="s">
        <v>3495</v>
      </c>
      <c r="C116" s="217" t="s">
        <v>3496</v>
      </c>
      <c r="D116" s="218" t="s">
        <v>2588</v>
      </c>
      <c r="E116" s="217" t="s">
        <v>3502</v>
      </c>
      <c r="F116" s="217" t="s">
        <v>3195</v>
      </c>
      <c r="G116" s="218" t="s">
        <v>2702</v>
      </c>
      <c r="H116" s="220">
        <v>4416</v>
      </c>
      <c r="I116" s="217" t="s">
        <v>702</v>
      </c>
      <c r="J116" s="217">
        <v>1</v>
      </c>
      <c r="K116" s="217"/>
      <c r="L116" s="217">
        <v>1</v>
      </c>
      <c r="M116" s="220">
        <v>490.8</v>
      </c>
      <c r="N116" s="220">
        <v>490.8</v>
      </c>
      <c r="O116" s="217" t="s">
        <v>674</v>
      </c>
      <c r="P116" s="217" t="s">
        <v>13</v>
      </c>
      <c r="Q116" s="217" t="s">
        <v>786</v>
      </c>
      <c r="R116" s="217"/>
      <c r="S116" s="217"/>
      <c r="T116" s="21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7">
        <f t="shared" ca="1" si="42"/>
        <v>1</v>
      </c>
      <c r="V116" s="217">
        <f t="shared" ca="1" si="43"/>
        <v>0</v>
      </c>
      <c r="W116" s="217"/>
      <c r="X116" s="217"/>
      <c r="Y116" s="217"/>
      <c r="Z116" s="217"/>
      <c r="AA116" s="217"/>
      <c r="AB116" s="221"/>
      <c r="AC116" s="220">
        <v>15.73</v>
      </c>
      <c r="AD116" s="235" t="s">
        <v>3428</v>
      </c>
      <c r="AE116" s="220"/>
      <c r="AF116" s="220"/>
      <c r="AG116" s="223"/>
      <c r="AH116" s="223"/>
      <c r="AI116" s="223"/>
      <c r="AJ116" s="224" t="s">
        <v>677</v>
      </c>
      <c r="AK116" s="223"/>
      <c r="AL116" s="225"/>
      <c r="AM116" s="223"/>
      <c r="AN116" s="223"/>
      <c r="AO116" s="223"/>
      <c r="AP116" s="223"/>
      <c r="AQ116" s="223"/>
      <c r="AR116" s="223"/>
      <c r="AS116" s="223"/>
      <c r="AT116" s="223"/>
      <c r="AU116" s="217">
        <v>0</v>
      </c>
      <c r="AV116" s="217">
        <v>1</v>
      </c>
      <c r="AW116" s="217">
        <v>0</v>
      </c>
      <c r="AX116" s="217">
        <v>1</v>
      </c>
      <c r="AY116" s="217">
        <v>0</v>
      </c>
      <c r="AZ116" s="217">
        <v>0</v>
      </c>
      <c r="BA116" s="217">
        <v>0</v>
      </c>
      <c r="BB116" s="217" t="s">
        <v>692</v>
      </c>
      <c r="BC116" s="217"/>
      <c r="BD116" s="217"/>
      <c r="BE116" s="212" t="s">
        <v>3068</v>
      </c>
      <c r="BF116" s="217">
        <v>1</v>
      </c>
      <c r="BG116" s="230">
        <v>46240</v>
      </c>
      <c r="BH116" s="212">
        <f t="shared" si="44"/>
        <v>0</v>
      </c>
      <c r="BI116" s="212" t="s">
        <v>2529</v>
      </c>
      <c r="BJ116" s="217">
        <v>1</v>
      </c>
      <c r="BK116" s="231">
        <v>46240</v>
      </c>
      <c r="BL116" s="226"/>
      <c r="BM116" s="226"/>
      <c r="BN116" s="227"/>
      <c r="BO116" s="226"/>
      <c r="BP116" s="226"/>
      <c r="BQ116" s="226"/>
      <c r="BR116" s="226"/>
      <c r="BS116" s="226"/>
      <c r="BT116" s="227"/>
      <c r="BU116" s="226"/>
      <c r="BV116" s="226"/>
      <c r="BW116" s="226"/>
      <c r="BX116" s="226"/>
      <c r="BY116" s="226"/>
      <c r="BZ116" s="227"/>
      <c r="CA116" s="226"/>
      <c r="CB116" s="226"/>
      <c r="CC116" s="226"/>
      <c r="CD116" s="226"/>
      <c r="CE116" s="226"/>
      <c r="CF116" s="227"/>
      <c r="CG116" s="226"/>
      <c r="CH116" s="226"/>
      <c r="CI116" s="226"/>
      <c r="CJ116" s="212">
        <f t="shared" si="45"/>
        <v>0</v>
      </c>
    </row>
    <row r="117" spans="1:88" ht="13.5" customHeight="1">
      <c r="A117" s="217">
        <v>108</v>
      </c>
      <c r="B117" s="217" t="s">
        <v>3495</v>
      </c>
      <c r="C117" s="235" t="s">
        <v>3496</v>
      </c>
      <c r="D117" s="236" t="s">
        <v>2579</v>
      </c>
      <c r="E117" s="235" t="s">
        <v>3417</v>
      </c>
      <c r="F117" s="235" t="s">
        <v>3191</v>
      </c>
      <c r="G117" s="236" t="s">
        <v>2584</v>
      </c>
      <c r="H117" s="163">
        <v>429</v>
      </c>
      <c r="I117" s="235" t="s">
        <v>702</v>
      </c>
      <c r="J117" s="235">
        <v>1</v>
      </c>
      <c r="K117" s="235"/>
      <c r="L117" s="235">
        <v>1</v>
      </c>
      <c r="M117" s="163">
        <v>35.5</v>
      </c>
      <c r="N117" s="163">
        <v>35.5</v>
      </c>
      <c r="O117" s="235" t="s">
        <v>674</v>
      </c>
      <c r="P117" s="235" t="s">
        <v>13</v>
      </c>
      <c r="Q117" s="217" t="s">
        <v>786</v>
      </c>
      <c r="R117" s="217"/>
      <c r="S117" s="217"/>
      <c r="T117" s="21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7">
        <f t="shared" ca="1" si="42"/>
        <v>1</v>
      </c>
      <c r="V117" s="217">
        <f t="shared" ca="1" si="43"/>
        <v>0</v>
      </c>
      <c r="W117" s="217"/>
      <c r="X117" s="217"/>
      <c r="Y117" s="217"/>
      <c r="Z117" s="217"/>
      <c r="AA117" s="235"/>
      <c r="AB117" s="221"/>
      <c r="AC117" s="163">
        <v>0.40200000000000002</v>
      </c>
      <c r="AD117" s="235"/>
      <c r="AE117" s="220"/>
      <c r="AF117" s="220"/>
      <c r="AG117" s="223"/>
      <c r="AH117" s="223"/>
      <c r="AI117" s="223"/>
      <c r="AJ117" s="224" t="s">
        <v>677</v>
      </c>
      <c r="AK117" s="223"/>
      <c r="AL117" s="237" t="s">
        <v>880</v>
      </c>
      <c r="AM117" s="223"/>
      <c r="AN117" s="223"/>
      <c r="AO117" s="223"/>
      <c r="AP117" s="223"/>
      <c r="AQ117" s="223"/>
      <c r="AR117" s="223"/>
      <c r="AS117" s="223"/>
      <c r="AT117" s="223"/>
      <c r="AU117" s="235">
        <v>0</v>
      </c>
      <c r="AV117" s="235">
        <v>1</v>
      </c>
      <c r="AW117" s="235">
        <v>0</v>
      </c>
      <c r="AX117" s="235">
        <v>0</v>
      </c>
      <c r="AY117" s="235">
        <v>0</v>
      </c>
      <c r="AZ117" s="235">
        <v>0</v>
      </c>
      <c r="BA117" s="235">
        <v>0</v>
      </c>
      <c r="BB117" s="235" t="s">
        <v>692</v>
      </c>
      <c r="BC117" s="217"/>
      <c r="BD117" s="217"/>
      <c r="BE117" s="212" t="s">
        <v>3105</v>
      </c>
      <c r="BF117" s="212">
        <v>1</v>
      </c>
      <c r="BG117" s="230">
        <v>46240</v>
      </c>
      <c r="BH117" s="212">
        <f t="shared" si="44"/>
        <v>0</v>
      </c>
      <c r="BI117" s="212" t="s">
        <v>2585</v>
      </c>
      <c r="BJ117" s="212">
        <v>1</v>
      </c>
      <c r="BK117" s="231">
        <v>46240</v>
      </c>
      <c r="BL117" s="226"/>
      <c r="BM117" s="226"/>
      <c r="BN117" s="227"/>
      <c r="BO117" s="226"/>
      <c r="BP117" s="226"/>
      <c r="BQ117" s="226"/>
      <c r="BR117" s="226"/>
      <c r="BS117" s="226"/>
      <c r="BT117" s="227"/>
      <c r="BU117" s="226"/>
      <c r="BV117" s="226"/>
      <c r="BW117" s="226"/>
      <c r="BX117" s="226"/>
      <c r="BY117" s="226"/>
      <c r="BZ117" s="227"/>
      <c r="CA117" s="226"/>
      <c r="CB117" s="226"/>
      <c r="CC117" s="226"/>
      <c r="CD117" s="226"/>
      <c r="CE117" s="226"/>
      <c r="CF117" s="227"/>
      <c r="CG117" s="226"/>
      <c r="CH117" s="226"/>
      <c r="CI117" s="226"/>
      <c r="CJ117" s="212">
        <f t="shared" si="45"/>
        <v>0</v>
      </c>
    </row>
    <row r="118" spans="1:88" ht="13.5" customHeight="1">
      <c r="A118" s="214">
        <v>109</v>
      </c>
      <c r="B118" s="214" t="s">
        <v>3503</v>
      </c>
      <c r="C118" s="214" t="s">
        <v>3504</v>
      </c>
      <c r="D118" s="215" t="s">
        <v>2588</v>
      </c>
      <c r="E118" s="214"/>
      <c r="F118" s="214"/>
      <c r="G118" s="215" t="s">
        <v>3505</v>
      </c>
      <c r="H118" s="214"/>
      <c r="I118" s="214"/>
      <c r="J118" s="214"/>
      <c r="K118" s="214">
        <v>1</v>
      </c>
      <c r="L118" s="214"/>
      <c r="M118" s="216">
        <v>3167.4</v>
      </c>
      <c r="N118" s="216">
        <v>3167.4</v>
      </c>
      <c r="O118" s="214" t="s">
        <v>674</v>
      </c>
      <c r="P118" s="214"/>
      <c r="Q118" s="214"/>
      <c r="R118" s="214" t="s">
        <v>3951</v>
      </c>
      <c r="S118" s="214"/>
      <c r="T118" s="214"/>
      <c r="U118" s="214"/>
      <c r="V118" s="214"/>
      <c r="W118" s="214">
        <f ca="1">_xlfn.MINIFS(V:V,C:C,C118,AE:AE,"",AB:AB,"")</f>
        <v>0</v>
      </c>
      <c r="X118" s="214">
        <f ca="1">SUMIFS(T:T,C:C,C118,AE:AE,"")/SUMIFS(L:L,C:C,C118,AE:AE,"",AB:AB,"")</f>
        <v>0</v>
      </c>
      <c r="Y118" s="214"/>
      <c r="Z118" s="214"/>
      <c r="AA118" s="214"/>
      <c r="AB118" s="216"/>
      <c r="AC118" s="216">
        <v>94.734999999999999</v>
      </c>
      <c r="AD118" s="235" t="s">
        <v>3428</v>
      </c>
      <c r="AE118" s="214" t="s">
        <v>675</v>
      </c>
      <c r="AF118" s="214" t="s">
        <v>676</v>
      </c>
      <c r="AG118" s="214"/>
      <c r="AH118" s="214"/>
      <c r="AI118" s="214"/>
      <c r="AJ118" s="214" t="s">
        <v>677</v>
      </c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214"/>
      <c r="AW118" s="214"/>
      <c r="AX118" s="214"/>
      <c r="AY118" s="214"/>
      <c r="AZ118" s="214"/>
      <c r="BA118" s="214"/>
      <c r="BB118" s="214" t="s">
        <v>692</v>
      </c>
      <c r="BC118" s="214"/>
      <c r="BD118" s="214"/>
      <c r="BE118" s="214"/>
      <c r="BF118" s="214"/>
      <c r="BG118" s="214"/>
      <c r="BH118" s="214"/>
      <c r="BI118" s="214"/>
      <c r="BJ118" s="214"/>
      <c r="BK118" s="214"/>
      <c r="BL118" s="214"/>
      <c r="BM118" s="214"/>
      <c r="BN118" s="214"/>
      <c r="BO118" s="214"/>
      <c r="BP118" s="214"/>
      <c r="BQ118" s="214"/>
      <c r="BR118" s="214"/>
      <c r="BS118" s="214"/>
      <c r="BT118" s="214"/>
      <c r="BU118" s="214"/>
      <c r="BV118" s="214"/>
      <c r="BW118" s="214"/>
      <c r="BX118" s="214"/>
      <c r="BY118" s="214"/>
      <c r="BZ118" s="214"/>
      <c r="CA118" s="214"/>
      <c r="CB118" s="214"/>
      <c r="CC118" s="214"/>
      <c r="CD118" s="214"/>
      <c r="CE118" s="214"/>
      <c r="CF118" s="214"/>
      <c r="CG118" s="214"/>
      <c r="CH118" s="214"/>
      <c r="CI118" s="214"/>
      <c r="CJ118" s="214"/>
    </row>
    <row r="119" spans="1:88" ht="13.5" customHeight="1">
      <c r="A119" s="217">
        <v>110</v>
      </c>
      <c r="B119" s="217" t="s">
        <v>3503</v>
      </c>
      <c r="C119" s="217" t="s">
        <v>3504</v>
      </c>
      <c r="D119" s="218" t="s">
        <v>2477</v>
      </c>
      <c r="E119" s="217" t="s">
        <v>3429</v>
      </c>
      <c r="F119" s="217" t="s">
        <v>3196</v>
      </c>
      <c r="G119" s="218" t="s">
        <v>2476</v>
      </c>
      <c r="H119" s="220">
        <v>3923</v>
      </c>
      <c r="I119" s="217" t="s">
        <v>702</v>
      </c>
      <c r="J119" s="217">
        <v>1</v>
      </c>
      <c r="K119" s="217"/>
      <c r="L119" s="217">
        <v>1</v>
      </c>
      <c r="M119" s="220">
        <v>154.6</v>
      </c>
      <c r="N119" s="220">
        <v>154.6</v>
      </c>
      <c r="O119" s="217" t="s">
        <v>674</v>
      </c>
      <c r="P119" s="217" t="s">
        <v>11</v>
      </c>
      <c r="Q119" s="217" t="s">
        <v>786</v>
      </c>
      <c r="R119" s="217"/>
      <c r="S119" s="217"/>
      <c r="T119" s="21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7">
        <f t="shared" ref="U119:U125" ca="1" si="46">+L119-T119</f>
        <v>1</v>
      </c>
      <c r="V119" s="217">
        <f t="shared" ref="V119:V125" ca="1" si="47">ROUNDDOWN(T119/J119,0)</f>
        <v>0</v>
      </c>
      <c r="W119" s="217"/>
      <c r="X119" s="217"/>
      <c r="Y119" s="217"/>
      <c r="Z119" s="217"/>
      <c r="AA119" s="217"/>
      <c r="AB119" s="221"/>
      <c r="AC119" s="220">
        <v>2.6840000000000002</v>
      </c>
      <c r="AD119" s="217"/>
      <c r="AE119" s="220"/>
      <c r="AF119" s="220"/>
      <c r="AG119" s="223"/>
      <c r="AH119" s="223"/>
      <c r="AI119" s="223"/>
      <c r="AJ119" s="224" t="s">
        <v>677</v>
      </c>
      <c r="AK119" s="223"/>
      <c r="AL119" s="225"/>
      <c r="AM119" s="223"/>
      <c r="AN119" s="223"/>
      <c r="AO119" s="223"/>
      <c r="AP119" s="223"/>
      <c r="AQ119" s="223"/>
      <c r="AR119" s="223"/>
      <c r="AS119" s="223"/>
      <c r="AT119" s="223"/>
      <c r="AU119" s="217">
        <v>0</v>
      </c>
      <c r="AV119" s="217">
        <v>1</v>
      </c>
      <c r="AW119" s="217">
        <v>0</v>
      </c>
      <c r="AX119" s="217">
        <v>0</v>
      </c>
      <c r="AY119" s="217">
        <v>0</v>
      </c>
      <c r="AZ119" s="217">
        <v>0</v>
      </c>
      <c r="BA119" s="217">
        <v>0</v>
      </c>
      <c r="BB119" s="217" t="s">
        <v>692</v>
      </c>
      <c r="BC119" s="217"/>
      <c r="BD119" s="217"/>
      <c r="BE119" s="212" t="s">
        <v>3026</v>
      </c>
      <c r="BF119" s="217">
        <v>1</v>
      </c>
      <c r="BG119" s="230">
        <v>46240</v>
      </c>
      <c r="BH119" s="212">
        <f t="shared" ref="BH119:BH125" si="48">+L119-BF119</f>
        <v>0</v>
      </c>
      <c r="BI119" s="212" t="s">
        <v>2478</v>
      </c>
      <c r="BJ119" s="217">
        <v>1</v>
      </c>
      <c r="BK119" s="231">
        <v>46240</v>
      </c>
      <c r="BL119" s="226"/>
      <c r="BM119" s="226"/>
      <c r="BN119" s="227"/>
      <c r="BO119" s="226"/>
      <c r="BP119" s="226"/>
      <c r="BQ119" s="226"/>
      <c r="BR119" s="226"/>
      <c r="BS119" s="226"/>
      <c r="BT119" s="227"/>
      <c r="BU119" s="226"/>
      <c r="BV119" s="226"/>
      <c r="BW119" s="226"/>
      <c r="BX119" s="226"/>
      <c r="BY119" s="226"/>
      <c r="BZ119" s="227"/>
      <c r="CA119" s="226"/>
      <c r="CB119" s="226"/>
      <c r="CC119" s="226"/>
      <c r="CD119" s="226"/>
      <c r="CE119" s="226"/>
      <c r="CF119" s="227"/>
      <c r="CG119" s="226"/>
      <c r="CH119" s="226"/>
      <c r="CI119" s="226"/>
      <c r="CJ119" s="212">
        <f t="shared" ref="CJ119:CJ125" si="49">+L119-BJ119</f>
        <v>0</v>
      </c>
    </row>
    <row r="120" spans="1:88" ht="13.5" customHeight="1">
      <c r="A120" s="217">
        <v>111</v>
      </c>
      <c r="B120" s="217" t="s">
        <v>3503</v>
      </c>
      <c r="C120" s="217" t="s">
        <v>3504</v>
      </c>
      <c r="D120" s="218" t="s">
        <v>2477</v>
      </c>
      <c r="E120" s="217" t="s">
        <v>3430</v>
      </c>
      <c r="F120" s="217" t="s">
        <v>3197</v>
      </c>
      <c r="G120" s="218" t="s">
        <v>2476</v>
      </c>
      <c r="H120" s="220">
        <v>3922</v>
      </c>
      <c r="I120" s="217" t="s">
        <v>702</v>
      </c>
      <c r="J120" s="217">
        <v>1</v>
      </c>
      <c r="K120" s="217"/>
      <c r="L120" s="217">
        <v>1</v>
      </c>
      <c r="M120" s="220">
        <v>154.6</v>
      </c>
      <c r="N120" s="220">
        <v>154.6</v>
      </c>
      <c r="O120" s="217" t="s">
        <v>674</v>
      </c>
      <c r="P120" s="217" t="s">
        <v>11</v>
      </c>
      <c r="Q120" s="217" t="s">
        <v>786</v>
      </c>
      <c r="R120" s="217"/>
      <c r="S120" s="217"/>
      <c r="T120" s="21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7">
        <f t="shared" ca="1" si="46"/>
        <v>1</v>
      </c>
      <c r="V120" s="217">
        <f t="shared" ca="1" si="47"/>
        <v>0</v>
      </c>
      <c r="W120" s="217"/>
      <c r="X120" s="217"/>
      <c r="Y120" s="217"/>
      <c r="Z120" s="217"/>
      <c r="AA120" s="217"/>
      <c r="AB120" s="221"/>
      <c r="AC120" s="220">
        <v>2.6829999999999998</v>
      </c>
      <c r="AD120" s="217"/>
      <c r="AE120" s="220"/>
      <c r="AF120" s="220"/>
      <c r="AG120" s="223"/>
      <c r="AH120" s="223"/>
      <c r="AI120" s="223"/>
      <c r="AJ120" s="224" t="s">
        <v>677</v>
      </c>
      <c r="AK120" s="223"/>
      <c r="AL120" s="225"/>
      <c r="AM120" s="223"/>
      <c r="AN120" s="223"/>
      <c r="AO120" s="223"/>
      <c r="AP120" s="223"/>
      <c r="AQ120" s="223"/>
      <c r="AR120" s="223"/>
      <c r="AS120" s="223"/>
      <c r="AT120" s="223"/>
      <c r="AU120" s="217">
        <v>0</v>
      </c>
      <c r="AV120" s="217">
        <v>1</v>
      </c>
      <c r="AW120" s="217">
        <v>0</v>
      </c>
      <c r="AX120" s="217">
        <v>0</v>
      </c>
      <c r="AY120" s="217">
        <v>0</v>
      </c>
      <c r="AZ120" s="217">
        <v>0</v>
      </c>
      <c r="BA120" s="217">
        <v>0</v>
      </c>
      <c r="BB120" s="217" t="s">
        <v>692</v>
      </c>
      <c r="BC120" s="217"/>
      <c r="BD120" s="217"/>
      <c r="BE120" s="212" t="s">
        <v>3026</v>
      </c>
      <c r="BF120" s="217">
        <v>1</v>
      </c>
      <c r="BG120" s="230">
        <v>46240</v>
      </c>
      <c r="BH120" s="212">
        <f t="shared" si="48"/>
        <v>0</v>
      </c>
      <c r="BI120" s="212" t="s">
        <v>2478</v>
      </c>
      <c r="BJ120" s="217">
        <v>1</v>
      </c>
      <c r="BK120" s="231">
        <v>46240</v>
      </c>
      <c r="BL120" s="226"/>
      <c r="BM120" s="226"/>
      <c r="BN120" s="227"/>
      <c r="BO120" s="226"/>
      <c r="BP120" s="226"/>
      <c r="BQ120" s="226"/>
      <c r="BR120" s="226"/>
      <c r="BS120" s="226"/>
      <c r="BT120" s="227"/>
      <c r="BU120" s="226"/>
      <c r="BV120" s="226"/>
      <c r="BW120" s="226"/>
      <c r="BX120" s="226"/>
      <c r="BY120" s="226"/>
      <c r="BZ120" s="227"/>
      <c r="CA120" s="226"/>
      <c r="CB120" s="226"/>
      <c r="CC120" s="226"/>
      <c r="CD120" s="226"/>
      <c r="CE120" s="226"/>
      <c r="CF120" s="227"/>
      <c r="CG120" s="226"/>
      <c r="CH120" s="226"/>
      <c r="CI120" s="226"/>
      <c r="CJ120" s="212">
        <f t="shared" si="49"/>
        <v>0</v>
      </c>
    </row>
    <row r="121" spans="1:88" ht="13.5" customHeight="1">
      <c r="A121" s="217">
        <v>112</v>
      </c>
      <c r="B121" s="217" t="s">
        <v>3503</v>
      </c>
      <c r="C121" s="217" t="s">
        <v>3504</v>
      </c>
      <c r="D121" s="218" t="s">
        <v>2520</v>
      </c>
      <c r="E121" s="217" t="s">
        <v>3441</v>
      </c>
      <c r="F121" s="217" t="s">
        <v>3198</v>
      </c>
      <c r="G121" s="218" t="s">
        <v>2476</v>
      </c>
      <c r="H121" s="220">
        <v>3923</v>
      </c>
      <c r="I121" s="217" t="s">
        <v>702</v>
      </c>
      <c r="J121" s="217">
        <v>1</v>
      </c>
      <c r="K121" s="217"/>
      <c r="L121" s="217">
        <v>1</v>
      </c>
      <c r="M121" s="220">
        <v>154.6</v>
      </c>
      <c r="N121" s="220">
        <v>154.6</v>
      </c>
      <c r="O121" s="217" t="s">
        <v>674</v>
      </c>
      <c r="P121" s="217" t="s">
        <v>11</v>
      </c>
      <c r="Q121" s="217" t="s">
        <v>786</v>
      </c>
      <c r="R121" s="217"/>
      <c r="S121" s="217"/>
      <c r="T121" s="21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7">
        <f t="shared" ca="1" si="46"/>
        <v>1</v>
      </c>
      <c r="V121" s="217">
        <f t="shared" ca="1" si="47"/>
        <v>0</v>
      </c>
      <c r="W121" s="217"/>
      <c r="X121" s="217"/>
      <c r="Y121" s="217"/>
      <c r="Z121" s="217"/>
      <c r="AA121" s="217"/>
      <c r="AB121" s="221"/>
      <c r="AC121" s="220">
        <v>2.6840000000000002</v>
      </c>
      <c r="AD121" s="217"/>
      <c r="AE121" s="220"/>
      <c r="AF121" s="220"/>
      <c r="AG121" s="223"/>
      <c r="AH121" s="223"/>
      <c r="AI121" s="223"/>
      <c r="AJ121" s="224" t="s">
        <v>677</v>
      </c>
      <c r="AK121" s="223"/>
      <c r="AL121" s="225"/>
      <c r="AM121" s="223"/>
      <c r="AN121" s="223"/>
      <c r="AO121" s="223"/>
      <c r="AP121" s="223"/>
      <c r="AQ121" s="223"/>
      <c r="AR121" s="223"/>
      <c r="AS121" s="223"/>
      <c r="AT121" s="223"/>
      <c r="AU121" s="217">
        <v>0</v>
      </c>
      <c r="AV121" s="217">
        <v>1</v>
      </c>
      <c r="AW121" s="217">
        <v>0</v>
      </c>
      <c r="AX121" s="217">
        <v>0</v>
      </c>
      <c r="AY121" s="217">
        <v>0</v>
      </c>
      <c r="AZ121" s="217">
        <v>0</v>
      </c>
      <c r="BA121" s="217">
        <v>0</v>
      </c>
      <c r="BB121" s="217" t="s">
        <v>692</v>
      </c>
      <c r="BC121" s="217"/>
      <c r="BD121" s="217"/>
      <c r="BE121" s="212" t="s">
        <v>3026</v>
      </c>
      <c r="BF121" s="217">
        <v>1</v>
      </c>
      <c r="BG121" s="230">
        <v>46240</v>
      </c>
      <c r="BH121" s="212">
        <f t="shared" si="48"/>
        <v>0</v>
      </c>
      <c r="BI121" s="212" t="s">
        <v>2478</v>
      </c>
      <c r="BJ121" s="217">
        <v>1</v>
      </c>
      <c r="BK121" s="231">
        <v>46240</v>
      </c>
      <c r="BL121" s="226"/>
      <c r="BM121" s="226"/>
      <c r="BN121" s="227"/>
      <c r="BO121" s="226"/>
      <c r="BP121" s="226"/>
      <c r="BQ121" s="226"/>
      <c r="BR121" s="226"/>
      <c r="BS121" s="226"/>
      <c r="BT121" s="227"/>
      <c r="BU121" s="226"/>
      <c r="BV121" s="226"/>
      <c r="BW121" s="226"/>
      <c r="BX121" s="226"/>
      <c r="BY121" s="226"/>
      <c r="BZ121" s="227"/>
      <c r="CA121" s="226"/>
      <c r="CB121" s="226"/>
      <c r="CC121" s="226"/>
      <c r="CD121" s="226"/>
      <c r="CE121" s="226"/>
      <c r="CF121" s="227"/>
      <c r="CG121" s="226"/>
      <c r="CH121" s="226"/>
      <c r="CI121" s="226"/>
      <c r="CJ121" s="212">
        <f t="shared" si="49"/>
        <v>0</v>
      </c>
    </row>
    <row r="122" spans="1:88" ht="13.5" customHeight="1">
      <c r="A122" s="217">
        <v>113</v>
      </c>
      <c r="B122" s="217" t="s">
        <v>3503</v>
      </c>
      <c r="C122" s="217" t="s">
        <v>3504</v>
      </c>
      <c r="D122" s="218" t="s">
        <v>2588</v>
      </c>
      <c r="E122" s="217" t="s">
        <v>3506</v>
      </c>
      <c r="F122" s="217" t="s">
        <v>3199</v>
      </c>
      <c r="G122" s="218" t="s">
        <v>2707</v>
      </c>
      <c r="H122" s="220">
        <v>4416</v>
      </c>
      <c r="I122" s="217" t="s">
        <v>702</v>
      </c>
      <c r="J122" s="217">
        <v>1</v>
      </c>
      <c r="K122" s="217"/>
      <c r="L122" s="217">
        <v>1</v>
      </c>
      <c r="M122" s="220">
        <v>470.7</v>
      </c>
      <c r="N122" s="220">
        <v>470.7</v>
      </c>
      <c r="O122" s="217" t="s">
        <v>674</v>
      </c>
      <c r="P122" s="217" t="s">
        <v>13</v>
      </c>
      <c r="Q122" s="217" t="s">
        <v>786</v>
      </c>
      <c r="R122" s="217"/>
      <c r="S122" s="217"/>
      <c r="T122" s="21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7">
        <f t="shared" ca="1" si="46"/>
        <v>1</v>
      </c>
      <c r="V122" s="217">
        <f t="shared" ca="1" si="47"/>
        <v>0</v>
      </c>
      <c r="W122" s="217"/>
      <c r="X122" s="217"/>
      <c r="Y122" s="217"/>
      <c r="Z122" s="217"/>
      <c r="AA122" s="217"/>
      <c r="AB122" s="221"/>
      <c r="AC122" s="220">
        <v>15.082000000000001</v>
      </c>
      <c r="AD122" s="217"/>
      <c r="AE122" s="220"/>
      <c r="AF122" s="220"/>
      <c r="AG122" s="223"/>
      <c r="AH122" s="223"/>
      <c r="AI122" s="223"/>
      <c r="AJ122" s="224" t="s">
        <v>677</v>
      </c>
      <c r="AK122" s="223"/>
      <c r="AL122" s="225"/>
      <c r="AM122" s="223"/>
      <c r="AN122" s="223"/>
      <c r="AO122" s="223"/>
      <c r="AP122" s="223"/>
      <c r="AQ122" s="223"/>
      <c r="AR122" s="223"/>
      <c r="AS122" s="223"/>
      <c r="AT122" s="223"/>
      <c r="AU122" s="217">
        <v>0</v>
      </c>
      <c r="AV122" s="217">
        <v>1</v>
      </c>
      <c r="AW122" s="217">
        <v>0</v>
      </c>
      <c r="AX122" s="217">
        <v>1</v>
      </c>
      <c r="AY122" s="217">
        <v>0</v>
      </c>
      <c r="AZ122" s="217">
        <v>0</v>
      </c>
      <c r="BA122" s="217">
        <v>0</v>
      </c>
      <c r="BB122" s="217" t="s">
        <v>692</v>
      </c>
      <c r="BC122" s="217"/>
      <c r="BD122" s="217"/>
      <c r="BE122" s="212" t="s">
        <v>3068</v>
      </c>
      <c r="BF122" s="217">
        <v>1</v>
      </c>
      <c r="BG122" s="230">
        <v>46240</v>
      </c>
      <c r="BH122" s="212">
        <f t="shared" si="48"/>
        <v>0</v>
      </c>
      <c r="BI122" s="212" t="s">
        <v>2529</v>
      </c>
      <c r="BJ122" s="217">
        <v>1</v>
      </c>
      <c r="BK122" s="231">
        <v>46240</v>
      </c>
      <c r="BL122" s="226"/>
      <c r="BM122" s="226"/>
      <c r="BN122" s="227"/>
      <c r="BO122" s="226"/>
      <c r="BP122" s="226"/>
      <c r="BQ122" s="226"/>
      <c r="BR122" s="226"/>
      <c r="BS122" s="226"/>
      <c r="BT122" s="227"/>
      <c r="BU122" s="226"/>
      <c r="BV122" s="226"/>
      <c r="BW122" s="226"/>
      <c r="BX122" s="226"/>
      <c r="BY122" s="226"/>
      <c r="BZ122" s="227"/>
      <c r="CA122" s="226"/>
      <c r="CB122" s="226"/>
      <c r="CC122" s="226"/>
      <c r="CD122" s="226"/>
      <c r="CE122" s="226"/>
      <c r="CF122" s="227"/>
      <c r="CG122" s="226"/>
      <c r="CH122" s="226"/>
      <c r="CI122" s="226"/>
      <c r="CJ122" s="212">
        <f t="shared" si="49"/>
        <v>0</v>
      </c>
    </row>
    <row r="123" spans="1:88" ht="13.5" customHeight="1">
      <c r="A123" s="217">
        <v>114</v>
      </c>
      <c r="B123" s="217" t="s">
        <v>3503</v>
      </c>
      <c r="C123" s="217" t="s">
        <v>3504</v>
      </c>
      <c r="D123" s="218" t="s">
        <v>2588</v>
      </c>
      <c r="E123" s="217" t="s">
        <v>3507</v>
      </c>
      <c r="F123" s="217" t="s">
        <v>3200</v>
      </c>
      <c r="G123" s="218" t="s">
        <v>2698</v>
      </c>
      <c r="H123" s="220">
        <v>4416</v>
      </c>
      <c r="I123" s="217" t="s">
        <v>702</v>
      </c>
      <c r="J123" s="217">
        <v>3</v>
      </c>
      <c r="K123" s="217"/>
      <c r="L123" s="217">
        <v>3</v>
      </c>
      <c r="M123" s="220">
        <v>553.4</v>
      </c>
      <c r="N123" s="220">
        <v>1660.3</v>
      </c>
      <c r="O123" s="217" t="s">
        <v>674</v>
      </c>
      <c r="P123" s="217" t="s">
        <v>13</v>
      </c>
      <c r="Q123" s="217" t="s">
        <v>786</v>
      </c>
      <c r="R123" s="217"/>
      <c r="S123" s="217"/>
      <c r="T123" s="21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7">
        <f t="shared" ca="1" si="46"/>
        <v>3</v>
      </c>
      <c r="V123" s="217">
        <f t="shared" ca="1" si="47"/>
        <v>0</v>
      </c>
      <c r="W123" s="217"/>
      <c r="X123" s="217"/>
      <c r="Y123" s="217"/>
      <c r="Z123" s="217"/>
      <c r="AA123" s="217"/>
      <c r="AB123" s="221"/>
      <c r="AC123" s="220">
        <v>53.189</v>
      </c>
      <c r="AD123" s="217"/>
      <c r="AE123" s="220"/>
      <c r="AF123" s="220"/>
      <c r="AG123" s="223"/>
      <c r="AH123" s="223"/>
      <c r="AI123" s="223"/>
      <c r="AJ123" s="224" t="s">
        <v>677</v>
      </c>
      <c r="AK123" s="223"/>
      <c r="AL123" s="225"/>
      <c r="AM123" s="223"/>
      <c r="AN123" s="223"/>
      <c r="AO123" s="223"/>
      <c r="AP123" s="223"/>
      <c r="AQ123" s="223"/>
      <c r="AR123" s="223"/>
      <c r="AS123" s="223"/>
      <c r="AT123" s="223"/>
      <c r="AU123" s="217">
        <v>0</v>
      </c>
      <c r="AV123" s="217">
        <v>1</v>
      </c>
      <c r="AW123" s="217">
        <v>0</v>
      </c>
      <c r="AX123" s="217">
        <v>1</v>
      </c>
      <c r="AY123" s="217">
        <v>0</v>
      </c>
      <c r="AZ123" s="217">
        <v>0</v>
      </c>
      <c r="BA123" s="217">
        <v>0</v>
      </c>
      <c r="BB123" s="217" t="s">
        <v>692</v>
      </c>
      <c r="BC123" s="217"/>
      <c r="BD123" s="217"/>
      <c r="BE123" s="212" t="s">
        <v>3068</v>
      </c>
      <c r="BF123" s="217">
        <v>3</v>
      </c>
      <c r="BG123" s="230">
        <v>46240</v>
      </c>
      <c r="BH123" s="212">
        <f t="shared" si="48"/>
        <v>0</v>
      </c>
      <c r="BI123" s="212" t="s">
        <v>2529</v>
      </c>
      <c r="BJ123" s="217">
        <v>3</v>
      </c>
      <c r="BK123" s="231">
        <v>46240</v>
      </c>
      <c r="BL123" s="226"/>
      <c r="BM123" s="226"/>
      <c r="BN123" s="227"/>
      <c r="BO123" s="226"/>
      <c r="BP123" s="226"/>
      <c r="BQ123" s="226"/>
      <c r="BR123" s="226"/>
      <c r="BS123" s="226"/>
      <c r="BT123" s="227"/>
      <c r="BU123" s="226"/>
      <c r="BV123" s="226"/>
      <c r="BW123" s="226"/>
      <c r="BX123" s="226"/>
      <c r="BY123" s="226"/>
      <c r="BZ123" s="227"/>
      <c r="CA123" s="226"/>
      <c r="CB123" s="226"/>
      <c r="CC123" s="226"/>
      <c r="CD123" s="226"/>
      <c r="CE123" s="226"/>
      <c r="CF123" s="227"/>
      <c r="CG123" s="226"/>
      <c r="CH123" s="226"/>
      <c r="CI123" s="226"/>
      <c r="CJ123" s="212">
        <f t="shared" si="49"/>
        <v>0</v>
      </c>
    </row>
    <row r="124" spans="1:88" ht="13.5" customHeight="1">
      <c r="A124" s="217">
        <v>115</v>
      </c>
      <c r="B124" s="217" t="s">
        <v>3503</v>
      </c>
      <c r="C124" s="217" t="s">
        <v>3504</v>
      </c>
      <c r="D124" s="218" t="s">
        <v>2588</v>
      </c>
      <c r="E124" s="217" t="s">
        <v>3508</v>
      </c>
      <c r="F124" s="217" t="s">
        <v>3201</v>
      </c>
      <c r="G124" s="218" t="s">
        <v>2710</v>
      </c>
      <c r="H124" s="220">
        <v>4416</v>
      </c>
      <c r="I124" s="217" t="s">
        <v>702</v>
      </c>
      <c r="J124" s="217">
        <v>1</v>
      </c>
      <c r="K124" s="217"/>
      <c r="L124" s="217">
        <v>1</v>
      </c>
      <c r="M124" s="220">
        <v>442.7</v>
      </c>
      <c r="N124" s="220">
        <v>442.7</v>
      </c>
      <c r="O124" s="217" t="s">
        <v>674</v>
      </c>
      <c r="P124" s="217" t="s">
        <v>13</v>
      </c>
      <c r="Q124" s="217" t="s">
        <v>786</v>
      </c>
      <c r="R124" s="217"/>
      <c r="S124" s="217"/>
      <c r="T124" s="21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7">
        <f t="shared" ca="1" si="46"/>
        <v>1</v>
      </c>
      <c r="V124" s="217">
        <f t="shared" ca="1" si="47"/>
        <v>0</v>
      </c>
      <c r="W124" s="217"/>
      <c r="X124" s="217"/>
      <c r="Y124" s="217"/>
      <c r="Z124" s="217"/>
      <c r="AA124" s="217"/>
      <c r="AB124" s="221"/>
      <c r="AC124" s="220">
        <v>14.195</v>
      </c>
      <c r="AD124" s="217"/>
      <c r="AE124" s="220"/>
      <c r="AF124" s="220"/>
      <c r="AG124" s="223"/>
      <c r="AH124" s="223"/>
      <c r="AI124" s="223"/>
      <c r="AJ124" s="224" t="s">
        <v>677</v>
      </c>
      <c r="AK124" s="223"/>
      <c r="AL124" s="225"/>
      <c r="AM124" s="223"/>
      <c r="AN124" s="223"/>
      <c r="AO124" s="223"/>
      <c r="AP124" s="223"/>
      <c r="AQ124" s="223"/>
      <c r="AR124" s="223"/>
      <c r="AS124" s="223"/>
      <c r="AT124" s="223"/>
      <c r="AU124" s="217">
        <v>0</v>
      </c>
      <c r="AV124" s="217">
        <v>1</v>
      </c>
      <c r="AW124" s="217">
        <v>0</v>
      </c>
      <c r="AX124" s="217">
        <v>1</v>
      </c>
      <c r="AY124" s="217">
        <v>0</v>
      </c>
      <c r="AZ124" s="217">
        <v>0</v>
      </c>
      <c r="BA124" s="217">
        <v>0</v>
      </c>
      <c r="BB124" s="217" t="s">
        <v>692</v>
      </c>
      <c r="BC124" s="217"/>
      <c r="BD124" s="217"/>
      <c r="BE124" s="212" t="s">
        <v>3068</v>
      </c>
      <c r="BF124" s="217">
        <v>1</v>
      </c>
      <c r="BG124" s="230">
        <v>46240</v>
      </c>
      <c r="BH124" s="212">
        <f t="shared" si="48"/>
        <v>0</v>
      </c>
      <c r="BI124" s="212" t="s">
        <v>2529</v>
      </c>
      <c r="BJ124" s="217">
        <v>1</v>
      </c>
      <c r="BK124" s="231">
        <v>46240</v>
      </c>
      <c r="BL124" s="226"/>
      <c r="BM124" s="226"/>
      <c r="BN124" s="227"/>
      <c r="BO124" s="226"/>
      <c r="BP124" s="226"/>
      <c r="BQ124" s="226"/>
      <c r="BR124" s="226"/>
      <c r="BS124" s="226"/>
      <c r="BT124" s="227"/>
      <c r="BU124" s="226"/>
      <c r="BV124" s="226"/>
      <c r="BW124" s="226"/>
      <c r="BX124" s="226"/>
      <c r="BY124" s="226"/>
      <c r="BZ124" s="227"/>
      <c r="CA124" s="226"/>
      <c r="CB124" s="226"/>
      <c r="CC124" s="226"/>
      <c r="CD124" s="226"/>
      <c r="CE124" s="226"/>
      <c r="CF124" s="227"/>
      <c r="CG124" s="226"/>
      <c r="CH124" s="226"/>
      <c r="CI124" s="226"/>
      <c r="CJ124" s="212">
        <f t="shared" si="49"/>
        <v>0</v>
      </c>
    </row>
    <row r="125" spans="1:88" ht="13.5" customHeight="1">
      <c r="A125" s="217">
        <v>116</v>
      </c>
      <c r="B125" s="217" t="s">
        <v>3503</v>
      </c>
      <c r="C125" s="217" t="s">
        <v>3504</v>
      </c>
      <c r="D125" s="218" t="s">
        <v>2588</v>
      </c>
      <c r="E125" s="217" t="s">
        <v>3509</v>
      </c>
      <c r="F125" s="217" t="s">
        <v>3202</v>
      </c>
      <c r="G125" s="218" t="s">
        <v>2712</v>
      </c>
      <c r="H125" s="220">
        <v>4416</v>
      </c>
      <c r="I125" s="217" t="s">
        <v>702</v>
      </c>
      <c r="J125" s="217">
        <v>1</v>
      </c>
      <c r="K125" s="217"/>
      <c r="L125" s="217">
        <v>1</v>
      </c>
      <c r="M125" s="220">
        <v>129.9</v>
      </c>
      <c r="N125" s="220">
        <v>129.9</v>
      </c>
      <c r="O125" s="217" t="s">
        <v>674</v>
      </c>
      <c r="P125" s="217" t="s">
        <v>13</v>
      </c>
      <c r="Q125" s="217" t="s">
        <v>786</v>
      </c>
      <c r="R125" s="217"/>
      <c r="S125" s="217"/>
      <c r="T125" s="21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7">
        <f t="shared" ca="1" si="46"/>
        <v>1</v>
      </c>
      <c r="V125" s="217">
        <f t="shared" ca="1" si="47"/>
        <v>0</v>
      </c>
      <c r="W125" s="217"/>
      <c r="X125" s="217"/>
      <c r="Y125" s="217"/>
      <c r="Z125" s="217"/>
      <c r="AA125" s="217"/>
      <c r="AB125" s="221"/>
      <c r="AC125" s="220">
        <v>4.2169999999999996</v>
      </c>
      <c r="AD125" s="235" t="s">
        <v>3428</v>
      </c>
      <c r="AE125" s="220"/>
      <c r="AF125" s="220"/>
      <c r="AG125" s="223"/>
      <c r="AH125" s="223"/>
      <c r="AI125" s="223"/>
      <c r="AJ125" s="224" t="s">
        <v>677</v>
      </c>
      <c r="AK125" s="223"/>
      <c r="AL125" s="225"/>
      <c r="AM125" s="223"/>
      <c r="AN125" s="223"/>
      <c r="AO125" s="223"/>
      <c r="AP125" s="223"/>
      <c r="AQ125" s="223"/>
      <c r="AR125" s="223"/>
      <c r="AS125" s="223"/>
      <c r="AT125" s="223"/>
      <c r="AU125" s="217">
        <v>0</v>
      </c>
      <c r="AV125" s="217">
        <v>1</v>
      </c>
      <c r="AW125" s="217">
        <v>0</v>
      </c>
      <c r="AX125" s="217">
        <v>1</v>
      </c>
      <c r="AY125" s="217">
        <v>0</v>
      </c>
      <c r="AZ125" s="217">
        <v>0</v>
      </c>
      <c r="BA125" s="217">
        <v>0</v>
      </c>
      <c r="BB125" s="217" t="s">
        <v>692</v>
      </c>
      <c r="BC125" s="217"/>
      <c r="BD125" s="217"/>
      <c r="BE125" s="212" t="s">
        <v>3068</v>
      </c>
      <c r="BF125" s="217">
        <v>1</v>
      </c>
      <c r="BG125" s="230">
        <v>46240</v>
      </c>
      <c r="BH125" s="212">
        <f t="shared" si="48"/>
        <v>0</v>
      </c>
      <c r="BI125" s="212" t="s">
        <v>2529</v>
      </c>
      <c r="BJ125" s="217">
        <v>1</v>
      </c>
      <c r="BK125" s="231">
        <v>46240</v>
      </c>
      <c r="BL125" s="226"/>
      <c r="BM125" s="226"/>
      <c r="BN125" s="227"/>
      <c r="BO125" s="226"/>
      <c r="BP125" s="226"/>
      <c r="BQ125" s="226"/>
      <c r="BR125" s="226"/>
      <c r="BS125" s="226"/>
      <c r="BT125" s="227"/>
      <c r="BU125" s="226"/>
      <c r="BV125" s="226"/>
      <c r="BW125" s="226"/>
      <c r="BX125" s="226"/>
      <c r="BY125" s="226"/>
      <c r="BZ125" s="227"/>
      <c r="CA125" s="226"/>
      <c r="CB125" s="226"/>
      <c r="CC125" s="226"/>
      <c r="CD125" s="226"/>
      <c r="CE125" s="226"/>
      <c r="CF125" s="227"/>
      <c r="CG125" s="226"/>
      <c r="CH125" s="226"/>
      <c r="CI125" s="226"/>
      <c r="CJ125" s="212">
        <f t="shared" si="49"/>
        <v>0</v>
      </c>
    </row>
    <row r="126" spans="1:88" ht="13.5" customHeight="1">
      <c r="A126" s="214">
        <v>117</v>
      </c>
      <c r="B126" s="214" t="s">
        <v>3510</v>
      </c>
      <c r="C126" s="214" t="s">
        <v>3511</v>
      </c>
      <c r="D126" s="215" t="s">
        <v>2588</v>
      </c>
      <c r="E126" s="214"/>
      <c r="F126" s="214"/>
      <c r="G126" s="215" t="s">
        <v>3512</v>
      </c>
      <c r="H126" s="214"/>
      <c r="I126" s="214"/>
      <c r="J126" s="214"/>
      <c r="K126" s="214">
        <v>1</v>
      </c>
      <c r="L126" s="214"/>
      <c r="M126" s="216">
        <v>1411.1</v>
      </c>
      <c r="N126" s="216">
        <v>1411.1</v>
      </c>
      <c r="O126" s="214" t="s">
        <v>674</v>
      </c>
      <c r="P126" s="214"/>
      <c r="Q126" s="214"/>
      <c r="R126" s="214" t="s">
        <v>3951</v>
      </c>
      <c r="S126" s="214"/>
      <c r="T126" s="214"/>
      <c r="U126" s="214"/>
      <c r="V126" s="214"/>
      <c r="W126" s="214">
        <f ca="1">_xlfn.MINIFS(V:V,C:C,C126,AE:AE,"",AB:AB,"")</f>
        <v>0</v>
      </c>
      <c r="X126" s="214">
        <f ca="1">SUMIFS(T:T,C:C,C126,AE:AE,"")/SUMIFS(L:L,C:C,C126,AE:AE,"",AB:AB,"")</f>
        <v>0.53333333333333333</v>
      </c>
      <c r="Y126" s="214"/>
      <c r="Z126" s="214"/>
      <c r="AA126" s="214"/>
      <c r="AB126" s="216"/>
      <c r="AC126" s="216">
        <v>40.47</v>
      </c>
      <c r="AD126" s="235" t="s">
        <v>3428</v>
      </c>
      <c r="AE126" s="214" t="s">
        <v>675</v>
      </c>
      <c r="AF126" s="214" t="s">
        <v>676</v>
      </c>
      <c r="AG126" s="214"/>
      <c r="AH126" s="214"/>
      <c r="AI126" s="214"/>
      <c r="AJ126" s="214" t="s">
        <v>677</v>
      </c>
      <c r="AK126" s="214"/>
      <c r="AL126" s="214"/>
      <c r="AM126" s="214"/>
      <c r="AN126" s="214"/>
      <c r="AO126" s="214"/>
      <c r="AP126" s="214"/>
      <c r="AQ126" s="214"/>
      <c r="AR126" s="214"/>
      <c r="AS126" s="214"/>
      <c r="AT126" s="214"/>
      <c r="AU126" s="214"/>
      <c r="AV126" s="214"/>
      <c r="AW126" s="214"/>
      <c r="AX126" s="214"/>
      <c r="AY126" s="214"/>
      <c r="AZ126" s="214"/>
      <c r="BA126" s="214"/>
      <c r="BB126" s="214" t="s">
        <v>692</v>
      </c>
      <c r="BC126" s="214"/>
      <c r="BD126" s="214"/>
      <c r="BE126" s="214"/>
      <c r="BF126" s="214"/>
      <c r="BG126" s="214"/>
      <c r="BH126" s="214"/>
      <c r="BI126" s="214"/>
      <c r="BJ126" s="214"/>
      <c r="BK126" s="214"/>
      <c r="BL126" s="214"/>
      <c r="BM126" s="214"/>
      <c r="BN126" s="214"/>
      <c r="BO126" s="214"/>
      <c r="BP126" s="214"/>
      <c r="BQ126" s="214"/>
      <c r="BR126" s="214"/>
      <c r="BS126" s="214"/>
      <c r="BT126" s="214"/>
      <c r="BU126" s="214"/>
      <c r="BV126" s="214"/>
      <c r="BW126" s="214"/>
      <c r="BX126" s="214"/>
      <c r="BY126" s="214"/>
      <c r="BZ126" s="214"/>
      <c r="CA126" s="214"/>
      <c r="CB126" s="214"/>
      <c r="CC126" s="214"/>
      <c r="CD126" s="214"/>
      <c r="CE126" s="214"/>
      <c r="CF126" s="214"/>
      <c r="CG126" s="214"/>
      <c r="CH126" s="214"/>
      <c r="CI126" s="214"/>
      <c r="CJ126" s="214"/>
    </row>
    <row r="127" spans="1:88" ht="13.5" customHeight="1">
      <c r="A127" s="217">
        <v>118</v>
      </c>
      <c r="B127" s="217" t="s">
        <v>3510</v>
      </c>
      <c r="C127" s="217" t="s">
        <v>3511</v>
      </c>
      <c r="D127" s="218" t="s">
        <v>2477</v>
      </c>
      <c r="E127" s="217" t="s">
        <v>3429</v>
      </c>
      <c r="F127" s="217" t="s">
        <v>3203</v>
      </c>
      <c r="G127" s="218" t="s">
        <v>2476</v>
      </c>
      <c r="H127" s="220">
        <v>3923</v>
      </c>
      <c r="I127" s="217" t="s">
        <v>702</v>
      </c>
      <c r="J127" s="217">
        <v>1</v>
      </c>
      <c r="K127" s="217"/>
      <c r="L127" s="217">
        <v>1</v>
      </c>
      <c r="M127" s="220">
        <v>154.6</v>
      </c>
      <c r="N127" s="220">
        <v>154.6</v>
      </c>
      <c r="O127" s="217" t="s">
        <v>674</v>
      </c>
      <c r="P127" s="217" t="s">
        <v>11</v>
      </c>
      <c r="Q127" s="217" t="s">
        <v>786</v>
      </c>
      <c r="R127" s="217"/>
      <c r="S127" s="217"/>
      <c r="T127" s="21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7">
        <f t="shared" ref="U127:U136" ca="1" si="50">+L127-T127</f>
        <v>1</v>
      </c>
      <c r="V127" s="217">
        <f t="shared" ref="V127:V136" ca="1" si="51">ROUNDDOWN(T127/J127,0)</f>
        <v>0</v>
      </c>
      <c r="W127" s="217"/>
      <c r="X127" s="217"/>
      <c r="Y127" s="217"/>
      <c r="Z127" s="217"/>
      <c r="AA127" s="217"/>
      <c r="AB127" s="221"/>
      <c r="AC127" s="220">
        <v>2.6840000000000002</v>
      </c>
      <c r="AD127" s="217"/>
      <c r="AE127" s="220"/>
      <c r="AF127" s="220"/>
      <c r="AG127" s="223"/>
      <c r="AH127" s="223"/>
      <c r="AI127" s="223"/>
      <c r="AJ127" s="224" t="s">
        <v>677</v>
      </c>
      <c r="AK127" s="223"/>
      <c r="AL127" s="225"/>
      <c r="AM127" s="223"/>
      <c r="AN127" s="223"/>
      <c r="AO127" s="223"/>
      <c r="AP127" s="223"/>
      <c r="AQ127" s="223"/>
      <c r="AR127" s="223"/>
      <c r="AS127" s="223"/>
      <c r="AT127" s="223"/>
      <c r="AU127" s="217">
        <v>0</v>
      </c>
      <c r="AV127" s="217">
        <v>1</v>
      </c>
      <c r="AW127" s="217">
        <v>0</v>
      </c>
      <c r="AX127" s="217">
        <v>0</v>
      </c>
      <c r="AY127" s="217">
        <v>0</v>
      </c>
      <c r="AZ127" s="217">
        <v>0</v>
      </c>
      <c r="BA127" s="217">
        <v>0</v>
      </c>
      <c r="BB127" s="217" t="s">
        <v>692</v>
      </c>
      <c r="BC127" s="217"/>
      <c r="BD127" s="217"/>
      <c r="BE127" s="212" t="s">
        <v>3026</v>
      </c>
      <c r="BF127" s="217">
        <v>1</v>
      </c>
      <c r="BG127" s="230">
        <v>46240</v>
      </c>
      <c r="BH127" s="212">
        <f t="shared" ref="BH127:BH136" si="52">+L127-BF127</f>
        <v>0</v>
      </c>
      <c r="BI127" s="212" t="s">
        <v>2478</v>
      </c>
      <c r="BJ127" s="217">
        <v>1</v>
      </c>
      <c r="BK127" s="231">
        <v>46240</v>
      </c>
      <c r="BL127" s="226"/>
      <c r="BM127" s="226"/>
      <c r="BN127" s="227"/>
      <c r="BO127" s="226"/>
      <c r="BP127" s="226"/>
      <c r="BQ127" s="226"/>
      <c r="BR127" s="226"/>
      <c r="BS127" s="226"/>
      <c r="BT127" s="227"/>
      <c r="BU127" s="226"/>
      <c r="BV127" s="226"/>
      <c r="BW127" s="226"/>
      <c r="BX127" s="226"/>
      <c r="BY127" s="226"/>
      <c r="BZ127" s="227"/>
      <c r="CA127" s="226"/>
      <c r="CB127" s="226"/>
      <c r="CC127" s="226"/>
      <c r="CD127" s="226"/>
      <c r="CE127" s="226"/>
      <c r="CF127" s="227"/>
      <c r="CG127" s="226"/>
      <c r="CH127" s="226"/>
      <c r="CI127" s="226"/>
      <c r="CJ127" s="212">
        <f t="shared" ref="CJ127:CJ136" si="53">+L127-BJ127</f>
        <v>0</v>
      </c>
    </row>
    <row r="128" spans="1:88" ht="13.5" customHeight="1">
      <c r="A128" s="217">
        <v>119</v>
      </c>
      <c r="B128" s="217" t="s">
        <v>3510</v>
      </c>
      <c r="C128" s="217" t="s">
        <v>3511</v>
      </c>
      <c r="D128" s="218" t="s">
        <v>2477</v>
      </c>
      <c r="E128" s="217" t="s">
        <v>3430</v>
      </c>
      <c r="F128" s="217" t="s">
        <v>3205</v>
      </c>
      <c r="G128" s="218" t="s">
        <v>2476</v>
      </c>
      <c r="H128" s="220">
        <v>3922</v>
      </c>
      <c r="I128" s="217" t="s">
        <v>702</v>
      </c>
      <c r="J128" s="217">
        <v>1</v>
      </c>
      <c r="K128" s="217"/>
      <c r="L128" s="217">
        <v>1</v>
      </c>
      <c r="M128" s="220">
        <v>154.6</v>
      </c>
      <c r="N128" s="220">
        <v>154.6</v>
      </c>
      <c r="O128" s="217" t="s">
        <v>674</v>
      </c>
      <c r="P128" s="217" t="s">
        <v>11</v>
      </c>
      <c r="Q128" s="217" t="s">
        <v>786</v>
      </c>
      <c r="R128" s="217"/>
      <c r="S128" s="217"/>
      <c r="T128" s="21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7">
        <f t="shared" ca="1" si="50"/>
        <v>1</v>
      </c>
      <c r="V128" s="217">
        <f t="shared" ca="1" si="51"/>
        <v>0</v>
      </c>
      <c r="W128" s="217"/>
      <c r="X128" s="217"/>
      <c r="Y128" s="217"/>
      <c r="Z128" s="217"/>
      <c r="AA128" s="217"/>
      <c r="AB128" s="221"/>
      <c r="AC128" s="220">
        <v>2.6829999999999998</v>
      </c>
      <c r="AD128" s="217"/>
      <c r="AE128" s="220"/>
      <c r="AF128" s="220"/>
      <c r="AG128" s="223"/>
      <c r="AH128" s="223"/>
      <c r="AI128" s="223"/>
      <c r="AJ128" s="224" t="s">
        <v>677</v>
      </c>
      <c r="AK128" s="223"/>
      <c r="AL128" s="225"/>
      <c r="AM128" s="223"/>
      <c r="AN128" s="223"/>
      <c r="AO128" s="223"/>
      <c r="AP128" s="223"/>
      <c r="AQ128" s="223"/>
      <c r="AR128" s="223"/>
      <c r="AS128" s="223"/>
      <c r="AT128" s="223"/>
      <c r="AU128" s="217">
        <v>0</v>
      </c>
      <c r="AV128" s="217">
        <v>1</v>
      </c>
      <c r="AW128" s="217">
        <v>0</v>
      </c>
      <c r="AX128" s="217">
        <v>0</v>
      </c>
      <c r="AY128" s="217">
        <v>0</v>
      </c>
      <c r="AZ128" s="217">
        <v>0</v>
      </c>
      <c r="BA128" s="217">
        <v>0</v>
      </c>
      <c r="BB128" s="217" t="s">
        <v>692</v>
      </c>
      <c r="BC128" s="217"/>
      <c r="BD128" s="217"/>
      <c r="BE128" s="212" t="s">
        <v>3026</v>
      </c>
      <c r="BF128" s="217">
        <v>1</v>
      </c>
      <c r="BG128" s="230">
        <v>46240</v>
      </c>
      <c r="BH128" s="212">
        <f t="shared" si="52"/>
        <v>0</v>
      </c>
      <c r="BI128" s="212" t="s">
        <v>2478</v>
      </c>
      <c r="BJ128" s="217">
        <v>1</v>
      </c>
      <c r="BK128" s="231">
        <v>46240</v>
      </c>
      <c r="BL128" s="226"/>
      <c r="BM128" s="226"/>
      <c r="BN128" s="227"/>
      <c r="BO128" s="226"/>
      <c r="BP128" s="226"/>
      <c r="BQ128" s="226"/>
      <c r="BR128" s="226"/>
      <c r="BS128" s="226"/>
      <c r="BT128" s="227"/>
      <c r="BU128" s="226"/>
      <c r="BV128" s="226"/>
      <c r="BW128" s="226"/>
      <c r="BX128" s="226"/>
      <c r="BY128" s="226"/>
      <c r="BZ128" s="227"/>
      <c r="CA128" s="226"/>
      <c r="CB128" s="226"/>
      <c r="CC128" s="226"/>
      <c r="CD128" s="226"/>
      <c r="CE128" s="226"/>
      <c r="CF128" s="227"/>
      <c r="CG128" s="226"/>
      <c r="CH128" s="226"/>
      <c r="CI128" s="226"/>
      <c r="CJ128" s="212">
        <f t="shared" si="53"/>
        <v>0</v>
      </c>
    </row>
    <row r="129" spans="1:88" ht="13.5" customHeight="1">
      <c r="A129" s="217">
        <v>120</v>
      </c>
      <c r="B129" s="217" t="s">
        <v>3510</v>
      </c>
      <c r="C129" s="217" t="s">
        <v>3511</v>
      </c>
      <c r="D129" s="218" t="s">
        <v>2477</v>
      </c>
      <c r="E129" s="217" t="s">
        <v>3513</v>
      </c>
      <c r="F129" s="217" t="s">
        <v>3204</v>
      </c>
      <c r="G129" s="218" t="s">
        <v>2486</v>
      </c>
      <c r="H129" s="220">
        <v>2146</v>
      </c>
      <c r="I129" s="217" t="s">
        <v>702</v>
      </c>
      <c r="J129" s="217">
        <v>1</v>
      </c>
      <c r="K129" s="217"/>
      <c r="L129" s="217">
        <v>1</v>
      </c>
      <c r="M129" s="220">
        <v>38.299999999999997</v>
      </c>
      <c r="N129" s="220">
        <v>38.299999999999997</v>
      </c>
      <c r="O129" s="217" t="s">
        <v>674</v>
      </c>
      <c r="P129" s="217" t="s">
        <v>11</v>
      </c>
      <c r="Q129" s="217" t="s">
        <v>786</v>
      </c>
      <c r="R129" s="217"/>
      <c r="S129" s="217"/>
      <c r="T129" s="21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7">
        <f t="shared" ca="1" si="50"/>
        <v>1</v>
      </c>
      <c r="V129" s="217">
        <f t="shared" ca="1" si="51"/>
        <v>0</v>
      </c>
      <c r="W129" s="217"/>
      <c r="X129" s="217"/>
      <c r="Y129" s="217"/>
      <c r="Z129" s="217"/>
      <c r="AA129" s="217"/>
      <c r="AB129" s="221"/>
      <c r="AC129" s="220">
        <v>1.0940000000000001</v>
      </c>
      <c r="AD129" s="217"/>
      <c r="AE129" s="220"/>
      <c r="AF129" s="220"/>
      <c r="AG129" s="223"/>
      <c r="AH129" s="223"/>
      <c r="AI129" s="223"/>
      <c r="AJ129" s="224" t="s">
        <v>677</v>
      </c>
      <c r="AK129" s="223"/>
      <c r="AL129" s="225"/>
      <c r="AM129" s="223"/>
      <c r="AN129" s="223"/>
      <c r="AO129" s="223"/>
      <c r="AP129" s="223"/>
      <c r="AQ129" s="223"/>
      <c r="AR129" s="223"/>
      <c r="AS129" s="223"/>
      <c r="AT129" s="223"/>
      <c r="AU129" s="217">
        <v>0</v>
      </c>
      <c r="AV129" s="217">
        <v>1</v>
      </c>
      <c r="AW129" s="217">
        <v>0</v>
      </c>
      <c r="AX129" s="217">
        <v>0</v>
      </c>
      <c r="AY129" s="217">
        <v>0</v>
      </c>
      <c r="AZ129" s="217">
        <v>0</v>
      </c>
      <c r="BA129" s="217">
        <v>0</v>
      </c>
      <c r="BB129" s="217" t="s">
        <v>692</v>
      </c>
      <c r="BC129" s="217"/>
      <c r="BD129" s="217"/>
      <c r="BE129" s="212" t="s">
        <v>3033</v>
      </c>
      <c r="BF129" s="217">
        <v>1</v>
      </c>
      <c r="BG129" s="230">
        <v>46240</v>
      </c>
      <c r="BH129" s="212">
        <f t="shared" si="52"/>
        <v>0</v>
      </c>
      <c r="BI129" s="212" t="s">
        <v>2488</v>
      </c>
      <c r="BJ129" s="217">
        <v>1</v>
      </c>
      <c r="BK129" s="231">
        <v>46240</v>
      </c>
      <c r="BL129" s="226"/>
      <c r="BM129" s="226"/>
      <c r="BN129" s="227"/>
      <c r="BO129" s="226"/>
      <c r="BP129" s="226"/>
      <c r="BQ129" s="226"/>
      <c r="BR129" s="226"/>
      <c r="BS129" s="226"/>
      <c r="BT129" s="227"/>
      <c r="BU129" s="226"/>
      <c r="BV129" s="226"/>
      <c r="BW129" s="226"/>
      <c r="BX129" s="226"/>
      <c r="BY129" s="226"/>
      <c r="BZ129" s="227"/>
      <c r="CA129" s="226"/>
      <c r="CB129" s="226"/>
      <c r="CC129" s="226"/>
      <c r="CD129" s="226"/>
      <c r="CE129" s="226"/>
      <c r="CF129" s="227"/>
      <c r="CG129" s="226"/>
      <c r="CH129" s="226"/>
      <c r="CI129" s="226"/>
      <c r="CJ129" s="212">
        <f t="shared" si="53"/>
        <v>0</v>
      </c>
    </row>
    <row r="130" spans="1:88" ht="13.5" customHeight="1">
      <c r="A130" s="217">
        <v>121</v>
      </c>
      <c r="B130" s="217" t="s">
        <v>3510</v>
      </c>
      <c r="C130" s="217" t="s">
        <v>3511</v>
      </c>
      <c r="D130" s="218" t="s">
        <v>2502</v>
      </c>
      <c r="E130" s="217" t="s">
        <v>3514</v>
      </c>
      <c r="F130" s="217" t="s">
        <v>3206</v>
      </c>
      <c r="G130" s="218" t="s">
        <v>732</v>
      </c>
      <c r="H130" s="220">
        <v>2146</v>
      </c>
      <c r="I130" s="217" t="s">
        <v>702</v>
      </c>
      <c r="J130" s="217">
        <v>1</v>
      </c>
      <c r="K130" s="217"/>
      <c r="L130" s="217">
        <v>1</v>
      </c>
      <c r="M130" s="220">
        <v>52.5</v>
      </c>
      <c r="N130" s="220">
        <v>52.5</v>
      </c>
      <c r="O130" s="217" t="s">
        <v>674</v>
      </c>
      <c r="P130" s="217" t="s">
        <v>11</v>
      </c>
      <c r="Q130" s="217" t="s">
        <v>786</v>
      </c>
      <c r="R130" s="217"/>
      <c r="S130" s="217"/>
      <c r="T130" s="21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7">
        <f t="shared" ca="1" si="50"/>
        <v>1</v>
      </c>
      <c r="V130" s="217">
        <f t="shared" ca="1" si="51"/>
        <v>0</v>
      </c>
      <c r="W130" s="217"/>
      <c r="X130" s="217"/>
      <c r="Y130" s="217"/>
      <c r="Z130" s="217"/>
      <c r="AA130" s="217"/>
      <c r="AB130" s="221"/>
      <c r="AC130" s="220">
        <v>1.504</v>
      </c>
      <c r="AD130" s="235" t="s">
        <v>3428</v>
      </c>
      <c r="AE130" s="220"/>
      <c r="AF130" s="220"/>
      <c r="AG130" s="223"/>
      <c r="AH130" s="223"/>
      <c r="AI130" s="223"/>
      <c r="AJ130" s="224" t="s">
        <v>677</v>
      </c>
      <c r="AK130" s="223"/>
      <c r="AL130" s="225"/>
      <c r="AM130" s="223"/>
      <c r="AN130" s="223"/>
      <c r="AO130" s="223"/>
      <c r="AP130" s="223"/>
      <c r="AQ130" s="223"/>
      <c r="AR130" s="223"/>
      <c r="AS130" s="223"/>
      <c r="AT130" s="223"/>
      <c r="AU130" s="217">
        <v>0</v>
      </c>
      <c r="AV130" s="217">
        <v>1</v>
      </c>
      <c r="AW130" s="217">
        <v>0</v>
      </c>
      <c r="AX130" s="217">
        <v>0</v>
      </c>
      <c r="AY130" s="217">
        <v>0</v>
      </c>
      <c r="AZ130" s="217">
        <v>0</v>
      </c>
      <c r="BA130" s="217">
        <v>0</v>
      </c>
      <c r="BB130" s="217" t="s">
        <v>692</v>
      </c>
      <c r="BC130" s="217"/>
      <c r="BD130" s="217"/>
      <c r="BE130" s="212" t="s">
        <v>3037</v>
      </c>
      <c r="BF130" s="217">
        <v>1</v>
      </c>
      <c r="BG130" s="230">
        <v>46240</v>
      </c>
      <c r="BH130" s="212">
        <f t="shared" si="52"/>
        <v>0</v>
      </c>
      <c r="BI130" s="212" t="s">
        <v>2493</v>
      </c>
      <c r="BJ130" s="217">
        <v>1</v>
      </c>
      <c r="BK130" s="231">
        <v>46240</v>
      </c>
      <c r="BL130" s="226"/>
      <c r="BM130" s="226"/>
      <c r="BN130" s="227"/>
      <c r="BO130" s="226"/>
      <c r="BP130" s="226"/>
      <c r="BQ130" s="226"/>
      <c r="BR130" s="226"/>
      <c r="BS130" s="226"/>
      <c r="BT130" s="227"/>
      <c r="BU130" s="226"/>
      <c r="BV130" s="226"/>
      <c r="BW130" s="226"/>
      <c r="BX130" s="226"/>
      <c r="BY130" s="226"/>
      <c r="BZ130" s="227"/>
      <c r="CA130" s="226"/>
      <c r="CB130" s="226"/>
      <c r="CC130" s="226"/>
      <c r="CD130" s="226"/>
      <c r="CE130" s="226"/>
      <c r="CF130" s="227"/>
      <c r="CG130" s="226"/>
      <c r="CH130" s="226"/>
      <c r="CI130" s="226"/>
      <c r="CJ130" s="212">
        <f t="shared" si="53"/>
        <v>0</v>
      </c>
    </row>
    <row r="131" spans="1:88" ht="13.5" customHeight="1">
      <c r="A131" s="217">
        <v>122</v>
      </c>
      <c r="B131" s="217" t="s">
        <v>3510</v>
      </c>
      <c r="C131" s="217" t="s">
        <v>3511</v>
      </c>
      <c r="D131" s="218" t="s">
        <v>781</v>
      </c>
      <c r="E131" s="217" t="s">
        <v>1141</v>
      </c>
      <c r="F131" s="217" t="s">
        <v>3207</v>
      </c>
      <c r="G131" s="218" t="s">
        <v>2718</v>
      </c>
      <c r="H131" s="220">
        <v>226</v>
      </c>
      <c r="I131" s="217" t="s">
        <v>702</v>
      </c>
      <c r="J131" s="217">
        <v>2</v>
      </c>
      <c r="K131" s="217"/>
      <c r="L131" s="217">
        <v>2</v>
      </c>
      <c r="M131" s="220">
        <v>1.9</v>
      </c>
      <c r="N131" s="220">
        <v>3.7</v>
      </c>
      <c r="O131" s="217" t="s">
        <v>674</v>
      </c>
      <c r="P131" s="217" t="s">
        <v>13</v>
      </c>
      <c r="Q131" s="217" t="s">
        <v>703</v>
      </c>
      <c r="R131" s="217"/>
      <c r="S131" s="217"/>
      <c r="T131" s="217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7">
        <f t="shared" ca="1" si="50"/>
        <v>0</v>
      </c>
      <c r="V131" s="217">
        <f t="shared" ca="1" si="51"/>
        <v>1</v>
      </c>
      <c r="W131" s="217"/>
      <c r="X131" s="217"/>
      <c r="Y131" s="217"/>
      <c r="Z131" s="217"/>
      <c r="AA131" s="217"/>
      <c r="AB131" s="221"/>
      <c r="AC131" s="220">
        <v>0.108</v>
      </c>
      <c r="AD131" s="217"/>
      <c r="AE131" s="220"/>
      <c r="AF131" s="220"/>
      <c r="AG131" s="223"/>
      <c r="AH131" s="223"/>
      <c r="AI131" s="223"/>
      <c r="AJ131" s="224" t="s">
        <v>677</v>
      </c>
      <c r="AK131" s="223"/>
      <c r="AL131" s="225"/>
      <c r="AM131" s="223"/>
      <c r="AN131" s="223"/>
      <c r="AO131" s="223"/>
      <c r="AP131" s="223"/>
      <c r="AQ131" s="223"/>
      <c r="AR131" s="223"/>
      <c r="AS131" s="223"/>
      <c r="AT131" s="223"/>
      <c r="AU131" s="217">
        <v>1</v>
      </c>
      <c r="AV131" s="217">
        <v>0</v>
      </c>
      <c r="AW131" s="217">
        <v>0</v>
      </c>
      <c r="AX131" s="217">
        <v>0</v>
      </c>
      <c r="AY131" s="217">
        <v>0</v>
      </c>
      <c r="AZ131" s="217">
        <v>0</v>
      </c>
      <c r="BA131" s="217">
        <v>0</v>
      </c>
      <c r="BB131" s="217" t="s">
        <v>692</v>
      </c>
      <c r="BC131" s="217"/>
      <c r="BD131" s="217"/>
      <c r="BE131" s="212" t="s">
        <v>3035</v>
      </c>
      <c r="BF131" s="217">
        <v>2</v>
      </c>
      <c r="BG131" s="230">
        <v>46240</v>
      </c>
      <c r="BH131" s="212">
        <f t="shared" si="52"/>
        <v>0</v>
      </c>
      <c r="BI131" s="212" t="s">
        <v>2491</v>
      </c>
      <c r="BJ131" s="217">
        <v>2</v>
      </c>
      <c r="BK131" s="231">
        <v>46240</v>
      </c>
      <c r="BL131" s="226"/>
      <c r="BM131" s="226"/>
      <c r="BN131" s="227"/>
      <c r="BO131" s="226"/>
      <c r="BP131" s="226"/>
      <c r="BQ131" s="226"/>
      <c r="BR131" s="226"/>
      <c r="BS131" s="226"/>
      <c r="BT131" s="227"/>
      <c r="BU131" s="226"/>
      <c r="BV131" s="226"/>
      <c r="BW131" s="226"/>
      <c r="BX131" s="226"/>
      <c r="BY131" s="226"/>
      <c r="BZ131" s="227"/>
      <c r="CA131" s="226"/>
      <c r="CB131" s="226"/>
      <c r="CC131" s="226"/>
      <c r="CD131" s="226"/>
      <c r="CE131" s="226"/>
      <c r="CF131" s="227"/>
      <c r="CG131" s="226"/>
      <c r="CH131" s="226"/>
      <c r="CI131" s="226"/>
      <c r="CJ131" s="212">
        <f t="shared" si="53"/>
        <v>0</v>
      </c>
    </row>
    <row r="132" spans="1:88" ht="13.5" customHeight="1">
      <c r="A132" s="217">
        <v>123</v>
      </c>
      <c r="B132" s="217" t="s">
        <v>3510</v>
      </c>
      <c r="C132" s="217" t="s">
        <v>3511</v>
      </c>
      <c r="D132" s="218" t="s">
        <v>781</v>
      </c>
      <c r="E132" s="217" t="s">
        <v>1142</v>
      </c>
      <c r="F132" s="217" t="s">
        <v>3208</v>
      </c>
      <c r="G132" s="218" t="s">
        <v>2720</v>
      </c>
      <c r="H132" s="220">
        <v>182</v>
      </c>
      <c r="I132" s="217" t="s">
        <v>702</v>
      </c>
      <c r="J132" s="217">
        <v>2</v>
      </c>
      <c r="K132" s="217"/>
      <c r="L132" s="217">
        <v>2</v>
      </c>
      <c r="M132" s="220">
        <v>2.1</v>
      </c>
      <c r="N132" s="220">
        <v>4.2</v>
      </c>
      <c r="O132" s="217" t="s">
        <v>674</v>
      </c>
      <c r="P132" s="217" t="s">
        <v>13</v>
      </c>
      <c r="Q132" s="217" t="s">
        <v>703</v>
      </c>
      <c r="R132" s="217"/>
      <c r="S132" s="217"/>
      <c r="T132" s="21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7">
        <f t="shared" ca="1" si="50"/>
        <v>0</v>
      </c>
      <c r="V132" s="217">
        <f t="shared" ca="1" si="51"/>
        <v>1</v>
      </c>
      <c r="W132" s="217"/>
      <c r="X132" s="217"/>
      <c r="Y132" s="217"/>
      <c r="Z132" s="217"/>
      <c r="AA132" s="217"/>
      <c r="AB132" s="221"/>
      <c r="AC132" s="220">
        <v>0.11899999999999999</v>
      </c>
      <c r="AD132" s="217"/>
      <c r="AE132" s="220"/>
      <c r="AF132" s="220"/>
      <c r="AG132" s="223"/>
      <c r="AH132" s="223"/>
      <c r="AI132" s="223"/>
      <c r="AJ132" s="224" t="s">
        <v>677</v>
      </c>
      <c r="AK132" s="223"/>
      <c r="AL132" s="225"/>
      <c r="AM132" s="223"/>
      <c r="AN132" s="223"/>
      <c r="AO132" s="223"/>
      <c r="AP132" s="223"/>
      <c r="AQ132" s="223"/>
      <c r="AR132" s="223"/>
      <c r="AS132" s="223"/>
      <c r="AT132" s="223"/>
      <c r="AU132" s="217">
        <v>1</v>
      </c>
      <c r="AV132" s="217">
        <v>0</v>
      </c>
      <c r="AW132" s="217">
        <v>0</v>
      </c>
      <c r="AX132" s="217">
        <v>0</v>
      </c>
      <c r="AY132" s="217">
        <v>0</v>
      </c>
      <c r="AZ132" s="217">
        <v>0</v>
      </c>
      <c r="BA132" s="217">
        <v>0</v>
      </c>
      <c r="BB132" s="217" t="s">
        <v>692</v>
      </c>
      <c r="BC132" s="217"/>
      <c r="BD132" s="217"/>
      <c r="BE132" s="212" t="s">
        <v>3035</v>
      </c>
      <c r="BF132" s="217">
        <v>2</v>
      </c>
      <c r="BG132" s="230">
        <v>46240</v>
      </c>
      <c r="BH132" s="212">
        <f t="shared" si="52"/>
        <v>0</v>
      </c>
      <c r="BI132" s="212" t="s">
        <v>2491</v>
      </c>
      <c r="BJ132" s="217">
        <v>2</v>
      </c>
      <c r="BK132" s="231">
        <v>46240</v>
      </c>
      <c r="BL132" s="226"/>
      <c r="BM132" s="226"/>
      <c r="BN132" s="227"/>
      <c r="BO132" s="226"/>
      <c r="BP132" s="226"/>
      <c r="BQ132" s="226"/>
      <c r="BR132" s="226"/>
      <c r="BS132" s="226"/>
      <c r="BT132" s="227"/>
      <c r="BU132" s="226"/>
      <c r="BV132" s="226"/>
      <c r="BW132" s="226"/>
      <c r="BX132" s="226"/>
      <c r="BY132" s="226"/>
      <c r="BZ132" s="227"/>
      <c r="CA132" s="226"/>
      <c r="CB132" s="226"/>
      <c r="CC132" s="226"/>
      <c r="CD132" s="226"/>
      <c r="CE132" s="226"/>
      <c r="CF132" s="227"/>
      <c r="CG132" s="226"/>
      <c r="CH132" s="226"/>
      <c r="CI132" s="226"/>
      <c r="CJ132" s="212">
        <f t="shared" si="53"/>
        <v>0</v>
      </c>
    </row>
    <row r="133" spans="1:88" ht="13.5" customHeight="1">
      <c r="A133" s="217">
        <v>124</v>
      </c>
      <c r="B133" s="217" t="s">
        <v>3510</v>
      </c>
      <c r="C133" s="217" t="s">
        <v>3511</v>
      </c>
      <c r="D133" s="218" t="s">
        <v>781</v>
      </c>
      <c r="E133" s="217" t="s">
        <v>847</v>
      </c>
      <c r="F133" s="217" t="s">
        <v>3209</v>
      </c>
      <c r="G133" s="218" t="s">
        <v>2613</v>
      </c>
      <c r="H133" s="220">
        <v>815</v>
      </c>
      <c r="I133" s="217" t="s">
        <v>702</v>
      </c>
      <c r="J133" s="217">
        <v>4</v>
      </c>
      <c r="K133" s="217"/>
      <c r="L133" s="217">
        <v>4</v>
      </c>
      <c r="M133" s="220">
        <v>4.8</v>
      </c>
      <c r="N133" s="220">
        <v>19.100000000000001</v>
      </c>
      <c r="O133" s="217" t="s">
        <v>674</v>
      </c>
      <c r="P133" s="217" t="s">
        <v>13</v>
      </c>
      <c r="Q133" s="217" t="s">
        <v>703</v>
      </c>
      <c r="R133" s="217"/>
      <c r="S133" s="217"/>
      <c r="T133" s="21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7">
        <f t="shared" ca="1" si="50"/>
        <v>0</v>
      </c>
      <c r="V133" s="217">
        <f t="shared" ca="1" si="51"/>
        <v>1</v>
      </c>
      <c r="W133" s="217"/>
      <c r="X133" s="217"/>
      <c r="Y133" s="217"/>
      <c r="Z133" s="217"/>
      <c r="AA133" s="217"/>
      <c r="AB133" s="221"/>
      <c r="AC133" s="220">
        <v>0.66800000000000004</v>
      </c>
      <c r="AD133" s="217"/>
      <c r="AE133" s="220"/>
      <c r="AF133" s="220"/>
      <c r="AG133" s="223"/>
      <c r="AH133" s="223"/>
      <c r="AI133" s="223"/>
      <c r="AJ133" s="224" t="s">
        <v>677</v>
      </c>
      <c r="AK133" s="223"/>
      <c r="AL133" s="225"/>
      <c r="AM133" s="223"/>
      <c r="AN133" s="223"/>
      <c r="AO133" s="223"/>
      <c r="AP133" s="223"/>
      <c r="AQ133" s="223"/>
      <c r="AR133" s="223"/>
      <c r="AS133" s="223"/>
      <c r="AT133" s="223"/>
      <c r="AU133" s="217">
        <v>0</v>
      </c>
      <c r="AV133" s="217">
        <v>0</v>
      </c>
      <c r="AW133" s="217">
        <v>0</v>
      </c>
      <c r="AX133" s="217">
        <v>0</v>
      </c>
      <c r="AY133" s="217">
        <v>0</v>
      </c>
      <c r="AZ133" s="217">
        <v>0</v>
      </c>
      <c r="BA133" s="217">
        <v>0</v>
      </c>
      <c r="BB133" s="217" t="s">
        <v>692</v>
      </c>
      <c r="BC133" s="217"/>
      <c r="BD133" s="217"/>
      <c r="BE133" s="212" t="s">
        <v>3068</v>
      </c>
      <c r="BF133" s="217">
        <v>4</v>
      </c>
      <c r="BG133" s="230">
        <v>46240</v>
      </c>
      <c r="BH133" s="212">
        <f t="shared" si="52"/>
        <v>0</v>
      </c>
      <c r="BI133" s="212" t="s">
        <v>2529</v>
      </c>
      <c r="BJ133" s="217">
        <v>4</v>
      </c>
      <c r="BK133" s="231">
        <v>46240</v>
      </c>
      <c r="BL133" s="226"/>
      <c r="BM133" s="226"/>
      <c r="BN133" s="227"/>
      <c r="BO133" s="226"/>
      <c r="BP133" s="226"/>
      <c r="BQ133" s="226"/>
      <c r="BR133" s="226"/>
      <c r="BS133" s="226"/>
      <c r="BT133" s="227"/>
      <c r="BU133" s="226"/>
      <c r="BV133" s="226"/>
      <c r="BW133" s="226"/>
      <c r="BX133" s="226"/>
      <c r="BY133" s="226"/>
      <c r="BZ133" s="227"/>
      <c r="CA133" s="226"/>
      <c r="CB133" s="226"/>
      <c r="CC133" s="226"/>
      <c r="CD133" s="226"/>
      <c r="CE133" s="226"/>
      <c r="CF133" s="227"/>
      <c r="CG133" s="226"/>
      <c r="CH133" s="226"/>
      <c r="CI133" s="226"/>
      <c r="CJ133" s="212">
        <f t="shared" si="53"/>
        <v>0</v>
      </c>
    </row>
    <row r="134" spans="1:88" ht="13.5" customHeight="1">
      <c r="A134" s="217">
        <v>125</v>
      </c>
      <c r="B134" s="217" t="s">
        <v>3510</v>
      </c>
      <c r="C134" s="217" t="s">
        <v>3511</v>
      </c>
      <c r="D134" s="218" t="s">
        <v>2588</v>
      </c>
      <c r="E134" s="217" t="s">
        <v>3515</v>
      </c>
      <c r="F134" s="217" t="s">
        <v>3210</v>
      </c>
      <c r="G134" s="218" t="s">
        <v>2723</v>
      </c>
      <c r="H134" s="220">
        <v>4407</v>
      </c>
      <c r="I134" s="217" t="s">
        <v>702</v>
      </c>
      <c r="J134" s="217">
        <v>1</v>
      </c>
      <c r="K134" s="217"/>
      <c r="L134" s="217">
        <v>1</v>
      </c>
      <c r="M134" s="220">
        <v>273</v>
      </c>
      <c r="N134" s="220">
        <v>273</v>
      </c>
      <c r="O134" s="217" t="s">
        <v>674</v>
      </c>
      <c r="P134" s="217" t="s">
        <v>13</v>
      </c>
      <c r="Q134" s="217" t="s">
        <v>786</v>
      </c>
      <c r="R134" s="217"/>
      <c r="S134" s="217"/>
      <c r="T134" s="21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7">
        <f t="shared" ca="1" si="50"/>
        <v>1</v>
      </c>
      <c r="V134" s="217">
        <f t="shared" ca="1" si="51"/>
        <v>0</v>
      </c>
      <c r="W134" s="217"/>
      <c r="X134" s="217"/>
      <c r="Y134" s="217"/>
      <c r="Z134" s="217"/>
      <c r="AA134" s="217"/>
      <c r="AB134" s="221"/>
      <c r="AC134" s="220">
        <v>8.7810000000000006</v>
      </c>
      <c r="AD134" s="217"/>
      <c r="AE134" s="220"/>
      <c r="AF134" s="220"/>
      <c r="AG134" s="223"/>
      <c r="AH134" s="223"/>
      <c r="AI134" s="223"/>
      <c r="AJ134" s="224" t="s">
        <v>677</v>
      </c>
      <c r="AK134" s="223"/>
      <c r="AL134" s="225"/>
      <c r="AM134" s="223"/>
      <c r="AN134" s="223"/>
      <c r="AO134" s="223"/>
      <c r="AP134" s="223"/>
      <c r="AQ134" s="223"/>
      <c r="AR134" s="223"/>
      <c r="AS134" s="223"/>
      <c r="AT134" s="223"/>
      <c r="AU134" s="217">
        <v>0</v>
      </c>
      <c r="AV134" s="217">
        <v>1</v>
      </c>
      <c r="AW134" s="217">
        <v>0</v>
      </c>
      <c r="AX134" s="217">
        <v>1</v>
      </c>
      <c r="AY134" s="217">
        <v>0</v>
      </c>
      <c r="AZ134" s="217">
        <v>0</v>
      </c>
      <c r="BA134" s="217">
        <v>0</v>
      </c>
      <c r="BB134" s="217" t="s">
        <v>692</v>
      </c>
      <c r="BC134" s="217"/>
      <c r="BD134" s="217"/>
      <c r="BE134" s="212" t="s">
        <v>3068</v>
      </c>
      <c r="BF134" s="217">
        <v>1</v>
      </c>
      <c r="BG134" s="230">
        <v>46240</v>
      </c>
      <c r="BH134" s="212">
        <f t="shared" si="52"/>
        <v>0</v>
      </c>
      <c r="BI134" s="212" t="s">
        <v>2529</v>
      </c>
      <c r="BJ134" s="217">
        <v>1</v>
      </c>
      <c r="BK134" s="231">
        <v>46240</v>
      </c>
      <c r="BL134" s="226"/>
      <c r="BM134" s="226"/>
      <c r="BN134" s="227"/>
      <c r="BO134" s="226"/>
      <c r="BP134" s="226"/>
      <c r="BQ134" s="226"/>
      <c r="BR134" s="226"/>
      <c r="BS134" s="226"/>
      <c r="BT134" s="227"/>
      <c r="BU134" s="226"/>
      <c r="BV134" s="226"/>
      <c r="BW134" s="226"/>
      <c r="BX134" s="226"/>
      <c r="BY134" s="226"/>
      <c r="BZ134" s="227"/>
      <c r="CA134" s="226"/>
      <c r="CB134" s="226"/>
      <c r="CC134" s="226"/>
      <c r="CD134" s="226"/>
      <c r="CE134" s="226"/>
      <c r="CF134" s="227"/>
      <c r="CG134" s="226"/>
      <c r="CH134" s="226"/>
      <c r="CI134" s="226"/>
      <c r="CJ134" s="212">
        <f t="shared" si="53"/>
        <v>0</v>
      </c>
    </row>
    <row r="135" spans="1:88" ht="13.5" customHeight="1">
      <c r="A135" s="217">
        <v>126</v>
      </c>
      <c r="B135" s="217" t="s">
        <v>3510</v>
      </c>
      <c r="C135" s="217" t="s">
        <v>3511</v>
      </c>
      <c r="D135" s="218" t="s">
        <v>2588</v>
      </c>
      <c r="E135" s="217" t="s">
        <v>3516</v>
      </c>
      <c r="F135" s="217" t="s">
        <v>3211</v>
      </c>
      <c r="G135" s="218" t="s">
        <v>2725</v>
      </c>
      <c r="H135" s="220">
        <v>4416</v>
      </c>
      <c r="I135" s="217" t="s">
        <v>702</v>
      </c>
      <c r="J135" s="217">
        <v>1</v>
      </c>
      <c r="K135" s="217"/>
      <c r="L135" s="217">
        <v>1</v>
      </c>
      <c r="M135" s="220">
        <v>498</v>
      </c>
      <c r="N135" s="220">
        <v>498</v>
      </c>
      <c r="O135" s="217" t="s">
        <v>674</v>
      </c>
      <c r="P135" s="217" t="s">
        <v>13</v>
      </c>
      <c r="Q135" s="217" t="s">
        <v>786</v>
      </c>
      <c r="R135" s="217"/>
      <c r="S135" s="217"/>
      <c r="T135" s="21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7">
        <f t="shared" ca="1" si="50"/>
        <v>1</v>
      </c>
      <c r="V135" s="217">
        <f t="shared" ca="1" si="51"/>
        <v>0</v>
      </c>
      <c r="W135" s="217"/>
      <c r="X135" s="217"/>
      <c r="Y135" s="217"/>
      <c r="Z135" s="217"/>
      <c r="AA135" s="217"/>
      <c r="AB135" s="221"/>
      <c r="AC135" s="220">
        <v>15.962</v>
      </c>
      <c r="AD135" s="217"/>
      <c r="AE135" s="220"/>
      <c r="AF135" s="220"/>
      <c r="AG135" s="223"/>
      <c r="AH135" s="223"/>
      <c r="AI135" s="223"/>
      <c r="AJ135" s="224" t="s">
        <v>677</v>
      </c>
      <c r="AK135" s="223"/>
      <c r="AL135" s="225"/>
      <c r="AM135" s="223"/>
      <c r="AN135" s="223"/>
      <c r="AO135" s="223"/>
      <c r="AP135" s="223"/>
      <c r="AQ135" s="223"/>
      <c r="AR135" s="223"/>
      <c r="AS135" s="223"/>
      <c r="AT135" s="223"/>
      <c r="AU135" s="217">
        <v>0</v>
      </c>
      <c r="AV135" s="217">
        <v>1</v>
      </c>
      <c r="AW135" s="217">
        <v>0</v>
      </c>
      <c r="AX135" s="217">
        <v>1</v>
      </c>
      <c r="AY135" s="217">
        <v>0</v>
      </c>
      <c r="AZ135" s="217">
        <v>0</v>
      </c>
      <c r="BA135" s="217">
        <v>0</v>
      </c>
      <c r="BB135" s="217" t="s">
        <v>692</v>
      </c>
      <c r="BC135" s="217"/>
      <c r="BD135" s="217"/>
      <c r="BE135" s="212" t="s">
        <v>3068</v>
      </c>
      <c r="BF135" s="217">
        <v>1</v>
      </c>
      <c r="BG135" s="230">
        <v>46240</v>
      </c>
      <c r="BH135" s="212">
        <f t="shared" si="52"/>
        <v>0</v>
      </c>
      <c r="BI135" s="212" t="s">
        <v>2529</v>
      </c>
      <c r="BJ135" s="217">
        <v>1</v>
      </c>
      <c r="BK135" s="231">
        <v>46240</v>
      </c>
      <c r="BL135" s="226"/>
      <c r="BM135" s="226"/>
      <c r="BN135" s="227"/>
      <c r="BO135" s="226"/>
      <c r="BP135" s="226"/>
      <c r="BQ135" s="226"/>
      <c r="BR135" s="226"/>
      <c r="BS135" s="226"/>
      <c r="BT135" s="227"/>
      <c r="BU135" s="226"/>
      <c r="BV135" s="226"/>
      <c r="BW135" s="226"/>
      <c r="BX135" s="226"/>
      <c r="BY135" s="226"/>
      <c r="BZ135" s="227"/>
      <c r="CA135" s="226"/>
      <c r="CB135" s="226"/>
      <c r="CC135" s="226"/>
      <c r="CD135" s="226"/>
      <c r="CE135" s="226"/>
      <c r="CF135" s="227"/>
      <c r="CG135" s="226"/>
      <c r="CH135" s="226"/>
      <c r="CI135" s="226"/>
      <c r="CJ135" s="212">
        <f t="shared" si="53"/>
        <v>0</v>
      </c>
    </row>
    <row r="136" spans="1:88" ht="13.5" customHeight="1">
      <c r="A136" s="217">
        <v>127</v>
      </c>
      <c r="B136" s="217" t="s">
        <v>3510</v>
      </c>
      <c r="C136" s="217" t="s">
        <v>3511</v>
      </c>
      <c r="D136" s="218" t="s">
        <v>2588</v>
      </c>
      <c r="E136" s="217" t="s">
        <v>3517</v>
      </c>
      <c r="F136" s="217" t="s">
        <v>3212</v>
      </c>
      <c r="G136" s="218" t="s">
        <v>2727</v>
      </c>
      <c r="H136" s="220">
        <v>4416</v>
      </c>
      <c r="I136" s="217" t="s">
        <v>702</v>
      </c>
      <c r="J136" s="217">
        <v>1</v>
      </c>
      <c r="K136" s="217"/>
      <c r="L136" s="217">
        <v>1</v>
      </c>
      <c r="M136" s="220">
        <v>213</v>
      </c>
      <c r="N136" s="220">
        <v>213</v>
      </c>
      <c r="O136" s="217" t="s">
        <v>674</v>
      </c>
      <c r="P136" s="217" t="s">
        <v>13</v>
      </c>
      <c r="Q136" s="217" t="s">
        <v>786</v>
      </c>
      <c r="R136" s="217"/>
      <c r="S136" s="217"/>
      <c r="T136" s="21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7">
        <f t="shared" ca="1" si="50"/>
        <v>1</v>
      </c>
      <c r="V136" s="217">
        <f t="shared" ca="1" si="51"/>
        <v>0</v>
      </c>
      <c r="W136" s="217"/>
      <c r="X136" s="217"/>
      <c r="Y136" s="217"/>
      <c r="Z136" s="217"/>
      <c r="AA136" s="217"/>
      <c r="AB136" s="221"/>
      <c r="AC136" s="220">
        <v>6.8680000000000003</v>
      </c>
      <c r="AD136" s="235" t="s">
        <v>3428</v>
      </c>
      <c r="AE136" s="220"/>
      <c r="AF136" s="220"/>
      <c r="AG136" s="223"/>
      <c r="AH136" s="223"/>
      <c r="AI136" s="223"/>
      <c r="AJ136" s="224" t="s">
        <v>677</v>
      </c>
      <c r="AK136" s="223"/>
      <c r="AL136" s="225"/>
      <c r="AM136" s="223"/>
      <c r="AN136" s="223"/>
      <c r="AO136" s="223"/>
      <c r="AP136" s="223"/>
      <c r="AQ136" s="223"/>
      <c r="AR136" s="223"/>
      <c r="AS136" s="223"/>
      <c r="AT136" s="223"/>
      <c r="AU136" s="217">
        <v>0</v>
      </c>
      <c r="AV136" s="217">
        <v>1</v>
      </c>
      <c r="AW136" s="217">
        <v>0</v>
      </c>
      <c r="AX136" s="217">
        <v>1</v>
      </c>
      <c r="AY136" s="217">
        <v>0</v>
      </c>
      <c r="AZ136" s="217">
        <v>0</v>
      </c>
      <c r="BA136" s="217">
        <v>0</v>
      </c>
      <c r="BB136" s="217" t="s">
        <v>692</v>
      </c>
      <c r="BC136" s="217"/>
      <c r="BD136" s="217"/>
      <c r="BE136" s="212" t="s">
        <v>3068</v>
      </c>
      <c r="BF136" s="217">
        <v>1</v>
      </c>
      <c r="BG136" s="230">
        <v>46240</v>
      </c>
      <c r="BH136" s="212">
        <f t="shared" si="52"/>
        <v>0</v>
      </c>
      <c r="BI136" s="212" t="s">
        <v>2529</v>
      </c>
      <c r="BJ136" s="217">
        <v>1</v>
      </c>
      <c r="BK136" s="231">
        <v>46240</v>
      </c>
      <c r="BL136" s="226"/>
      <c r="BM136" s="226"/>
      <c r="BN136" s="227"/>
      <c r="BO136" s="226"/>
      <c r="BP136" s="226"/>
      <c r="BQ136" s="226"/>
      <c r="BR136" s="226"/>
      <c r="BS136" s="226"/>
      <c r="BT136" s="227"/>
      <c r="BU136" s="226"/>
      <c r="BV136" s="226"/>
      <c r="BW136" s="226"/>
      <c r="BX136" s="226"/>
      <c r="BY136" s="226"/>
      <c r="BZ136" s="227"/>
      <c r="CA136" s="226"/>
      <c r="CB136" s="226"/>
      <c r="CC136" s="226"/>
      <c r="CD136" s="226"/>
      <c r="CE136" s="226"/>
      <c r="CF136" s="227"/>
      <c r="CG136" s="226"/>
      <c r="CH136" s="226"/>
      <c r="CI136" s="226"/>
      <c r="CJ136" s="212">
        <f t="shared" si="53"/>
        <v>0</v>
      </c>
    </row>
    <row r="137" spans="1:88" ht="13.5" customHeight="1">
      <c r="A137" s="214">
        <v>128</v>
      </c>
      <c r="B137" s="214" t="s">
        <v>3518</v>
      </c>
      <c r="C137" s="214" t="s">
        <v>3519</v>
      </c>
      <c r="D137" s="215" t="s">
        <v>2588</v>
      </c>
      <c r="E137" s="214"/>
      <c r="F137" s="214"/>
      <c r="G137" s="215" t="s">
        <v>3505</v>
      </c>
      <c r="H137" s="214"/>
      <c r="I137" s="214"/>
      <c r="J137" s="214"/>
      <c r="K137" s="214">
        <v>1</v>
      </c>
      <c r="L137" s="214"/>
      <c r="M137" s="216">
        <v>3168.5</v>
      </c>
      <c r="N137" s="216">
        <v>3168.5</v>
      </c>
      <c r="O137" s="214" t="s">
        <v>674</v>
      </c>
      <c r="P137" s="214"/>
      <c r="Q137" s="214"/>
      <c r="R137" s="214" t="s">
        <v>3951</v>
      </c>
      <c r="S137" s="214"/>
      <c r="T137" s="214"/>
      <c r="U137" s="214"/>
      <c r="V137" s="214"/>
      <c r="W137" s="214">
        <f ca="1">_xlfn.MINIFS(V:V,C:C,C137,AE:AE,"",AB:AB,"")</f>
        <v>0</v>
      </c>
      <c r="X137" s="214">
        <f ca="1">SUMIFS(T:T,C:C,C137,AE:AE,"")/SUMIFS(L:L,C:C,C137,AE:AE,"",AB:AB,"")</f>
        <v>0</v>
      </c>
      <c r="Y137" s="214"/>
      <c r="Z137" s="214"/>
      <c r="AA137" s="214"/>
      <c r="AB137" s="216"/>
      <c r="AC137" s="216">
        <v>94.703000000000003</v>
      </c>
      <c r="AD137" s="235" t="s">
        <v>3428</v>
      </c>
      <c r="AE137" s="214" t="s">
        <v>675</v>
      </c>
      <c r="AF137" s="214" t="s">
        <v>676</v>
      </c>
      <c r="AG137" s="214"/>
      <c r="AH137" s="214"/>
      <c r="AI137" s="214"/>
      <c r="AJ137" s="214" t="s">
        <v>677</v>
      </c>
      <c r="AK137" s="214"/>
      <c r="AL137" s="214"/>
      <c r="AM137" s="214"/>
      <c r="AN137" s="214"/>
      <c r="AO137" s="214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 t="s">
        <v>692</v>
      </c>
      <c r="BC137" s="214"/>
      <c r="BD137" s="214"/>
      <c r="BE137" s="214"/>
      <c r="BF137" s="214"/>
      <c r="BG137" s="214"/>
      <c r="BH137" s="214"/>
      <c r="BI137" s="214"/>
      <c r="BJ137" s="214"/>
      <c r="BK137" s="214"/>
      <c r="BL137" s="214"/>
      <c r="BM137" s="214"/>
      <c r="BN137" s="214"/>
      <c r="BO137" s="214"/>
      <c r="BP137" s="214"/>
      <c r="BQ137" s="214"/>
      <c r="BR137" s="214"/>
      <c r="BS137" s="214"/>
      <c r="BT137" s="214"/>
      <c r="BU137" s="214"/>
      <c r="BV137" s="214"/>
      <c r="BW137" s="214"/>
      <c r="BX137" s="214"/>
      <c r="BY137" s="214"/>
      <c r="BZ137" s="214"/>
      <c r="CA137" s="214"/>
      <c r="CB137" s="214"/>
      <c r="CC137" s="214"/>
      <c r="CD137" s="214"/>
      <c r="CE137" s="214"/>
      <c r="CF137" s="214"/>
      <c r="CG137" s="214"/>
      <c r="CH137" s="214"/>
      <c r="CI137" s="214"/>
      <c r="CJ137" s="214"/>
    </row>
    <row r="138" spans="1:88" ht="13.5" customHeight="1">
      <c r="A138" s="217">
        <v>129</v>
      </c>
      <c r="B138" s="217" t="s">
        <v>3518</v>
      </c>
      <c r="C138" s="217" t="s">
        <v>3519</v>
      </c>
      <c r="D138" s="218" t="s">
        <v>2477</v>
      </c>
      <c r="E138" s="217" t="s">
        <v>3429</v>
      </c>
      <c r="F138" s="217" t="s">
        <v>3213</v>
      </c>
      <c r="G138" s="218" t="s">
        <v>2476</v>
      </c>
      <c r="H138" s="220">
        <v>3923</v>
      </c>
      <c r="I138" s="217" t="s">
        <v>702</v>
      </c>
      <c r="J138" s="217">
        <v>1</v>
      </c>
      <c r="K138" s="217"/>
      <c r="L138" s="217">
        <v>1</v>
      </c>
      <c r="M138" s="220">
        <v>154.6</v>
      </c>
      <c r="N138" s="220">
        <v>154.6</v>
      </c>
      <c r="O138" s="217" t="s">
        <v>674</v>
      </c>
      <c r="P138" s="217" t="s">
        <v>11</v>
      </c>
      <c r="Q138" s="217" t="s">
        <v>786</v>
      </c>
      <c r="R138" s="217"/>
      <c r="S138" s="217"/>
      <c r="T138" s="21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7">
        <f t="shared" ref="U138:U143" ca="1" si="54">+L138-T138</f>
        <v>1</v>
      </c>
      <c r="V138" s="217">
        <f t="shared" ref="V138:V143" ca="1" si="55">ROUNDDOWN(T138/J138,0)</f>
        <v>0</v>
      </c>
      <c r="W138" s="217"/>
      <c r="X138" s="217"/>
      <c r="Y138" s="217"/>
      <c r="Z138" s="217"/>
      <c r="AA138" s="217"/>
      <c r="AB138" s="221"/>
      <c r="AC138" s="220">
        <v>2.6840000000000002</v>
      </c>
      <c r="AD138" s="217"/>
      <c r="AE138" s="220"/>
      <c r="AF138" s="220"/>
      <c r="AG138" s="223"/>
      <c r="AH138" s="223"/>
      <c r="AI138" s="223"/>
      <c r="AJ138" s="224" t="s">
        <v>677</v>
      </c>
      <c r="AK138" s="223"/>
      <c r="AL138" s="225"/>
      <c r="AM138" s="223"/>
      <c r="AN138" s="223"/>
      <c r="AO138" s="223"/>
      <c r="AP138" s="223"/>
      <c r="AQ138" s="223"/>
      <c r="AR138" s="223"/>
      <c r="AS138" s="223"/>
      <c r="AT138" s="223"/>
      <c r="AU138" s="217">
        <v>0</v>
      </c>
      <c r="AV138" s="217">
        <v>1</v>
      </c>
      <c r="AW138" s="217">
        <v>0</v>
      </c>
      <c r="AX138" s="217">
        <v>0</v>
      </c>
      <c r="AY138" s="217">
        <v>0</v>
      </c>
      <c r="AZ138" s="217">
        <v>0</v>
      </c>
      <c r="BA138" s="217">
        <v>0</v>
      </c>
      <c r="BB138" s="217" t="s">
        <v>692</v>
      </c>
      <c r="BC138" s="217"/>
      <c r="BD138" s="217"/>
      <c r="BE138" s="212" t="s">
        <v>3026</v>
      </c>
      <c r="BF138" s="217">
        <v>1</v>
      </c>
      <c r="BG138" s="230">
        <v>46240</v>
      </c>
      <c r="BH138" s="212">
        <f t="shared" ref="BH138:BH143" si="56">+L138-BF138</f>
        <v>0</v>
      </c>
      <c r="BI138" s="212" t="s">
        <v>2478</v>
      </c>
      <c r="BJ138" s="217">
        <v>1</v>
      </c>
      <c r="BK138" s="231">
        <v>46240</v>
      </c>
      <c r="BL138" s="226"/>
      <c r="BM138" s="226"/>
      <c r="BN138" s="227"/>
      <c r="BO138" s="226"/>
      <c r="BP138" s="226"/>
      <c r="BQ138" s="226"/>
      <c r="BR138" s="226"/>
      <c r="BS138" s="226"/>
      <c r="BT138" s="227"/>
      <c r="BU138" s="226"/>
      <c r="BV138" s="226"/>
      <c r="BW138" s="226"/>
      <c r="BX138" s="226"/>
      <c r="BY138" s="226"/>
      <c r="BZ138" s="227"/>
      <c r="CA138" s="226"/>
      <c r="CB138" s="226"/>
      <c r="CC138" s="226"/>
      <c r="CD138" s="226"/>
      <c r="CE138" s="226"/>
      <c r="CF138" s="227"/>
      <c r="CG138" s="226"/>
      <c r="CH138" s="226"/>
      <c r="CI138" s="226"/>
      <c r="CJ138" s="212">
        <f t="shared" ref="CJ138:CJ143" si="57">+L138-BJ138</f>
        <v>0</v>
      </c>
    </row>
    <row r="139" spans="1:88" ht="13.5" customHeight="1">
      <c r="A139" s="217">
        <v>130</v>
      </c>
      <c r="B139" s="217" t="s">
        <v>3518</v>
      </c>
      <c r="C139" s="217" t="s">
        <v>3519</v>
      </c>
      <c r="D139" s="218" t="s">
        <v>2477</v>
      </c>
      <c r="E139" s="217" t="s">
        <v>3430</v>
      </c>
      <c r="F139" s="217" t="s">
        <v>3214</v>
      </c>
      <c r="G139" s="218" t="s">
        <v>2476</v>
      </c>
      <c r="H139" s="220">
        <v>3922</v>
      </c>
      <c r="I139" s="217" t="s">
        <v>702</v>
      </c>
      <c r="J139" s="217">
        <v>1</v>
      </c>
      <c r="K139" s="217"/>
      <c r="L139" s="217">
        <v>1</v>
      </c>
      <c r="M139" s="220">
        <v>154.6</v>
      </c>
      <c r="N139" s="220">
        <v>154.6</v>
      </c>
      <c r="O139" s="217" t="s">
        <v>674</v>
      </c>
      <c r="P139" s="217" t="s">
        <v>11</v>
      </c>
      <c r="Q139" s="217" t="s">
        <v>786</v>
      </c>
      <c r="R139" s="217"/>
      <c r="S139" s="217"/>
      <c r="T139" s="21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7">
        <f t="shared" ca="1" si="54"/>
        <v>1</v>
      </c>
      <c r="V139" s="217">
        <f t="shared" ca="1" si="55"/>
        <v>0</v>
      </c>
      <c r="W139" s="217"/>
      <c r="X139" s="217"/>
      <c r="Y139" s="217"/>
      <c r="Z139" s="217"/>
      <c r="AA139" s="217"/>
      <c r="AB139" s="221"/>
      <c r="AC139" s="220">
        <v>2.6829999999999998</v>
      </c>
      <c r="AD139" s="217"/>
      <c r="AE139" s="220"/>
      <c r="AF139" s="220"/>
      <c r="AG139" s="223"/>
      <c r="AH139" s="223"/>
      <c r="AI139" s="223"/>
      <c r="AJ139" s="224" t="s">
        <v>677</v>
      </c>
      <c r="AK139" s="223"/>
      <c r="AL139" s="225"/>
      <c r="AM139" s="223"/>
      <c r="AN139" s="223"/>
      <c r="AO139" s="223"/>
      <c r="AP139" s="223"/>
      <c r="AQ139" s="223"/>
      <c r="AR139" s="223"/>
      <c r="AS139" s="223"/>
      <c r="AT139" s="223"/>
      <c r="AU139" s="217">
        <v>0</v>
      </c>
      <c r="AV139" s="217">
        <v>1</v>
      </c>
      <c r="AW139" s="217">
        <v>0</v>
      </c>
      <c r="AX139" s="217">
        <v>0</v>
      </c>
      <c r="AY139" s="217">
        <v>0</v>
      </c>
      <c r="AZ139" s="217">
        <v>0</v>
      </c>
      <c r="BA139" s="217">
        <v>0</v>
      </c>
      <c r="BB139" s="217" t="s">
        <v>692</v>
      </c>
      <c r="BC139" s="217"/>
      <c r="BD139" s="217"/>
      <c r="BE139" s="212" t="s">
        <v>3026</v>
      </c>
      <c r="BF139" s="217">
        <v>1</v>
      </c>
      <c r="BG139" s="230">
        <v>46240</v>
      </c>
      <c r="BH139" s="212">
        <f t="shared" si="56"/>
        <v>0</v>
      </c>
      <c r="BI139" s="212" t="s">
        <v>2478</v>
      </c>
      <c r="BJ139" s="217">
        <v>1</v>
      </c>
      <c r="BK139" s="231">
        <v>46240</v>
      </c>
      <c r="BL139" s="226"/>
      <c r="BM139" s="226"/>
      <c r="BN139" s="227"/>
      <c r="BO139" s="226"/>
      <c r="BP139" s="226"/>
      <c r="BQ139" s="226"/>
      <c r="BR139" s="226"/>
      <c r="BS139" s="226"/>
      <c r="BT139" s="227"/>
      <c r="BU139" s="226"/>
      <c r="BV139" s="226"/>
      <c r="BW139" s="226"/>
      <c r="BX139" s="226"/>
      <c r="BY139" s="226"/>
      <c r="BZ139" s="227"/>
      <c r="CA139" s="226"/>
      <c r="CB139" s="226"/>
      <c r="CC139" s="226"/>
      <c r="CD139" s="226"/>
      <c r="CE139" s="226"/>
      <c r="CF139" s="227"/>
      <c r="CG139" s="226"/>
      <c r="CH139" s="226"/>
      <c r="CI139" s="226"/>
      <c r="CJ139" s="212">
        <f t="shared" si="57"/>
        <v>0</v>
      </c>
    </row>
    <row r="140" spans="1:88" ht="13.5" customHeight="1">
      <c r="A140" s="217">
        <v>131</v>
      </c>
      <c r="B140" s="217" t="s">
        <v>3518</v>
      </c>
      <c r="C140" s="217" t="s">
        <v>3519</v>
      </c>
      <c r="D140" s="218" t="s">
        <v>2520</v>
      </c>
      <c r="E140" s="217" t="s">
        <v>3441</v>
      </c>
      <c r="F140" s="217" t="s">
        <v>3215</v>
      </c>
      <c r="G140" s="218" t="s">
        <v>2476</v>
      </c>
      <c r="H140" s="220">
        <v>3923</v>
      </c>
      <c r="I140" s="217" t="s">
        <v>702</v>
      </c>
      <c r="J140" s="217">
        <v>1</v>
      </c>
      <c r="K140" s="217"/>
      <c r="L140" s="217">
        <v>1</v>
      </c>
      <c r="M140" s="220">
        <v>154.6</v>
      </c>
      <c r="N140" s="220">
        <v>154.6</v>
      </c>
      <c r="O140" s="217" t="s">
        <v>674</v>
      </c>
      <c r="P140" s="217" t="s">
        <v>11</v>
      </c>
      <c r="Q140" s="217" t="s">
        <v>786</v>
      </c>
      <c r="R140" s="217"/>
      <c r="S140" s="217"/>
      <c r="T140" s="21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7">
        <f t="shared" ca="1" si="54"/>
        <v>1</v>
      </c>
      <c r="V140" s="217">
        <f t="shared" ca="1" si="55"/>
        <v>0</v>
      </c>
      <c r="W140" s="217"/>
      <c r="X140" s="217"/>
      <c r="Y140" s="217"/>
      <c r="Z140" s="217"/>
      <c r="AA140" s="217"/>
      <c r="AB140" s="221"/>
      <c r="AC140" s="220">
        <v>2.6840000000000002</v>
      </c>
      <c r="AD140" s="217"/>
      <c r="AE140" s="220"/>
      <c r="AF140" s="220"/>
      <c r="AG140" s="223"/>
      <c r="AH140" s="223"/>
      <c r="AI140" s="223"/>
      <c r="AJ140" s="224" t="s">
        <v>677</v>
      </c>
      <c r="AK140" s="223"/>
      <c r="AL140" s="225"/>
      <c r="AM140" s="223"/>
      <c r="AN140" s="223"/>
      <c r="AO140" s="223"/>
      <c r="AP140" s="223"/>
      <c r="AQ140" s="223"/>
      <c r="AR140" s="223"/>
      <c r="AS140" s="223"/>
      <c r="AT140" s="223"/>
      <c r="AU140" s="217">
        <v>0</v>
      </c>
      <c r="AV140" s="217">
        <v>1</v>
      </c>
      <c r="AW140" s="217">
        <v>0</v>
      </c>
      <c r="AX140" s="217">
        <v>0</v>
      </c>
      <c r="AY140" s="217">
        <v>0</v>
      </c>
      <c r="AZ140" s="217">
        <v>0</v>
      </c>
      <c r="BA140" s="217">
        <v>0</v>
      </c>
      <c r="BB140" s="217" t="s">
        <v>692</v>
      </c>
      <c r="BC140" s="217"/>
      <c r="BD140" s="217"/>
      <c r="BE140" s="212" t="s">
        <v>3026</v>
      </c>
      <c r="BF140" s="217">
        <v>1</v>
      </c>
      <c r="BG140" s="230">
        <v>46240</v>
      </c>
      <c r="BH140" s="212">
        <f t="shared" si="56"/>
        <v>0</v>
      </c>
      <c r="BI140" s="212" t="s">
        <v>2478</v>
      </c>
      <c r="BJ140" s="217">
        <v>1</v>
      </c>
      <c r="BK140" s="231">
        <v>46240</v>
      </c>
      <c r="BL140" s="226"/>
      <c r="BM140" s="226"/>
      <c r="BN140" s="227"/>
      <c r="BO140" s="226"/>
      <c r="BP140" s="226"/>
      <c r="BQ140" s="226"/>
      <c r="BR140" s="226"/>
      <c r="BS140" s="226"/>
      <c r="BT140" s="227"/>
      <c r="BU140" s="226"/>
      <c r="BV140" s="226"/>
      <c r="BW140" s="226"/>
      <c r="BX140" s="226"/>
      <c r="BY140" s="226"/>
      <c r="BZ140" s="227"/>
      <c r="CA140" s="226"/>
      <c r="CB140" s="226"/>
      <c r="CC140" s="226"/>
      <c r="CD140" s="226"/>
      <c r="CE140" s="226"/>
      <c r="CF140" s="227"/>
      <c r="CG140" s="226"/>
      <c r="CH140" s="226"/>
      <c r="CI140" s="226"/>
      <c r="CJ140" s="212">
        <f t="shared" si="57"/>
        <v>0</v>
      </c>
    </row>
    <row r="141" spans="1:88" ht="13.5" customHeight="1">
      <c r="A141" s="217">
        <v>132</v>
      </c>
      <c r="B141" s="217" t="s">
        <v>3518</v>
      </c>
      <c r="C141" s="217" t="s">
        <v>3519</v>
      </c>
      <c r="D141" s="218" t="s">
        <v>2588</v>
      </c>
      <c r="E141" s="217" t="s">
        <v>3507</v>
      </c>
      <c r="F141" s="217" t="s">
        <v>3216</v>
      </c>
      <c r="G141" s="218" t="s">
        <v>2698</v>
      </c>
      <c r="H141" s="220">
        <v>4416</v>
      </c>
      <c r="I141" s="217" t="s">
        <v>702</v>
      </c>
      <c r="J141" s="217">
        <v>3</v>
      </c>
      <c r="K141" s="217"/>
      <c r="L141" s="217">
        <v>3</v>
      </c>
      <c r="M141" s="220">
        <v>553.4</v>
      </c>
      <c r="N141" s="220">
        <v>1660.3</v>
      </c>
      <c r="O141" s="217" t="s">
        <v>674</v>
      </c>
      <c r="P141" s="217" t="s">
        <v>13</v>
      </c>
      <c r="Q141" s="217" t="s">
        <v>786</v>
      </c>
      <c r="R141" s="217"/>
      <c r="S141" s="217"/>
      <c r="T141" s="21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7">
        <f t="shared" ca="1" si="54"/>
        <v>3</v>
      </c>
      <c r="V141" s="217">
        <f t="shared" ca="1" si="55"/>
        <v>0</v>
      </c>
      <c r="W141" s="217"/>
      <c r="X141" s="217"/>
      <c r="Y141" s="217"/>
      <c r="Z141" s="217"/>
      <c r="AA141" s="217"/>
      <c r="AB141" s="221"/>
      <c r="AC141" s="220">
        <v>53.189</v>
      </c>
      <c r="AD141" s="217"/>
      <c r="AE141" s="220"/>
      <c r="AF141" s="220"/>
      <c r="AG141" s="223"/>
      <c r="AH141" s="223"/>
      <c r="AI141" s="223"/>
      <c r="AJ141" s="224" t="s">
        <v>677</v>
      </c>
      <c r="AK141" s="223"/>
      <c r="AL141" s="225"/>
      <c r="AM141" s="223"/>
      <c r="AN141" s="223"/>
      <c r="AO141" s="223"/>
      <c r="AP141" s="223"/>
      <c r="AQ141" s="223"/>
      <c r="AR141" s="223"/>
      <c r="AS141" s="223"/>
      <c r="AT141" s="223"/>
      <c r="AU141" s="217">
        <v>0</v>
      </c>
      <c r="AV141" s="217">
        <v>1</v>
      </c>
      <c r="AW141" s="217">
        <v>0</v>
      </c>
      <c r="AX141" s="217">
        <v>1</v>
      </c>
      <c r="AY141" s="217">
        <v>0</v>
      </c>
      <c r="AZ141" s="217">
        <v>0</v>
      </c>
      <c r="BA141" s="217">
        <v>0</v>
      </c>
      <c r="BB141" s="217" t="s">
        <v>692</v>
      </c>
      <c r="BC141" s="217"/>
      <c r="BD141" s="217"/>
      <c r="BE141" s="212" t="s">
        <v>3068</v>
      </c>
      <c r="BF141" s="217">
        <v>3</v>
      </c>
      <c r="BG141" s="230">
        <v>46240</v>
      </c>
      <c r="BH141" s="212">
        <f t="shared" si="56"/>
        <v>0</v>
      </c>
      <c r="BI141" s="212" t="s">
        <v>2529</v>
      </c>
      <c r="BJ141" s="217">
        <v>3</v>
      </c>
      <c r="BK141" s="231">
        <v>46240</v>
      </c>
      <c r="BL141" s="226"/>
      <c r="BM141" s="226"/>
      <c r="BN141" s="227"/>
      <c r="BO141" s="226"/>
      <c r="BP141" s="226"/>
      <c r="BQ141" s="226"/>
      <c r="BR141" s="226"/>
      <c r="BS141" s="226"/>
      <c r="BT141" s="227"/>
      <c r="BU141" s="226"/>
      <c r="BV141" s="226"/>
      <c r="BW141" s="226"/>
      <c r="BX141" s="226"/>
      <c r="BY141" s="226"/>
      <c r="BZ141" s="227"/>
      <c r="CA141" s="226"/>
      <c r="CB141" s="226"/>
      <c r="CC141" s="226"/>
      <c r="CD141" s="226"/>
      <c r="CE141" s="226"/>
      <c r="CF141" s="227"/>
      <c r="CG141" s="226"/>
      <c r="CH141" s="226"/>
      <c r="CI141" s="226"/>
      <c r="CJ141" s="212">
        <f t="shared" si="57"/>
        <v>0</v>
      </c>
    </row>
    <row r="142" spans="1:88" ht="13.5" customHeight="1">
      <c r="A142" s="217">
        <v>133</v>
      </c>
      <c r="B142" s="217" t="s">
        <v>3518</v>
      </c>
      <c r="C142" s="217" t="s">
        <v>3519</v>
      </c>
      <c r="D142" s="218" t="s">
        <v>2588</v>
      </c>
      <c r="E142" s="217" t="s">
        <v>3520</v>
      </c>
      <c r="F142" s="217" t="s">
        <v>3217</v>
      </c>
      <c r="G142" s="218" t="s">
        <v>2698</v>
      </c>
      <c r="H142" s="220">
        <v>4416</v>
      </c>
      <c r="I142" s="217" t="s">
        <v>702</v>
      </c>
      <c r="J142" s="217">
        <v>1</v>
      </c>
      <c r="K142" s="217"/>
      <c r="L142" s="217">
        <v>1</v>
      </c>
      <c r="M142" s="220">
        <v>553.6</v>
      </c>
      <c r="N142" s="220">
        <v>553.6</v>
      </c>
      <c r="O142" s="217" t="s">
        <v>674</v>
      </c>
      <c r="P142" s="217" t="s">
        <v>13</v>
      </c>
      <c r="Q142" s="217" t="s">
        <v>786</v>
      </c>
      <c r="R142" s="217"/>
      <c r="S142" s="217"/>
      <c r="T142" s="21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7">
        <f t="shared" ca="1" si="54"/>
        <v>1</v>
      </c>
      <c r="V142" s="217">
        <f t="shared" ca="1" si="55"/>
        <v>0</v>
      </c>
      <c r="W142" s="217"/>
      <c r="X142" s="217"/>
      <c r="Y142" s="217"/>
      <c r="Z142" s="217"/>
      <c r="AA142" s="217"/>
      <c r="AB142" s="221"/>
      <c r="AC142" s="220">
        <v>17.733000000000001</v>
      </c>
      <c r="AD142" s="217"/>
      <c r="AE142" s="220"/>
      <c r="AF142" s="220"/>
      <c r="AG142" s="223"/>
      <c r="AH142" s="223"/>
      <c r="AI142" s="223"/>
      <c r="AJ142" s="224" t="s">
        <v>677</v>
      </c>
      <c r="AK142" s="223"/>
      <c r="AL142" s="225"/>
      <c r="AM142" s="223"/>
      <c r="AN142" s="223"/>
      <c r="AO142" s="223"/>
      <c r="AP142" s="223"/>
      <c r="AQ142" s="223"/>
      <c r="AR142" s="223"/>
      <c r="AS142" s="223"/>
      <c r="AT142" s="223"/>
      <c r="AU142" s="217">
        <v>0</v>
      </c>
      <c r="AV142" s="217">
        <v>1</v>
      </c>
      <c r="AW142" s="217">
        <v>0</v>
      </c>
      <c r="AX142" s="217">
        <v>1</v>
      </c>
      <c r="AY142" s="217">
        <v>0</v>
      </c>
      <c r="AZ142" s="217">
        <v>0</v>
      </c>
      <c r="BA142" s="217">
        <v>0</v>
      </c>
      <c r="BB142" s="217" t="s">
        <v>692</v>
      </c>
      <c r="BC142" s="217"/>
      <c r="BD142" s="217"/>
      <c r="BE142" s="212" t="s">
        <v>3068</v>
      </c>
      <c r="BF142" s="217">
        <v>1</v>
      </c>
      <c r="BG142" s="230">
        <v>46240</v>
      </c>
      <c r="BH142" s="212">
        <f t="shared" si="56"/>
        <v>0</v>
      </c>
      <c r="BI142" s="212" t="s">
        <v>2529</v>
      </c>
      <c r="BJ142" s="217">
        <v>1</v>
      </c>
      <c r="BK142" s="231">
        <v>46240</v>
      </c>
      <c r="BL142" s="226"/>
      <c r="BM142" s="226"/>
      <c r="BN142" s="227"/>
      <c r="BO142" s="226"/>
      <c r="BP142" s="226"/>
      <c r="BQ142" s="226"/>
      <c r="BR142" s="226"/>
      <c r="BS142" s="226"/>
      <c r="BT142" s="227"/>
      <c r="BU142" s="226"/>
      <c r="BV142" s="226"/>
      <c r="BW142" s="226"/>
      <c r="BX142" s="226"/>
      <c r="BY142" s="226"/>
      <c r="BZ142" s="227"/>
      <c r="CA142" s="226"/>
      <c r="CB142" s="226"/>
      <c r="CC142" s="226"/>
      <c r="CD142" s="226"/>
      <c r="CE142" s="226"/>
      <c r="CF142" s="227"/>
      <c r="CG142" s="226"/>
      <c r="CH142" s="226"/>
      <c r="CI142" s="226"/>
      <c r="CJ142" s="212">
        <f t="shared" si="57"/>
        <v>0</v>
      </c>
    </row>
    <row r="143" spans="1:88" ht="13.5" customHeight="1">
      <c r="A143" s="217">
        <v>134</v>
      </c>
      <c r="B143" s="217" t="s">
        <v>3518</v>
      </c>
      <c r="C143" s="217" t="s">
        <v>3519</v>
      </c>
      <c r="D143" s="218" t="s">
        <v>2588</v>
      </c>
      <c r="E143" s="217" t="s">
        <v>3502</v>
      </c>
      <c r="F143" s="217" t="s">
        <v>3218</v>
      </c>
      <c r="G143" s="218" t="s">
        <v>2702</v>
      </c>
      <c r="H143" s="220">
        <v>4416</v>
      </c>
      <c r="I143" s="217" t="s">
        <v>702</v>
      </c>
      <c r="J143" s="217">
        <v>1</v>
      </c>
      <c r="K143" s="217"/>
      <c r="L143" s="217">
        <v>1</v>
      </c>
      <c r="M143" s="220">
        <v>490.8</v>
      </c>
      <c r="N143" s="220">
        <v>490.8</v>
      </c>
      <c r="O143" s="217" t="s">
        <v>674</v>
      </c>
      <c r="P143" s="217" t="s">
        <v>13</v>
      </c>
      <c r="Q143" s="217" t="s">
        <v>786</v>
      </c>
      <c r="R143" s="217"/>
      <c r="S143" s="217"/>
      <c r="T143" s="21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7">
        <f t="shared" ca="1" si="54"/>
        <v>1</v>
      </c>
      <c r="V143" s="217">
        <f t="shared" ca="1" si="55"/>
        <v>0</v>
      </c>
      <c r="W143" s="217"/>
      <c r="X143" s="217"/>
      <c r="Y143" s="217"/>
      <c r="Z143" s="217"/>
      <c r="AA143" s="217"/>
      <c r="AB143" s="221"/>
      <c r="AC143" s="220">
        <v>15.73</v>
      </c>
      <c r="AD143" s="235" t="s">
        <v>3428</v>
      </c>
      <c r="AE143" s="220"/>
      <c r="AF143" s="220"/>
      <c r="AG143" s="223"/>
      <c r="AH143" s="223"/>
      <c r="AI143" s="223"/>
      <c r="AJ143" s="224" t="s">
        <v>677</v>
      </c>
      <c r="AK143" s="223"/>
      <c r="AL143" s="225"/>
      <c r="AM143" s="223"/>
      <c r="AN143" s="223"/>
      <c r="AO143" s="223"/>
      <c r="AP143" s="223"/>
      <c r="AQ143" s="223"/>
      <c r="AR143" s="223"/>
      <c r="AS143" s="223"/>
      <c r="AT143" s="223"/>
      <c r="AU143" s="217">
        <v>0</v>
      </c>
      <c r="AV143" s="217">
        <v>1</v>
      </c>
      <c r="AW143" s="217">
        <v>0</v>
      </c>
      <c r="AX143" s="217">
        <v>1</v>
      </c>
      <c r="AY143" s="217">
        <v>0</v>
      </c>
      <c r="AZ143" s="217">
        <v>0</v>
      </c>
      <c r="BA143" s="217">
        <v>0</v>
      </c>
      <c r="BB143" s="217" t="s">
        <v>692</v>
      </c>
      <c r="BC143" s="217"/>
      <c r="BD143" s="217"/>
      <c r="BE143" s="212" t="s">
        <v>3068</v>
      </c>
      <c r="BF143" s="217">
        <v>1</v>
      </c>
      <c r="BG143" s="230">
        <v>46240</v>
      </c>
      <c r="BH143" s="212">
        <f t="shared" si="56"/>
        <v>0</v>
      </c>
      <c r="BI143" s="212" t="s">
        <v>2529</v>
      </c>
      <c r="BJ143" s="217">
        <v>1</v>
      </c>
      <c r="BK143" s="231">
        <v>46240</v>
      </c>
      <c r="BL143" s="226"/>
      <c r="BM143" s="226"/>
      <c r="BN143" s="227"/>
      <c r="BO143" s="226"/>
      <c r="BP143" s="226"/>
      <c r="BQ143" s="226"/>
      <c r="BR143" s="226"/>
      <c r="BS143" s="226"/>
      <c r="BT143" s="227"/>
      <c r="BU143" s="226"/>
      <c r="BV143" s="226"/>
      <c r="BW143" s="226"/>
      <c r="BX143" s="226"/>
      <c r="BY143" s="226"/>
      <c r="BZ143" s="227"/>
      <c r="CA143" s="226"/>
      <c r="CB143" s="226"/>
      <c r="CC143" s="226"/>
      <c r="CD143" s="226"/>
      <c r="CE143" s="226"/>
      <c r="CF143" s="227"/>
      <c r="CG143" s="226"/>
      <c r="CH143" s="226"/>
      <c r="CI143" s="226"/>
      <c r="CJ143" s="212">
        <f t="shared" si="57"/>
        <v>0</v>
      </c>
    </row>
    <row r="144" spans="1:88" ht="13.5" customHeight="1">
      <c r="A144" s="214">
        <v>135</v>
      </c>
      <c r="B144" s="214" t="s">
        <v>3521</v>
      </c>
      <c r="C144" s="214" t="s">
        <v>3522</v>
      </c>
      <c r="D144" s="215" t="s">
        <v>2588</v>
      </c>
      <c r="E144" s="214"/>
      <c r="F144" s="214"/>
      <c r="G144" s="215" t="s">
        <v>3497</v>
      </c>
      <c r="H144" s="214"/>
      <c r="I144" s="214"/>
      <c r="J144" s="214"/>
      <c r="K144" s="214">
        <v>1</v>
      </c>
      <c r="L144" s="214"/>
      <c r="M144" s="216">
        <v>3129.9</v>
      </c>
      <c r="N144" s="216">
        <v>3129.9</v>
      </c>
      <c r="O144" s="214" t="s">
        <v>674</v>
      </c>
      <c r="P144" s="214"/>
      <c r="Q144" s="214"/>
      <c r="R144" s="214" t="s">
        <v>3951</v>
      </c>
      <c r="S144" s="214"/>
      <c r="T144" s="214"/>
      <c r="U144" s="214"/>
      <c r="V144" s="214"/>
      <c r="W144" s="214">
        <f ca="1">_xlfn.MINIFS(V:V,C:C,C144,AE:AE,"",AB:AB,"")</f>
        <v>0</v>
      </c>
      <c r="X144" s="214">
        <f ca="1">SUMIFS(T:T,C:C,C144,AE:AE,"")/SUMIFS(L:L,C:C,C144,AE:AE,"",AB:AB,"")</f>
        <v>0.16666666666666666</v>
      </c>
      <c r="Y144" s="214"/>
      <c r="Z144" s="214"/>
      <c r="AA144" s="214"/>
      <c r="AB144" s="216"/>
      <c r="AC144" s="216">
        <v>91.131</v>
      </c>
      <c r="AD144" s="235" t="s">
        <v>3428</v>
      </c>
      <c r="AE144" s="214" t="s">
        <v>675</v>
      </c>
      <c r="AF144" s="214" t="s">
        <v>676</v>
      </c>
      <c r="AG144" s="214"/>
      <c r="AH144" s="214"/>
      <c r="AI144" s="214"/>
      <c r="AJ144" s="214" t="s">
        <v>677</v>
      </c>
      <c r="AK144" s="214"/>
      <c r="AL144" s="229" t="s">
        <v>698</v>
      </c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214"/>
      <c r="AW144" s="214"/>
      <c r="AX144" s="214"/>
      <c r="AY144" s="214"/>
      <c r="AZ144" s="214"/>
      <c r="BA144" s="214"/>
      <c r="BB144" s="214" t="s">
        <v>692</v>
      </c>
      <c r="BC144" s="214"/>
      <c r="BD144" s="214"/>
      <c r="BE144" s="214"/>
      <c r="BF144" s="214"/>
      <c r="BG144" s="214"/>
      <c r="BH144" s="214"/>
      <c r="BI144" s="214"/>
      <c r="BJ144" s="214"/>
      <c r="BK144" s="214"/>
      <c r="BL144" s="214"/>
      <c r="BM144" s="214"/>
      <c r="BN144" s="214"/>
      <c r="BO144" s="214"/>
      <c r="BP144" s="214"/>
      <c r="BQ144" s="214"/>
      <c r="BR144" s="214"/>
      <c r="BS144" s="214"/>
      <c r="BT144" s="214"/>
      <c r="BU144" s="214"/>
      <c r="BV144" s="214"/>
      <c r="BW144" s="214"/>
      <c r="BX144" s="214"/>
      <c r="BY144" s="214"/>
      <c r="BZ144" s="214"/>
      <c r="CA144" s="214"/>
      <c r="CB144" s="214"/>
      <c r="CC144" s="214"/>
      <c r="CD144" s="214"/>
      <c r="CE144" s="214"/>
      <c r="CF144" s="214"/>
      <c r="CG144" s="214"/>
      <c r="CH144" s="214"/>
      <c r="CI144" s="214"/>
      <c r="CJ144" s="214"/>
    </row>
    <row r="145" spans="1:88" ht="13.5" customHeight="1">
      <c r="A145" s="217">
        <v>136</v>
      </c>
      <c r="B145" s="217" t="s">
        <v>3521</v>
      </c>
      <c r="C145" s="217" t="s">
        <v>3522</v>
      </c>
      <c r="D145" s="218" t="s">
        <v>2477</v>
      </c>
      <c r="E145" s="217" t="s">
        <v>3429</v>
      </c>
      <c r="F145" s="217" t="s">
        <v>3219</v>
      </c>
      <c r="G145" s="218" t="s">
        <v>2476</v>
      </c>
      <c r="H145" s="220">
        <v>3923</v>
      </c>
      <c r="I145" s="217" t="s">
        <v>702</v>
      </c>
      <c r="J145" s="217">
        <v>1</v>
      </c>
      <c r="K145" s="217"/>
      <c r="L145" s="217">
        <v>1</v>
      </c>
      <c r="M145" s="220">
        <v>154.6</v>
      </c>
      <c r="N145" s="220">
        <v>154.6</v>
      </c>
      <c r="O145" s="217" t="s">
        <v>674</v>
      </c>
      <c r="P145" s="217" t="s">
        <v>11</v>
      </c>
      <c r="Q145" s="217" t="s">
        <v>786</v>
      </c>
      <c r="R145" s="217"/>
      <c r="S145" s="217"/>
      <c r="T145" s="21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7">
        <f t="shared" ref="U145:U155" ca="1" si="58">+L145-T145</f>
        <v>1</v>
      </c>
      <c r="V145" s="217">
        <f t="shared" ref="V145:V155" ca="1" si="59">ROUNDDOWN(T145/J145,0)</f>
        <v>0</v>
      </c>
      <c r="W145" s="217"/>
      <c r="X145" s="217"/>
      <c r="Y145" s="217"/>
      <c r="Z145" s="217"/>
      <c r="AA145" s="217"/>
      <c r="AB145" s="221"/>
      <c r="AC145" s="220">
        <v>2.6840000000000002</v>
      </c>
      <c r="AD145" s="217"/>
      <c r="AE145" s="220"/>
      <c r="AF145" s="220"/>
      <c r="AG145" s="223"/>
      <c r="AH145" s="223"/>
      <c r="AI145" s="223"/>
      <c r="AJ145" s="224" t="s">
        <v>677</v>
      </c>
      <c r="AK145" s="223"/>
      <c r="AL145" s="225"/>
      <c r="AM145" s="223"/>
      <c r="AN145" s="223"/>
      <c r="AO145" s="223"/>
      <c r="AP145" s="223"/>
      <c r="AQ145" s="223"/>
      <c r="AR145" s="223"/>
      <c r="AS145" s="223"/>
      <c r="AT145" s="223"/>
      <c r="AU145" s="217">
        <v>0</v>
      </c>
      <c r="AV145" s="217">
        <v>1</v>
      </c>
      <c r="AW145" s="217">
        <v>0</v>
      </c>
      <c r="AX145" s="217">
        <v>0</v>
      </c>
      <c r="AY145" s="217">
        <v>0</v>
      </c>
      <c r="AZ145" s="217">
        <v>0</v>
      </c>
      <c r="BA145" s="217">
        <v>0</v>
      </c>
      <c r="BB145" s="217" t="s">
        <v>692</v>
      </c>
      <c r="BC145" s="217"/>
      <c r="BD145" s="217"/>
      <c r="BE145" s="212" t="s">
        <v>3026</v>
      </c>
      <c r="BF145" s="217">
        <v>1</v>
      </c>
      <c r="BG145" s="230">
        <v>46240</v>
      </c>
      <c r="BH145" s="212">
        <f t="shared" ref="BH145:BH155" si="60">+L145-BF145</f>
        <v>0</v>
      </c>
      <c r="BI145" s="212" t="s">
        <v>2478</v>
      </c>
      <c r="BJ145" s="217">
        <v>1</v>
      </c>
      <c r="BK145" s="231">
        <v>46240</v>
      </c>
      <c r="BL145" s="226"/>
      <c r="BM145" s="226"/>
      <c r="BN145" s="227"/>
      <c r="BO145" s="226"/>
      <c r="BP145" s="226"/>
      <c r="BQ145" s="226"/>
      <c r="BR145" s="226"/>
      <c r="BS145" s="226"/>
      <c r="BT145" s="227"/>
      <c r="BU145" s="226"/>
      <c r="BV145" s="226"/>
      <c r="BW145" s="226"/>
      <c r="BX145" s="226"/>
      <c r="BY145" s="226"/>
      <c r="BZ145" s="227"/>
      <c r="CA145" s="226"/>
      <c r="CB145" s="226"/>
      <c r="CC145" s="226"/>
      <c r="CD145" s="226"/>
      <c r="CE145" s="226"/>
      <c r="CF145" s="227"/>
      <c r="CG145" s="226"/>
      <c r="CH145" s="226"/>
      <c r="CI145" s="226"/>
      <c r="CJ145" s="212">
        <f t="shared" ref="CJ145:CJ155" si="61">+L145-BJ145</f>
        <v>0</v>
      </c>
    </row>
    <row r="146" spans="1:88" ht="13.5" customHeight="1">
      <c r="A146" s="217">
        <v>137</v>
      </c>
      <c r="B146" s="217" t="s">
        <v>3521</v>
      </c>
      <c r="C146" s="217" t="s">
        <v>3522</v>
      </c>
      <c r="D146" s="218" t="s">
        <v>2477</v>
      </c>
      <c r="E146" s="217" t="s">
        <v>3430</v>
      </c>
      <c r="F146" s="217" t="s">
        <v>3221</v>
      </c>
      <c r="G146" s="218" t="s">
        <v>2476</v>
      </c>
      <c r="H146" s="220">
        <v>3922</v>
      </c>
      <c r="I146" s="217" t="s">
        <v>702</v>
      </c>
      <c r="J146" s="217">
        <v>1</v>
      </c>
      <c r="K146" s="217"/>
      <c r="L146" s="217">
        <v>1</v>
      </c>
      <c r="M146" s="220">
        <v>154.6</v>
      </c>
      <c r="N146" s="220">
        <v>154.6</v>
      </c>
      <c r="O146" s="217" t="s">
        <v>674</v>
      </c>
      <c r="P146" s="217" t="s">
        <v>11</v>
      </c>
      <c r="Q146" s="217" t="s">
        <v>786</v>
      </c>
      <c r="R146" s="217"/>
      <c r="S146" s="217"/>
      <c r="T146" s="21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7">
        <f t="shared" ca="1" si="58"/>
        <v>1</v>
      </c>
      <c r="V146" s="217">
        <f t="shared" ca="1" si="59"/>
        <v>0</v>
      </c>
      <c r="W146" s="217"/>
      <c r="X146" s="217"/>
      <c r="Y146" s="217"/>
      <c r="Z146" s="217"/>
      <c r="AA146" s="217"/>
      <c r="AB146" s="221"/>
      <c r="AC146" s="220">
        <v>2.6829999999999998</v>
      </c>
      <c r="AD146" s="217"/>
      <c r="AE146" s="220"/>
      <c r="AF146" s="220"/>
      <c r="AG146" s="223"/>
      <c r="AH146" s="223"/>
      <c r="AI146" s="223"/>
      <c r="AJ146" s="224" t="s">
        <v>677</v>
      </c>
      <c r="AK146" s="223"/>
      <c r="AL146" s="225"/>
      <c r="AM146" s="223"/>
      <c r="AN146" s="223"/>
      <c r="AO146" s="223"/>
      <c r="AP146" s="223"/>
      <c r="AQ146" s="223"/>
      <c r="AR146" s="223"/>
      <c r="AS146" s="223"/>
      <c r="AT146" s="223"/>
      <c r="AU146" s="217">
        <v>0</v>
      </c>
      <c r="AV146" s="217">
        <v>1</v>
      </c>
      <c r="AW146" s="217">
        <v>0</v>
      </c>
      <c r="AX146" s="217">
        <v>0</v>
      </c>
      <c r="AY146" s="217">
        <v>0</v>
      </c>
      <c r="AZ146" s="217">
        <v>0</v>
      </c>
      <c r="BA146" s="217">
        <v>0</v>
      </c>
      <c r="BB146" s="217" t="s">
        <v>692</v>
      </c>
      <c r="BC146" s="217"/>
      <c r="BD146" s="217"/>
      <c r="BE146" s="212" t="s">
        <v>3026</v>
      </c>
      <c r="BF146" s="217">
        <v>1</v>
      </c>
      <c r="BG146" s="230">
        <v>46240</v>
      </c>
      <c r="BH146" s="212">
        <f t="shared" si="60"/>
        <v>0</v>
      </c>
      <c r="BI146" s="212" t="s">
        <v>2478</v>
      </c>
      <c r="BJ146" s="217">
        <v>1</v>
      </c>
      <c r="BK146" s="231">
        <v>46240</v>
      </c>
      <c r="BL146" s="226"/>
      <c r="BM146" s="226"/>
      <c r="BN146" s="227"/>
      <c r="BO146" s="226"/>
      <c r="BP146" s="226"/>
      <c r="BQ146" s="226"/>
      <c r="BR146" s="226"/>
      <c r="BS146" s="226"/>
      <c r="BT146" s="227"/>
      <c r="BU146" s="226"/>
      <c r="BV146" s="226"/>
      <c r="BW146" s="226"/>
      <c r="BX146" s="226"/>
      <c r="BY146" s="226"/>
      <c r="BZ146" s="227"/>
      <c r="CA146" s="226"/>
      <c r="CB146" s="226"/>
      <c r="CC146" s="226"/>
      <c r="CD146" s="226"/>
      <c r="CE146" s="226"/>
      <c r="CF146" s="227"/>
      <c r="CG146" s="226"/>
      <c r="CH146" s="226"/>
      <c r="CI146" s="226"/>
      <c r="CJ146" s="212">
        <f t="shared" si="61"/>
        <v>0</v>
      </c>
    </row>
    <row r="147" spans="1:88" ht="13.5" customHeight="1">
      <c r="A147" s="217">
        <v>138</v>
      </c>
      <c r="B147" s="217" t="s">
        <v>3521</v>
      </c>
      <c r="C147" s="217" t="s">
        <v>3522</v>
      </c>
      <c r="D147" s="218" t="s">
        <v>2520</v>
      </c>
      <c r="E147" s="217" t="s">
        <v>3523</v>
      </c>
      <c r="F147" s="217" t="s">
        <v>3220</v>
      </c>
      <c r="G147" s="218" t="s">
        <v>2476</v>
      </c>
      <c r="H147" s="220">
        <v>3490</v>
      </c>
      <c r="I147" s="217" t="s">
        <v>702</v>
      </c>
      <c r="J147" s="217">
        <v>1</v>
      </c>
      <c r="K147" s="217"/>
      <c r="L147" s="217">
        <v>1</v>
      </c>
      <c r="M147" s="220">
        <v>137.6</v>
      </c>
      <c r="N147" s="220">
        <v>137.6</v>
      </c>
      <c r="O147" s="217" t="s">
        <v>674</v>
      </c>
      <c r="P147" s="217" t="s">
        <v>11</v>
      </c>
      <c r="Q147" s="217" t="s">
        <v>786</v>
      </c>
      <c r="R147" s="217"/>
      <c r="S147" s="217"/>
      <c r="T147" s="21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7">
        <f t="shared" ca="1" si="58"/>
        <v>1</v>
      </c>
      <c r="V147" s="217">
        <f t="shared" ca="1" si="59"/>
        <v>0</v>
      </c>
      <c r="W147" s="217"/>
      <c r="X147" s="217"/>
      <c r="Y147" s="217"/>
      <c r="Z147" s="217"/>
      <c r="AA147" s="217"/>
      <c r="AB147" s="221"/>
      <c r="AC147" s="220">
        <v>2.3879999999999999</v>
      </c>
      <c r="AD147" s="217"/>
      <c r="AE147" s="220"/>
      <c r="AF147" s="220"/>
      <c r="AG147" s="223"/>
      <c r="AH147" s="223"/>
      <c r="AI147" s="223"/>
      <c r="AJ147" s="224" t="s">
        <v>677</v>
      </c>
      <c r="AK147" s="223"/>
      <c r="AL147" s="225"/>
      <c r="AM147" s="223"/>
      <c r="AN147" s="223"/>
      <c r="AO147" s="223"/>
      <c r="AP147" s="223"/>
      <c r="AQ147" s="223"/>
      <c r="AR147" s="223"/>
      <c r="AS147" s="223"/>
      <c r="AT147" s="223"/>
      <c r="AU147" s="217">
        <v>0</v>
      </c>
      <c r="AV147" s="217">
        <v>1</v>
      </c>
      <c r="AW147" s="217">
        <v>0</v>
      </c>
      <c r="AX147" s="217">
        <v>0</v>
      </c>
      <c r="AY147" s="217">
        <v>0</v>
      </c>
      <c r="AZ147" s="217">
        <v>0</v>
      </c>
      <c r="BA147" s="217">
        <v>0</v>
      </c>
      <c r="BB147" s="217" t="s">
        <v>692</v>
      </c>
      <c r="BC147" s="217"/>
      <c r="BD147" s="217"/>
      <c r="BE147" s="212" t="s">
        <v>3026</v>
      </c>
      <c r="BF147" s="217">
        <v>1</v>
      </c>
      <c r="BG147" s="230">
        <v>46240</v>
      </c>
      <c r="BH147" s="212">
        <f t="shared" si="60"/>
        <v>0</v>
      </c>
      <c r="BI147" s="212" t="s">
        <v>2478</v>
      </c>
      <c r="BJ147" s="217">
        <v>1</v>
      </c>
      <c r="BK147" s="231">
        <v>46240</v>
      </c>
      <c r="BL147" s="226"/>
      <c r="BM147" s="226"/>
      <c r="BN147" s="227"/>
      <c r="BO147" s="226"/>
      <c r="BP147" s="226"/>
      <c r="BQ147" s="226"/>
      <c r="BR147" s="226"/>
      <c r="BS147" s="226"/>
      <c r="BT147" s="227"/>
      <c r="BU147" s="226"/>
      <c r="BV147" s="226"/>
      <c r="BW147" s="226"/>
      <c r="BX147" s="226"/>
      <c r="BY147" s="226"/>
      <c r="BZ147" s="227"/>
      <c r="CA147" s="226"/>
      <c r="CB147" s="226"/>
      <c r="CC147" s="226"/>
      <c r="CD147" s="226"/>
      <c r="CE147" s="226"/>
      <c r="CF147" s="227"/>
      <c r="CG147" s="226"/>
      <c r="CH147" s="226"/>
      <c r="CI147" s="226"/>
      <c r="CJ147" s="212">
        <f t="shared" si="61"/>
        <v>0</v>
      </c>
    </row>
    <row r="148" spans="1:88" ht="13.5" customHeight="1">
      <c r="A148" s="217">
        <v>139</v>
      </c>
      <c r="B148" s="217" t="s">
        <v>3521</v>
      </c>
      <c r="C148" s="217" t="s">
        <v>3522</v>
      </c>
      <c r="D148" s="218" t="s">
        <v>2579</v>
      </c>
      <c r="E148" s="217" t="s">
        <v>789</v>
      </c>
      <c r="F148" s="217" t="s">
        <v>3222</v>
      </c>
      <c r="G148" s="218" t="s">
        <v>2578</v>
      </c>
      <c r="H148" s="220">
        <v>673</v>
      </c>
      <c r="I148" s="217" t="s">
        <v>702</v>
      </c>
      <c r="J148" s="217">
        <v>1</v>
      </c>
      <c r="K148" s="217"/>
      <c r="L148" s="217">
        <v>1</v>
      </c>
      <c r="M148" s="220">
        <v>76.2</v>
      </c>
      <c r="N148" s="220">
        <v>76.2</v>
      </c>
      <c r="O148" s="217" t="s">
        <v>674</v>
      </c>
      <c r="P148" s="217" t="s">
        <v>13</v>
      </c>
      <c r="Q148" s="217" t="s">
        <v>786</v>
      </c>
      <c r="R148" s="217"/>
      <c r="S148" s="217"/>
      <c r="T148" s="21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217">
        <f t="shared" ca="1" si="58"/>
        <v>0</v>
      </c>
      <c r="V148" s="217">
        <f t="shared" ca="1" si="59"/>
        <v>1</v>
      </c>
      <c r="W148" s="217"/>
      <c r="X148" s="217"/>
      <c r="Y148" s="217"/>
      <c r="Z148" s="217"/>
      <c r="AA148" s="217"/>
      <c r="AB148" s="221"/>
      <c r="AC148" s="220">
        <v>0.48</v>
      </c>
      <c r="AD148" s="217"/>
      <c r="AE148" s="220"/>
      <c r="AF148" s="220"/>
      <c r="AG148" s="223"/>
      <c r="AH148" s="223"/>
      <c r="AI148" s="223"/>
      <c r="AJ148" s="224" t="s">
        <v>677</v>
      </c>
      <c r="AK148" s="223"/>
      <c r="AL148" s="225"/>
      <c r="AM148" s="223"/>
      <c r="AN148" s="223"/>
      <c r="AO148" s="223"/>
      <c r="AP148" s="223"/>
      <c r="AQ148" s="223"/>
      <c r="AR148" s="223"/>
      <c r="AS148" s="223"/>
      <c r="AT148" s="223"/>
      <c r="AU148" s="217">
        <v>1</v>
      </c>
      <c r="AV148" s="217">
        <v>0</v>
      </c>
      <c r="AW148" s="217">
        <v>0</v>
      </c>
      <c r="AX148" s="217">
        <v>0</v>
      </c>
      <c r="AY148" s="217">
        <v>1</v>
      </c>
      <c r="AZ148" s="217">
        <v>0</v>
      </c>
      <c r="BA148" s="217">
        <v>0</v>
      </c>
      <c r="BB148" s="217" t="s">
        <v>692</v>
      </c>
      <c r="BC148" s="217"/>
      <c r="BD148" s="217"/>
      <c r="BE148" s="232" t="s">
        <v>3102</v>
      </c>
      <c r="BF148" s="232">
        <v>1</v>
      </c>
      <c r="BG148" s="233">
        <v>46240</v>
      </c>
      <c r="BH148" s="212">
        <f t="shared" si="60"/>
        <v>0</v>
      </c>
      <c r="BI148" s="232" t="s">
        <v>2580</v>
      </c>
      <c r="BJ148" s="232">
        <v>1</v>
      </c>
      <c r="BK148" s="234">
        <v>46240</v>
      </c>
      <c r="BL148" s="226"/>
      <c r="BM148" s="226"/>
      <c r="BN148" s="227"/>
      <c r="BO148" s="226"/>
      <c r="BP148" s="226"/>
      <c r="BQ148" s="226"/>
      <c r="BR148" s="226"/>
      <c r="BS148" s="226"/>
      <c r="BT148" s="227"/>
      <c r="BU148" s="226"/>
      <c r="BV148" s="226"/>
      <c r="BW148" s="226"/>
      <c r="BX148" s="226"/>
      <c r="BY148" s="226"/>
      <c r="BZ148" s="227"/>
      <c r="CA148" s="226"/>
      <c r="CB148" s="226"/>
      <c r="CC148" s="226"/>
      <c r="CD148" s="226"/>
      <c r="CE148" s="226"/>
      <c r="CF148" s="227"/>
      <c r="CG148" s="226"/>
      <c r="CH148" s="226"/>
      <c r="CI148" s="226"/>
      <c r="CJ148" s="212">
        <f t="shared" si="61"/>
        <v>0</v>
      </c>
    </row>
    <row r="149" spans="1:88" ht="13.5" customHeight="1">
      <c r="A149" s="217">
        <v>140</v>
      </c>
      <c r="B149" s="217" t="s">
        <v>3521</v>
      </c>
      <c r="C149" s="217" t="s">
        <v>3522</v>
      </c>
      <c r="D149" s="218" t="s">
        <v>781</v>
      </c>
      <c r="E149" s="217" t="s">
        <v>1073</v>
      </c>
      <c r="F149" s="217" t="s">
        <v>3223</v>
      </c>
      <c r="G149" s="218" t="s">
        <v>2613</v>
      </c>
      <c r="H149" s="220">
        <v>815</v>
      </c>
      <c r="I149" s="217" t="s">
        <v>702</v>
      </c>
      <c r="J149" s="217">
        <v>1</v>
      </c>
      <c r="K149" s="217"/>
      <c r="L149" s="217">
        <v>1</v>
      </c>
      <c r="M149" s="220">
        <v>4.8</v>
      </c>
      <c r="N149" s="220">
        <v>4.8</v>
      </c>
      <c r="O149" s="217" t="s">
        <v>674</v>
      </c>
      <c r="P149" s="217" t="s">
        <v>13</v>
      </c>
      <c r="Q149" s="217" t="s">
        <v>703</v>
      </c>
      <c r="R149" s="217"/>
      <c r="S149" s="217"/>
      <c r="T149" s="21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7">
        <f t="shared" ca="1" si="58"/>
        <v>0</v>
      </c>
      <c r="V149" s="217">
        <f t="shared" ca="1" si="59"/>
        <v>1</v>
      </c>
      <c r="W149" s="217"/>
      <c r="X149" s="217"/>
      <c r="Y149" s="217"/>
      <c r="Z149" s="217"/>
      <c r="AA149" s="217"/>
      <c r="AB149" s="221"/>
      <c r="AC149" s="220">
        <v>0.16700000000000001</v>
      </c>
      <c r="AD149" s="217"/>
      <c r="AE149" s="220"/>
      <c r="AF149" s="220"/>
      <c r="AG149" s="223"/>
      <c r="AH149" s="223"/>
      <c r="AI149" s="223"/>
      <c r="AJ149" s="224" t="s">
        <v>677</v>
      </c>
      <c r="AK149" s="223"/>
      <c r="AL149" s="225"/>
      <c r="AM149" s="223"/>
      <c r="AN149" s="223"/>
      <c r="AO149" s="223"/>
      <c r="AP149" s="223"/>
      <c r="AQ149" s="223"/>
      <c r="AR149" s="223"/>
      <c r="AS149" s="223"/>
      <c r="AT149" s="223"/>
      <c r="AU149" s="217">
        <v>0</v>
      </c>
      <c r="AV149" s="217">
        <v>0</v>
      </c>
      <c r="AW149" s="217">
        <v>0</v>
      </c>
      <c r="AX149" s="217">
        <v>0</v>
      </c>
      <c r="AY149" s="217">
        <v>0</v>
      </c>
      <c r="AZ149" s="217">
        <v>0</v>
      </c>
      <c r="BA149" s="217">
        <v>0</v>
      </c>
      <c r="BB149" s="217" t="s">
        <v>692</v>
      </c>
      <c r="BC149" s="217"/>
      <c r="BD149" s="217"/>
      <c r="BE149" s="212" t="s">
        <v>3068</v>
      </c>
      <c r="BF149" s="217">
        <v>1</v>
      </c>
      <c r="BG149" s="230">
        <v>46240</v>
      </c>
      <c r="BH149" s="212">
        <f t="shared" si="60"/>
        <v>0</v>
      </c>
      <c r="BI149" s="212" t="s">
        <v>2529</v>
      </c>
      <c r="BJ149" s="217">
        <v>1</v>
      </c>
      <c r="BK149" s="231">
        <v>46240</v>
      </c>
      <c r="BL149" s="226"/>
      <c r="BM149" s="226"/>
      <c r="BN149" s="227"/>
      <c r="BO149" s="226"/>
      <c r="BP149" s="226"/>
      <c r="BQ149" s="226"/>
      <c r="BR149" s="226"/>
      <c r="BS149" s="226"/>
      <c r="BT149" s="227"/>
      <c r="BU149" s="226"/>
      <c r="BV149" s="226"/>
      <c r="BW149" s="226"/>
      <c r="BX149" s="226"/>
      <c r="BY149" s="226"/>
      <c r="BZ149" s="227"/>
      <c r="CA149" s="226"/>
      <c r="CB149" s="226"/>
      <c r="CC149" s="226"/>
      <c r="CD149" s="226"/>
      <c r="CE149" s="226"/>
      <c r="CF149" s="227"/>
      <c r="CG149" s="226"/>
      <c r="CH149" s="226"/>
      <c r="CI149" s="226"/>
      <c r="CJ149" s="212">
        <f t="shared" si="61"/>
        <v>0</v>
      </c>
    </row>
    <row r="150" spans="1:88" ht="13.5" customHeight="1">
      <c r="A150" s="217">
        <v>142</v>
      </c>
      <c r="B150" s="217" t="s">
        <v>3521</v>
      </c>
      <c r="C150" s="217" t="s">
        <v>3522</v>
      </c>
      <c r="D150" s="218" t="s">
        <v>2588</v>
      </c>
      <c r="E150" s="217" t="s">
        <v>3524</v>
      </c>
      <c r="F150" s="217" t="s">
        <v>3225</v>
      </c>
      <c r="G150" s="218" t="s">
        <v>2707</v>
      </c>
      <c r="H150" s="220">
        <v>4064</v>
      </c>
      <c r="I150" s="217" t="s">
        <v>702</v>
      </c>
      <c r="J150" s="217">
        <v>1</v>
      </c>
      <c r="K150" s="217"/>
      <c r="L150" s="217">
        <v>1</v>
      </c>
      <c r="M150" s="220">
        <v>433.6</v>
      </c>
      <c r="N150" s="220">
        <v>433.6</v>
      </c>
      <c r="O150" s="217" t="s">
        <v>674</v>
      </c>
      <c r="P150" s="217" t="s">
        <v>13</v>
      </c>
      <c r="Q150" s="217" t="s">
        <v>786</v>
      </c>
      <c r="R150" s="217"/>
      <c r="S150" s="217"/>
      <c r="T150" s="217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7">
        <f t="shared" ca="1" si="58"/>
        <v>1</v>
      </c>
      <c r="V150" s="217">
        <f t="shared" ca="1" si="59"/>
        <v>0</v>
      </c>
      <c r="W150" s="217"/>
      <c r="X150" s="217"/>
      <c r="Y150" s="217"/>
      <c r="Z150" s="217"/>
      <c r="AA150" s="217"/>
      <c r="AB150" s="221"/>
      <c r="AC150" s="220">
        <v>13.907999999999999</v>
      </c>
      <c r="AD150" s="217"/>
      <c r="AE150" s="220"/>
      <c r="AF150" s="220"/>
      <c r="AG150" s="223"/>
      <c r="AH150" s="223"/>
      <c r="AI150" s="223"/>
      <c r="AJ150" s="224" t="s">
        <v>677</v>
      </c>
      <c r="AK150" s="223"/>
      <c r="AL150" s="225"/>
      <c r="AM150" s="223"/>
      <c r="AN150" s="223"/>
      <c r="AO150" s="223"/>
      <c r="AP150" s="223"/>
      <c r="AQ150" s="223"/>
      <c r="AR150" s="223"/>
      <c r="AS150" s="223"/>
      <c r="AT150" s="223"/>
      <c r="AU150" s="217">
        <v>0</v>
      </c>
      <c r="AV150" s="217">
        <v>1</v>
      </c>
      <c r="AW150" s="217">
        <v>0</v>
      </c>
      <c r="AX150" s="217">
        <v>1</v>
      </c>
      <c r="AY150" s="217">
        <v>0</v>
      </c>
      <c r="AZ150" s="217">
        <v>0</v>
      </c>
      <c r="BA150" s="217">
        <v>0</v>
      </c>
      <c r="BB150" s="217" t="s">
        <v>692</v>
      </c>
      <c r="BC150" s="217"/>
      <c r="BD150" s="217"/>
      <c r="BE150" s="212" t="s">
        <v>3068</v>
      </c>
      <c r="BF150" s="217">
        <v>1</v>
      </c>
      <c r="BG150" s="230">
        <v>46240</v>
      </c>
      <c r="BH150" s="212">
        <f t="shared" si="60"/>
        <v>0</v>
      </c>
      <c r="BI150" s="212" t="s">
        <v>2529</v>
      </c>
      <c r="BJ150" s="217">
        <v>1</v>
      </c>
      <c r="BK150" s="231">
        <v>46240</v>
      </c>
      <c r="BL150" s="226"/>
      <c r="BM150" s="226"/>
      <c r="BN150" s="227"/>
      <c r="BO150" s="226"/>
      <c r="BP150" s="226"/>
      <c r="BQ150" s="226"/>
      <c r="BR150" s="226"/>
      <c r="BS150" s="226"/>
      <c r="BT150" s="227"/>
      <c r="BU150" s="226"/>
      <c r="BV150" s="226"/>
      <c r="BW150" s="226"/>
      <c r="BX150" s="226"/>
      <c r="BY150" s="226"/>
      <c r="BZ150" s="227"/>
      <c r="CA150" s="226"/>
      <c r="CB150" s="226"/>
      <c r="CC150" s="226"/>
      <c r="CD150" s="226"/>
      <c r="CE150" s="226"/>
      <c r="CF150" s="227"/>
      <c r="CG150" s="226"/>
      <c r="CH150" s="226"/>
      <c r="CI150" s="226"/>
      <c r="CJ150" s="212">
        <f t="shared" si="61"/>
        <v>0</v>
      </c>
    </row>
    <row r="151" spans="1:88" ht="13.5" customHeight="1">
      <c r="A151" s="217">
        <v>143</v>
      </c>
      <c r="B151" s="217" t="s">
        <v>3521</v>
      </c>
      <c r="C151" s="217" t="s">
        <v>3522</v>
      </c>
      <c r="D151" s="218" t="s">
        <v>2588</v>
      </c>
      <c r="E151" s="217" t="s">
        <v>3525</v>
      </c>
      <c r="F151" s="217" t="s">
        <v>3226</v>
      </c>
      <c r="G151" s="218" t="s">
        <v>2698</v>
      </c>
      <c r="H151" s="220">
        <v>4064</v>
      </c>
      <c r="I151" s="217" t="s">
        <v>702</v>
      </c>
      <c r="J151" s="217">
        <v>2</v>
      </c>
      <c r="K151" s="217"/>
      <c r="L151" s="217">
        <v>2</v>
      </c>
      <c r="M151" s="220">
        <v>510</v>
      </c>
      <c r="N151" s="220">
        <v>1020.1</v>
      </c>
      <c r="O151" s="217" t="s">
        <v>674</v>
      </c>
      <c r="P151" s="217" t="s">
        <v>13</v>
      </c>
      <c r="Q151" s="217" t="s">
        <v>786</v>
      </c>
      <c r="R151" s="217"/>
      <c r="S151" s="217"/>
      <c r="T151" s="21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7">
        <f t="shared" ca="1" si="58"/>
        <v>2</v>
      </c>
      <c r="V151" s="217">
        <f t="shared" ca="1" si="59"/>
        <v>0</v>
      </c>
      <c r="W151" s="217"/>
      <c r="X151" s="217"/>
      <c r="Y151" s="217"/>
      <c r="Z151" s="217"/>
      <c r="AA151" s="217"/>
      <c r="AB151" s="221"/>
      <c r="AC151" s="220">
        <v>32.697000000000003</v>
      </c>
      <c r="AD151" s="217"/>
      <c r="AE151" s="220"/>
      <c r="AF151" s="220"/>
      <c r="AG151" s="223"/>
      <c r="AH151" s="223"/>
      <c r="AI151" s="223"/>
      <c r="AJ151" s="224" t="s">
        <v>677</v>
      </c>
      <c r="AK151" s="223"/>
      <c r="AL151" s="225"/>
      <c r="AM151" s="223"/>
      <c r="AN151" s="223"/>
      <c r="AO151" s="223"/>
      <c r="AP151" s="223"/>
      <c r="AQ151" s="223"/>
      <c r="AR151" s="223"/>
      <c r="AS151" s="223"/>
      <c r="AT151" s="223"/>
      <c r="AU151" s="217">
        <v>0</v>
      </c>
      <c r="AV151" s="217">
        <v>1</v>
      </c>
      <c r="AW151" s="217">
        <v>0</v>
      </c>
      <c r="AX151" s="217">
        <v>1</v>
      </c>
      <c r="AY151" s="217">
        <v>0</v>
      </c>
      <c r="AZ151" s="217">
        <v>0</v>
      </c>
      <c r="BA151" s="217">
        <v>0</v>
      </c>
      <c r="BB151" s="217" t="s">
        <v>692</v>
      </c>
      <c r="BC151" s="217"/>
      <c r="BD151" s="217"/>
      <c r="BE151" s="212" t="s">
        <v>3068</v>
      </c>
      <c r="BF151" s="217">
        <v>2</v>
      </c>
      <c r="BG151" s="230">
        <v>46240</v>
      </c>
      <c r="BH151" s="212">
        <f t="shared" si="60"/>
        <v>0</v>
      </c>
      <c r="BI151" s="212" t="s">
        <v>2529</v>
      </c>
      <c r="BJ151" s="217">
        <v>2</v>
      </c>
      <c r="BK151" s="231">
        <v>46240</v>
      </c>
      <c r="BL151" s="226"/>
      <c r="BM151" s="226"/>
      <c r="BN151" s="227"/>
      <c r="BO151" s="226"/>
      <c r="BP151" s="226"/>
      <c r="BQ151" s="226"/>
      <c r="BR151" s="226"/>
      <c r="BS151" s="226"/>
      <c r="BT151" s="227"/>
      <c r="BU151" s="226"/>
      <c r="BV151" s="226"/>
      <c r="BW151" s="226"/>
      <c r="BX151" s="226"/>
      <c r="BY151" s="226"/>
      <c r="BZ151" s="227"/>
      <c r="CA151" s="226"/>
      <c r="CB151" s="226"/>
      <c r="CC151" s="226"/>
      <c r="CD151" s="226"/>
      <c r="CE151" s="226"/>
      <c r="CF151" s="227"/>
      <c r="CG151" s="226"/>
      <c r="CH151" s="226"/>
      <c r="CI151" s="226"/>
      <c r="CJ151" s="212">
        <f t="shared" si="61"/>
        <v>0</v>
      </c>
    </row>
    <row r="152" spans="1:88" ht="13.5" customHeight="1">
      <c r="A152" s="217">
        <v>144</v>
      </c>
      <c r="B152" s="217" t="s">
        <v>3521</v>
      </c>
      <c r="C152" s="217" t="s">
        <v>3522</v>
      </c>
      <c r="D152" s="218" t="s">
        <v>2588</v>
      </c>
      <c r="E152" s="217" t="s">
        <v>3526</v>
      </c>
      <c r="F152" s="217" t="s">
        <v>3227</v>
      </c>
      <c r="G152" s="218" t="s">
        <v>2698</v>
      </c>
      <c r="H152" s="220">
        <v>4416</v>
      </c>
      <c r="I152" s="217" t="s">
        <v>702</v>
      </c>
      <c r="J152" s="217">
        <v>1</v>
      </c>
      <c r="K152" s="217"/>
      <c r="L152" s="217">
        <v>1</v>
      </c>
      <c r="M152" s="220">
        <v>540.1</v>
      </c>
      <c r="N152" s="220">
        <v>540.1</v>
      </c>
      <c r="O152" s="217" t="s">
        <v>674</v>
      </c>
      <c r="P152" s="217" t="s">
        <v>13</v>
      </c>
      <c r="Q152" s="217" t="s">
        <v>786</v>
      </c>
      <c r="R152" s="217"/>
      <c r="S152" s="217"/>
      <c r="T152" s="21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7">
        <f t="shared" ca="1" si="58"/>
        <v>1</v>
      </c>
      <c r="V152" s="217">
        <f t="shared" ca="1" si="59"/>
        <v>0</v>
      </c>
      <c r="W152" s="217"/>
      <c r="X152" s="217"/>
      <c r="Y152" s="217"/>
      <c r="Z152" s="217"/>
      <c r="AA152" s="217"/>
      <c r="AB152" s="221"/>
      <c r="AC152" s="220">
        <v>17.308</v>
      </c>
      <c r="AD152" s="217"/>
      <c r="AE152" s="220"/>
      <c r="AF152" s="220"/>
      <c r="AG152" s="223"/>
      <c r="AH152" s="223"/>
      <c r="AI152" s="223"/>
      <c r="AJ152" s="224" t="s">
        <v>677</v>
      </c>
      <c r="AK152" s="223"/>
      <c r="AL152" s="225"/>
      <c r="AM152" s="223"/>
      <c r="AN152" s="223"/>
      <c r="AO152" s="223"/>
      <c r="AP152" s="223"/>
      <c r="AQ152" s="223"/>
      <c r="AR152" s="223"/>
      <c r="AS152" s="223"/>
      <c r="AT152" s="223"/>
      <c r="AU152" s="217">
        <v>0</v>
      </c>
      <c r="AV152" s="217">
        <v>1</v>
      </c>
      <c r="AW152" s="217">
        <v>0</v>
      </c>
      <c r="AX152" s="217">
        <v>1</v>
      </c>
      <c r="AY152" s="217">
        <v>0</v>
      </c>
      <c r="AZ152" s="217">
        <v>0</v>
      </c>
      <c r="BA152" s="217">
        <v>0</v>
      </c>
      <c r="BB152" s="217" t="s">
        <v>692</v>
      </c>
      <c r="BC152" s="217"/>
      <c r="BD152" s="217"/>
      <c r="BE152" s="212" t="s">
        <v>3068</v>
      </c>
      <c r="BF152" s="217">
        <v>1</v>
      </c>
      <c r="BG152" s="230">
        <v>46240</v>
      </c>
      <c r="BH152" s="212">
        <f t="shared" si="60"/>
        <v>0</v>
      </c>
      <c r="BI152" s="212" t="s">
        <v>2529</v>
      </c>
      <c r="BJ152" s="217">
        <v>1</v>
      </c>
      <c r="BK152" s="231">
        <v>46240</v>
      </c>
      <c r="BL152" s="226"/>
      <c r="BM152" s="226"/>
      <c r="BN152" s="227"/>
      <c r="BO152" s="226"/>
      <c r="BP152" s="226"/>
      <c r="BQ152" s="226"/>
      <c r="BR152" s="226"/>
      <c r="BS152" s="226"/>
      <c r="BT152" s="227"/>
      <c r="BU152" s="226"/>
      <c r="BV152" s="226"/>
      <c r="BW152" s="226"/>
      <c r="BX152" s="226"/>
      <c r="BY152" s="226"/>
      <c r="BZ152" s="227"/>
      <c r="CA152" s="226"/>
      <c r="CB152" s="226"/>
      <c r="CC152" s="226"/>
      <c r="CD152" s="226"/>
      <c r="CE152" s="226"/>
      <c r="CF152" s="227"/>
      <c r="CG152" s="226"/>
      <c r="CH152" s="226"/>
      <c r="CI152" s="226"/>
      <c r="CJ152" s="212">
        <f t="shared" si="61"/>
        <v>0</v>
      </c>
    </row>
    <row r="153" spans="1:88" ht="13.5" customHeight="1">
      <c r="A153" s="217">
        <v>145</v>
      </c>
      <c r="B153" s="217" t="s">
        <v>3521</v>
      </c>
      <c r="C153" s="217" t="s">
        <v>3522</v>
      </c>
      <c r="D153" s="218" t="s">
        <v>2588</v>
      </c>
      <c r="E153" s="217" t="s">
        <v>3508</v>
      </c>
      <c r="F153" s="217" t="s">
        <v>3228</v>
      </c>
      <c r="G153" s="218" t="s">
        <v>2710</v>
      </c>
      <c r="H153" s="220">
        <v>4416</v>
      </c>
      <c r="I153" s="217" t="s">
        <v>702</v>
      </c>
      <c r="J153" s="217">
        <v>1</v>
      </c>
      <c r="K153" s="217"/>
      <c r="L153" s="217">
        <v>1</v>
      </c>
      <c r="M153" s="220">
        <v>442.6</v>
      </c>
      <c r="N153" s="220">
        <v>442.6</v>
      </c>
      <c r="O153" s="217" t="s">
        <v>674</v>
      </c>
      <c r="P153" s="217" t="s">
        <v>13</v>
      </c>
      <c r="Q153" s="217" t="s">
        <v>786</v>
      </c>
      <c r="R153" s="217"/>
      <c r="S153" s="217"/>
      <c r="T153" s="21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7">
        <f t="shared" ca="1" si="58"/>
        <v>1</v>
      </c>
      <c r="V153" s="217">
        <f t="shared" ca="1" si="59"/>
        <v>0</v>
      </c>
      <c r="W153" s="217"/>
      <c r="X153" s="217"/>
      <c r="Y153" s="217"/>
      <c r="Z153" s="217"/>
      <c r="AA153" s="217"/>
      <c r="AB153" s="221"/>
      <c r="AC153" s="220">
        <v>14.195</v>
      </c>
      <c r="AD153" s="217"/>
      <c r="AE153" s="220"/>
      <c r="AF153" s="220"/>
      <c r="AG153" s="223"/>
      <c r="AH153" s="223"/>
      <c r="AI153" s="223"/>
      <c r="AJ153" s="224" t="s">
        <v>677</v>
      </c>
      <c r="AK153" s="223"/>
      <c r="AL153" s="225"/>
      <c r="AM153" s="223"/>
      <c r="AN153" s="223"/>
      <c r="AO153" s="223"/>
      <c r="AP153" s="223"/>
      <c r="AQ153" s="223"/>
      <c r="AR153" s="223"/>
      <c r="AS153" s="223"/>
      <c r="AT153" s="223"/>
      <c r="AU153" s="217">
        <v>0</v>
      </c>
      <c r="AV153" s="217">
        <v>1</v>
      </c>
      <c r="AW153" s="217">
        <v>0</v>
      </c>
      <c r="AX153" s="217">
        <v>1</v>
      </c>
      <c r="AY153" s="217">
        <v>0</v>
      </c>
      <c r="AZ153" s="217">
        <v>0</v>
      </c>
      <c r="BA153" s="217">
        <v>0</v>
      </c>
      <c r="BB153" s="217" t="s">
        <v>692</v>
      </c>
      <c r="BC153" s="217"/>
      <c r="BD153" s="217"/>
      <c r="BE153" s="212" t="s">
        <v>3068</v>
      </c>
      <c r="BF153" s="217">
        <v>1</v>
      </c>
      <c r="BG153" s="230">
        <v>46240</v>
      </c>
      <c r="BH153" s="212">
        <f t="shared" si="60"/>
        <v>0</v>
      </c>
      <c r="BI153" s="212" t="s">
        <v>2529</v>
      </c>
      <c r="BJ153" s="217">
        <v>1</v>
      </c>
      <c r="BK153" s="231">
        <v>46240</v>
      </c>
      <c r="BL153" s="226"/>
      <c r="BM153" s="226"/>
      <c r="BN153" s="227"/>
      <c r="BO153" s="226"/>
      <c r="BP153" s="226"/>
      <c r="BQ153" s="226"/>
      <c r="BR153" s="226"/>
      <c r="BS153" s="226"/>
      <c r="BT153" s="227"/>
      <c r="BU153" s="226"/>
      <c r="BV153" s="226"/>
      <c r="BW153" s="226"/>
      <c r="BX153" s="226"/>
      <c r="BY153" s="226"/>
      <c r="BZ153" s="227"/>
      <c r="CA153" s="226"/>
      <c r="CB153" s="226"/>
      <c r="CC153" s="226"/>
      <c r="CD153" s="226"/>
      <c r="CE153" s="226"/>
      <c r="CF153" s="227"/>
      <c r="CG153" s="226"/>
      <c r="CH153" s="226"/>
      <c r="CI153" s="226"/>
      <c r="CJ153" s="212">
        <f t="shared" si="61"/>
        <v>0</v>
      </c>
    </row>
    <row r="154" spans="1:88" ht="13.5" customHeight="1">
      <c r="A154" s="217">
        <v>146</v>
      </c>
      <c r="B154" s="217" t="s">
        <v>3521</v>
      </c>
      <c r="C154" s="217" t="s">
        <v>3522</v>
      </c>
      <c r="D154" s="218" t="s">
        <v>2588</v>
      </c>
      <c r="E154" s="217" t="s">
        <v>3509</v>
      </c>
      <c r="F154" s="217" t="s">
        <v>3229</v>
      </c>
      <c r="G154" s="218" t="s">
        <v>2712</v>
      </c>
      <c r="H154" s="220">
        <v>4416</v>
      </c>
      <c r="I154" s="217" t="s">
        <v>702</v>
      </c>
      <c r="J154" s="217">
        <v>1</v>
      </c>
      <c r="K154" s="217"/>
      <c r="L154" s="217">
        <v>1</v>
      </c>
      <c r="M154" s="220">
        <v>129.9</v>
      </c>
      <c r="N154" s="220">
        <v>129.9</v>
      </c>
      <c r="O154" s="217" t="s">
        <v>674</v>
      </c>
      <c r="P154" s="217" t="s">
        <v>13</v>
      </c>
      <c r="Q154" s="217" t="s">
        <v>786</v>
      </c>
      <c r="R154" s="217"/>
      <c r="S154" s="217"/>
      <c r="T154" s="21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7">
        <f t="shared" ca="1" si="58"/>
        <v>1</v>
      </c>
      <c r="V154" s="217">
        <f t="shared" ca="1" si="59"/>
        <v>0</v>
      </c>
      <c r="W154" s="217"/>
      <c r="X154" s="217"/>
      <c r="Y154" s="217"/>
      <c r="Z154" s="217"/>
      <c r="AA154" s="217"/>
      <c r="AB154" s="221"/>
      <c r="AC154" s="220">
        <v>4.2169999999999996</v>
      </c>
      <c r="AD154" s="235" t="s">
        <v>3428</v>
      </c>
      <c r="AE154" s="220"/>
      <c r="AF154" s="220"/>
      <c r="AG154" s="223"/>
      <c r="AH154" s="223"/>
      <c r="AI154" s="223"/>
      <c r="AJ154" s="224" t="s">
        <v>677</v>
      </c>
      <c r="AK154" s="223"/>
      <c r="AL154" s="225"/>
      <c r="AM154" s="223"/>
      <c r="AN154" s="223"/>
      <c r="AO154" s="223"/>
      <c r="AP154" s="223"/>
      <c r="AQ154" s="223"/>
      <c r="AR154" s="223"/>
      <c r="AS154" s="223"/>
      <c r="AT154" s="223"/>
      <c r="AU154" s="217">
        <v>0</v>
      </c>
      <c r="AV154" s="217">
        <v>1</v>
      </c>
      <c r="AW154" s="217">
        <v>0</v>
      </c>
      <c r="AX154" s="217">
        <v>1</v>
      </c>
      <c r="AY154" s="217">
        <v>0</v>
      </c>
      <c r="AZ154" s="217">
        <v>0</v>
      </c>
      <c r="BA154" s="217">
        <v>0</v>
      </c>
      <c r="BB154" s="217" t="s">
        <v>692</v>
      </c>
      <c r="BC154" s="217"/>
      <c r="BD154" s="217"/>
      <c r="BE154" s="212" t="s">
        <v>3068</v>
      </c>
      <c r="BF154" s="217">
        <v>1</v>
      </c>
      <c r="BG154" s="230">
        <v>46240</v>
      </c>
      <c r="BH154" s="212">
        <f t="shared" si="60"/>
        <v>0</v>
      </c>
      <c r="BI154" s="212" t="s">
        <v>2529</v>
      </c>
      <c r="BJ154" s="217">
        <v>1</v>
      </c>
      <c r="BK154" s="231">
        <v>46240</v>
      </c>
      <c r="BL154" s="226"/>
      <c r="BM154" s="226"/>
      <c r="BN154" s="227"/>
      <c r="BO154" s="226"/>
      <c r="BP154" s="226"/>
      <c r="BQ154" s="226"/>
      <c r="BR154" s="226"/>
      <c r="BS154" s="226"/>
      <c r="BT154" s="227"/>
      <c r="BU154" s="226"/>
      <c r="BV154" s="226"/>
      <c r="BW154" s="226"/>
      <c r="BX154" s="226"/>
      <c r="BY154" s="226"/>
      <c r="BZ154" s="227"/>
      <c r="CA154" s="226"/>
      <c r="CB154" s="226"/>
      <c r="CC154" s="226"/>
      <c r="CD154" s="226"/>
      <c r="CE154" s="226"/>
      <c r="CF154" s="227"/>
      <c r="CG154" s="226"/>
      <c r="CH154" s="226"/>
      <c r="CI154" s="226"/>
      <c r="CJ154" s="212">
        <f t="shared" si="61"/>
        <v>0</v>
      </c>
    </row>
    <row r="155" spans="1:88" ht="13.5" customHeight="1">
      <c r="A155" s="217">
        <v>146</v>
      </c>
      <c r="B155" s="217" t="s">
        <v>3521</v>
      </c>
      <c r="C155" s="235" t="s">
        <v>3522</v>
      </c>
      <c r="D155" s="236" t="s">
        <v>2579</v>
      </c>
      <c r="E155" s="235" t="s">
        <v>3417</v>
      </c>
      <c r="F155" s="235" t="s">
        <v>3224</v>
      </c>
      <c r="G155" s="236" t="s">
        <v>2584</v>
      </c>
      <c r="H155" s="163">
        <v>429</v>
      </c>
      <c r="I155" s="235" t="s">
        <v>702</v>
      </c>
      <c r="J155" s="235">
        <v>1</v>
      </c>
      <c r="K155" s="235"/>
      <c r="L155" s="235">
        <v>1</v>
      </c>
      <c r="M155" s="163">
        <v>35.5</v>
      </c>
      <c r="N155" s="163">
        <v>35.5</v>
      </c>
      <c r="O155" s="235" t="s">
        <v>674</v>
      </c>
      <c r="P155" s="235" t="s">
        <v>13</v>
      </c>
      <c r="Q155" s="217" t="s">
        <v>786</v>
      </c>
      <c r="R155" s="217"/>
      <c r="S155" s="217"/>
      <c r="T155" s="21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7">
        <f t="shared" ca="1" si="58"/>
        <v>1</v>
      </c>
      <c r="V155" s="217">
        <f t="shared" ca="1" si="59"/>
        <v>0</v>
      </c>
      <c r="W155" s="217"/>
      <c r="X155" s="217"/>
      <c r="Y155" s="217"/>
      <c r="Z155" s="217"/>
      <c r="AA155" s="235"/>
      <c r="AB155" s="221"/>
      <c r="AC155" s="163">
        <v>0.40200000000000002</v>
      </c>
      <c r="AD155" s="235"/>
      <c r="AE155" s="220"/>
      <c r="AF155" s="220"/>
      <c r="AG155" s="223"/>
      <c r="AH155" s="223"/>
      <c r="AI155" s="223"/>
      <c r="AJ155" s="224" t="s">
        <v>677</v>
      </c>
      <c r="AK155" s="223"/>
      <c r="AL155" s="237" t="s">
        <v>880</v>
      </c>
      <c r="AM155" s="223"/>
      <c r="AN155" s="223"/>
      <c r="AO155" s="223"/>
      <c r="AP155" s="223"/>
      <c r="AQ155" s="223"/>
      <c r="AR155" s="223"/>
      <c r="AS155" s="223"/>
      <c r="AT155" s="223"/>
      <c r="AU155" s="235">
        <v>0</v>
      </c>
      <c r="AV155" s="235">
        <v>1</v>
      </c>
      <c r="AW155" s="235">
        <v>0</v>
      </c>
      <c r="AX155" s="235">
        <v>0</v>
      </c>
      <c r="AY155" s="235">
        <v>0</v>
      </c>
      <c r="AZ155" s="235">
        <v>0</v>
      </c>
      <c r="BA155" s="235">
        <v>0</v>
      </c>
      <c r="BB155" s="235" t="s">
        <v>692</v>
      </c>
      <c r="BC155" s="217"/>
      <c r="BD155" s="217"/>
      <c r="BE155" s="212" t="s">
        <v>3105</v>
      </c>
      <c r="BF155" s="212">
        <v>1</v>
      </c>
      <c r="BG155" s="230">
        <v>46240</v>
      </c>
      <c r="BH155" s="212">
        <f t="shared" si="60"/>
        <v>0</v>
      </c>
      <c r="BI155" s="212" t="s">
        <v>2585</v>
      </c>
      <c r="BJ155" s="212">
        <v>1</v>
      </c>
      <c r="BK155" s="231">
        <v>46240</v>
      </c>
      <c r="BL155" s="226"/>
      <c r="BM155" s="226"/>
      <c r="BN155" s="227"/>
      <c r="BO155" s="226"/>
      <c r="BP155" s="226"/>
      <c r="BQ155" s="226"/>
      <c r="BR155" s="226"/>
      <c r="BS155" s="226"/>
      <c r="BT155" s="227"/>
      <c r="BU155" s="226"/>
      <c r="BV155" s="226"/>
      <c r="BW155" s="226"/>
      <c r="BX155" s="226"/>
      <c r="BY155" s="226"/>
      <c r="BZ155" s="227"/>
      <c r="CA155" s="226"/>
      <c r="CB155" s="226"/>
      <c r="CC155" s="226"/>
      <c r="CD155" s="226"/>
      <c r="CE155" s="226"/>
      <c r="CF155" s="227"/>
      <c r="CG155" s="226"/>
      <c r="CH155" s="226"/>
      <c r="CI155" s="226"/>
      <c r="CJ155" s="212">
        <f t="shared" si="61"/>
        <v>0</v>
      </c>
    </row>
    <row r="156" spans="1:88" ht="13.5" customHeight="1">
      <c r="A156" s="214">
        <v>147</v>
      </c>
      <c r="B156" s="214" t="s">
        <v>3527</v>
      </c>
      <c r="C156" s="214" t="s">
        <v>3528</v>
      </c>
      <c r="D156" s="215" t="s">
        <v>2588</v>
      </c>
      <c r="E156" s="214"/>
      <c r="F156" s="214"/>
      <c r="G156" s="215" t="s">
        <v>3529</v>
      </c>
      <c r="H156" s="214"/>
      <c r="I156" s="214"/>
      <c r="J156" s="214"/>
      <c r="K156" s="214">
        <v>1</v>
      </c>
      <c r="L156" s="214"/>
      <c r="M156" s="238">
        <v>1312.1</v>
      </c>
      <c r="N156" s="238">
        <v>1312.1</v>
      </c>
      <c r="O156" s="229" t="s">
        <v>674</v>
      </c>
      <c r="P156" s="229"/>
      <c r="Q156" s="229"/>
      <c r="R156" s="214" t="s">
        <v>3951</v>
      </c>
      <c r="S156" s="229"/>
      <c r="T156" s="229"/>
      <c r="U156" s="229"/>
      <c r="V156" s="229"/>
      <c r="W156" s="214">
        <f ca="1">_xlfn.MINIFS(V:V,C:C,C156,AE:AE,"",AB:AB,"")</f>
        <v>0</v>
      </c>
      <c r="X156" s="214">
        <f ca="1">SUMIFS(T:T,C:C,C156,AE:AE,"")/SUMIFS(L:L,C:C,C156,AE:AE,"",AB:AB,"")</f>
        <v>0</v>
      </c>
      <c r="Y156" s="229"/>
      <c r="Z156" s="229"/>
      <c r="AA156" s="229"/>
      <c r="AB156" s="216"/>
      <c r="AC156" s="238">
        <v>39.83</v>
      </c>
      <c r="AD156" s="235" t="s">
        <v>3428</v>
      </c>
      <c r="AE156" s="214" t="s">
        <v>675</v>
      </c>
      <c r="AF156" s="214" t="s">
        <v>676</v>
      </c>
      <c r="AG156" s="214"/>
      <c r="AH156" s="214"/>
      <c r="AI156" s="214"/>
      <c r="AJ156" s="214" t="s">
        <v>677</v>
      </c>
      <c r="AK156" s="214"/>
      <c r="AL156" s="214"/>
      <c r="AM156" s="214"/>
      <c r="AN156" s="214"/>
      <c r="AO156" s="214"/>
      <c r="AP156" s="214"/>
      <c r="AQ156" s="214"/>
      <c r="AR156" s="214"/>
      <c r="AS156" s="214"/>
      <c r="AT156" s="214"/>
      <c r="AU156" s="214"/>
      <c r="AV156" s="214"/>
      <c r="AW156" s="214"/>
      <c r="AX156" s="214"/>
      <c r="AY156" s="214"/>
      <c r="AZ156" s="214"/>
      <c r="BA156" s="214"/>
      <c r="BB156" s="214" t="s">
        <v>692</v>
      </c>
      <c r="BC156" s="214"/>
      <c r="BD156" s="214"/>
      <c r="BE156" s="214"/>
      <c r="BF156" s="214"/>
      <c r="BG156" s="214"/>
      <c r="BH156" s="214"/>
      <c r="BI156" s="214"/>
      <c r="BJ156" s="214"/>
      <c r="BK156" s="214"/>
      <c r="BL156" s="214"/>
      <c r="BM156" s="214"/>
      <c r="BN156" s="214"/>
      <c r="BO156" s="214"/>
      <c r="BP156" s="214"/>
      <c r="BQ156" s="214"/>
      <c r="BR156" s="214"/>
      <c r="BS156" s="214"/>
      <c r="BT156" s="214"/>
      <c r="BU156" s="214"/>
      <c r="BV156" s="214"/>
      <c r="BW156" s="214"/>
      <c r="BX156" s="214"/>
      <c r="BY156" s="214"/>
      <c r="BZ156" s="214"/>
      <c r="CA156" s="214"/>
      <c r="CB156" s="214"/>
      <c r="CC156" s="214"/>
      <c r="CD156" s="214"/>
      <c r="CE156" s="214"/>
      <c r="CF156" s="214"/>
      <c r="CG156" s="214"/>
      <c r="CH156" s="214"/>
      <c r="CI156" s="214"/>
      <c r="CJ156" s="214"/>
    </row>
    <row r="157" spans="1:88" ht="13.5" customHeight="1">
      <c r="A157" s="217">
        <v>148</v>
      </c>
      <c r="B157" s="217" t="s">
        <v>3527</v>
      </c>
      <c r="C157" s="217" t="s">
        <v>3528</v>
      </c>
      <c r="D157" s="218" t="s">
        <v>2502</v>
      </c>
      <c r="E157" s="217" t="s">
        <v>3441</v>
      </c>
      <c r="F157" s="217" t="s">
        <v>3230</v>
      </c>
      <c r="G157" s="218" t="s">
        <v>2476</v>
      </c>
      <c r="H157" s="220">
        <v>3923</v>
      </c>
      <c r="I157" s="217" t="s">
        <v>702</v>
      </c>
      <c r="J157" s="217">
        <v>1</v>
      </c>
      <c r="K157" s="217"/>
      <c r="L157" s="217">
        <v>1</v>
      </c>
      <c r="M157" s="220">
        <v>154.6</v>
      </c>
      <c r="N157" s="220">
        <v>154.6</v>
      </c>
      <c r="O157" s="217" t="s">
        <v>674</v>
      </c>
      <c r="P157" s="217" t="s">
        <v>11</v>
      </c>
      <c r="Q157" s="217" t="s">
        <v>786</v>
      </c>
      <c r="R157" s="217"/>
      <c r="S157" s="217"/>
      <c r="T157" s="21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7">
        <f t="shared" ref="U157:U160" ca="1" si="62">+L157-T157</f>
        <v>1</v>
      </c>
      <c r="V157" s="217">
        <f t="shared" ref="V157:V160" ca="1" si="63">ROUNDDOWN(T157/J157,0)</f>
        <v>0</v>
      </c>
      <c r="W157" s="217"/>
      <c r="X157" s="217"/>
      <c r="Y157" s="217"/>
      <c r="Z157" s="217"/>
      <c r="AA157" s="217"/>
      <c r="AB157" s="221"/>
      <c r="AC157" s="220">
        <v>2.6840000000000002</v>
      </c>
      <c r="AD157" s="217"/>
      <c r="AE157" s="220"/>
      <c r="AF157" s="220"/>
      <c r="AG157" s="223"/>
      <c r="AH157" s="223"/>
      <c r="AI157" s="223"/>
      <c r="AJ157" s="224" t="s">
        <v>677</v>
      </c>
      <c r="AK157" s="223"/>
      <c r="AL157" s="225"/>
      <c r="AM157" s="223"/>
      <c r="AN157" s="223"/>
      <c r="AO157" s="223"/>
      <c r="AP157" s="223"/>
      <c r="AQ157" s="223"/>
      <c r="AR157" s="223"/>
      <c r="AS157" s="223"/>
      <c r="AT157" s="223"/>
      <c r="AU157" s="217">
        <v>0</v>
      </c>
      <c r="AV157" s="217">
        <v>1</v>
      </c>
      <c r="AW157" s="217">
        <v>0</v>
      </c>
      <c r="AX157" s="217">
        <v>0</v>
      </c>
      <c r="AY157" s="217">
        <v>0</v>
      </c>
      <c r="AZ157" s="217">
        <v>0</v>
      </c>
      <c r="BA157" s="217">
        <v>0</v>
      </c>
      <c r="BB157" s="217" t="s">
        <v>692</v>
      </c>
      <c r="BC157" s="217"/>
      <c r="BD157" s="217"/>
      <c r="BE157" s="212" t="s">
        <v>3026</v>
      </c>
      <c r="BF157" s="217">
        <v>1</v>
      </c>
      <c r="BG157" s="230">
        <v>46240</v>
      </c>
      <c r="BH157" s="212">
        <f>+L157-BF157</f>
        <v>0</v>
      </c>
      <c r="BI157" s="212" t="s">
        <v>2478</v>
      </c>
      <c r="BJ157" s="217">
        <v>1</v>
      </c>
      <c r="BK157" s="231">
        <v>46240</v>
      </c>
      <c r="BL157" s="226"/>
      <c r="BM157" s="226"/>
      <c r="BN157" s="227"/>
      <c r="BO157" s="226"/>
      <c r="BP157" s="226"/>
      <c r="BQ157" s="226"/>
      <c r="BR157" s="226"/>
      <c r="BS157" s="226"/>
      <c r="BT157" s="227"/>
      <c r="BU157" s="226"/>
      <c r="BV157" s="226"/>
      <c r="BW157" s="226"/>
      <c r="BX157" s="226"/>
      <c r="BY157" s="226"/>
      <c r="BZ157" s="227"/>
      <c r="CA157" s="226"/>
      <c r="CB157" s="226"/>
      <c r="CC157" s="226"/>
      <c r="CD157" s="226"/>
      <c r="CE157" s="226"/>
      <c r="CF157" s="227"/>
      <c r="CG157" s="226"/>
      <c r="CH157" s="226"/>
      <c r="CI157" s="226"/>
      <c r="CJ157" s="212">
        <f>+L157-BJ157</f>
        <v>0</v>
      </c>
    </row>
    <row r="158" spans="1:88" ht="13.5" customHeight="1">
      <c r="A158" s="217">
        <v>149</v>
      </c>
      <c r="B158" s="217" t="s">
        <v>3527</v>
      </c>
      <c r="C158" s="217" t="s">
        <v>3528</v>
      </c>
      <c r="D158" s="218" t="s">
        <v>2588</v>
      </c>
      <c r="E158" s="217" t="s">
        <v>3507</v>
      </c>
      <c r="F158" s="217" t="s">
        <v>3231</v>
      </c>
      <c r="G158" s="218" t="s">
        <v>2698</v>
      </c>
      <c r="H158" s="220">
        <v>4416</v>
      </c>
      <c r="I158" s="217" t="s">
        <v>702</v>
      </c>
      <c r="J158" s="217">
        <v>1</v>
      </c>
      <c r="K158" s="217"/>
      <c r="L158" s="217">
        <v>1</v>
      </c>
      <c r="M158" s="220">
        <v>553.4</v>
      </c>
      <c r="N158" s="220">
        <v>553.4</v>
      </c>
      <c r="O158" s="217" t="s">
        <v>674</v>
      </c>
      <c r="P158" s="217" t="s">
        <v>13</v>
      </c>
      <c r="Q158" s="217" t="s">
        <v>786</v>
      </c>
      <c r="R158" s="217"/>
      <c r="S158" s="217"/>
      <c r="T158" s="21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7">
        <f t="shared" ca="1" si="62"/>
        <v>1</v>
      </c>
      <c r="V158" s="217">
        <f t="shared" ca="1" si="63"/>
        <v>0</v>
      </c>
      <c r="W158" s="217"/>
      <c r="X158" s="217"/>
      <c r="Y158" s="217"/>
      <c r="Z158" s="217"/>
      <c r="AA158" s="217"/>
      <c r="AB158" s="221"/>
      <c r="AC158" s="220">
        <v>17.728999999999999</v>
      </c>
      <c r="AD158" s="217"/>
      <c r="AE158" s="220"/>
      <c r="AF158" s="220"/>
      <c r="AG158" s="223"/>
      <c r="AH158" s="223"/>
      <c r="AI158" s="223"/>
      <c r="AJ158" s="224" t="s">
        <v>677</v>
      </c>
      <c r="AK158" s="223"/>
      <c r="AL158" s="225"/>
      <c r="AM158" s="223"/>
      <c r="AN158" s="223"/>
      <c r="AO158" s="223"/>
      <c r="AP158" s="223"/>
      <c r="AQ158" s="223"/>
      <c r="AR158" s="223"/>
      <c r="AS158" s="223"/>
      <c r="AT158" s="223"/>
      <c r="AU158" s="217">
        <v>0</v>
      </c>
      <c r="AV158" s="217">
        <v>1</v>
      </c>
      <c r="AW158" s="217">
        <v>0</v>
      </c>
      <c r="AX158" s="217">
        <v>1</v>
      </c>
      <c r="AY158" s="217">
        <v>0</v>
      </c>
      <c r="AZ158" s="217">
        <v>0</v>
      </c>
      <c r="BA158" s="217">
        <v>0</v>
      </c>
      <c r="BB158" s="217" t="s">
        <v>692</v>
      </c>
      <c r="BC158" s="217"/>
      <c r="BD158" s="217"/>
      <c r="BE158" s="212" t="s">
        <v>3068</v>
      </c>
      <c r="BF158" s="217">
        <v>1</v>
      </c>
      <c r="BG158" s="230">
        <v>46240</v>
      </c>
      <c r="BH158" s="212">
        <f>+L158-BF158</f>
        <v>0</v>
      </c>
      <c r="BI158" s="212" t="s">
        <v>2529</v>
      </c>
      <c r="BJ158" s="217">
        <v>1</v>
      </c>
      <c r="BK158" s="231">
        <v>46240</v>
      </c>
      <c r="BL158" s="226"/>
      <c r="BM158" s="226"/>
      <c r="BN158" s="227"/>
      <c r="BO158" s="226"/>
      <c r="BP158" s="226"/>
      <c r="BQ158" s="226"/>
      <c r="BR158" s="226"/>
      <c r="BS158" s="226"/>
      <c r="BT158" s="227"/>
      <c r="BU158" s="226"/>
      <c r="BV158" s="226"/>
      <c r="BW158" s="226"/>
      <c r="BX158" s="226"/>
      <c r="BY158" s="226"/>
      <c r="BZ158" s="227"/>
      <c r="CA158" s="226"/>
      <c r="CB158" s="226"/>
      <c r="CC158" s="226"/>
      <c r="CD158" s="226"/>
      <c r="CE158" s="226"/>
      <c r="CF158" s="227"/>
      <c r="CG158" s="226"/>
      <c r="CH158" s="226"/>
      <c r="CI158" s="226"/>
      <c r="CJ158" s="212">
        <f>+L158-BJ158</f>
        <v>0</v>
      </c>
    </row>
    <row r="159" spans="1:88" ht="13.5" customHeight="1">
      <c r="A159" s="235">
        <v>151</v>
      </c>
      <c r="B159" s="235" t="s">
        <v>3527</v>
      </c>
      <c r="C159" s="235" t="s">
        <v>3528</v>
      </c>
      <c r="D159" s="236" t="s">
        <v>2588</v>
      </c>
      <c r="E159" s="235" t="s">
        <v>3530</v>
      </c>
      <c r="F159" s="235" t="s">
        <v>3232</v>
      </c>
      <c r="G159" s="236" t="s">
        <v>2748</v>
      </c>
      <c r="H159" s="163">
        <v>4416</v>
      </c>
      <c r="I159" s="235" t="s">
        <v>702</v>
      </c>
      <c r="J159" s="235">
        <v>1</v>
      </c>
      <c r="K159" s="235"/>
      <c r="L159" s="235">
        <v>1</v>
      </c>
      <c r="M159" s="163">
        <v>432.1</v>
      </c>
      <c r="N159" s="163">
        <v>432.1</v>
      </c>
      <c r="O159" s="235" t="s">
        <v>674</v>
      </c>
      <c r="P159" s="235" t="s">
        <v>13</v>
      </c>
      <c r="Q159" s="217" t="s">
        <v>786</v>
      </c>
      <c r="R159" s="217"/>
      <c r="S159" s="217"/>
      <c r="T159" s="21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7">
        <f t="shared" ca="1" si="62"/>
        <v>1</v>
      </c>
      <c r="V159" s="217">
        <f t="shared" ca="1" si="63"/>
        <v>0</v>
      </c>
      <c r="W159" s="217"/>
      <c r="X159" s="217"/>
      <c r="Y159" s="217"/>
      <c r="Z159" s="217"/>
      <c r="AA159" s="235"/>
      <c r="AB159" s="221"/>
      <c r="AC159" s="163">
        <v>13.858000000000001</v>
      </c>
      <c r="AD159" s="217"/>
      <c r="AE159" s="220"/>
      <c r="AF159" s="220"/>
      <c r="AG159" s="223"/>
      <c r="AH159" s="223"/>
      <c r="AI159" s="223"/>
      <c r="AJ159" s="224" t="s">
        <v>677</v>
      </c>
      <c r="AK159" s="223"/>
      <c r="AL159" s="237" t="s">
        <v>880</v>
      </c>
      <c r="AM159" s="223"/>
      <c r="AN159" s="223"/>
      <c r="AO159" s="223"/>
      <c r="AP159" s="223"/>
      <c r="AQ159" s="223"/>
      <c r="AR159" s="223"/>
      <c r="AS159" s="223"/>
      <c r="AT159" s="223"/>
      <c r="AU159" s="235">
        <v>0</v>
      </c>
      <c r="AV159" s="235">
        <v>1</v>
      </c>
      <c r="AW159" s="235">
        <v>0</v>
      </c>
      <c r="AX159" s="235">
        <v>1</v>
      </c>
      <c r="AY159" s="235">
        <v>0</v>
      </c>
      <c r="AZ159" s="235">
        <v>0</v>
      </c>
      <c r="BA159" s="235">
        <v>0</v>
      </c>
      <c r="BB159" s="235" t="s">
        <v>692</v>
      </c>
      <c r="BC159" s="217"/>
      <c r="BD159" s="217"/>
      <c r="BE159" s="239" t="s">
        <v>3068</v>
      </c>
      <c r="BF159" s="235">
        <v>1</v>
      </c>
      <c r="BG159" s="240">
        <v>46240</v>
      </c>
      <c r="BH159" s="239">
        <f>+L159-BF159</f>
        <v>0</v>
      </c>
      <c r="BI159" s="239" t="s">
        <v>2529</v>
      </c>
      <c r="BJ159" s="235">
        <v>1</v>
      </c>
      <c r="BK159" s="241">
        <v>46240</v>
      </c>
      <c r="BL159" s="242"/>
      <c r="BM159" s="242"/>
      <c r="BN159" s="243"/>
      <c r="BO159" s="242"/>
      <c r="BP159" s="242"/>
      <c r="BQ159" s="242"/>
      <c r="BR159" s="242"/>
      <c r="BS159" s="242"/>
      <c r="BT159" s="243"/>
      <c r="BU159" s="242"/>
      <c r="BV159" s="242"/>
      <c r="BW159" s="242"/>
      <c r="BX159" s="242"/>
      <c r="BY159" s="242"/>
      <c r="BZ159" s="243"/>
      <c r="CA159" s="242"/>
      <c r="CB159" s="242"/>
      <c r="CC159" s="242"/>
      <c r="CD159" s="242"/>
      <c r="CE159" s="242"/>
      <c r="CF159" s="243"/>
      <c r="CG159" s="242"/>
      <c r="CH159" s="242"/>
      <c r="CI159" s="242"/>
      <c r="CJ159" s="239">
        <f>+L159-BJ159</f>
        <v>0</v>
      </c>
    </row>
    <row r="160" spans="1:88" ht="13.5" customHeight="1">
      <c r="A160" s="217">
        <v>151</v>
      </c>
      <c r="B160" s="217" t="s">
        <v>3527</v>
      </c>
      <c r="C160" s="217" t="s">
        <v>3528</v>
      </c>
      <c r="D160" s="218" t="s">
        <v>2588</v>
      </c>
      <c r="E160" s="217" t="s">
        <v>3531</v>
      </c>
      <c r="F160" s="217" t="s">
        <v>3233</v>
      </c>
      <c r="G160" s="218" t="s">
        <v>2750</v>
      </c>
      <c r="H160" s="220">
        <v>4416</v>
      </c>
      <c r="I160" s="217" t="s">
        <v>702</v>
      </c>
      <c r="J160" s="217">
        <v>1</v>
      </c>
      <c r="K160" s="217"/>
      <c r="L160" s="217">
        <v>1</v>
      </c>
      <c r="M160" s="220">
        <v>172</v>
      </c>
      <c r="N160" s="220">
        <v>172</v>
      </c>
      <c r="O160" s="217" t="s">
        <v>674</v>
      </c>
      <c r="P160" s="217" t="s">
        <v>13</v>
      </c>
      <c r="Q160" s="217" t="s">
        <v>786</v>
      </c>
      <c r="R160" s="217"/>
      <c r="S160" s="217"/>
      <c r="T160" s="21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7">
        <f t="shared" ca="1" si="62"/>
        <v>1</v>
      </c>
      <c r="V160" s="217">
        <f t="shared" ca="1" si="63"/>
        <v>0</v>
      </c>
      <c r="W160" s="217"/>
      <c r="X160" s="217"/>
      <c r="Y160" s="217"/>
      <c r="Z160" s="217"/>
      <c r="AA160" s="217"/>
      <c r="AB160" s="221"/>
      <c r="AC160" s="220">
        <v>5.5579999999999998</v>
      </c>
      <c r="AD160" s="217"/>
      <c r="AE160" s="220"/>
      <c r="AF160" s="220"/>
      <c r="AG160" s="223"/>
      <c r="AH160" s="223"/>
      <c r="AI160" s="223"/>
      <c r="AJ160" s="224" t="s">
        <v>677</v>
      </c>
      <c r="AK160" s="223"/>
      <c r="AL160" s="225"/>
      <c r="AM160" s="223"/>
      <c r="AN160" s="223"/>
      <c r="AO160" s="223"/>
      <c r="AP160" s="223"/>
      <c r="AQ160" s="223"/>
      <c r="AR160" s="223"/>
      <c r="AS160" s="223"/>
      <c r="AT160" s="223"/>
      <c r="AU160" s="217">
        <v>0</v>
      </c>
      <c r="AV160" s="217">
        <v>1</v>
      </c>
      <c r="AW160" s="217">
        <v>0</v>
      </c>
      <c r="AX160" s="217">
        <v>1</v>
      </c>
      <c r="AY160" s="217">
        <v>0</v>
      </c>
      <c r="AZ160" s="217">
        <v>0</v>
      </c>
      <c r="BA160" s="217">
        <v>0</v>
      </c>
      <c r="BB160" s="217" t="s">
        <v>692</v>
      </c>
      <c r="BC160" s="217"/>
      <c r="BD160" s="217"/>
      <c r="BE160" s="212" t="s">
        <v>3068</v>
      </c>
      <c r="BF160" s="217">
        <v>1</v>
      </c>
      <c r="BG160" s="230">
        <v>46240</v>
      </c>
      <c r="BH160" s="212">
        <f>+L160-BF160</f>
        <v>0</v>
      </c>
      <c r="BI160" s="212" t="s">
        <v>2529</v>
      </c>
      <c r="BJ160" s="217">
        <v>1</v>
      </c>
      <c r="BK160" s="231">
        <v>46240</v>
      </c>
      <c r="BL160" s="226"/>
      <c r="BM160" s="226"/>
      <c r="BN160" s="227"/>
      <c r="BO160" s="226"/>
      <c r="BP160" s="226"/>
      <c r="BQ160" s="226"/>
      <c r="BR160" s="226"/>
      <c r="BS160" s="226"/>
      <c r="BT160" s="227"/>
      <c r="BU160" s="226"/>
      <c r="BV160" s="226"/>
      <c r="BW160" s="226"/>
      <c r="BX160" s="226"/>
      <c r="BY160" s="226"/>
      <c r="BZ160" s="227"/>
      <c r="CA160" s="226"/>
      <c r="CB160" s="226"/>
      <c r="CC160" s="226"/>
      <c r="CD160" s="226"/>
      <c r="CE160" s="226"/>
      <c r="CF160" s="227"/>
      <c r="CG160" s="226"/>
      <c r="CH160" s="226"/>
      <c r="CI160" s="226"/>
      <c r="CJ160" s="212">
        <f>+L160-BJ160</f>
        <v>0</v>
      </c>
    </row>
    <row r="161" spans="1:88" ht="13.5" customHeight="1">
      <c r="A161" s="214">
        <v>152</v>
      </c>
      <c r="B161" s="214" t="s">
        <v>3532</v>
      </c>
      <c r="C161" s="214" t="s">
        <v>3533</v>
      </c>
      <c r="D161" s="215" t="s">
        <v>2588</v>
      </c>
      <c r="E161" s="214"/>
      <c r="F161" s="214"/>
      <c r="G161" s="215" t="s">
        <v>3534</v>
      </c>
      <c r="H161" s="214"/>
      <c r="I161" s="214"/>
      <c r="J161" s="214"/>
      <c r="K161" s="214">
        <v>1</v>
      </c>
      <c r="L161" s="214"/>
      <c r="M161" s="216">
        <v>1770.8</v>
      </c>
      <c r="N161" s="216">
        <v>1770.8</v>
      </c>
      <c r="O161" s="214" t="s">
        <v>674</v>
      </c>
      <c r="P161" s="214"/>
      <c r="Q161" s="214"/>
      <c r="R161" s="214" t="s">
        <v>3951</v>
      </c>
      <c r="S161" s="214"/>
      <c r="T161" s="214"/>
      <c r="U161" s="214"/>
      <c r="V161" s="214"/>
      <c r="W161" s="214">
        <f ca="1">_xlfn.MINIFS(V:V,C:C,C161,AE:AE,"",AB:AB,"")</f>
        <v>0</v>
      </c>
      <c r="X161" s="214">
        <f ca="1">SUMIFS(T:T,C:C,C161,AE:AE,"")/SUMIFS(L:L,C:C,C161,AE:AE,"",AB:AB,"")</f>
        <v>0</v>
      </c>
      <c r="Y161" s="214"/>
      <c r="Z161" s="214"/>
      <c r="AA161" s="214"/>
      <c r="AB161" s="216"/>
      <c r="AC161" s="216">
        <v>67.722999999999999</v>
      </c>
      <c r="AD161" s="235" t="s">
        <v>3428</v>
      </c>
      <c r="AE161" s="214" t="s">
        <v>675</v>
      </c>
      <c r="AF161" s="214" t="s">
        <v>676</v>
      </c>
      <c r="AG161" s="214"/>
      <c r="AH161" s="214"/>
      <c r="AI161" s="214"/>
      <c r="AJ161" s="214" t="s">
        <v>677</v>
      </c>
      <c r="AK161" s="214"/>
      <c r="AL161" s="214"/>
      <c r="AM161" s="214"/>
      <c r="AN161" s="214"/>
      <c r="AO161" s="214"/>
      <c r="AP161" s="214"/>
      <c r="AQ161" s="214"/>
      <c r="AR161" s="214"/>
      <c r="AS161" s="214"/>
      <c r="AT161" s="214"/>
      <c r="AU161" s="214"/>
      <c r="AV161" s="214"/>
      <c r="AW161" s="214"/>
      <c r="AX161" s="214"/>
      <c r="AY161" s="214"/>
      <c r="AZ161" s="214"/>
      <c r="BA161" s="214"/>
      <c r="BB161" s="214" t="s">
        <v>692</v>
      </c>
      <c r="BC161" s="214"/>
      <c r="BD161" s="214"/>
      <c r="BE161" s="214"/>
      <c r="BF161" s="214"/>
      <c r="BG161" s="214"/>
      <c r="BH161" s="214"/>
      <c r="BI161" s="214"/>
      <c r="BJ161" s="214"/>
      <c r="BK161" s="214"/>
      <c r="BL161" s="214"/>
      <c r="BM161" s="214"/>
      <c r="BN161" s="214"/>
      <c r="BO161" s="214"/>
      <c r="BP161" s="214"/>
      <c r="BQ161" s="214"/>
      <c r="BR161" s="214"/>
      <c r="BS161" s="214"/>
      <c r="BT161" s="214"/>
      <c r="BU161" s="214"/>
      <c r="BV161" s="214"/>
      <c r="BW161" s="214"/>
      <c r="BX161" s="214"/>
      <c r="BY161" s="214"/>
      <c r="BZ161" s="214"/>
      <c r="CA161" s="214"/>
      <c r="CB161" s="214"/>
      <c r="CC161" s="214"/>
      <c r="CD161" s="214"/>
      <c r="CE161" s="214"/>
      <c r="CF161" s="214"/>
      <c r="CG161" s="214"/>
      <c r="CH161" s="214"/>
      <c r="CI161" s="214"/>
      <c r="CJ161" s="214"/>
    </row>
    <row r="162" spans="1:88" ht="13.5" customHeight="1">
      <c r="A162" s="217">
        <v>153</v>
      </c>
      <c r="B162" s="217" t="s">
        <v>3532</v>
      </c>
      <c r="C162" s="217" t="s">
        <v>3533</v>
      </c>
      <c r="D162" s="218" t="s">
        <v>2502</v>
      </c>
      <c r="E162" s="217" t="s">
        <v>3441</v>
      </c>
      <c r="F162" s="217" t="s">
        <v>3238</v>
      </c>
      <c r="G162" s="218" t="s">
        <v>2476</v>
      </c>
      <c r="H162" s="220">
        <v>3923</v>
      </c>
      <c r="I162" s="217" t="s">
        <v>702</v>
      </c>
      <c r="J162" s="217">
        <v>2</v>
      </c>
      <c r="K162" s="217"/>
      <c r="L162" s="217">
        <v>2</v>
      </c>
      <c r="M162" s="220">
        <v>154.6</v>
      </c>
      <c r="N162" s="220">
        <v>309.3</v>
      </c>
      <c r="O162" s="217" t="s">
        <v>674</v>
      </c>
      <c r="P162" s="217" t="s">
        <v>11</v>
      </c>
      <c r="Q162" s="217" t="s">
        <v>786</v>
      </c>
      <c r="R162" s="217"/>
      <c r="S162" s="217"/>
      <c r="T162" s="21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7">
        <f t="shared" ref="U162:U165" ca="1" si="64">+L162-T162</f>
        <v>2</v>
      </c>
      <c r="V162" s="217">
        <f t="shared" ref="V162:V165" ca="1" si="65">ROUNDDOWN(T162/J162,0)</f>
        <v>0</v>
      </c>
      <c r="W162" s="217"/>
      <c r="X162" s="217"/>
      <c r="Y162" s="217"/>
      <c r="Z162" s="217"/>
      <c r="AA162" s="217"/>
      <c r="AB162" s="221"/>
      <c r="AC162" s="220">
        <v>5.3680000000000003</v>
      </c>
      <c r="AD162" s="217"/>
      <c r="AE162" s="220"/>
      <c r="AF162" s="220"/>
      <c r="AG162" s="223"/>
      <c r="AH162" s="223"/>
      <c r="AI162" s="223"/>
      <c r="AJ162" s="224" t="s">
        <v>677</v>
      </c>
      <c r="AK162" s="223"/>
      <c r="AL162" s="225"/>
      <c r="AM162" s="223"/>
      <c r="AN162" s="223"/>
      <c r="AO162" s="223"/>
      <c r="AP162" s="223"/>
      <c r="AQ162" s="223"/>
      <c r="AR162" s="223"/>
      <c r="AS162" s="223"/>
      <c r="AT162" s="223"/>
      <c r="AU162" s="217">
        <v>0</v>
      </c>
      <c r="AV162" s="217">
        <v>1</v>
      </c>
      <c r="AW162" s="217">
        <v>0</v>
      </c>
      <c r="AX162" s="217">
        <v>0</v>
      </c>
      <c r="AY162" s="217">
        <v>0</v>
      </c>
      <c r="AZ162" s="217">
        <v>0</v>
      </c>
      <c r="BA162" s="217">
        <v>0</v>
      </c>
      <c r="BB162" s="217" t="s">
        <v>692</v>
      </c>
      <c r="BC162" s="217"/>
      <c r="BD162" s="217"/>
      <c r="BE162" s="212" t="s">
        <v>3026</v>
      </c>
      <c r="BF162" s="217">
        <v>2</v>
      </c>
      <c r="BG162" s="230">
        <v>46240</v>
      </c>
      <c r="BH162" s="212">
        <f>+L162-BF162</f>
        <v>0</v>
      </c>
      <c r="BI162" s="212" t="s">
        <v>2478</v>
      </c>
      <c r="BJ162" s="217">
        <v>2</v>
      </c>
      <c r="BK162" s="231">
        <v>46240</v>
      </c>
      <c r="BL162" s="226"/>
      <c r="BM162" s="226"/>
      <c r="BN162" s="227"/>
      <c r="BO162" s="226"/>
      <c r="BP162" s="226"/>
      <c r="BQ162" s="226"/>
      <c r="BR162" s="226"/>
      <c r="BS162" s="226"/>
      <c r="BT162" s="227"/>
      <c r="BU162" s="226"/>
      <c r="BV162" s="226"/>
      <c r="BW162" s="226"/>
      <c r="BX162" s="226"/>
      <c r="BY162" s="226"/>
      <c r="BZ162" s="227"/>
      <c r="CA162" s="226"/>
      <c r="CB162" s="226"/>
      <c r="CC162" s="226"/>
      <c r="CD162" s="226"/>
      <c r="CE162" s="226"/>
      <c r="CF162" s="227"/>
      <c r="CG162" s="226"/>
      <c r="CH162" s="226"/>
      <c r="CI162" s="226"/>
      <c r="CJ162" s="212">
        <f>+L162-BJ162</f>
        <v>0</v>
      </c>
    </row>
    <row r="163" spans="1:88" ht="13.5" customHeight="1">
      <c r="A163" s="217">
        <v>154</v>
      </c>
      <c r="B163" s="217" t="s">
        <v>3532</v>
      </c>
      <c r="C163" s="217" t="s">
        <v>3533</v>
      </c>
      <c r="D163" s="218" t="s">
        <v>2588</v>
      </c>
      <c r="E163" s="217" t="s">
        <v>3535</v>
      </c>
      <c r="F163" s="217" t="s">
        <v>3239</v>
      </c>
      <c r="G163" s="218" t="s">
        <v>2755</v>
      </c>
      <c r="H163" s="220">
        <v>4416</v>
      </c>
      <c r="I163" s="217" t="s">
        <v>702</v>
      </c>
      <c r="J163" s="217">
        <v>2</v>
      </c>
      <c r="K163" s="217"/>
      <c r="L163" s="217">
        <v>2</v>
      </c>
      <c r="M163" s="220">
        <v>415.4</v>
      </c>
      <c r="N163" s="220">
        <v>830.8</v>
      </c>
      <c r="O163" s="217" t="s">
        <v>674</v>
      </c>
      <c r="P163" s="217" t="s">
        <v>13</v>
      </c>
      <c r="Q163" s="217" t="s">
        <v>786</v>
      </c>
      <c r="R163" s="217"/>
      <c r="S163" s="217"/>
      <c r="T163" s="21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7">
        <f t="shared" ca="1" si="64"/>
        <v>2</v>
      </c>
      <c r="V163" s="217">
        <f t="shared" ca="1" si="65"/>
        <v>0</v>
      </c>
      <c r="W163" s="217"/>
      <c r="X163" s="217"/>
      <c r="Y163" s="217"/>
      <c r="Z163" s="217"/>
      <c r="AA163" s="217"/>
      <c r="AB163" s="221"/>
      <c r="AC163" s="220">
        <v>35.433</v>
      </c>
      <c r="AD163" s="217"/>
      <c r="AE163" s="220"/>
      <c r="AF163" s="220"/>
      <c r="AG163" s="223"/>
      <c r="AH163" s="223"/>
      <c r="AI163" s="223"/>
      <c r="AJ163" s="224" t="s">
        <v>677</v>
      </c>
      <c r="AK163" s="223"/>
      <c r="AL163" s="225"/>
      <c r="AM163" s="223"/>
      <c r="AN163" s="223"/>
      <c r="AO163" s="223"/>
      <c r="AP163" s="223"/>
      <c r="AQ163" s="223"/>
      <c r="AR163" s="223"/>
      <c r="AS163" s="223"/>
      <c r="AT163" s="223"/>
      <c r="AU163" s="217">
        <v>0</v>
      </c>
      <c r="AV163" s="217">
        <v>1</v>
      </c>
      <c r="AW163" s="217">
        <v>0</v>
      </c>
      <c r="AX163" s="217">
        <v>1</v>
      </c>
      <c r="AY163" s="217">
        <v>0</v>
      </c>
      <c r="AZ163" s="217">
        <v>0</v>
      </c>
      <c r="BA163" s="217">
        <v>0</v>
      </c>
      <c r="BB163" s="217" t="s">
        <v>692</v>
      </c>
      <c r="BC163" s="223"/>
      <c r="BD163" s="223"/>
      <c r="BE163" s="244" t="s">
        <v>3020</v>
      </c>
      <c r="BF163" s="217">
        <v>2</v>
      </c>
      <c r="BG163" s="245">
        <v>46240</v>
      </c>
      <c r="BH163" s="212">
        <f>+L163-BF163</f>
        <v>0</v>
      </c>
      <c r="BI163" s="244" t="s">
        <v>2469</v>
      </c>
      <c r="BJ163" s="217">
        <v>2</v>
      </c>
      <c r="BK163" s="245">
        <v>46240</v>
      </c>
      <c r="BL163" s="223"/>
      <c r="BM163" s="223"/>
      <c r="BN163" s="223"/>
      <c r="BO163" s="223"/>
      <c r="BP163" s="223"/>
      <c r="BQ163" s="223"/>
      <c r="BR163" s="223"/>
      <c r="BS163" s="223"/>
      <c r="BT163" s="223"/>
      <c r="BU163" s="223"/>
      <c r="BV163" s="223"/>
      <c r="BW163" s="223"/>
      <c r="BX163" s="223"/>
      <c r="BY163" s="223"/>
      <c r="BZ163" s="223"/>
      <c r="CA163" s="223"/>
      <c r="CB163" s="223"/>
      <c r="CC163" s="223"/>
      <c r="CD163" s="223"/>
      <c r="CE163" s="223"/>
      <c r="CF163" s="223"/>
      <c r="CG163" s="223"/>
      <c r="CH163" s="223"/>
      <c r="CI163" s="223"/>
      <c r="CJ163" s="212">
        <f>+L163-BJ163</f>
        <v>0</v>
      </c>
    </row>
    <row r="164" spans="1:88" ht="13.5" customHeight="1">
      <c r="A164" s="217">
        <v>155</v>
      </c>
      <c r="B164" s="217" t="s">
        <v>3532</v>
      </c>
      <c r="C164" s="217" t="s">
        <v>3533</v>
      </c>
      <c r="D164" s="218" t="s">
        <v>2588</v>
      </c>
      <c r="E164" s="217" t="s">
        <v>3536</v>
      </c>
      <c r="F164" s="217" t="s">
        <v>3240</v>
      </c>
      <c r="G164" s="218" t="s">
        <v>2761</v>
      </c>
      <c r="H164" s="220">
        <v>4416</v>
      </c>
      <c r="I164" s="217" t="s">
        <v>702</v>
      </c>
      <c r="J164" s="217">
        <v>1</v>
      </c>
      <c r="K164" s="217"/>
      <c r="L164" s="217">
        <v>1</v>
      </c>
      <c r="M164" s="220">
        <v>290.8</v>
      </c>
      <c r="N164" s="220">
        <v>290.8</v>
      </c>
      <c r="O164" s="217" t="s">
        <v>674</v>
      </c>
      <c r="P164" s="217" t="s">
        <v>13</v>
      </c>
      <c r="Q164" s="217" t="s">
        <v>786</v>
      </c>
      <c r="R164" s="217"/>
      <c r="S164" s="217"/>
      <c r="T164" s="21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7">
        <f t="shared" ca="1" si="64"/>
        <v>1</v>
      </c>
      <c r="V164" s="217">
        <f t="shared" ca="1" si="65"/>
        <v>0</v>
      </c>
      <c r="W164" s="217"/>
      <c r="X164" s="217"/>
      <c r="Y164" s="217"/>
      <c r="Z164" s="217"/>
      <c r="AA164" s="217"/>
      <c r="AB164" s="221"/>
      <c r="AC164" s="220">
        <v>12.417</v>
      </c>
      <c r="AD164" s="217"/>
      <c r="AE164" s="220"/>
      <c r="AF164" s="220"/>
      <c r="AG164" s="223"/>
      <c r="AH164" s="223"/>
      <c r="AI164" s="223"/>
      <c r="AJ164" s="224" t="s">
        <v>677</v>
      </c>
      <c r="AK164" s="223"/>
      <c r="AL164" s="225"/>
      <c r="AM164" s="223"/>
      <c r="AN164" s="223"/>
      <c r="AO164" s="223"/>
      <c r="AP164" s="223"/>
      <c r="AQ164" s="223"/>
      <c r="AR164" s="223"/>
      <c r="AS164" s="223"/>
      <c r="AT164" s="223"/>
      <c r="AU164" s="217">
        <v>0</v>
      </c>
      <c r="AV164" s="217">
        <v>1</v>
      </c>
      <c r="AW164" s="217">
        <v>0</v>
      </c>
      <c r="AX164" s="217">
        <v>1</v>
      </c>
      <c r="AY164" s="217">
        <v>0</v>
      </c>
      <c r="AZ164" s="217">
        <v>0</v>
      </c>
      <c r="BA164" s="217">
        <v>0</v>
      </c>
      <c r="BB164" s="217" t="s">
        <v>692</v>
      </c>
      <c r="BC164" s="217"/>
      <c r="BD164" s="217"/>
      <c r="BE164" s="244" t="s">
        <v>3020</v>
      </c>
      <c r="BF164" s="217">
        <v>1</v>
      </c>
      <c r="BG164" s="245">
        <v>46240</v>
      </c>
      <c r="BH164" s="212">
        <f>+L164-BF164</f>
        <v>0</v>
      </c>
      <c r="BI164" s="244" t="s">
        <v>2469</v>
      </c>
      <c r="BJ164" s="217">
        <v>1</v>
      </c>
      <c r="BK164" s="245">
        <v>46240</v>
      </c>
      <c r="BL164" s="226"/>
      <c r="BM164" s="226"/>
      <c r="BN164" s="227"/>
      <c r="BO164" s="226"/>
      <c r="BP164" s="226"/>
      <c r="BQ164" s="226"/>
      <c r="BR164" s="226"/>
      <c r="BS164" s="226"/>
      <c r="BT164" s="227"/>
      <c r="BU164" s="226"/>
      <c r="BV164" s="226"/>
      <c r="BW164" s="226"/>
      <c r="BX164" s="226"/>
      <c r="BY164" s="226"/>
      <c r="BZ164" s="227"/>
      <c r="CA164" s="226"/>
      <c r="CB164" s="226"/>
      <c r="CC164" s="226"/>
      <c r="CD164" s="226"/>
      <c r="CE164" s="226"/>
      <c r="CF164" s="227"/>
      <c r="CG164" s="226"/>
      <c r="CH164" s="226"/>
      <c r="CI164" s="226"/>
      <c r="CJ164" s="212">
        <f>+L164-BJ164</f>
        <v>0</v>
      </c>
    </row>
    <row r="165" spans="1:88" ht="13.5" customHeight="1">
      <c r="A165" s="217">
        <v>156</v>
      </c>
      <c r="B165" s="217" t="s">
        <v>3532</v>
      </c>
      <c r="C165" s="217" t="s">
        <v>3533</v>
      </c>
      <c r="D165" s="218" t="s">
        <v>2588</v>
      </c>
      <c r="E165" s="217" t="s">
        <v>3537</v>
      </c>
      <c r="F165" s="217" t="s">
        <v>3241</v>
      </c>
      <c r="G165" s="218" t="s">
        <v>2763</v>
      </c>
      <c r="H165" s="220">
        <v>4416</v>
      </c>
      <c r="I165" s="217" t="s">
        <v>702</v>
      </c>
      <c r="J165" s="217">
        <v>1</v>
      </c>
      <c r="K165" s="217"/>
      <c r="L165" s="217">
        <v>1</v>
      </c>
      <c r="M165" s="220">
        <v>339.9</v>
      </c>
      <c r="N165" s="220">
        <v>339.9</v>
      </c>
      <c r="O165" s="217" t="s">
        <v>674</v>
      </c>
      <c r="P165" s="217" t="s">
        <v>13</v>
      </c>
      <c r="Q165" s="217" t="s">
        <v>786</v>
      </c>
      <c r="R165" s="217"/>
      <c r="S165" s="217"/>
      <c r="T165" s="21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7">
        <f t="shared" ca="1" si="64"/>
        <v>1</v>
      </c>
      <c r="V165" s="217">
        <f t="shared" ca="1" si="65"/>
        <v>0</v>
      </c>
      <c r="W165" s="217"/>
      <c r="X165" s="217"/>
      <c r="Y165" s="217"/>
      <c r="Z165" s="217"/>
      <c r="AA165" s="217"/>
      <c r="AB165" s="221"/>
      <c r="AC165" s="220">
        <v>14.505000000000001</v>
      </c>
      <c r="AD165" s="217"/>
      <c r="AE165" s="220"/>
      <c r="AF165" s="220"/>
      <c r="AG165" s="223"/>
      <c r="AH165" s="223"/>
      <c r="AI165" s="223"/>
      <c r="AJ165" s="224" t="s">
        <v>677</v>
      </c>
      <c r="AK165" s="223"/>
      <c r="AL165" s="225"/>
      <c r="AM165" s="223"/>
      <c r="AN165" s="223"/>
      <c r="AO165" s="223"/>
      <c r="AP165" s="223"/>
      <c r="AQ165" s="223"/>
      <c r="AR165" s="223"/>
      <c r="AS165" s="223"/>
      <c r="AT165" s="223"/>
      <c r="AU165" s="217">
        <v>0</v>
      </c>
      <c r="AV165" s="217">
        <v>1</v>
      </c>
      <c r="AW165" s="217">
        <v>0</v>
      </c>
      <c r="AX165" s="217">
        <v>1</v>
      </c>
      <c r="AY165" s="217">
        <v>0</v>
      </c>
      <c r="AZ165" s="217">
        <v>0</v>
      </c>
      <c r="BA165" s="217">
        <v>0</v>
      </c>
      <c r="BB165" s="217" t="s">
        <v>692</v>
      </c>
      <c r="BC165" s="217"/>
      <c r="BD165" s="217"/>
      <c r="BE165" s="244" t="s">
        <v>3020</v>
      </c>
      <c r="BF165" s="217">
        <v>1</v>
      </c>
      <c r="BG165" s="245">
        <v>46240</v>
      </c>
      <c r="BH165" s="212">
        <f>+L165-BF165</f>
        <v>0</v>
      </c>
      <c r="BI165" s="244" t="s">
        <v>2469</v>
      </c>
      <c r="BJ165" s="217">
        <v>1</v>
      </c>
      <c r="BK165" s="245">
        <v>46240</v>
      </c>
      <c r="BL165" s="226"/>
      <c r="BM165" s="226"/>
      <c r="BN165" s="227"/>
      <c r="BO165" s="226"/>
      <c r="BP165" s="226"/>
      <c r="BQ165" s="226"/>
      <c r="BR165" s="226"/>
      <c r="BS165" s="226"/>
      <c r="BT165" s="227"/>
      <c r="BU165" s="226"/>
      <c r="BV165" s="226"/>
      <c r="BW165" s="226"/>
      <c r="BX165" s="226"/>
      <c r="BY165" s="226"/>
      <c r="BZ165" s="227"/>
      <c r="CA165" s="226"/>
      <c r="CB165" s="226"/>
      <c r="CC165" s="226"/>
      <c r="CD165" s="226"/>
      <c r="CE165" s="226"/>
      <c r="CF165" s="227"/>
      <c r="CG165" s="226"/>
      <c r="CH165" s="226"/>
      <c r="CI165" s="226"/>
      <c r="CJ165" s="212">
        <f>+L165-BJ165</f>
        <v>0</v>
      </c>
    </row>
    <row r="166" spans="1:88" ht="13.5" customHeight="1">
      <c r="A166" s="214">
        <v>157</v>
      </c>
      <c r="B166" s="214" t="s">
        <v>3538</v>
      </c>
      <c r="C166" s="214" t="s">
        <v>3539</v>
      </c>
      <c r="D166" s="215" t="s">
        <v>2588</v>
      </c>
      <c r="E166" s="214"/>
      <c r="F166" s="214"/>
      <c r="G166" s="215" t="s">
        <v>3529</v>
      </c>
      <c r="H166" s="214"/>
      <c r="I166" s="214"/>
      <c r="J166" s="214"/>
      <c r="K166" s="214">
        <v>1</v>
      </c>
      <c r="L166" s="214"/>
      <c r="M166" s="216">
        <v>1349.5</v>
      </c>
      <c r="N166" s="216">
        <v>1349.5</v>
      </c>
      <c r="O166" s="214" t="s">
        <v>674</v>
      </c>
      <c r="P166" s="214"/>
      <c r="Q166" s="214"/>
      <c r="R166" s="214" t="s">
        <v>3951</v>
      </c>
      <c r="S166" s="214"/>
      <c r="T166" s="214"/>
      <c r="U166" s="214"/>
      <c r="V166" s="214"/>
      <c r="W166" s="214">
        <f ca="1">_xlfn.MINIFS(V:V,C:C,C166,AE:AE,"",AB:AB,"")</f>
        <v>0</v>
      </c>
      <c r="X166" s="214">
        <f ca="1">SUMIFS(T:T,C:C,C166,AE:AE,"")/SUMIFS(L:L,C:C,C166,AE:AE,"",AB:AB,"")</f>
        <v>0.16666666666666666</v>
      </c>
      <c r="Y166" s="214"/>
      <c r="Z166" s="214"/>
      <c r="AA166" s="214"/>
      <c r="AB166" s="216"/>
      <c r="AC166" s="216">
        <v>40.933</v>
      </c>
      <c r="AD166" s="235" t="s">
        <v>3428</v>
      </c>
      <c r="AE166" s="214" t="s">
        <v>675</v>
      </c>
      <c r="AF166" s="214" t="s">
        <v>676</v>
      </c>
      <c r="AG166" s="214"/>
      <c r="AH166" s="214"/>
      <c r="AI166" s="214"/>
      <c r="AJ166" s="214" t="s">
        <v>677</v>
      </c>
      <c r="AK166" s="214"/>
      <c r="AL166" s="214"/>
      <c r="AM166" s="214"/>
      <c r="AN166" s="214"/>
      <c r="AO166" s="214"/>
      <c r="AP166" s="214"/>
      <c r="AQ166" s="214"/>
      <c r="AR166" s="214"/>
      <c r="AS166" s="214"/>
      <c r="AT166" s="214"/>
      <c r="AU166" s="214"/>
      <c r="AV166" s="214"/>
      <c r="AW166" s="214"/>
      <c r="AX166" s="214"/>
      <c r="AY166" s="214"/>
      <c r="AZ166" s="214"/>
      <c r="BA166" s="214"/>
      <c r="BB166" s="214" t="s">
        <v>692</v>
      </c>
      <c r="BC166" s="214"/>
      <c r="BD166" s="214"/>
      <c r="BE166" s="214"/>
      <c r="BF166" s="214"/>
      <c r="BG166" s="214"/>
      <c r="BH166" s="214"/>
      <c r="BI166" s="214"/>
      <c r="BJ166" s="214"/>
      <c r="BK166" s="214"/>
      <c r="BL166" s="214"/>
      <c r="BM166" s="214"/>
      <c r="BN166" s="214"/>
      <c r="BO166" s="214"/>
      <c r="BP166" s="214"/>
      <c r="BQ166" s="214"/>
      <c r="BR166" s="214"/>
      <c r="BS166" s="214"/>
      <c r="BT166" s="214"/>
      <c r="BU166" s="214"/>
      <c r="BV166" s="214"/>
      <c r="BW166" s="214"/>
      <c r="BX166" s="214"/>
      <c r="BY166" s="214"/>
      <c r="BZ166" s="214"/>
      <c r="CA166" s="214"/>
      <c r="CB166" s="214"/>
      <c r="CC166" s="214"/>
      <c r="CD166" s="214"/>
      <c r="CE166" s="214"/>
      <c r="CF166" s="214"/>
      <c r="CG166" s="214"/>
      <c r="CH166" s="214"/>
      <c r="CI166" s="214"/>
      <c r="CJ166" s="214"/>
    </row>
    <row r="167" spans="1:88" ht="13.5" customHeight="1">
      <c r="A167" s="217">
        <v>158</v>
      </c>
      <c r="B167" s="217" t="s">
        <v>3538</v>
      </c>
      <c r="C167" s="217" t="s">
        <v>3539</v>
      </c>
      <c r="D167" s="218" t="s">
        <v>2502</v>
      </c>
      <c r="E167" s="217" t="s">
        <v>3441</v>
      </c>
      <c r="F167" s="217" t="s">
        <v>3243</v>
      </c>
      <c r="G167" s="218" t="s">
        <v>2476</v>
      </c>
      <c r="H167" s="220">
        <v>3923</v>
      </c>
      <c r="I167" s="217" t="s">
        <v>702</v>
      </c>
      <c r="J167" s="217">
        <v>1</v>
      </c>
      <c r="K167" s="217"/>
      <c r="L167" s="217">
        <v>1</v>
      </c>
      <c r="M167" s="220">
        <v>154.6</v>
      </c>
      <c r="N167" s="220">
        <v>154.6</v>
      </c>
      <c r="O167" s="217" t="s">
        <v>674</v>
      </c>
      <c r="P167" s="217" t="s">
        <v>11</v>
      </c>
      <c r="Q167" s="217" t="s">
        <v>786</v>
      </c>
      <c r="R167" s="217"/>
      <c r="S167" s="217"/>
      <c r="T167" s="21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7">
        <f t="shared" ref="U167:U172" ca="1" si="66">+L167-T167</f>
        <v>1</v>
      </c>
      <c r="V167" s="217">
        <f t="shared" ref="V167:V172" ca="1" si="67">ROUNDDOWN(T167/J167,0)</f>
        <v>0</v>
      </c>
      <c r="W167" s="217"/>
      <c r="X167" s="217"/>
      <c r="Y167" s="217"/>
      <c r="Z167" s="217"/>
      <c r="AA167" s="217"/>
      <c r="AB167" s="221"/>
      <c r="AC167" s="220">
        <v>2.6840000000000002</v>
      </c>
      <c r="AD167" s="217"/>
      <c r="AE167" s="220"/>
      <c r="AF167" s="220"/>
      <c r="AG167" s="223"/>
      <c r="AH167" s="223"/>
      <c r="AI167" s="223"/>
      <c r="AJ167" s="224" t="s">
        <v>677</v>
      </c>
      <c r="AK167" s="223"/>
      <c r="AL167" s="225"/>
      <c r="AM167" s="223"/>
      <c r="AN167" s="223"/>
      <c r="AO167" s="223"/>
      <c r="AP167" s="223"/>
      <c r="AQ167" s="223"/>
      <c r="AR167" s="223"/>
      <c r="AS167" s="223"/>
      <c r="AT167" s="223"/>
      <c r="AU167" s="217">
        <v>0</v>
      </c>
      <c r="AV167" s="217">
        <v>1</v>
      </c>
      <c r="AW167" s="217">
        <v>0</v>
      </c>
      <c r="AX167" s="217">
        <v>0</v>
      </c>
      <c r="AY167" s="217">
        <v>0</v>
      </c>
      <c r="AZ167" s="217">
        <v>0</v>
      </c>
      <c r="BA167" s="217">
        <v>0</v>
      </c>
      <c r="BB167" s="217" t="s">
        <v>692</v>
      </c>
      <c r="BC167" s="217"/>
      <c r="BD167" s="217"/>
      <c r="BE167" s="212" t="s">
        <v>3026</v>
      </c>
      <c r="BF167" s="217">
        <v>1</v>
      </c>
      <c r="BG167" s="230">
        <v>46240</v>
      </c>
      <c r="BH167" s="212">
        <f t="shared" ref="BH167:BH172" si="68">+L167-BF167</f>
        <v>0</v>
      </c>
      <c r="BI167" s="212" t="s">
        <v>2478</v>
      </c>
      <c r="BJ167" s="217">
        <v>1</v>
      </c>
      <c r="BK167" s="231">
        <v>46240</v>
      </c>
      <c r="BL167" s="226"/>
      <c r="BM167" s="226"/>
      <c r="BN167" s="227"/>
      <c r="BO167" s="226"/>
      <c r="BP167" s="226"/>
      <c r="BQ167" s="226"/>
      <c r="BR167" s="226"/>
      <c r="BS167" s="226"/>
      <c r="BT167" s="227"/>
      <c r="BU167" s="226"/>
      <c r="BV167" s="226"/>
      <c r="BW167" s="226"/>
      <c r="BX167" s="226"/>
      <c r="BY167" s="226"/>
      <c r="BZ167" s="227"/>
      <c r="CA167" s="226"/>
      <c r="CB167" s="226"/>
      <c r="CC167" s="226"/>
      <c r="CD167" s="226"/>
      <c r="CE167" s="226"/>
      <c r="CF167" s="227"/>
      <c r="CG167" s="226"/>
      <c r="CH167" s="226"/>
      <c r="CI167" s="226"/>
      <c r="CJ167" s="212">
        <f t="shared" ref="CJ167:CJ172" si="69">+L167-BJ167</f>
        <v>0</v>
      </c>
    </row>
    <row r="168" spans="1:88" ht="13.5" customHeight="1">
      <c r="A168" s="217">
        <v>159</v>
      </c>
      <c r="B168" s="217" t="s">
        <v>3538</v>
      </c>
      <c r="C168" s="217" t="s">
        <v>3539</v>
      </c>
      <c r="D168" s="218" t="s">
        <v>2477</v>
      </c>
      <c r="E168" s="217" t="s">
        <v>3540</v>
      </c>
      <c r="F168" s="217" t="s">
        <v>3242</v>
      </c>
      <c r="G168" s="218" t="s">
        <v>2486</v>
      </c>
      <c r="H168" s="220">
        <v>1409</v>
      </c>
      <c r="I168" s="217" t="s">
        <v>702</v>
      </c>
      <c r="J168" s="217">
        <v>1</v>
      </c>
      <c r="K168" s="217"/>
      <c r="L168" s="217">
        <v>1</v>
      </c>
      <c r="M168" s="220">
        <v>25.2</v>
      </c>
      <c r="N168" s="220">
        <v>25.2</v>
      </c>
      <c r="O168" s="217" t="s">
        <v>674</v>
      </c>
      <c r="P168" s="217" t="s">
        <v>11</v>
      </c>
      <c r="Q168" s="217" t="s">
        <v>786</v>
      </c>
      <c r="R168" s="217"/>
      <c r="S168" s="217"/>
      <c r="T168" s="21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7">
        <f t="shared" ca="1" si="66"/>
        <v>1</v>
      </c>
      <c r="V168" s="217">
        <f t="shared" ca="1" si="67"/>
        <v>0</v>
      </c>
      <c r="W168" s="217"/>
      <c r="X168" s="217"/>
      <c r="Y168" s="217"/>
      <c r="Z168" s="217"/>
      <c r="AA168" s="217"/>
      <c r="AB168" s="221"/>
      <c r="AC168" s="220">
        <v>0.71799999999999997</v>
      </c>
      <c r="AD168" s="217"/>
      <c r="AE168" s="220"/>
      <c r="AF168" s="220"/>
      <c r="AG168" s="223"/>
      <c r="AH168" s="223"/>
      <c r="AI168" s="223"/>
      <c r="AJ168" s="224" t="s">
        <v>677</v>
      </c>
      <c r="AK168" s="223"/>
      <c r="AL168" s="225"/>
      <c r="AM168" s="223"/>
      <c r="AN168" s="223"/>
      <c r="AO168" s="223"/>
      <c r="AP168" s="223"/>
      <c r="AQ168" s="223"/>
      <c r="AR168" s="223"/>
      <c r="AS168" s="223"/>
      <c r="AT168" s="223"/>
      <c r="AU168" s="217">
        <v>0</v>
      </c>
      <c r="AV168" s="217">
        <v>1</v>
      </c>
      <c r="AW168" s="217">
        <v>0</v>
      </c>
      <c r="AX168" s="217">
        <v>0</v>
      </c>
      <c r="AY168" s="217">
        <v>0</v>
      </c>
      <c r="AZ168" s="217">
        <v>0</v>
      </c>
      <c r="BA168" s="217">
        <v>0</v>
      </c>
      <c r="BB168" s="217" t="s">
        <v>692</v>
      </c>
      <c r="BC168" s="217"/>
      <c r="BD168" s="217"/>
      <c r="BE168" s="212" t="s">
        <v>3033</v>
      </c>
      <c r="BF168" s="217">
        <v>1</v>
      </c>
      <c r="BG168" s="230">
        <v>46240</v>
      </c>
      <c r="BH168" s="212">
        <f t="shared" si="68"/>
        <v>0</v>
      </c>
      <c r="BI168" s="212" t="s">
        <v>2488</v>
      </c>
      <c r="BJ168" s="217">
        <v>1</v>
      </c>
      <c r="BK168" s="231">
        <v>46240</v>
      </c>
      <c r="BL168" s="226"/>
      <c r="BM168" s="226"/>
      <c r="BN168" s="227"/>
      <c r="BO168" s="226"/>
      <c r="BP168" s="226"/>
      <c r="BQ168" s="226"/>
      <c r="BR168" s="226"/>
      <c r="BS168" s="226"/>
      <c r="BT168" s="227"/>
      <c r="BU168" s="226"/>
      <c r="BV168" s="226"/>
      <c r="BW168" s="226"/>
      <c r="BX168" s="226"/>
      <c r="BY168" s="226"/>
      <c r="BZ168" s="227"/>
      <c r="CA168" s="226"/>
      <c r="CB168" s="226"/>
      <c r="CC168" s="226"/>
      <c r="CD168" s="226"/>
      <c r="CE168" s="226"/>
      <c r="CF168" s="227"/>
      <c r="CG168" s="226"/>
      <c r="CH168" s="226"/>
      <c r="CI168" s="226"/>
      <c r="CJ168" s="212">
        <f t="shared" si="69"/>
        <v>0</v>
      </c>
    </row>
    <row r="169" spans="1:88" ht="13.5" customHeight="1">
      <c r="A169" s="217">
        <v>160</v>
      </c>
      <c r="B169" s="217" t="s">
        <v>3538</v>
      </c>
      <c r="C169" s="217" t="s">
        <v>3539</v>
      </c>
      <c r="D169" s="218" t="s">
        <v>781</v>
      </c>
      <c r="E169" s="217" t="s">
        <v>1144</v>
      </c>
      <c r="F169" s="217" t="s">
        <v>3244</v>
      </c>
      <c r="G169" s="218" t="s">
        <v>2718</v>
      </c>
      <c r="H169" s="220">
        <v>206</v>
      </c>
      <c r="I169" s="217" t="s">
        <v>702</v>
      </c>
      <c r="J169" s="217">
        <v>1</v>
      </c>
      <c r="K169" s="217"/>
      <c r="L169" s="217">
        <v>1</v>
      </c>
      <c r="M169" s="220">
        <v>1.7</v>
      </c>
      <c r="N169" s="220">
        <v>1.7</v>
      </c>
      <c r="O169" s="217" t="s">
        <v>674</v>
      </c>
      <c r="P169" s="217" t="s">
        <v>13</v>
      </c>
      <c r="Q169" s="217" t="s">
        <v>703</v>
      </c>
      <c r="R169" s="217"/>
      <c r="S169" s="217"/>
      <c r="T169" s="21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7">
        <f t="shared" ca="1" si="66"/>
        <v>0</v>
      </c>
      <c r="V169" s="217">
        <f t="shared" ca="1" si="67"/>
        <v>1</v>
      </c>
      <c r="W169" s="217"/>
      <c r="X169" s="217"/>
      <c r="Y169" s="217"/>
      <c r="Z169" s="217"/>
      <c r="AA169" s="217"/>
      <c r="AB169" s="221"/>
      <c r="AC169" s="220">
        <v>4.9000000000000002E-2</v>
      </c>
      <c r="AD169" s="217"/>
      <c r="AE169" s="220"/>
      <c r="AF169" s="220"/>
      <c r="AG169" s="223"/>
      <c r="AH169" s="223"/>
      <c r="AI169" s="223"/>
      <c r="AJ169" s="224" t="s">
        <v>677</v>
      </c>
      <c r="AK169" s="223"/>
      <c r="AL169" s="225"/>
      <c r="AM169" s="223"/>
      <c r="AN169" s="223"/>
      <c r="AO169" s="223"/>
      <c r="AP169" s="223"/>
      <c r="AQ169" s="223"/>
      <c r="AR169" s="223"/>
      <c r="AS169" s="223"/>
      <c r="AT169" s="223"/>
      <c r="AU169" s="217">
        <v>1</v>
      </c>
      <c r="AV169" s="217">
        <v>0</v>
      </c>
      <c r="AW169" s="217">
        <v>0</v>
      </c>
      <c r="AX169" s="217">
        <v>0</v>
      </c>
      <c r="AY169" s="217">
        <v>0</v>
      </c>
      <c r="AZ169" s="217">
        <v>0</v>
      </c>
      <c r="BA169" s="217">
        <v>0</v>
      </c>
      <c r="BB169" s="217" t="s">
        <v>692</v>
      </c>
      <c r="BC169" s="217"/>
      <c r="BD169" s="217"/>
      <c r="BE169" s="212" t="s">
        <v>3035</v>
      </c>
      <c r="BF169" s="217">
        <v>1</v>
      </c>
      <c r="BG169" s="230">
        <v>46240</v>
      </c>
      <c r="BH169" s="212">
        <f t="shared" si="68"/>
        <v>0</v>
      </c>
      <c r="BI169" s="212" t="s">
        <v>2491</v>
      </c>
      <c r="BJ169" s="217">
        <v>1</v>
      </c>
      <c r="BK169" s="231">
        <v>46240</v>
      </c>
      <c r="BL169" s="226"/>
      <c r="BM169" s="226"/>
      <c r="BN169" s="227"/>
      <c r="BO169" s="226"/>
      <c r="BP169" s="226"/>
      <c r="BQ169" s="226"/>
      <c r="BR169" s="226"/>
      <c r="BS169" s="226"/>
      <c r="BT169" s="227"/>
      <c r="BU169" s="226"/>
      <c r="BV169" s="226"/>
      <c r="BW169" s="226"/>
      <c r="BX169" s="226"/>
      <c r="BY169" s="226"/>
      <c r="BZ169" s="227"/>
      <c r="CA169" s="226"/>
      <c r="CB169" s="226"/>
      <c r="CC169" s="226"/>
      <c r="CD169" s="226"/>
      <c r="CE169" s="226"/>
      <c r="CF169" s="227"/>
      <c r="CG169" s="226"/>
      <c r="CH169" s="226"/>
      <c r="CI169" s="226"/>
      <c r="CJ169" s="212">
        <f t="shared" si="69"/>
        <v>0</v>
      </c>
    </row>
    <row r="170" spans="1:88" ht="13.5" customHeight="1">
      <c r="A170" s="217">
        <v>161</v>
      </c>
      <c r="B170" s="217" t="s">
        <v>3538</v>
      </c>
      <c r="C170" s="217" t="s">
        <v>3539</v>
      </c>
      <c r="D170" s="218" t="s">
        <v>2588</v>
      </c>
      <c r="E170" s="217" t="s">
        <v>3507</v>
      </c>
      <c r="F170" s="217" t="s">
        <v>3245</v>
      </c>
      <c r="G170" s="218" t="s">
        <v>2698</v>
      </c>
      <c r="H170" s="220">
        <v>4416</v>
      </c>
      <c r="I170" s="217" t="s">
        <v>702</v>
      </c>
      <c r="J170" s="217">
        <v>1</v>
      </c>
      <c r="K170" s="217"/>
      <c r="L170" s="217">
        <v>1</v>
      </c>
      <c r="M170" s="220">
        <v>553.4</v>
      </c>
      <c r="N170" s="220">
        <v>553.4</v>
      </c>
      <c r="O170" s="217" t="s">
        <v>674</v>
      </c>
      <c r="P170" s="217" t="s">
        <v>13</v>
      </c>
      <c r="Q170" s="217" t="s">
        <v>786</v>
      </c>
      <c r="R170" s="217"/>
      <c r="S170" s="217"/>
      <c r="T170" s="21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7">
        <f t="shared" ca="1" si="66"/>
        <v>1</v>
      </c>
      <c r="V170" s="217">
        <f t="shared" ca="1" si="67"/>
        <v>0</v>
      </c>
      <c r="W170" s="217"/>
      <c r="X170" s="217"/>
      <c r="Y170" s="217"/>
      <c r="Z170" s="217"/>
      <c r="AA170" s="217"/>
      <c r="AB170" s="221"/>
      <c r="AC170" s="220">
        <v>17.728999999999999</v>
      </c>
      <c r="AD170" s="217"/>
      <c r="AE170" s="220"/>
      <c r="AF170" s="220"/>
      <c r="AG170" s="223"/>
      <c r="AH170" s="223"/>
      <c r="AI170" s="223"/>
      <c r="AJ170" s="224" t="s">
        <v>677</v>
      </c>
      <c r="AK170" s="223"/>
      <c r="AL170" s="225"/>
      <c r="AM170" s="223"/>
      <c r="AN170" s="223"/>
      <c r="AO170" s="223"/>
      <c r="AP170" s="223"/>
      <c r="AQ170" s="223"/>
      <c r="AR170" s="223"/>
      <c r="AS170" s="223"/>
      <c r="AT170" s="223"/>
      <c r="AU170" s="217">
        <v>0</v>
      </c>
      <c r="AV170" s="217">
        <v>1</v>
      </c>
      <c r="AW170" s="217">
        <v>0</v>
      </c>
      <c r="AX170" s="217">
        <v>1</v>
      </c>
      <c r="AY170" s="217">
        <v>0</v>
      </c>
      <c r="AZ170" s="217">
        <v>0</v>
      </c>
      <c r="BA170" s="217">
        <v>0</v>
      </c>
      <c r="BB170" s="217" t="s">
        <v>692</v>
      </c>
      <c r="BC170" s="217"/>
      <c r="BD170" s="217"/>
      <c r="BE170" s="212" t="s">
        <v>3068</v>
      </c>
      <c r="BF170" s="217">
        <v>1</v>
      </c>
      <c r="BG170" s="230">
        <v>46240</v>
      </c>
      <c r="BH170" s="212">
        <f t="shared" si="68"/>
        <v>0</v>
      </c>
      <c r="BI170" s="212" t="s">
        <v>2529</v>
      </c>
      <c r="BJ170" s="217">
        <v>1</v>
      </c>
      <c r="BK170" s="231">
        <v>46240</v>
      </c>
      <c r="BL170" s="226"/>
      <c r="BM170" s="226"/>
      <c r="BN170" s="227"/>
      <c r="BO170" s="226"/>
      <c r="BP170" s="226"/>
      <c r="BQ170" s="226"/>
      <c r="BR170" s="226"/>
      <c r="BS170" s="226"/>
      <c r="BT170" s="227"/>
      <c r="BU170" s="226"/>
      <c r="BV170" s="226"/>
      <c r="BW170" s="226"/>
      <c r="BX170" s="226"/>
      <c r="BY170" s="226"/>
      <c r="BZ170" s="227"/>
      <c r="CA170" s="226"/>
      <c r="CB170" s="226"/>
      <c r="CC170" s="226"/>
      <c r="CD170" s="226"/>
      <c r="CE170" s="226"/>
      <c r="CF170" s="227"/>
      <c r="CG170" s="226"/>
      <c r="CH170" s="226"/>
      <c r="CI170" s="226"/>
      <c r="CJ170" s="212">
        <f t="shared" si="69"/>
        <v>0</v>
      </c>
    </row>
    <row r="171" spans="1:88" ht="13.5" customHeight="1">
      <c r="A171" s="217">
        <v>162</v>
      </c>
      <c r="B171" s="217" t="s">
        <v>3538</v>
      </c>
      <c r="C171" s="217" t="s">
        <v>3539</v>
      </c>
      <c r="D171" s="218" t="s">
        <v>2588</v>
      </c>
      <c r="E171" s="217" t="s">
        <v>3541</v>
      </c>
      <c r="F171" s="217" t="s">
        <v>3246</v>
      </c>
      <c r="G171" s="218" t="s">
        <v>2769</v>
      </c>
      <c r="H171" s="220">
        <v>4416</v>
      </c>
      <c r="I171" s="217" t="s">
        <v>702</v>
      </c>
      <c r="J171" s="217">
        <v>1</v>
      </c>
      <c r="K171" s="217"/>
      <c r="L171" s="217">
        <v>1</v>
      </c>
      <c r="M171" s="220">
        <v>304.2</v>
      </c>
      <c r="N171" s="220">
        <v>304.2</v>
      </c>
      <c r="O171" s="217" t="s">
        <v>674</v>
      </c>
      <c r="P171" s="217" t="s">
        <v>13</v>
      </c>
      <c r="Q171" s="217" t="s">
        <v>786</v>
      </c>
      <c r="R171" s="217"/>
      <c r="S171" s="217"/>
      <c r="T171" s="21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7">
        <f t="shared" ca="1" si="66"/>
        <v>1</v>
      </c>
      <c r="V171" s="217">
        <f t="shared" ca="1" si="67"/>
        <v>0</v>
      </c>
      <c r="W171" s="217"/>
      <c r="X171" s="217"/>
      <c r="Y171" s="217"/>
      <c r="Z171" s="217"/>
      <c r="AA171" s="217"/>
      <c r="AB171" s="221"/>
      <c r="AC171" s="220">
        <v>9.7769999999999992</v>
      </c>
      <c r="AD171" s="235" t="s">
        <v>3428</v>
      </c>
      <c r="AE171" s="220"/>
      <c r="AF171" s="220"/>
      <c r="AG171" s="223"/>
      <c r="AH171" s="223"/>
      <c r="AI171" s="223"/>
      <c r="AJ171" s="224" t="s">
        <v>677</v>
      </c>
      <c r="AK171" s="223"/>
      <c r="AL171" s="225"/>
      <c r="AM171" s="223"/>
      <c r="AN171" s="223"/>
      <c r="AO171" s="223"/>
      <c r="AP171" s="223"/>
      <c r="AQ171" s="223"/>
      <c r="AR171" s="223"/>
      <c r="AS171" s="223"/>
      <c r="AT171" s="223"/>
      <c r="AU171" s="217">
        <v>0</v>
      </c>
      <c r="AV171" s="217">
        <v>1</v>
      </c>
      <c r="AW171" s="217">
        <v>0</v>
      </c>
      <c r="AX171" s="217">
        <v>1</v>
      </c>
      <c r="AY171" s="217">
        <v>0</v>
      </c>
      <c r="AZ171" s="217">
        <v>0</v>
      </c>
      <c r="BA171" s="217">
        <v>0</v>
      </c>
      <c r="BB171" s="217" t="s">
        <v>692</v>
      </c>
      <c r="BC171" s="217"/>
      <c r="BD171" s="217"/>
      <c r="BE171" s="212" t="s">
        <v>3068</v>
      </c>
      <c r="BF171" s="217">
        <v>1</v>
      </c>
      <c r="BG171" s="230">
        <v>46240</v>
      </c>
      <c r="BH171" s="212">
        <f t="shared" si="68"/>
        <v>0</v>
      </c>
      <c r="BI171" s="212" t="s">
        <v>2529</v>
      </c>
      <c r="BJ171" s="217">
        <v>1</v>
      </c>
      <c r="BK171" s="231">
        <v>46240</v>
      </c>
      <c r="BL171" s="226"/>
      <c r="BM171" s="226"/>
      <c r="BN171" s="227"/>
      <c r="BO171" s="226"/>
      <c r="BP171" s="226"/>
      <c r="BQ171" s="226"/>
      <c r="BR171" s="226"/>
      <c r="BS171" s="226"/>
      <c r="BT171" s="227"/>
      <c r="BU171" s="226"/>
      <c r="BV171" s="226"/>
      <c r="BW171" s="226"/>
      <c r="BX171" s="226"/>
      <c r="BY171" s="226"/>
      <c r="BZ171" s="227"/>
      <c r="CA171" s="226"/>
      <c r="CB171" s="226"/>
      <c r="CC171" s="226"/>
      <c r="CD171" s="226"/>
      <c r="CE171" s="226"/>
      <c r="CF171" s="227"/>
      <c r="CG171" s="226"/>
      <c r="CH171" s="226"/>
      <c r="CI171" s="226"/>
      <c r="CJ171" s="212">
        <f t="shared" si="69"/>
        <v>0</v>
      </c>
    </row>
    <row r="172" spans="1:88" ht="13.5" customHeight="1">
      <c r="A172" s="217">
        <v>163</v>
      </c>
      <c r="B172" s="217" t="s">
        <v>3538</v>
      </c>
      <c r="C172" s="217" t="s">
        <v>3539</v>
      </c>
      <c r="D172" s="218" t="s">
        <v>2588</v>
      </c>
      <c r="E172" s="217" t="s">
        <v>3542</v>
      </c>
      <c r="F172" s="217" t="s">
        <v>3247</v>
      </c>
      <c r="G172" s="218" t="s">
        <v>2771</v>
      </c>
      <c r="H172" s="220">
        <v>4416</v>
      </c>
      <c r="I172" s="217" t="s">
        <v>702</v>
      </c>
      <c r="J172" s="217">
        <v>1</v>
      </c>
      <c r="K172" s="217"/>
      <c r="L172" s="217">
        <v>1</v>
      </c>
      <c r="M172" s="220">
        <v>310.5</v>
      </c>
      <c r="N172" s="220">
        <v>310.5</v>
      </c>
      <c r="O172" s="217" t="s">
        <v>674</v>
      </c>
      <c r="P172" s="217" t="s">
        <v>13</v>
      </c>
      <c r="Q172" s="217" t="s">
        <v>786</v>
      </c>
      <c r="R172" s="217"/>
      <c r="S172" s="217"/>
      <c r="T172" s="21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7">
        <f t="shared" ca="1" si="66"/>
        <v>1</v>
      </c>
      <c r="V172" s="217">
        <f t="shared" ca="1" si="67"/>
        <v>0</v>
      </c>
      <c r="W172" s="217"/>
      <c r="X172" s="217"/>
      <c r="Y172" s="217"/>
      <c r="Z172" s="217"/>
      <c r="AA172" s="217"/>
      <c r="AB172" s="221"/>
      <c r="AC172" s="220">
        <v>9.9760000000000009</v>
      </c>
      <c r="AD172" s="217"/>
      <c r="AE172" s="220"/>
      <c r="AF172" s="220"/>
      <c r="AG172" s="223"/>
      <c r="AH172" s="223"/>
      <c r="AI172" s="223"/>
      <c r="AJ172" s="224" t="s">
        <v>677</v>
      </c>
      <c r="AK172" s="223"/>
      <c r="AL172" s="225"/>
      <c r="AM172" s="223"/>
      <c r="AN172" s="223"/>
      <c r="AO172" s="223"/>
      <c r="AP172" s="223"/>
      <c r="AQ172" s="223"/>
      <c r="AR172" s="223"/>
      <c r="AS172" s="223"/>
      <c r="AT172" s="223"/>
      <c r="AU172" s="217">
        <v>0</v>
      </c>
      <c r="AV172" s="217">
        <v>1</v>
      </c>
      <c r="AW172" s="217">
        <v>0</v>
      </c>
      <c r="AX172" s="217">
        <v>1</v>
      </c>
      <c r="AY172" s="217">
        <v>0</v>
      </c>
      <c r="AZ172" s="217">
        <v>0</v>
      </c>
      <c r="BA172" s="217">
        <v>0</v>
      </c>
      <c r="BB172" s="217" t="s">
        <v>692</v>
      </c>
      <c r="BC172" s="217"/>
      <c r="BD172" s="217"/>
      <c r="BE172" s="212" t="s">
        <v>3068</v>
      </c>
      <c r="BF172" s="217">
        <v>1</v>
      </c>
      <c r="BG172" s="230">
        <v>46240</v>
      </c>
      <c r="BH172" s="212">
        <f t="shared" si="68"/>
        <v>0</v>
      </c>
      <c r="BI172" s="212" t="s">
        <v>2529</v>
      </c>
      <c r="BJ172" s="217">
        <v>1</v>
      </c>
      <c r="BK172" s="231">
        <v>46240</v>
      </c>
      <c r="BL172" s="226"/>
      <c r="BM172" s="226"/>
      <c r="BN172" s="227"/>
      <c r="BO172" s="226"/>
      <c r="BP172" s="226"/>
      <c r="BQ172" s="226"/>
      <c r="BR172" s="226"/>
      <c r="BS172" s="226"/>
      <c r="BT172" s="227"/>
      <c r="BU172" s="226"/>
      <c r="BV172" s="226"/>
      <c r="BW172" s="226"/>
      <c r="BX172" s="226"/>
      <c r="BY172" s="226"/>
      <c r="BZ172" s="227"/>
      <c r="CA172" s="226"/>
      <c r="CB172" s="226"/>
      <c r="CC172" s="226"/>
      <c r="CD172" s="226"/>
      <c r="CE172" s="226"/>
      <c r="CF172" s="227"/>
      <c r="CG172" s="226"/>
      <c r="CH172" s="226"/>
      <c r="CI172" s="226"/>
      <c r="CJ172" s="212">
        <f t="shared" si="69"/>
        <v>0</v>
      </c>
    </row>
    <row r="173" spans="1:88" ht="13.5" customHeight="1">
      <c r="A173" s="214">
        <v>164</v>
      </c>
      <c r="B173" s="214" t="s">
        <v>3543</v>
      </c>
      <c r="C173" s="214" t="s">
        <v>3544</v>
      </c>
      <c r="D173" s="215" t="s">
        <v>2588</v>
      </c>
      <c r="E173" s="214"/>
      <c r="F173" s="214"/>
      <c r="G173" s="215" t="s">
        <v>3545</v>
      </c>
      <c r="H173" s="214"/>
      <c r="I173" s="214"/>
      <c r="J173" s="214"/>
      <c r="K173" s="214">
        <v>1</v>
      </c>
      <c r="L173" s="214"/>
      <c r="M173" s="216">
        <v>1950.4</v>
      </c>
      <c r="N173" s="216">
        <v>1950.4</v>
      </c>
      <c r="O173" s="214" t="s">
        <v>674</v>
      </c>
      <c r="P173" s="214"/>
      <c r="Q173" s="214"/>
      <c r="R173" s="214" t="s">
        <v>3951</v>
      </c>
      <c r="S173" s="214"/>
      <c r="T173" s="214"/>
      <c r="U173" s="214"/>
      <c r="V173" s="214"/>
      <c r="W173" s="214">
        <f ca="1">_xlfn.MINIFS(V:V,C:C,C173,AE:AE,"",AB:AB,"")</f>
        <v>0</v>
      </c>
      <c r="X173" s="214">
        <f ca="1">SUMIFS(T:T,C:C,C173,AE:AE,"")/SUMIFS(L:L,C:C,C173,AE:AE,"",AB:AB,"")</f>
        <v>0.55000000000000004</v>
      </c>
      <c r="Y173" s="214"/>
      <c r="Z173" s="214"/>
      <c r="AA173" s="214"/>
      <c r="AB173" s="216"/>
      <c r="AC173" s="216">
        <v>72.86</v>
      </c>
      <c r="AD173" s="235" t="s">
        <v>3428</v>
      </c>
      <c r="AE173" s="214" t="s">
        <v>675</v>
      </c>
      <c r="AF173" s="214" t="s">
        <v>676</v>
      </c>
      <c r="AG173" s="214"/>
      <c r="AH173" s="214"/>
      <c r="AI173" s="214"/>
      <c r="AJ173" s="214" t="s">
        <v>677</v>
      </c>
      <c r="AK173" s="214"/>
      <c r="AL173" s="214"/>
      <c r="AM173" s="214"/>
      <c r="AN173" s="214"/>
      <c r="AO173" s="214"/>
      <c r="AP173" s="214"/>
      <c r="AQ173" s="214"/>
      <c r="AR173" s="214"/>
      <c r="AS173" s="214"/>
      <c r="AT173" s="214"/>
      <c r="AU173" s="214"/>
      <c r="AV173" s="214"/>
      <c r="AW173" s="214"/>
      <c r="AX173" s="214"/>
      <c r="AY173" s="214"/>
      <c r="AZ173" s="214"/>
      <c r="BA173" s="214"/>
      <c r="BB173" s="214" t="s">
        <v>692</v>
      </c>
      <c r="BC173" s="214"/>
      <c r="BD173" s="214"/>
      <c r="BE173" s="214"/>
      <c r="BF173" s="214"/>
      <c r="BG173" s="214"/>
      <c r="BH173" s="214"/>
      <c r="BI173" s="214"/>
      <c r="BJ173" s="214"/>
      <c r="BK173" s="214"/>
      <c r="BL173" s="214"/>
      <c r="BM173" s="214"/>
      <c r="BN173" s="214"/>
      <c r="BO173" s="214"/>
      <c r="BP173" s="214"/>
      <c r="BQ173" s="214"/>
      <c r="BR173" s="214"/>
      <c r="BS173" s="214"/>
      <c r="BT173" s="214"/>
      <c r="BU173" s="214"/>
      <c r="BV173" s="214"/>
      <c r="BW173" s="214"/>
      <c r="BX173" s="214"/>
      <c r="BY173" s="214"/>
      <c r="BZ173" s="214"/>
      <c r="CA173" s="214"/>
      <c r="CB173" s="214"/>
      <c r="CC173" s="214"/>
      <c r="CD173" s="214"/>
      <c r="CE173" s="214"/>
      <c r="CF173" s="214"/>
      <c r="CG173" s="214"/>
      <c r="CH173" s="214"/>
      <c r="CI173" s="214"/>
      <c r="CJ173" s="214"/>
    </row>
    <row r="174" spans="1:88" ht="13.5" customHeight="1">
      <c r="A174" s="217">
        <v>165</v>
      </c>
      <c r="B174" s="217" t="s">
        <v>3543</v>
      </c>
      <c r="C174" s="217" t="s">
        <v>3544</v>
      </c>
      <c r="D174" s="218" t="s">
        <v>2502</v>
      </c>
      <c r="E174" s="217" t="s">
        <v>3441</v>
      </c>
      <c r="F174" s="217" t="s">
        <v>3249</v>
      </c>
      <c r="G174" s="218" t="s">
        <v>2476</v>
      </c>
      <c r="H174" s="220">
        <v>3923</v>
      </c>
      <c r="I174" s="217" t="s">
        <v>702</v>
      </c>
      <c r="J174" s="217">
        <v>2</v>
      </c>
      <c r="K174" s="217"/>
      <c r="L174" s="217">
        <v>2</v>
      </c>
      <c r="M174" s="220">
        <v>154.6</v>
      </c>
      <c r="N174" s="220">
        <v>309.3</v>
      </c>
      <c r="O174" s="217" t="s">
        <v>674</v>
      </c>
      <c r="P174" s="217" t="s">
        <v>11</v>
      </c>
      <c r="Q174" s="217" t="s">
        <v>786</v>
      </c>
      <c r="R174" s="217"/>
      <c r="S174" s="217"/>
      <c r="T174" s="217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7">
        <f t="shared" ref="U174:U184" ca="1" si="70">+L174-T174</f>
        <v>2</v>
      </c>
      <c r="V174" s="217">
        <f t="shared" ref="V174:V184" ca="1" si="71">ROUNDDOWN(T174/J174,0)</f>
        <v>0</v>
      </c>
      <c r="W174" s="217"/>
      <c r="X174" s="217"/>
      <c r="Y174" s="217"/>
      <c r="Z174" s="217"/>
      <c r="AA174" s="217"/>
      <c r="AB174" s="221"/>
      <c r="AC174" s="220">
        <v>5.3680000000000003</v>
      </c>
      <c r="AD174" s="217"/>
      <c r="AE174" s="220"/>
      <c r="AF174" s="220"/>
      <c r="AG174" s="223"/>
      <c r="AH174" s="223"/>
      <c r="AI174" s="223"/>
      <c r="AJ174" s="224" t="s">
        <v>677</v>
      </c>
      <c r="AK174" s="223"/>
      <c r="AL174" s="225"/>
      <c r="AM174" s="223"/>
      <c r="AN174" s="223"/>
      <c r="AO174" s="223"/>
      <c r="AP174" s="223"/>
      <c r="AQ174" s="223"/>
      <c r="AR174" s="223"/>
      <c r="AS174" s="223"/>
      <c r="AT174" s="223"/>
      <c r="AU174" s="217">
        <v>0</v>
      </c>
      <c r="AV174" s="217">
        <v>1</v>
      </c>
      <c r="AW174" s="217">
        <v>0</v>
      </c>
      <c r="AX174" s="217">
        <v>0</v>
      </c>
      <c r="AY174" s="217">
        <v>0</v>
      </c>
      <c r="AZ174" s="217">
        <v>0</v>
      </c>
      <c r="BA174" s="217">
        <v>0</v>
      </c>
      <c r="BB174" s="217" t="s">
        <v>692</v>
      </c>
      <c r="BC174" s="217"/>
      <c r="BD174" s="217"/>
      <c r="BE174" s="212" t="s">
        <v>3026</v>
      </c>
      <c r="BF174" s="217">
        <v>2</v>
      </c>
      <c r="BG174" s="230">
        <v>46240</v>
      </c>
      <c r="BH174" s="212">
        <f t="shared" ref="BH174:BH184" si="72">+L174-BF174</f>
        <v>0</v>
      </c>
      <c r="BI174" s="212" t="s">
        <v>2478</v>
      </c>
      <c r="BJ174" s="217">
        <v>2</v>
      </c>
      <c r="BK174" s="231">
        <v>46240</v>
      </c>
      <c r="BL174" s="226"/>
      <c r="BM174" s="226"/>
      <c r="BN174" s="227"/>
      <c r="BO174" s="226"/>
      <c r="BP174" s="226"/>
      <c r="BQ174" s="226"/>
      <c r="BR174" s="226"/>
      <c r="BS174" s="226"/>
      <c r="BT174" s="227"/>
      <c r="BU174" s="226"/>
      <c r="BV174" s="226"/>
      <c r="BW174" s="226"/>
      <c r="BX174" s="226"/>
      <c r="BY174" s="226"/>
      <c r="BZ174" s="227"/>
      <c r="CA174" s="226"/>
      <c r="CB174" s="226"/>
      <c r="CC174" s="226"/>
      <c r="CD174" s="226"/>
      <c r="CE174" s="226"/>
      <c r="CF174" s="227"/>
      <c r="CG174" s="226"/>
      <c r="CH174" s="226"/>
      <c r="CI174" s="226"/>
      <c r="CJ174" s="212">
        <f t="shared" ref="CJ174:CJ184" si="73">+L174-BJ174</f>
        <v>0</v>
      </c>
    </row>
    <row r="175" spans="1:88" ht="13.5" customHeight="1">
      <c r="A175" s="217">
        <v>166</v>
      </c>
      <c r="B175" s="217" t="s">
        <v>3543</v>
      </c>
      <c r="C175" s="217" t="s">
        <v>3544</v>
      </c>
      <c r="D175" s="218" t="s">
        <v>2502</v>
      </c>
      <c r="E175" s="217" t="s">
        <v>3546</v>
      </c>
      <c r="F175" s="217" t="s">
        <v>3248</v>
      </c>
      <c r="G175" s="218" t="s">
        <v>2486</v>
      </c>
      <c r="H175" s="220">
        <v>2899</v>
      </c>
      <c r="I175" s="217" t="s">
        <v>702</v>
      </c>
      <c r="J175" s="217">
        <v>1</v>
      </c>
      <c r="K175" s="217"/>
      <c r="L175" s="217">
        <v>1</v>
      </c>
      <c r="M175" s="220">
        <v>51.7</v>
      </c>
      <c r="N175" s="220">
        <v>51.7</v>
      </c>
      <c r="O175" s="217" t="s">
        <v>674</v>
      </c>
      <c r="P175" s="217" t="s">
        <v>11</v>
      </c>
      <c r="Q175" s="217" t="s">
        <v>786</v>
      </c>
      <c r="R175" s="217"/>
      <c r="S175" s="217"/>
      <c r="T175" s="21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7">
        <f t="shared" ca="1" si="70"/>
        <v>1</v>
      </c>
      <c r="V175" s="217">
        <f t="shared" ca="1" si="71"/>
        <v>0</v>
      </c>
      <c r="W175" s="217"/>
      <c r="X175" s="217"/>
      <c r="Y175" s="217"/>
      <c r="Z175" s="217"/>
      <c r="AA175" s="217"/>
      <c r="AB175" s="221"/>
      <c r="AC175" s="220">
        <v>1.4770000000000001</v>
      </c>
      <c r="AD175" s="217"/>
      <c r="AE175" s="220"/>
      <c r="AF175" s="220"/>
      <c r="AG175" s="223"/>
      <c r="AH175" s="223"/>
      <c r="AI175" s="223"/>
      <c r="AJ175" s="224" t="s">
        <v>677</v>
      </c>
      <c r="AK175" s="223"/>
      <c r="AL175" s="225"/>
      <c r="AM175" s="223"/>
      <c r="AN175" s="223"/>
      <c r="AO175" s="223"/>
      <c r="AP175" s="223"/>
      <c r="AQ175" s="223"/>
      <c r="AR175" s="223"/>
      <c r="AS175" s="223"/>
      <c r="AT175" s="223"/>
      <c r="AU175" s="217">
        <v>0</v>
      </c>
      <c r="AV175" s="217">
        <v>1</v>
      </c>
      <c r="AW175" s="217">
        <v>0</v>
      </c>
      <c r="AX175" s="217">
        <v>0</v>
      </c>
      <c r="AY175" s="217">
        <v>0</v>
      </c>
      <c r="AZ175" s="217">
        <v>0</v>
      </c>
      <c r="BA175" s="217">
        <v>0</v>
      </c>
      <c r="BB175" s="217" t="s">
        <v>692</v>
      </c>
      <c r="BC175" s="217"/>
      <c r="BD175" s="217"/>
      <c r="BE175" s="212" t="s">
        <v>3033</v>
      </c>
      <c r="BF175" s="217">
        <v>1</v>
      </c>
      <c r="BG175" s="230">
        <v>46240</v>
      </c>
      <c r="BH175" s="212">
        <f t="shared" si="72"/>
        <v>0</v>
      </c>
      <c r="BI175" s="212" t="s">
        <v>2488</v>
      </c>
      <c r="BJ175" s="217">
        <v>1</v>
      </c>
      <c r="BK175" s="231">
        <v>46240</v>
      </c>
      <c r="BL175" s="226"/>
      <c r="BM175" s="226"/>
      <c r="BN175" s="227"/>
      <c r="BO175" s="226"/>
      <c r="BP175" s="226"/>
      <c r="BQ175" s="226"/>
      <c r="BR175" s="226"/>
      <c r="BS175" s="226"/>
      <c r="BT175" s="227"/>
      <c r="BU175" s="226"/>
      <c r="BV175" s="226"/>
      <c r="BW175" s="226"/>
      <c r="BX175" s="226"/>
      <c r="BY175" s="226"/>
      <c r="BZ175" s="227"/>
      <c r="CA175" s="226"/>
      <c r="CB175" s="226"/>
      <c r="CC175" s="226"/>
      <c r="CD175" s="226"/>
      <c r="CE175" s="226"/>
      <c r="CF175" s="227"/>
      <c r="CG175" s="226"/>
      <c r="CH175" s="226"/>
      <c r="CI175" s="226"/>
      <c r="CJ175" s="212">
        <f t="shared" si="73"/>
        <v>0</v>
      </c>
    </row>
    <row r="176" spans="1:88" ht="13.5" customHeight="1">
      <c r="A176" s="217">
        <v>167</v>
      </c>
      <c r="B176" s="217" t="s">
        <v>3543</v>
      </c>
      <c r="C176" s="217" t="s">
        <v>3544</v>
      </c>
      <c r="D176" s="218" t="s">
        <v>2502</v>
      </c>
      <c r="E176" s="217" t="s">
        <v>3547</v>
      </c>
      <c r="F176" s="217" t="s">
        <v>3250</v>
      </c>
      <c r="G176" s="218" t="s">
        <v>732</v>
      </c>
      <c r="H176" s="220">
        <v>2893</v>
      </c>
      <c r="I176" s="217" t="s">
        <v>702</v>
      </c>
      <c r="J176" s="217">
        <v>1</v>
      </c>
      <c r="K176" s="217"/>
      <c r="L176" s="217">
        <v>1</v>
      </c>
      <c r="M176" s="220">
        <v>70.5</v>
      </c>
      <c r="N176" s="220">
        <v>70.5</v>
      </c>
      <c r="O176" s="217" t="s">
        <v>674</v>
      </c>
      <c r="P176" s="217" t="s">
        <v>11</v>
      </c>
      <c r="Q176" s="217" t="s">
        <v>786</v>
      </c>
      <c r="R176" s="217"/>
      <c r="S176" s="217"/>
      <c r="T176" s="21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7">
        <f t="shared" ca="1" si="70"/>
        <v>1</v>
      </c>
      <c r="V176" s="217">
        <f t="shared" ca="1" si="71"/>
        <v>0</v>
      </c>
      <c r="W176" s="217"/>
      <c r="X176" s="217"/>
      <c r="Y176" s="217"/>
      <c r="Z176" s="217"/>
      <c r="AA176" s="217"/>
      <c r="AB176" s="221"/>
      <c r="AC176" s="220">
        <v>2.0169999999999999</v>
      </c>
      <c r="AD176" s="217"/>
      <c r="AE176" s="220"/>
      <c r="AF176" s="220"/>
      <c r="AG176" s="223"/>
      <c r="AH176" s="223"/>
      <c r="AI176" s="223"/>
      <c r="AJ176" s="224" t="s">
        <v>677</v>
      </c>
      <c r="AK176" s="223"/>
      <c r="AL176" s="225"/>
      <c r="AM176" s="223"/>
      <c r="AN176" s="223"/>
      <c r="AO176" s="223"/>
      <c r="AP176" s="223"/>
      <c r="AQ176" s="223"/>
      <c r="AR176" s="223"/>
      <c r="AS176" s="223"/>
      <c r="AT176" s="223"/>
      <c r="AU176" s="217">
        <v>0</v>
      </c>
      <c r="AV176" s="217">
        <v>1</v>
      </c>
      <c r="AW176" s="217">
        <v>0</v>
      </c>
      <c r="AX176" s="217">
        <v>0</v>
      </c>
      <c r="AY176" s="217">
        <v>0</v>
      </c>
      <c r="AZ176" s="217">
        <v>0</v>
      </c>
      <c r="BA176" s="217">
        <v>0</v>
      </c>
      <c r="BB176" s="217" t="s">
        <v>692</v>
      </c>
      <c r="BC176" s="217"/>
      <c r="BD176" s="217"/>
      <c r="BE176" s="212" t="s">
        <v>3037</v>
      </c>
      <c r="BF176" s="217">
        <v>1</v>
      </c>
      <c r="BG176" s="230">
        <v>46240</v>
      </c>
      <c r="BH176" s="212">
        <f t="shared" si="72"/>
        <v>0</v>
      </c>
      <c r="BI176" s="212" t="s">
        <v>2493</v>
      </c>
      <c r="BJ176" s="217">
        <v>1</v>
      </c>
      <c r="BK176" s="231">
        <v>46240</v>
      </c>
      <c r="BL176" s="226"/>
      <c r="BM176" s="226"/>
      <c r="BN176" s="227"/>
      <c r="BO176" s="226"/>
      <c r="BP176" s="226"/>
      <c r="BQ176" s="226"/>
      <c r="BR176" s="226"/>
      <c r="BS176" s="226"/>
      <c r="BT176" s="227"/>
      <c r="BU176" s="226"/>
      <c r="BV176" s="226"/>
      <c r="BW176" s="226"/>
      <c r="BX176" s="226"/>
      <c r="BY176" s="226"/>
      <c r="BZ176" s="227"/>
      <c r="CA176" s="226"/>
      <c r="CB176" s="226"/>
      <c r="CC176" s="226"/>
      <c r="CD176" s="226"/>
      <c r="CE176" s="226"/>
      <c r="CF176" s="227"/>
      <c r="CG176" s="226"/>
      <c r="CH176" s="226"/>
      <c r="CI176" s="226"/>
      <c r="CJ176" s="212">
        <f t="shared" si="73"/>
        <v>0</v>
      </c>
    </row>
    <row r="177" spans="1:88" ht="13.5" customHeight="1">
      <c r="A177" s="217">
        <v>168</v>
      </c>
      <c r="B177" s="217" t="s">
        <v>3543</v>
      </c>
      <c r="C177" s="217" t="s">
        <v>3544</v>
      </c>
      <c r="D177" s="218" t="s">
        <v>2502</v>
      </c>
      <c r="E177" s="217" t="s">
        <v>3548</v>
      </c>
      <c r="F177" s="217" t="s">
        <v>3251</v>
      </c>
      <c r="G177" s="218" t="s">
        <v>732</v>
      </c>
      <c r="H177" s="220">
        <v>1409</v>
      </c>
      <c r="I177" s="217" t="s">
        <v>702</v>
      </c>
      <c r="J177" s="217">
        <v>1</v>
      </c>
      <c r="K177" s="217"/>
      <c r="L177" s="217">
        <v>1</v>
      </c>
      <c r="M177" s="220">
        <v>34.4</v>
      </c>
      <c r="N177" s="220">
        <v>34.4</v>
      </c>
      <c r="O177" s="217" t="s">
        <v>674</v>
      </c>
      <c r="P177" s="217" t="s">
        <v>11</v>
      </c>
      <c r="Q177" s="217" t="s">
        <v>786</v>
      </c>
      <c r="R177" s="217"/>
      <c r="S177" s="217"/>
      <c r="T177" s="21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7">
        <f t="shared" ca="1" si="70"/>
        <v>1</v>
      </c>
      <c r="V177" s="217">
        <f t="shared" ca="1" si="71"/>
        <v>0</v>
      </c>
      <c r="W177" s="217"/>
      <c r="X177" s="217"/>
      <c r="Y177" s="217"/>
      <c r="Z177" s="217"/>
      <c r="AA177" s="217"/>
      <c r="AB177" s="221"/>
      <c r="AC177" s="220">
        <v>0.98699999999999999</v>
      </c>
      <c r="AD177" s="217"/>
      <c r="AE177" s="220"/>
      <c r="AF177" s="220"/>
      <c r="AG177" s="223"/>
      <c r="AH177" s="223"/>
      <c r="AI177" s="223"/>
      <c r="AJ177" s="224" t="s">
        <v>677</v>
      </c>
      <c r="AK177" s="223"/>
      <c r="AL177" s="225"/>
      <c r="AM177" s="223"/>
      <c r="AN177" s="223"/>
      <c r="AO177" s="223"/>
      <c r="AP177" s="223"/>
      <c r="AQ177" s="223"/>
      <c r="AR177" s="223"/>
      <c r="AS177" s="223"/>
      <c r="AT177" s="223"/>
      <c r="AU177" s="217">
        <v>0</v>
      </c>
      <c r="AV177" s="217">
        <v>1</v>
      </c>
      <c r="AW177" s="217">
        <v>0</v>
      </c>
      <c r="AX177" s="217">
        <v>0</v>
      </c>
      <c r="AY177" s="217">
        <v>0</v>
      </c>
      <c r="AZ177" s="217">
        <v>0</v>
      </c>
      <c r="BA177" s="217">
        <v>0</v>
      </c>
      <c r="BB177" s="217" t="s">
        <v>692</v>
      </c>
      <c r="BC177" s="217"/>
      <c r="BD177" s="217"/>
      <c r="BE177" s="212" t="s">
        <v>3037</v>
      </c>
      <c r="BF177" s="217">
        <v>1</v>
      </c>
      <c r="BG177" s="230">
        <v>46240</v>
      </c>
      <c r="BH177" s="212">
        <f t="shared" si="72"/>
        <v>0</v>
      </c>
      <c r="BI177" s="212" t="s">
        <v>2493</v>
      </c>
      <c r="BJ177" s="217">
        <v>1</v>
      </c>
      <c r="BK177" s="231">
        <v>46240</v>
      </c>
      <c r="BL177" s="226"/>
      <c r="BM177" s="226"/>
      <c r="BN177" s="227"/>
      <c r="BO177" s="226"/>
      <c r="BP177" s="226"/>
      <c r="BQ177" s="226"/>
      <c r="BR177" s="226"/>
      <c r="BS177" s="226"/>
      <c r="BT177" s="227"/>
      <c r="BU177" s="226"/>
      <c r="BV177" s="226"/>
      <c r="BW177" s="226"/>
      <c r="BX177" s="226"/>
      <c r="BY177" s="226"/>
      <c r="BZ177" s="227"/>
      <c r="CA177" s="226"/>
      <c r="CB177" s="226"/>
      <c r="CC177" s="226"/>
      <c r="CD177" s="226"/>
      <c r="CE177" s="226"/>
      <c r="CF177" s="227"/>
      <c r="CG177" s="226"/>
      <c r="CH177" s="226"/>
      <c r="CI177" s="226"/>
      <c r="CJ177" s="212">
        <f t="shared" si="73"/>
        <v>0</v>
      </c>
    </row>
    <row r="178" spans="1:88" ht="13.5" customHeight="1">
      <c r="A178" s="217">
        <v>169</v>
      </c>
      <c r="B178" s="217" t="s">
        <v>3543</v>
      </c>
      <c r="C178" s="217" t="s">
        <v>3544</v>
      </c>
      <c r="D178" s="218" t="s">
        <v>781</v>
      </c>
      <c r="E178" s="217" t="s">
        <v>1156</v>
      </c>
      <c r="F178" s="217" t="s">
        <v>3255</v>
      </c>
      <c r="G178" s="218" t="s">
        <v>2781</v>
      </c>
      <c r="H178" s="220">
        <v>203</v>
      </c>
      <c r="I178" s="217" t="s">
        <v>702</v>
      </c>
      <c r="J178" s="217">
        <v>4</v>
      </c>
      <c r="K178" s="217"/>
      <c r="L178" s="217">
        <v>4</v>
      </c>
      <c r="M178" s="220">
        <v>2.4</v>
      </c>
      <c r="N178" s="220">
        <v>9.6999999999999993</v>
      </c>
      <c r="O178" s="217" t="s">
        <v>674</v>
      </c>
      <c r="P178" s="217" t="s">
        <v>13</v>
      </c>
      <c r="Q178" s="217" t="s">
        <v>703</v>
      </c>
      <c r="R178" s="217"/>
      <c r="S178" s="217"/>
      <c r="T178" s="21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7">
        <f t="shared" ca="1" si="70"/>
        <v>0</v>
      </c>
      <c r="V178" s="217">
        <f t="shared" ca="1" si="71"/>
        <v>1</v>
      </c>
      <c r="W178" s="217"/>
      <c r="X178" s="217"/>
      <c r="Y178" s="217"/>
      <c r="Z178" s="217"/>
      <c r="AA178" s="217"/>
      <c r="AB178" s="221"/>
      <c r="AC178" s="220">
        <v>0.27600000000000002</v>
      </c>
      <c r="AD178" s="217"/>
      <c r="AE178" s="220"/>
      <c r="AF178" s="220"/>
      <c r="AG178" s="223"/>
      <c r="AH178" s="223"/>
      <c r="AI178" s="223"/>
      <c r="AJ178" s="224" t="s">
        <v>677</v>
      </c>
      <c r="AK178" s="223"/>
      <c r="AL178" s="225"/>
      <c r="AM178" s="223"/>
      <c r="AN178" s="223"/>
      <c r="AO178" s="223"/>
      <c r="AP178" s="223"/>
      <c r="AQ178" s="223"/>
      <c r="AR178" s="223"/>
      <c r="AS178" s="223"/>
      <c r="AT178" s="223"/>
      <c r="AU178" s="217">
        <v>1</v>
      </c>
      <c r="AV178" s="217">
        <v>0</v>
      </c>
      <c r="AW178" s="217">
        <v>0</v>
      </c>
      <c r="AX178" s="217">
        <v>0</v>
      </c>
      <c r="AY178" s="217">
        <v>0</v>
      </c>
      <c r="AZ178" s="217">
        <v>0</v>
      </c>
      <c r="BA178" s="217">
        <v>0</v>
      </c>
      <c r="BB178" s="217" t="s">
        <v>692</v>
      </c>
      <c r="BC178" s="217"/>
      <c r="BD178" s="217"/>
      <c r="BE178" s="212" t="s">
        <v>3035</v>
      </c>
      <c r="BF178" s="217">
        <v>4</v>
      </c>
      <c r="BG178" s="230">
        <v>46240</v>
      </c>
      <c r="BH178" s="212">
        <f t="shared" si="72"/>
        <v>0</v>
      </c>
      <c r="BI178" s="212" t="s">
        <v>2491</v>
      </c>
      <c r="BJ178" s="217">
        <v>4</v>
      </c>
      <c r="BK178" s="231">
        <v>46240</v>
      </c>
      <c r="BL178" s="226"/>
      <c r="BM178" s="226"/>
      <c r="BN178" s="227"/>
      <c r="BO178" s="226"/>
      <c r="BP178" s="226"/>
      <c r="BQ178" s="226"/>
      <c r="BR178" s="226"/>
      <c r="BS178" s="226"/>
      <c r="BT178" s="227"/>
      <c r="BU178" s="226"/>
      <c r="BV178" s="226"/>
      <c r="BW178" s="226"/>
      <c r="BX178" s="226"/>
      <c r="BY178" s="226"/>
      <c r="BZ178" s="227"/>
      <c r="CA178" s="226"/>
      <c r="CB178" s="226"/>
      <c r="CC178" s="226"/>
      <c r="CD178" s="226"/>
      <c r="CE178" s="226"/>
      <c r="CF178" s="227"/>
      <c r="CG178" s="226"/>
      <c r="CH178" s="226"/>
      <c r="CI178" s="226"/>
      <c r="CJ178" s="212">
        <f t="shared" si="73"/>
        <v>0</v>
      </c>
    </row>
    <row r="179" spans="1:88" ht="13.5" customHeight="1">
      <c r="A179" s="217">
        <v>170</v>
      </c>
      <c r="B179" s="217" t="s">
        <v>3543</v>
      </c>
      <c r="C179" s="217" t="s">
        <v>3544</v>
      </c>
      <c r="D179" s="218" t="s">
        <v>781</v>
      </c>
      <c r="E179" s="217" t="s">
        <v>763</v>
      </c>
      <c r="F179" s="217" t="s">
        <v>3252</v>
      </c>
      <c r="G179" s="218" t="s">
        <v>2777</v>
      </c>
      <c r="H179" s="220">
        <v>182</v>
      </c>
      <c r="I179" s="217" t="s">
        <v>702</v>
      </c>
      <c r="J179" s="217">
        <v>3</v>
      </c>
      <c r="K179" s="217"/>
      <c r="L179" s="217">
        <v>3</v>
      </c>
      <c r="M179" s="220">
        <v>2</v>
      </c>
      <c r="N179" s="220">
        <v>6.1</v>
      </c>
      <c r="O179" s="217" t="s">
        <v>674</v>
      </c>
      <c r="P179" s="217" t="s">
        <v>13</v>
      </c>
      <c r="Q179" s="217" t="s">
        <v>703</v>
      </c>
      <c r="R179" s="217"/>
      <c r="S179" s="217"/>
      <c r="T179" s="21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7">
        <f t="shared" ca="1" si="70"/>
        <v>0</v>
      </c>
      <c r="V179" s="217">
        <f t="shared" ca="1" si="71"/>
        <v>1</v>
      </c>
      <c r="W179" s="217"/>
      <c r="X179" s="217"/>
      <c r="Y179" s="217"/>
      <c r="Z179" s="217"/>
      <c r="AA179" s="217"/>
      <c r="AB179" s="221"/>
      <c r="AC179" s="220">
        <v>0.17499999999999999</v>
      </c>
      <c r="AD179" s="217"/>
      <c r="AE179" s="220"/>
      <c r="AF179" s="220"/>
      <c r="AG179" s="223"/>
      <c r="AH179" s="223"/>
      <c r="AI179" s="223"/>
      <c r="AJ179" s="224" t="s">
        <v>677</v>
      </c>
      <c r="AK179" s="223"/>
      <c r="AL179" s="225"/>
      <c r="AM179" s="223"/>
      <c r="AN179" s="223"/>
      <c r="AO179" s="223"/>
      <c r="AP179" s="223"/>
      <c r="AQ179" s="223"/>
      <c r="AR179" s="223"/>
      <c r="AS179" s="223"/>
      <c r="AT179" s="223"/>
      <c r="AU179" s="217">
        <v>1</v>
      </c>
      <c r="AV179" s="217">
        <v>0</v>
      </c>
      <c r="AW179" s="217">
        <v>0</v>
      </c>
      <c r="AX179" s="217">
        <v>0</v>
      </c>
      <c r="AY179" s="217">
        <v>0</v>
      </c>
      <c r="AZ179" s="217">
        <v>0</v>
      </c>
      <c r="BA179" s="217">
        <v>0</v>
      </c>
      <c r="BB179" s="217" t="s">
        <v>692</v>
      </c>
      <c r="BC179" s="217"/>
      <c r="BD179" s="217"/>
      <c r="BE179" s="212" t="s">
        <v>3035</v>
      </c>
      <c r="BF179" s="217">
        <v>3</v>
      </c>
      <c r="BG179" s="230">
        <v>46240</v>
      </c>
      <c r="BH179" s="212">
        <f t="shared" si="72"/>
        <v>0</v>
      </c>
      <c r="BI179" s="212" t="s">
        <v>2491</v>
      </c>
      <c r="BJ179" s="217">
        <v>3</v>
      </c>
      <c r="BK179" s="231">
        <v>46240</v>
      </c>
      <c r="BL179" s="226"/>
      <c r="BM179" s="226"/>
      <c r="BN179" s="227"/>
      <c r="BO179" s="226"/>
      <c r="BP179" s="226"/>
      <c r="BQ179" s="226"/>
      <c r="BR179" s="226"/>
      <c r="BS179" s="226"/>
      <c r="BT179" s="227"/>
      <c r="BU179" s="226"/>
      <c r="BV179" s="226"/>
      <c r="BW179" s="226"/>
      <c r="BX179" s="226"/>
      <c r="BY179" s="226"/>
      <c r="BZ179" s="227"/>
      <c r="CA179" s="226"/>
      <c r="CB179" s="226"/>
      <c r="CC179" s="226"/>
      <c r="CD179" s="226"/>
      <c r="CE179" s="226"/>
      <c r="CF179" s="227"/>
      <c r="CG179" s="226"/>
      <c r="CH179" s="226"/>
      <c r="CI179" s="226"/>
      <c r="CJ179" s="212">
        <f t="shared" si="73"/>
        <v>0</v>
      </c>
    </row>
    <row r="180" spans="1:88" ht="13.5" customHeight="1">
      <c r="A180" s="217">
        <v>171</v>
      </c>
      <c r="B180" s="217" t="s">
        <v>3543</v>
      </c>
      <c r="C180" s="217" t="s">
        <v>3544</v>
      </c>
      <c r="D180" s="218" t="s">
        <v>781</v>
      </c>
      <c r="E180" s="217" t="s">
        <v>1058</v>
      </c>
      <c r="F180" s="217" t="s">
        <v>3253</v>
      </c>
      <c r="G180" s="218" t="s">
        <v>2495</v>
      </c>
      <c r="H180" s="220">
        <v>184</v>
      </c>
      <c r="I180" s="217" t="s">
        <v>702</v>
      </c>
      <c r="J180" s="217">
        <v>1</v>
      </c>
      <c r="K180" s="217"/>
      <c r="L180" s="217">
        <v>1</v>
      </c>
      <c r="M180" s="220">
        <v>2.1</v>
      </c>
      <c r="N180" s="220">
        <v>2.1</v>
      </c>
      <c r="O180" s="217" t="s">
        <v>674</v>
      </c>
      <c r="P180" s="217" t="s">
        <v>13</v>
      </c>
      <c r="Q180" s="217" t="s">
        <v>703</v>
      </c>
      <c r="R180" s="217"/>
      <c r="S180" s="217"/>
      <c r="T180" s="21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7">
        <f t="shared" ca="1" si="70"/>
        <v>0</v>
      </c>
      <c r="V180" s="217">
        <f t="shared" ca="1" si="71"/>
        <v>1</v>
      </c>
      <c r="W180" s="217"/>
      <c r="X180" s="217"/>
      <c r="Y180" s="217"/>
      <c r="Z180" s="217"/>
      <c r="AA180" s="217"/>
      <c r="AB180" s="221"/>
      <c r="AC180" s="220">
        <v>5.8999999999999997E-2</v>
      </c>
      <c r="AD180" s="217"/>
      <c r="AE180" s="220"/>
      <c r="AF180" s="220"/>
      <c r="AG180" s="223"/>
      <c r="AH180" s="223"/>
      <c r="AI180" s="223"/>
      <c r="AJ180" s="224" t="s">
        <v>677</v>
      </c>
      <c r="AK180" s="223"/>
      <c r="AL180" s="225"/>
      <c r="AM180" s="223"/>
      <c r="AN180" s="223"/>
      <c r="AO180" s="223"/>
      <c r="AP180" s="223"/>
      <c r="AQ180" s="223"/>
      <c r="AR180" s="223"/>
      <c r="AS180" s="223"/>
      <c r="AT180" s="223"/>
      <c r="AU180" s="217">
        <v>1</v>
      </c>
      <c r="AV180" s="217">
        <v>0</v>
      </c>
      <c r="AW180" s="217">
        <v>0</v>
      </c>
      <c r="AX180" s="217">
        <v>0</v>
      </c>
      <c r="AY180" s="217">
        <v>0</v>
      </c>
      <c r="AZ180" s="217">
        <v>0</v>
      </c>
      <c r="BA180" s="217">
        <v>0</v>
      </c>
      <c r="BB180" s="217" t="s">
        <v>692</v>
      </c>
      <c r="BC180" s="217"/>
      <c r="BD180" s="217"/>
      <c r="BE180" s="212" t="s">
        <v>3035</v>
      </c>
      <c r="BF180" s="217">
        <v>1</v>
      </c>
      <c r="BG180" s="230">
        <v>46240</v>
      </c>
      <c r="BH180" s="212">
        <f t="shared" si="72"/>
        <v>0</v>
      </c>
      <c r="BI180" s="212" t="s">
        <v>2491</v>
      </c>
      <c r="BJ180" s="217">
        <v>1</v>
      </c>
      <c r="BK180" s="231">
        <v>46240</v>
      </c>
      <c r="BL180" s="226"/>
      <c r="BM180" s="226"/>
      <c r="BN180" s="227"/>
      <c r="BO180" s="226"/>
      <c r="BP180" s="226"/>
      <c r="BQ180" s="226"/>
      <c r="BR180" s="226"/>
      <c r="BS180" s="226"/>
      <c r="BT180" s="227"/>
      <c r="BU180" s="226"/>
      <c r="BV180" s="226"/>
      <c r="BW180" s="226"/>
      <c r="BX180" s="226"/>
      <c r="BY180" s="226"/>
      <c r="BZ180" s="227"/>
      <c r="CA180" s="226"/>
      <c r="CB180" s="226"/>
      <c r="CC180" s="226"/>
      <c r="CD180" s="226"/>
      <c r="CE180" s="226"/>
      <c r="CF180" s="227"/>
      <c r="CG180" s="226"/>
      <c r="CH180" s="226"/>
      <c r="CI180" s="226"/>
      <c r="CJ180" s="212">
        <f t="shared" si="73"/>
        <v>0</v>
      </c>
    </row>
    <row r="181" spans="1:88" ht="13.5" customHeight="1">
      <c r="A181" s="217">
        <v>172</v>
      </c>
      <c r="B181" s="217" t="s">
        <v>3543</v>
      </c>
      <c r="C181" s="217" t="s">
        <v>3544</v>
      </c>
      <c r="D181" s="218" t="s">
        <v>781</v>
      </c>
      <c r="E181" s="217" t="s">
        <v>1011</v>
      </c>
      <c r="F181" s="217" t="s">
        <v>3254</v>
      </c>
      <c r="G181" s="218" t="s">
        <v>2718</v>
      </c>
      <c r="H181" s="220">
        <v>205</v>
      </c>
      <c r="I181" s="217" t="s">
        <v>702</v>
      </c>
      <c r="J181" s="217">
        <v>3</v>
      </c>
      <c r="K181" s="217"/>
      <c r="L181" s="217">
        <v>3</v>
      </c>
      <c r="M181" s="220">
        <v>1.7</v>
      </c>
      <c r="N181" s="220">
        <v>5</v>
      </c>
      <c r="O181" s="217" t="s">
        <v>674</v>
      </c>
      <c r="P181" s="217" t="s">
        <v>13</v>
      </c>
      <c r="Q181" s="217" t="s">
        <v>703</v>
      </c>
      <c r="R181" s="217"/>
      <c r="S181" s="217"/>
      <c r="T181" s="21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7">
        <f t="shared" ca="1" si="70"/>
        <v>0</v>
      </c>
      <c r="V181" s="217">
        <f t="shared" ca="1" si="71"/>
        <v>1</v>
      </c>
      <c r="W181" s="217"/>
      <c r="X181" s="217"/>
      <c r="Y181" s="217"/>
      <c r="Z181" s="217"/>
      <c r="AA181" s="217"/>
      <c r="AB181" s="221"/>
      <c r="AC181" s="220">
        <v>0.14499999999999999</v>
      </c>
      <c r="AD181" s="217"/>
      <c r="AE181" s="220"/>
      <c r="AF181" s="220"/>
      <c r="AG181" s="223"/>
      <c r="AH181" s="223"/>
      <c r="AI181" s="223"/>
      <c r="AJ181" s="224" t="s">
        <v>677</v>
      </c>
      <c r="AK181" s="223"/>
      <c r="AL181" s="225"/>
      <c r="AM181" s="223"/>
      <c r="AN181" s="223"/>
      <c r="AO181" s="223"/>
      <c r="AP181" s="223"/>
      <c r="AQ181" s="223"/>
      <c r="AR181" s="223"/>
      <c r="AS181" s="223"/>
      <c r="AT181" s="223"/>
      <c r="AU181" s="217">
        <v>1</v>
      </c>
      <c r="AV181" s="217">
        <v>0</v>
      </c>
      <c r="AW181" s="217">
        <v>0</v>
      </c>
      <c r="AX181" s="217">
        <v>0</v>
      </c>
      <c r="AY181" s="217">
        <v>0</v>
      </c>
      <c r="AZ181" s="217">
        <v>0</v>
      </c>
      <c r="BA181" s="217">
        <v>0</v>
      </c>
      <c r="BB181" s="217" t="s">
        <v>692</v>
      </c>
      <c r="BC181" s="217"/>
      <c r="BD181" s="217"/>
      <c r="BE181" s="212" t="s">
        <v>3035</v>
      </c>
      <c r="BF181" s="217">
        <v>3</v>
      </c>
      <c r="BG181" s="230">
        <v>46240</v>
      </c>
      <c r="BH181" s="212">
        <f t="shared" si="72"/>
        <v>0</v>
      </c>
      <c r="BI181" s="212" t="s">
        <v>2491</v>
      </c>
      <c r="BJ181" s="217">
        <v>3</v>
      </c>
      <c r="BK181" s="231">
        <v>46240</v>
      </c>
      <c r="BL181" s="226"/>
      <c r="BM181" s="226"/>
      <c r="BN181" s="227"/>
      <c r="BO181" s="226"/>
      <c r="BP181" s="226"/>
      <c r="BQ181" s="226"/>
      <c r="BR181" s="226"/>
      <c r="BS181" s="226"/>
      <c r="BT181" s="227"/>
      <c r="BU181" s="226"/>
      <c r="BV181" s="226"/>
      <c r="BW181" s="226"/>
      <c r="BX181" s="226"/>
      <c r="BY181" s="226"/>
      <c r="BZ181" s="227"/>
      <c r="CA181" s="226"/>
      <c r="CB181" s="226"/>
      <c r="CC181" s="226"/>
      <c r="CD181" s="226"/>
      <c r="CE181" s="226"/>
      <c r="CF181" s="227"/>
      <c r="CG181" s="226"/>
      <c r="CH181" s="226"/>
      <c r="CI181" s="226"/>
      <c r="CJ181" s="212">
        <f t="shared" si="73"/>
        <v>0</v>
      </c>
    </row>
    <row r="182" spans="1:88" ht="13.5" customHeight="1">
      <c r="A182" s="217">
        <v>173</v>
      </c>
      <c r="B182" s="217" t="s">
        <v>3543</v>
      </c>
      <c r="C182" s="217" t="s">
        <v>3544</v>
      </c>
      <c r="D182" s="218" t="s">
        <v>2588</v>
      </c>
      <c r="E182" s="217" t="s">
        <v>3549</v>
      </c>
      <c r="F182" s="217" t="s">
        <v>3256</v>
      </c>
      <c r="G182" s="218" t="s">
        <v>2753</v>
      </c>
      <c r="H182" s="220">
        <v>4416</v>
      </c>
      <c r="I182" s="217" t="s">
        <v>702</v>
      </c>
      <c r="J182" s="217">
        <v>1</v>
      </c>
      <c r="K182" s="217"/>
      <c r="L182" s="217">
        <v>1</v>
      </c>
      <c r="M182" s="220">
        <v>353.1</v>
      </c>
      <c r="N182" s="220">
        <v>353.1</v>
      </c>
      <c r="O182" s="217" t="s">
        <v>674</v>
      </c>
      <c r="P182" s="217" t="s">
        <v>13</v>
      </c>
      <c r="Q182" s="217" t="s">
        <v>786</v>
      </c>
      <c r="R182" s="217"/>
      <c r="S182" s="217"/>
      <c r="T182" s="21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7">
        <f t="shared" ca="1" si="70"/>
        <v>1</v>
      </c>
      <c r="V182" s="217">
        <f t="shared" ca="1" si="71"/>
        <v>0</v>
      </c>
      <c r="W182" s="217"/>
      <c r="X182" s="217"/>
      <c r="Y182" s="217"/>
      <c r="Z182" s="217"/>
      <c r="AA182" s="217"/>
      <c r="AB182" s="221"/>
      <c r="AC182" s="220">
        <v>15.068</v>
      </c>
      <c r="AD182" s="217"/>
      <c r="AE182" s="220"/>
      <c r="AF182" s="220"/>
      <c r="AG182" s="223"/>
      <c r="AH182" s="223"/>
      <c r="AI182" s="223"/>
      <c r="AJ182" s="224" t="s">
        <v>677</v>
      </c>
      <c r="AK182" s="223"/>
      <c r="AL182" s="225"/>
      <c r="AM182" s="223"/>
      <c r="AN182" s="223"/>
      <c r="AO182" s="223"/>
      <c r="AP182" s="223"/>
      <c r="AQ182" s="223"/>
      <c r="AR182" s="223"/>
      <c r="AS182" s="223"/>
      <c r="AT182" s="223"/>
      <c r="AU182" s="217">
        <v>0</v>
      </c>
      <c r="AV182" s="217">
        <v>1</v>
      </c>
      <c r="AW182" s="217">
        <v>0</v>
      </c>
      <c r="AX182" s="217">
        <v>1</v>
      </c>
      <c r="AY182" s="217">
        <v>0</v>
      </c>
      <c r="AZ182" s="217">
        <v>0</v>
      </c>
      <c r="BA182" s="217">
        <v>0</v>
      </c>
      <c r="BB182" s="217" t="s">
        <v>692</v>
      </c>
      <c r="BC182" s="217"/>
      <c r="BD182" s="217"/>
      <c r="BE182" s="244" t="s">
        <v>3020</v>
      </c>
      <c r="BF182" s="217">
        <v>1</v>
      </c>
      <c r="BG182" s="245">
        <v>46240</v>
      </c>
      <c r="BH182" s="212">
        <f t="shared" si="72"/>
        <v>0</v>
      </c>
      <c r="BI182" s="244" t="s">
        <v>2469</v>
      </c>
      <c r="BJ182" s="217">
        <v>1</v>
      </c>
      <c r="BK182" s="245">
        <v>46240</v>
      </c>
      <c r="BL182" s="226"/>
      <c r="BM182" s="226"/>
      <c r="BN182" s="227"/>
      <c r="BO182" s="226"/>
      <c r="BP182" s="226"/>
      <c r="BQ182" s="226"/>
      <c r="BR182" s="226"/>
      <c r="BS182" s="226"/>
      <c r="BT182" s="227"/>
      <c r="BU182" s="226"/>
      <c r="BV182" s="226"/>
      <c r="BW182" s="226"/>
      <c r="BX182" s="226"/>
      <c r="BY182" s="226"/>
      <c r="BZ182" s="227"/>
      <c r="CA182" s="226"/>
      <c r="CB182" s="226"/>
      <c r="CC182" s="226"/>
      <c r="CD182" s="226"/>
      <c r="CE182" s="226"/>
      <c r="CF182" s="227"/>
      <c r="CG182" s="226"/>
      <c r="CH182" s="226"/>
      <c r="CI182" s="226"/>
      <c r="CJ182" s="212">
        <f t="shared" si="73"/>
        <v>0</v>
      </c>
    </row>
    <row r="183" spans="1:88" ht="13.5" customHeight="1">
      <c r="A183" s="217">
        <v>174</v>
      </c>
      <c r="B183" s="217" t="s">
        <v>3543</v>
      </c>
      <c r="C183" s="217" t="s">
        <v>3544</v>
      </c>
      <c r="D183" s="218" t="s">
        <v>2588</v>
      </c>
      <c r="E183" s="217" t="s">
        <v>3535</v>
      </c>
      <c r="F183" s="217" t="s">
        <v>3257</v>
      </c>
      <c r="G183" s="218" t="s">
        <v>2755</v>
      </c>
      <c r="H183" s="220">
        <v>4416</v>
      </c>
      <c r="I183" s="217" t="s">
        <v>702</v>
      </c>
      <c r="J183" s="217">
        <v>2</v>
      </c>
      <c r="K183" s="217"/>
      <c r="L183" s="217">
        <v>2</v>
      </c>
      <c r="M183" s="220">
        <v>415.4</v>
      </c>
      <c r="N183" s="220">
        <v>830.8</v>
      </c>
      <c r="O183" s="217" t="s">
        <v>674</v>
      </c>
      <c r="P183" s="217" t="s">
        <v>13</v>
      </c>
      <c r="Q183" s="217" t="s">
        <v>786</v>
      </c>
      <c r="R183" s="217"/>
      <c r="S183" s="217"/>
      <c r="T183" s="21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7">
        <f t="shared" ca="1" si="70"/>
        <v>2</v>
      </c>
      <c r="V183" s="217">
        <f t="shared" ca="1" si="71"/>
        <v>0</v>
      </c>
      <c r="W183" s="217"/>
      <c r="X183" s="217"/>
      <c r="Y183" s="217"/>
      <c r="Z183" s="217"/>
      <c r="AA183" s="217"/>
      <c r="AB183" s="221"/>
      <c r="AC183" s="220">
        <v>35.433</v>
      </c>
      <c r="AD183" s="217"/>
      <c r="AE183" s="220"/>
      <c r="AF183" s="220"/>
      <c r="AG183" s="223"/>
      <c r="AH183" s="223"/>
      <c r="AI183" s="223"/>
      <c r="AJ183" s="224" t="s">
        <v>677</v>
      </c>
      <c r="AK183" s="223"/>
      <c r="AL183" s="225"/>
      <c r="AM183" s="223"/>
      <c r="AN183" s="223"/>
      <c r="AO183" s="223"/>
      <c r="AP183" s="223"/>
      <c r="AQ183" s="223"/>
      <c r="AR183" s="223"/>
      <c r="AS183" s="223"/>
      <c r="AT183" s="223"/>
      <c r="AU183" s="217">
        <v>0</v>
      </c>
      <c r="AV183" s="217">
        <v>1</v>
      </c>
      <c r="AW183" s="217">
        <v>0</v>
      </c>
      <c r="AX183" s="217">
        <v>1</v>
      </c>
      <c r="AY183" s="217">
        <v>0</v>
      </c>
      <c r="AZ183" s="217">
        <v>0</v>
      </c>
      <c r="BA183" s="217">
        <v>0</v>
      </c>
      <c r="BB183" s="217" t="s">
        <v>692</v>
      </c>
      <c r="BC183" s="217"/>
      <c r="BD183" s="217"/>
      <c r="BE183" s="244" t="s">
        <v>3020</v>
      </c>
      <c r="BF183" s="217">
        <v>2</v>
      </c>
      <c r="BG183" s="245">
        <v>46240</v>
      </c>
      <c r="BH183" s="212">
        <f t="shared" si="72"/>
        <v>0</v>
      </c>
      <c r="BI183" s="244" t="s">
        <v>2469</v>
      </c>
      <c r="BJ183" s="217">
        <v>2</v>
      </c>
      <c r="BK183" s="245">
        <v>46240</v>
      </c>
      <c r="BL183" s="226"/>
      <c r="BM183" s="226"/>
      <c r="BN183" s="227"/>
      <c r="BO183" s="226"/>
      <c r="BP183" s="226"/>
      <c r="BQ183" s="226"/>
      <c r="BR183" s="226"/>
      <c r="BS183" s="226"/>
      <c r="BT183" s="227"/>
      <c r="BU183" s="226"/>
      <c r="BV183" s="226"/>
      <c r="BW183" s="226"/>
      <c r="BX183" s="226"/>
      <c r="BY183" s="226"/>
      <c r="BZ183" s="227"/>
      <c r="CA183" s="226"/>
      <c r="CB183" s="226"/>
      <c r="CC183" s="226"/>
      <c r="CD183" s="226"/>
      <c r="CE183" s="226"/>
      <c r="CF183" s="227"/>
      <c r="CG183" s="226"/>
      <c r="CH183" s="226"/>
      <c r="CI183" s="226"/>
      <c r="CJ183" s="212">
        <f t="shared" si="73"/>
        <v>0</v>
      </c>
    </row>
    <row r="184" spans="1:88" ht="13.5" customHeight="1">
      <c r="A184" s="217">
        <v>175</v>
      </c>
      <c r="B184" s="217" t="s">
        <v>3543</v>
      </c>
      <c r="C184" s="217" t="s">
        <v>3544</v>
      </c>
      <c r="D184" s="218" t="s">
        <v>2588</v>
      </c>
      <c r="E184" s="217" t="s">
        <v>3550</v>
      </c>
      <c r="F184" s="217" t="s">
        <v>3258</v>
      </c>
      <c r="G184" s="218" t="s">
        <v>2757</v>
      </c>
      <c r="H184" s="220">
        <v>4416</v>
      </c>
      <c r="I184" s="217" t="s">
        <v>702</v>
      </c>
      <c r="J184" s="217">
        <v>1</v>
      </c>
      <c r="K184" s="217"/>
      <c r="L184" s="217">
        <v>1</v>
      </c>
      <c r="M184" s="220">
        <v>277.60000000000002</v>
      </c>
      <c r="N184" s="220">
        <v>277.60000000000002</v>
      </c>
      <c r="O184" s="217" t="s">
        <v>674</v>
      </c>
      <c r="P184" s="217" t="s">
        <v>13</v>
      </c>
      <c r="Q184" s="217" t="s">
        <v>786</v>
      </c>
      <c r="R184" s="217"/>
      <c r="S184" s="217"/>
      <c r="T184" s="21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7">
        <f t="shared" ca="1" si="70"/>
        <v>1</v>
      </c>
      <c r="V184" s="217">
        <f t="shared" ca="1" si="71"/>
        <v>0</v>
      </c>
      <c r="W184" s="217"/>
      <c r="X184" s="217"/>
      <c r="Y184" s="217"/>
      <c r="Z184" s="217"/>
      <c r="AA184" s="217"/>
      <c r="AB184" s="221"/>
      <c r="AC184" s="220">
        <v>11.853999999999999</v>
      </c>
      <c r="AD184" s="217"/>
      <c r="AE184" s="220"/>
      <c r="AF184" s="220"/>
      <c r="AG184" s="223"/>
      <c r="AH184" s="223"/>
      <c r="AI184" s="223"/>
      <c r="AJ184" s="224" t="s">
        <v>677</v>
      </c>
      <c r="AK184" s="223"/>
      <c r="AL184" s="225"/>
      <c r="AM184" s="223"/>
      <c r="AN184" s="223"/>
      <c r="AO184" s="223"/>
      <c r="AP184" s="223"/>
      <c r="AQ184" s="223"/>
      <c r="AR184" s="223"/>
      <c r="AS184" s="223"/>
      <c r="AT184" s="223"/>
      <c r="AU184" s="217">
        <v>0</v>
      </c>
      <c r="AV184" s="217">
        <v>1</v>
      </c>
      <c r="AW184" s="217">
        <v>0</v>
      </c>
      <c r="AX184" s="217">
        <v>1</v>
      </c>
      <c r="AY184" s="217">
        <v>0</v>
      </c>
      <c r="AZ184" s="217">
        <v>0</v>
      </c>
      <c r="BA184" s="217">
        <v>0</v>
      </c>
      <c r="BB184" s="217" t="s">
        <v>692</v>
      </c>
      <c r="BC184" s="217"/>
      <c r="BD184" s="217"/>
      <c r="BE184" s="244" t="s">
        <v>3020</v>
      </c>
      <c r="BF184" s="217">
        <v>1</v>
      </c>
      <c r="BG184" s="245">
        <v>46240</v>
      </c>
      <c r="BH184" s="212">
        <f t="shared" si="72"/>
        <v>0</v>
      </c>
      <c r="BI184" s="244" t="s">
        <v>2469</v>
      </c>
      <c r="BJ184" s="217">
        <v>1</v>
      </c>
      <c r="BK184" s="245">
        <v>46240</v>
      </c>
      <c r="BL184" s="226"/>
      <c r="BM184" s="226"/>
      <c r="BN184" s="227"/>
      <c r="BO184" s="226"/>
      <c r="BP184" s="226"/>
      <c r="BQ184" s="226"/>
      <c r="BR184" s="226"/>
      <c r="BS184" s="226"/>
      <c r="BT184" s="227"/>
      <c r="BU184" s="226"/>
      <c r="BV184" s="226"/>
      <c r="BW184" s="226"/>
      <c r="BX184" s="226"/>
      <c r="BY184" s="226"/>
      <c r="BZ184" s="227"/>
      <c r="CA184" s="226"/>
      <c r="CB184" s="226"/>
      <c r="CC184" s="226"/>
      <c r="CD184" s="226"/>
      <c r="CE184" s="226"/>
      <c r="CF184" s="227"/>
      <c r="CG184" s="226"/>
      <c r="CH184" s="226"/>
      <c r="CI184" s="226"/>
      <c r="CJ184" s="212">
        <f t="shared" si="73"/>
        <v>0</v>
      </c>
    </row>
    <row r="185" spans="1:88" ht="13.5" customHeight="1">
      <c r="A185" s="214">
        <v>176</v>
      </c>
      <c r="B185" s="214" t="s">
        <v>3551</v>
      </c>
      <c r="C185" s="214" t="s">
        <v>3552</v>
      </c>
      <c r="D185" s="215" t="s">
        <v>2588</v>
      </c>
      <c r="E185" s="214"/>
      <c r="F185" s="214"/>
      <c r="G185" s="215" t="s">
        <v>3529</v>
      </c>
      <c r="H185" s="214"/>
      <c r="I185" s="214"/>
      <c r="J185" s="214"/>
      <c r="K185" s="214">
        <v>1</v>
      </c>
      <c r="L185" s="214"/>
      <c r="M185" s="216">
        <v>1322.6</v>
      </c>
      <c r="N185" s="216">
        <v>1322.6</v>
      </c>
      <c r="O185" s="214" t="s">
        <v>674</v>
      </c>
      <c r="P185" s="214"/>
      <c r="Q185" s="214"/>
      <c r="R185" s="214" t="s">
        <v>3951</v>
      </c>
      <c r="S185" s="214"/>
      <c r="T185" s="214"/>
      <c r="U185" s="214"/>
      <c r="V185" s="214"/>
      <c r="W185" s="214">
        <f ca="1">_xlfn.MINIFS(V:V,C:C,C185,AE:AE,"",AB:AB,"")</f>
        <v>0</v>
      </c>
      <c r="X185" s="214">
        <f ca="1">SUMIFS(T:T,C:C,C185,AE:AE,"")/SUMIFS(L:L,C:C,C185,AE:AE,"",AB:AB,"")</f>
        <v>0</v>
      </c>
      <c r="Y185" s="214"/>
      <c r="Z185" s="214"/>
      <c r="AA185" s="214"/>
      <c r="AB185" s="216"/>
      <c r="AC185" s="216">
        <v>40.167000000000002</v>
      </c>
      <c r="AD185" s="235" t="s">
        <v>3428</v>
      </c>
      <c r="AE185" s="214" t="s">
        <v>675</v>
      </c>
      <c r="AF185" s="214" t="s">
        <v>676</v>
      </c>
      <c r="AG185" s="214"/>
      <c r="AH185" s="214"/>
      <c r="AI185" s="214"/>
      <c r="AJ185" s="214" t="s">
        <v>677</v>
      </c>
      <c r="AK185" s="214"/>
      <c r="AL185" s="214"/>
      <c r="AM185" s="214"/>
      <c r="AN185" s="214"/>
      <c r="AO185" s="214"/>
      <c r="AP185" s="214"/>
      <c r="AQ185" s="214"/>
      <c r="AR185" s="214"/>
      <c r="AS185" s="214"/>
      <c r="AT185" s="214"/>
      <c r="AU185" s="214"/>
      <c r="AV185" s="214"/>
      <c r="AW185" s="214"/>
      <c r="AX185" s="214"/>
      <c r="AY185" s="214"/>
      <c r="AZ185" s="214"/>
      <c r="BA185" s="214"/>
      <c r="BB185" s="214" t="s">
        <v>692</v>
      </c>
      <c r="BC185" s="214"/>
      <c r="BD185" s="214"/>
      <c r="BE185" s="214"/>
      <c r="BF185" s="214"/>
      <c r="BG185" s="214"/>
      <c r="BH185" s="214"/>
      <c r="BI185" s="214"/>
      <c r="BJ185" s="214"/>
      <c r="BK185" s="214"/>
      <c r="BL185" s="214"/>
      <c r="BM185" s="214"/>
      <c r="BN185" s="214"/>
      <c r="BO185" s="214"/>
      <c r="BP185" s="214"/>
      <c r="BQ185" s="214"/>
      <c r="BR185" s="214"/>
      <c r="BS185" s="214"/>
      <c r="BT185" s="214"/>
      <c r="BU185" s="214"/>
      <c r="BV185" s="214"/>
      <c r="BW185" s="214"/>
      <c r="BX185" s="214"/>
      <c r="BY185" s="214"/>
      <c r="BZ185" s="214"/>
      <c r="CA185" s="214"/>
      <c r="CB185" s="214"/>
      <c r="CC185" s="214"/>
      <c r="CD185" s="214"/>
      <c r="CE185" s="214"/>
      <c r="CF185" s="214"/>
      <c r="CG185" s="214"/>
      <c r="CH185" s="214"/>
      <c r="CI185" s="214"/>
      <c r="CJ185" s="214"/>
    </row>
    <row r="186" spans="1:88" ht="13.5" customHeight="1">
      <c r="A186" s="217">
        <v>177</v>
      </c>
      <c r="B186" s="217" t="s">
        <v>3551</v>
      </c>
      <c r="C186" s="217" t="s">
        <v>3552</v>
      </c>
      <c r="D186" s="218" t="s">
        <v>2502</v>
      </c>
      <c r="E186" s="217" t="s">
        <v>3441</v>
      </c>
      <c r="F186" s="217" t="s">
        <v>3259</v>
      </c>
      <c r="G186" s="218" t="s">
        <v>2476</v>
      </c>
      <c r="H186" s="220">
        <v>3923</v>
      </c>
      <c r="I186" s="217" t="s">
        <v>702</v>
      </c>
      <c r="J186" s="217">
        <v>1</v>
      </c>
      <c r="K186" s="217"/>
      <c r="L186" s="217">
        <v>1</v>
      </c>
      <c r="M186" s="220">
        <v>154.6</v>
      </c>
      <c r="N186" s="220">
        <v>154.6</v>
      </c>
      <c r="O186" s="217" t="s">
        <v>674</v>
      </c>
      <c r="P186" s="217" t="s">
        <v>11</v>
      </c>
      <c r="Q186" s="217" t="s">
        <v>786</v>
      </c>
      <c r="R186" s="217"/>
      <c r="S186" s="217"/>
      <c r="T186" s="21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7">
        <f t="shared" ref="U186:U189" ca="1" si="74">+L186-T186</f>
        <v>1</v>
      </c>
      <c r="V186" s="217">
        <f t="shared" ref="V186:V189" ca="1" si="75">ROUNDDOWN(T186/J186,0)</f>
        <v>0</v>
      </c>
      <c r="W186" s="217"/>
      <c r="X186" s="217"/>
      <c r="Y186" s="217"/>
      <c r="Z186" s="217"/>
      <c r="AA186" s="217"/>
      <c r="AB186" s="221"/>
      <c r="AC186" s="220">
        <v>2.6840000000000002</v>
      </c>
      <c r="AD186" s="217"/>
      <c r="AE186" s="220"/>
      <c r="AF186" s="220"/>
      <c r="AG186" s="223"/>
      <c r="AH186" s="223"/>
      <c r="AI186" s="223"/>
      <c r="AJ186" s="224" t="s">
        <v>677</v>
      </c>
      <c r="AK186" s="223"/>
      <c r="AL186" s="225"/>
      <c r="AM186" s="223"/>
      <c r="AN186" s="223"/>
      <c r="AO186" s="223"/>
      <c r="AP186" s="223"/>
      <c r="AQ186" s="223"/>
      <c r="AR186" s="223"/>
      <c r="AS186" s="223"/>
      <c r="AT186" s="223"/>
      <c r="AU186" s="217">
        <v>0</v>
      </c>
      <c r="AV186" s="217">
        <v>1</v>
      </c>
      <c r="AW186" s="217">
        <v>0</v>
      </c>
      <c r="AX186" s="217">
        <v>0</v>
      </c>
      <c r="AY186" s="217">
        <v>0</v>
      </c>
      <c r="AZ186" s="217">
        <v>0</v>
      </c>
      <c r="BA186" s="217">
        <v>0</v>
      </c>
      <c r="BB186" s="217" t="s">
        <v>692</v>
      </c>
      <c r="BC186" s="217"/>
      <c r="BD186" s="217"/>
      <c r="BE186" s="212" t="s">
        <v>3026</v>
      </c>
      <c r="BF186" s="217">
        <v>1</v>
      </c>
      <c r="BG186" s="230">
        <v>46240</v>
      </c>
      <c r="BH186" s="212">
        <f>+L186-BF186</f>
        <v>0</v>
      </c>
      <c r="BI186" s="212" t="s">
        <v>2478</v>
      </c>
      <c r="BJ186" s="217">
        <v>1</v>
      </c>
      <c r="BK186" s="231">
        <v>46240</v>
      </c>
      <c r="BL186" s="226"/>
      <c r="BM186" s="226"/>
      <c r="BN186" s="227"/>
      <c r="BO186" s="226"/>
      <c r="BP186" s="226"/>
      <c r="BQ186" s="226"/>
      <c r="BR186" s="226"/>
      <c r="BS186" s="226"/>
      <c r="BT186" s="227"/>
      <c r="BU186" s="226"/>
      <c r="BV186" s="226"/>
      <c r="BW186" s="226"/>
      <c r="BX186" s="226"/>
      <c r="BY186" s="226"/>
      <c r="BZ186" s="227"/>
      <c r="CA186" s="226"/>
      <c r="CB186" s="226"/>
      <c r="CC186" s="226"/>
      <c r="CD186" s="226"/>
      <c r="CE186" s="226"/>
      <c r="CF186" s="227"/>
      <c r="CG186" s="226"/>
      <c r="CH186" s="226"/>
      <c r="CI186" s="226"/>
      <c r="CJ186" s="212">
        <f>+L186-BJ186</f>
        <v>0</v>
      </c>
    </row>
    <row r="187" spans="1:88" ht="13.5" customHeight="1">
      <c r="A187" s="217">
        <v>178</v>
      </c>
      <c r="B187" s="217" t="s">
        <v>3551</v>
      </c>
      <c r="C187" s="217" t="s">
        <v>3552</v>
      </c>
      <c r="D187" s="218" t="s">
        <v>2588</v>
      </c>
      <c r="E187" s="217" t="s">
        <v>3507</v>
      </c>
      <c r="F187" s="217" t="s">
        <v>3260</v>
      </c>
      <c r="G187" s="218" t="s">
        <v>2698</v>
      </c>
      <c r="H187" s="220">
        <v>4416</v>
      </c>
      <c r="I187" s="217" t="s">
        <v>702</v>
      </c>
      <c r="J187" s="217">
        <v>1</v>
      </c>
      <c r="K187" s="217"/>
      <c r="L187" s="217">
        <v>1</v>
      </c>
      <c r="M187" s="220">
        <v>553.4</v>
      </c>
      <c r="N187" s="220">
        <v>553.4</v>
      </c>
      <c r="O187" s="217" t="s">
        <v>674</v>
      </c>
      <c r="P187" s="217" t="s">
        <v>13</v>
      </c>
      <c r="Q187" s="217" t="s">
        <v>786</v>
      </c>
      <c r="R187" s="217"/>
      <c r="S187" s="217"/>
      <c r="T187" s="21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7">
        <f t="shared" ca="1" si="74"/>
        <v>1</v>
      </c>
      <c r="V187" s="217">
        <f t="shared" ca="1" si="75"/>
        <v>0</v>
      </c>
      <c r="W187" s="217"/>
      <c r="X187" s="217"/>
      <c r="Y187" s="217"/>
      <c r="Z187" s="217"/>
      <c r="AA187" s="217"/>
      <c r="AB187" s="221"/>
      <c r="AC187" s="220">
        <v>17.728999999999999</v>
      </c>
      <c r="AD187" s="217"/>
      <c r="AE187" s="220"/>
      <c r="AF187" s="220"/>
      <c r="AG187" s="223"/>
      <c r="AH187" s="223"/>
      <c r="AI187" s="223"/>
      <c r="AJ187" s="224" t="s">
        <v>677</v>
      </c>
      <c r="AK187" s="223"/>
      <c r="AL187" s="225"/>
      <c r="AM187" s="223"/>
      <c r="AN187" s="223"/>
      <c r="AO187" s="223"/>
      <c r="AP187" s="223"/>
      <c r="AQ187" s="223"/>
      <c r="AR187" s="223"/>
      <c r="AS187" s="223"/>
      <c r="AT187" s="223"/>
      <c r="AU187" s="217">
        <v>0</v>
      </c>
      <c r="AV187" s="217">
        <v>1</v>
      </c>
      <c r="AW187" s="217">
        <v>0</v>
      </c>
      <c r="AX187" s="217">
        <v>1</v>
      </c>
      <c r="AY187" s="217">
        <v>0</v>
      </c>
      <c r="AZ187" s="217">
        <v>0</v>
      </c>
      <c r="BA187" s="217">
        <v>0</v>
      </c>
      <c r="BB187" s="217" t="s">
        <v>692</v>
      </c>
      <c r="BC187" s="217"/>
      <c r="BD187" s="217"/>
      <c r="BE187" s="212" t="s">
        <v>3068</v>
      </c>
      <c r="BF187" s="217">
        <v>1</v>
      </c>
      <c r="BG187" s="230">
        <v>46240</v>
      </c>
      <c r="BH187" s="212">
        <f>+L187-BF187</f>
        <v>0</v>
      </c>
      <c r="BI187" s="212" t="s">
        <v>2529</v>
      </c>
      <c r="BJ187" s="217">
        <v>1</v>
      </c>
      <c r="BK187" s="231">
        <v>46240</v>
      </c>
      <c r="BL187" s="226"/>
      <c r="BM187" s="226"/>
      <c r="BN187" s="227"/>
      <c r="BO187" s="226"/>
      <c r="BP187" s="226"/>
      <c r="BQ187" s="226"/>
      <c r="BR187" s="226"/>
      <c r="BS187" s="226"/>
      <c r="BT187" s="227"/>
      <c r="BU187" s="226"/>
      <c r="BV187" s="226"/>
      <c r="BW187" s="226"/>
      <c r="BX187" s="226"/>
      <c r="BY187" s="226"/>
      <c r="BZ187" s="227"/>
      <c r="CA187" s="226"/>
      <c r="CB187" s="226"/>
      <c r="CC187" s="226"/>
      <c r="CD187" s="226"/>
      <c r="CE187" s="226"/>
      <c r="CF187" s="227"/>
      <c r="CG187" s="226"/>
      <c r="CH187" s="226"/>
      <c r="CI187" s="226"/>
      <c r="CJ187" s="212">
        <f>+L187-BJ187</f>
        <v>0</v>
      </c>
    </row>
    <row r="188" spans="1:88" ht="13.5" customHeight="1">
      <c r="A188" s="217">
        <v>179</v>
      </c>
      <c r="B188" s="217" t="s">
        <v>3551</v>
      </c>
      <c r="C188" s="217" t="s">
        <v>3552</v>
      </c>
      <c r="D188" s="218" t="s">
        <v>2588</v>
      </c>
      <c r="E188" s="217" t="s">
        <v>3553</v>
      </c>
      <c r="F188" s="217" t="s">
        <v>3261</v>
      </c>
      <c r="G188" s="218" t="s">
        <v>2788</v>
      </c>
      <c r="H188" s="220">
        <v>4416</v>
      </c>
      <c r="I188" s="217" t="s">
        <v>702</v>
      </c>
      <c r="J188" s="217">
        <v>1</v>
      </c>
      <c r="K188" s="217"/>
      <c r="L188" s="217">
        <v>1</v>
      </c>
      <c r="M188" s="220">
        <v>248.8</v>
      </c>
      <c r="N188" s="220">
        <v>248.8</v>
      </c>
      <c r="O188" s="217" t="s">
        <v>674</v>
      </c>
      <c r="P188" s="217" t="s">
        <v>13</v>
      </c>
      <c r="Q188" s="217" t="s">
        <v>786</v>
      </c>
      <c r="R188" s="217"/>
      <c r="S188" s="217"/>
      <c r="T188" s="21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7">
        <f t="shared" ca="1" si="74"/>
        <v>1</v>
      </c>
      <c r="V188" s="217">
        <f t="shared" ca="1" si="75"/>
        <v>0</v>
      </c>
      <c r="W188" s="217"/>
      <c r="X188" s="217"/>
      <c r="Y188" s="217"/>
      <c r="Z188" s="217"/>
      <c r="AA188" s="217"/>
      <c r="AB188" s="221"/>
      <c r="AC188" s="220">
        <v>8.01</v>
      </c>
      <c r="AD188" s="235" t="s">
        <v>3428</v>
      </c>
      <c r="AE188" s="220"/>
      <c r="AF188" s="220"/>
      <c r="AG188" s="223"/>
      <c r="AH188" s="223"/>
      <c r="AI188" s="223"/>
      <c r="AJ188" s="224" t="s">
        <v>677</v>
      </c>
      <c r="AK188" s="223"/>
      <c r="AL188" s="225"/>
      <c r="AM188" s="223"/>
      <c r="AN188" s="223"/>
      <c r="AO188" s="223"/>
      <c r="AP188" s="223"/>
      <c r="AQ188" s="223"/>
      <c r="AR188" s="223"/>
      <c r="AS188" s="223"/>
      <c r="AT188" s="223"/>
      <c r="AU188" s="217">
        <v>0</v>
      </c>
      <c r="AV188" s="217">
        <v>1</v>
      </c>
      <c r="AW188" s="217">
        <v>0</v>
      </c>
      <c r="AX188" s="217">
        <v>1</v>
      </c>
      <c r="AY188" s="217">
        <v>0</v>
      </c>
      <c r="AZ188" s="217">
        <v>0</v>
      </c>
      <c r="BA188" s="217">
        <v>0</v>
      </c>
      <c r="BB188" s="217" t="s">
        <v>692</v>
      </c>
      <c r="BC188" s="217"/>
      <c r="BD188" s="217"/>
      <c r="BE188" s="212" t="s">
        <v>3068</v>
      </c>
      <c r="BF188" s="217">
        <v>1</v>
      </c>
      <c r="BG188" s="230">
        <v>46240</v>
      </c>
      <c r="BH188" s="212">
        <f>+L188-BF188</f>
        <v>0</v>
      </c>
      <c r="BI188" s="212" t="s">
        <v>2529</v>
      </c>
      <c r="BJ188" s="217">
        <v>1</v>
      </c>
      <c r="BK188" s="231">
        <v>46240</v>
      </c>
      <c r="BL188" s="226"/>
      <c r="BM188" s="226"/>
      <c r="BN188" s="227"/>
      <c r="BO188" s="226"/>
      <c r="BP188" s="226"/>
      <c r="BQ188" s="226"/>
      <c r="BR188" s="226"/>
      <c r="BS188" s="226"/>
      <c r="BT188" s="227"/>
      <c r="BU188" s="226"/>
      <c r="BV188" s="226"/>
      <c r="BW188" s="226"/>
      <c r="BX188" s="226"/>
      <c r="BY188" s="226"/>
      <c r="BZ188" s="227"/>
      <c r="CA188" s="226"/>
      <c r="CB188" s="226"/>
      <c r="CC188" s="226"/>
      <c r="CD188" s="226"/>
      <c r="CE188" s="226"/>
      <c r="CF188" s="227"/>
      <c r="CG188" s="226"/>
      <c r="CH188" s="226"/>
      <c r="CI188" s="226"/>
      <c r="CJ188" s="212">
        <f>+L188-BJ188</f>
        <v>0</v>
      </c>
    </row>
    <row r="189" spans="1:88" ht="13.5" customHeight="1">
      <c r="A189" s="217">
        <v>180</v>
      </c>
      <c r="B189" s="217" t="s">
        <v>3551</v>
      </c>
      <c r="C189" s="217" t="s">
        <v>3552</v>
      </c>
      <c r="D189" s="218" t="s">
        <v>2588</v>
      </c>
      <c r="E189" s="217" t="s">
        <v>3554</v>
      </c>
      <c r="F189" s="217" t="s">
        <v>3262</v>
      </c>
      <c r="G189" s="218" t="s">
        <v>2790</v>
      </c>
      <c r="H189" s="220">
        <v>4416</v>
      </c>
      <c r="I189" s="217" t="s">
        <v>702</v>
      </c>
      <c r="J189" s="217">
        <v>1</v>
      </c>
      <c r="K189" s="217"/>
      <c r="L189" s="217">
        <v>1</v>
      </c>
      <c r="M189" s="220">
        <v>365.8</v>
      </c>
      <c r="N189" s="220">
        <v>365.8</v>
      </c>
      <c r="O189" s="217" t="s">
        <v>674</v>
      </c>
      <c r="P189" s="217" t="s">
        <v>13</v>
      </c>
      <c r="Q189" s="217" t="s">
        <v>786</v>
      </c>
      <c r="R189" s="217"/>
      <c r="S189" s="217"/>
      <c r="T189" s="21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7">
        <f t="shared" ca="1" si="74"/>
        <v>1</v>
      </c>
      <c r="V189" s="217">
        <f t="shared" ca="1" si="75"/>
        <v>0</v>
      </c>
      <c r="W189" s="217"/>
      <c r="X189" s="217"/>
      <c r="Y189" s="217"/>
      <c r="Z189" s="217"/>
      <c r="AA189" s="217"/>
      <c r="AB189" s="221"/>
      <c r="AC189" s="220">
        <v>11.743</v>
      </c>
      <c r="AD189" s="217"/>
      <c r="AE189" s="220"/>
      <c r="AF189" s="220"/>
      <c r="AG189" s="223"/>
      <c r="AH189" s="223"/>
      <c r="AI189" s="223"/>
      <c r="AJ189" s="224" t="s">
        <v>677</v>
      </c>
      <c r="AK189" s="223"/>
      <c r="AL189" s="225"/>
      <c r="AM189" s="223"/>
      <c r="AN189" s="223"/>
      <c r="AO189" s="223"/>
      <c r="AP189" s="223"/>
      <c r="AQ189" s="223"/>
      <c r="AR189" s="223"/>
      <c r="AS189" s="223"/>
      <c r="AT189" s="223"/>
      <c r="AU189" s="217">
        <v>0</v>
      </c>
      <c r="AV189" s="217">
        <v>1</v>
      </c>
      <c r="AW189" s="217">
        <v>0</v>
      </c>
      <c r="AX189" s="217">
        <v>1</v>
      </c>
      <c r="AY189" s="217">
        <v>0</v>
      </c>
      <c r="AZ189" s="217">
        <v>0</v>
      </c>
      <c r="BA189" s="217">
        <v>0</v>
      </c>
      <c r="BB189" s="217" t="s">
        <v>692</v>
      </c>
      <c r="BC189" s="217"/>
      <c r="BD189" s="217"/>
      <c r="BE189" s="212" t="s">
        <v>3068</v>
      </c>
      <c r="BF189" s="217">
        <v>1</v>
      </c>
      <c r="BG189" s="230">
        <v>46240</v>
      </c>
      <c r="BH189" s="212">
        <f>+L189-BF189</f>
        <v>0</v>
      </c>
      <c r="BI189" s="212" t="s">
        <v>2529</v>
      </c>
      <c r="BJ189" s="217">
        <v>1</v>
      </c>
      <c r="BK189" s="231">
        <v>46240</v>
      </c>
      <c r="BL189" s="226"/>
      <c r="BM189" s="226"/>
      <c r="BN189" s="227"/>
      <c r="BO189" s="226"/>
      <c r="BP189" s="226"/>
      <c r="BQ189" s="226"/>
      <c r="BR189" s="226"/>
      <c r="BS189" s="226"/>
      <c r="BT189" s="227"/>
      <c r="BU189" s="226"/>
      <c r="BV189" s="226"/>
      <c r="BW189" s="226"/>
      <c r="BX189" s="226"/>
      <c r="BY189" s="226"/>
      <c r="BZ189" s="227"/>
      <c r="CA189" s="226"/>
      <c r="CB189" s="226"/>
      <c r="CC189" s="226"/>
      <c r="CD189" s="226"/>
      <c r="CE189" s="226"/>
      <c r="CF189" s="227"/>
      <c r="CG189" s="226"/>
      <c r="CH189" s="226"/>
      <c r="CI189" s="226"/>
      <c r="CJ189" s="212">
        <f>+L189-BJ189</f>
        <v>0</v>
      </c>
    </row>
    <row r="190" spans="1:88" ht="13.5" customHeight="1">
      <c r="A190" s="214">
        <v>181</v>
      </c>
      <c r="B190" s="214" t="s">
        <v>3555</v>
      </c>
      <c r="C190" s="214" t="s">
        <v>3556</v>
      </c>
      <c r="D190" s="215" t="s">
        <v>2588</v>
      </c>
      <c r="E190" s="214"/>
      <c r="F190" s="214"/>
      <c r="G190" s="215" t="s">
        <v>3534</v>
      </c>
      <c r="H190" s="214"/>
      <c r="I190" s="214"/>
      <c r="J190" s="214"/>
      <c r="K190" s="214">
        <v>1</v>
      </c>
      <c r="L190" s="214"/>
      <c r="M190" s="216">
        <v>1770.8</v>
      </c>
      <c r="N190" s="216">
        <v>1770.8</v>
      </c>
      <c r="O190" s="214" t="s">
        <v>674</v>
      </c>
      <c r="P190" s="214"/>
      <c r="Q190" s="214"/>
      <c r="R190" s="214" t="s">
        <v>3951</v>
      </c>
      <c r="S190" s="214"/>
      <c r="T190" s="214"/>
      <c r="U190" s="214"/>
      <c r="V190" s="214"/>
      <c r="W190" s="214">
        <f ca="1">_xlfn.MINIFS(V:V,C:C,C190,AE:AE,"",AB:AB,"")</f>
        <v>0</v>
      </c>
      <c r="X190" s="214">
        <f ca="1">SUMIFS(T:T,C:C,C190,AE:AE,"")/SUMIFS(L:L,C:C,C190,AE:AE,"",AB:AB,"")</f>
        <v>0</v>
      </c>
      <c r="Y190" s="214"/>
      <c r="Z190" s="214"/>
      <c r="AA190" s="214"/>
      <c r="AB190" s="216"/>
      <c r="AC190" s="216">
        <v>67.722999999999999</v>
      </c>
      <c r="AD190" s="235" t="s">
        <v>3428</v>
      </c>
      <c r="AE190" s="214" t="s">
        <v>675</v>
      </c>
      <c r="AF190" s="214" t="s">
        <v>676</v>
      </c>
      <c r="AG190" s="214"/>
      <c r="AH190" s="214"/>
      <c r="AI190" s="214"/>
      <c r="AJ190" s="214" t="s">
        <v>677</v>
      </c>
      <c r="AK190" s="214"/>
      <c r="AL190" s="214"/>
      <c r="AM190" s="214"/>
      <c r="AN190" s="214"/>
      <c r="AO190" s="214"/>
      <c r="AP190" s="214"/>
      <c r="AQ190" s="214"/>
      <c r="AR190" s="214"/>
      <c r="AS190" s="214"/>
      <c r="AT190" s="214"/>
      <c r="AU190" s="214"/>
      <c r="AV190" s="214"/>
      <c r="AW190" s="214"/>
      <c r="AX190" s="214"/>
      <c r="AY190" s="214"/>
      <c r="AZ190" s="214"/>
      <c r="BA190" s="214"/>
      <c r="BB190" s="214" t="s">
        <v>692</v>
      </c>
      <c r="BC190" s="214"/>
      <c r="BD190" s="214"/>
      <c r="BE190" s="214"/>
      <c r="BF190" s="214"/>
      <c r="BG190" s="214"/>
      <c r="BH190" s="214"/>
      <c r="BI190" s="214"/>
      <c r="BJ190" s="214"/>
      <c r="BK190" s="214"/>
      <c r="BL190" s="214"/>
      <c r="BM190" s="214"/>
      <c r="BN190" s="214"/>
      <c r="BO190" s="214"/>
      <c r="BP190" s="214"/>
      <c r="BQ190" s="214"/>
      <c r="BR190" s="214"/>
      <c r="BS190" s="214"/>
      <c r="BT190" s="214"/>
      <c r="BU190" s="214"/>
      <c r="BV190" s="214"/>
      <c r="BW190" s="214"/>
      <c r="BX190" s="214"/>
      <c r="BY190" s="214"/>
      <c r="BZ190" s="214"/>
      <c r="CA190" s="214"/>
      <c r="CB190" s="214"/>
      <c r="CC190" s="214"/>
      <c r="CD190" s="214"/>
      <c r="CE190" s="214"/>
      <c r="CF190" s="214"/>
      <c r="CG190" s="214"/>
      <c r="CH190" s="214"/>
      <c r="CI190" s="214"/>
      <c r="CJ190" s="214"/>
    </row>
    <row r="191" spans="1:88" ht="13.5" customHeight="1">
      <c r="A191" s="217">
        <v>182</v>
      </c>
      <c r="B191" s="217" t="s">
        <v>3555</v>
      </c>
      <c r="C191" s="217" t="s">
        <v>3556</v>
      </c>
      <c r="D191" s="218" t="s">
        <v>2502</v>
      </c>
      <c r="E191" s="217" t="s">
        <v>3441</v>
      </c>
      <c r="F191" s="217" t="s">
        <v>3263</v>
      </c>
      <c r="G191" s="218" t="s">
        <v>2476</v>
      </c>
      <c r="H191" s="220">
        <v>3923</v>
      </c>
      <c r="I191" s="217" t="s">
        <v>702</v>
      </c>
      <c r="J191" s="217">
        <v>2</v>
      </c>
      <c r="K191" s="217"/>
      <c r="L191" s="217">
        <v>2</v>
      </c>
      <c r="M191" s="220">
        <v>154.6</v>
      </c>
      <c r="N191" s="220">
        <v>309.3</v>
      </c>
      <c r="O191" s="217" t="s">
        <v>674</v>
      </c>
      <c r="P191" s="217" t="s">
        <v>11</v>
      </c>
      <c r="Q191" s="217" t="s">
        <v>786</v>
      </c>
      <c r="R191" s="217"/>
      <c r="S191" s="217"/>
      <c r="T191" s="21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7">
        <f t="shared" ref="U191:U194" ca="1" si="76">+L191-T191</f>
        <v>2</v>
      </c>
      <c r="V191" s="217">
        <f t="shared" ref="V191:V194" ca="1" si="77">ROUNDDOWN(T191/J191,0)</f>
        <v>0</v>
      </c>
      <c r="W191" s="217"/>
      <c r="X191" s="217"/>
      <c r="Y191" s="217"/>
      <c r="Z191" s="217"/>
      <c r="AA191" s="217"/>
      <c r="AB191" s="221"/>
      <c r="AC191" s="220">
        <v>5.3680000000000003</v>
      </c>
      <c r="AD191" s="217"/>
      <c r="AE191" s="220"/>
      <c r="AF191" s="220"/>
      <c r="AG191" s="223"/>
      <c r="AH191" s="223"/>
      <c r="AI191" s="223"/>
      <c r="AJ191" s="224" t="s">
        <v>677</v>
      </c>
      <c r="AK191" s="223"/>
      <c r="AL191" s="225"/>
      <c r="AM191" s="223"/>
      <c r="AN191" s="223"/>
      <c r="AO191" s="223"/>
      <c r="AP191" s="223"/>
      <c r="AQ191" s="223"/>
      <c r="AR191" s="223"/>
      <c r="AS191" s="223"/>
      <c r="AT191" s="223"/>
      <c r="AU191" s="217">
        <v>0</v>
      </c>
      <c r="AV191" s="217">
        <v>1</v>
      </c>
      <c r="AW191" s="217">
        <v>0</v>
      </c>
      <c r="AX191" s="217">
        <v>0</v>
      </c>
      <c r="AY191" s="217">
        <v>0</v>
      </c>
      <c r="AZ191" s="217">
        <v>0</v>
      </c>
      <c r="BA191" s="217">
        <v>0</v>
      </c>
      <c r="BB191" s="217" t="s">
        <v>692</v>
      </c>
      <c r="BC191" s="217"/>
      <c r="BD191" s="217"/>
      <c r="BE191" s="212" t="s">
        <v>3026</v>
      </c>
      <c r="BF191" s="217">
        <v>2</v>
      </c>
      <c r="BG191" s="230">
        <v>46240</v>
      </c>
      <c r="BH191" s="212">
        <f>+L191-BF191</f>
        <v>0</v>
      </c>
      <c r="BI191" s="212" t="s">
        <v>2478</v>
      </c>
      <c r="BJ191" s="217">
        <v>2</v>
      </c>
      <c r="BK191" s="231">
        <v>46240</v>
      </c>
      <c r="BL191" s="226"/>
      <c r="BM191" s="226"/>
      <c r="BN191" s="227"/>
      <c r="BO191" s="226"/>
      <c r="BP191" s="226"/>
      <c r="BQ191" s="226"/>
      <c r="BR191" s="226"/>
      <c r="BS191" s="226"/>
      <c r="BT191" s="227"/>
      <c r="BU191" s="226"/>
      <c r="BV191" s="226"/>
      <c r="BW191" s="226"/>
      <c r="BX191" s="226"/>
      <c r="BY191" s="226"/>
      <c r="BZ191" s="227"/>
      <c r="CA191" s="226"/>
      <c r="CB191" s="226"/>
      <c r="CC191" s="226"/>
      <c r="CD191" s="226"/>
      <c r="CE191" s="226"/>
      <c r="CF191" s="227"/>
      <c r="CG191" s="226"/>
      <c r="CH191" s="226"/>
      <c r="CI191" s="226"/>
      <c r="CJ191" s="212">
        <f>+L191-BJ191</f>
        <v>0</v>
      </c>
    </row>
    <row r="192" spans="1:88" ht="13.5" customHeight="1">
      <c r="A192" s="217">
        <v>183</v>
      </c>
      <c r="B192" s="217" t="s">
        <v>3555</v>
      </c>
      <c r="C192" s="217" t="s">
        <v>3556</v>
      </c>
      <c r="D192" s="218" t="s">
        <v>2588</v>
      </c>
      <c r="E192" s="217" t="s">
        <v>3557</v>
      </c>
      <c r="F192" s="217" t="s">
        <v>3264</v>
      </c>
      <c r="G192" s="218" t="s">
        <v>2755</v>
      </c>
      <c r="H192" s="220">
        <v>4416</v>
      </c>
      <c r="I192" s="217" t="s">
        <v>702</v>
      </c>
      <c r="J192" s="217">
        <v>1</v>
      </c>
      <c r="K192" s="217"/>
      <c r="L192" s="217">
        <v>1</v>
      </c>
      <c r="M192" s="220">
        <v>415.5</v>
      </c>
      <c r="N192" s="220">
        <v>415.5</v>
      </c>
      <c r="O192" s="217" t="s">
        <v>674</v>
      </c>
      <c r="P192" s="217" t="s">
        <v>13</v>
      </c>
      <c r="Q192" s="217" t="s">
        <v>786</v>
      </c>
      <c r="R192" s="217"/>
      <c r="S192" s="217"/>
      <c r="T192" s="21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7">
        <f t="shared" ca="1" si="76"/>
        <v>1</v>
      </c>
      <c r="V192" s="217">
        <f t="shared" ca="1" si="77"/>
        <v>0</v>
      </c>
      <c r="W192" s="217"/>
      <c r="X192" s="217"/>
      <c r="Y192" s="217"/>
      <c r="Z192" s="217"/>
      <c r="AA192" s="217"/>
      <c r="AB192" s="221"/>
      <c r="AC192" s="220">
        <v>17.719000000000001</v>
      </c>
      <c r="AD192" s="217"/>
      <c r="AE192" s="220"/>
      <c r="AF192" s="220"/>
      <c r="AG192" s="223"/>
      <c r="AH192" s="223"/>
      <c r="AI192" s="223"/>
      <c r="AJ192" s="224" t="s">
        <v>677</v>
      </c>
      <c r="AK192" s="223"/>
      <c r="AL192" s="225"/>
      <c r="AM192" s="223"/>
      <c r="AN192" s="223"/>
      <c r="AO192" s="223"/>
      <c r="AP192" s="223"/>
      <c r="AQ192" s="223"/>
      <c r="AR192" s="223"/>
      <c r="AS192" s="223"/>
      <c r="AT192" s="223"/>
      <c r="AU192" s="217">
        <v>0</v>
      </c>
      <c r="AV192" s="217">
        <v>1</v>
      </c>
      <c r="AW192" s="217">
        <v>0</v>
      </c>
      <c r="AX192" s="217">
        <v>1</v>
      </c>
      <c r="AY192" s="217">
        <v>0</v>
      </c>
      <c r="AZ192" s="217">
        <v>0</v>
      </c>
      <c r="BA192" s="217">
        <v>0</v>
      </c>
      <c r="BB192" s="217" t="s">
        <v>692</v>
      </c>
      <c r="BC192" s="217"/>
      <c r="BD192" s="217"/>
      <c r="BE192" s="244" t="s">
        <v>3020</v>
      </c>
      <c r="BF192" s="217">
        <v>1</v>
      </c>
      <c r="BG192" s="245">
        <v>46240</v>
      </c>
      <c r="BH192" s="212">
        <f>+L192-BF192</f>
        <v>0</v>
      </c>
      <c r="BI192" s="244" t="s">
        <v>2469</v>
      </c>
      <c r="BJ192" s="217">
        <v>1</v>
      </c>
      <c r="BK192" s="245">
        <v>46240</v>
      </c>
      <c r="BL192" s="226"/>
      <c r="BM192" s="226"/>
      <c r="BN192" s="227"/>
      <c r="BO192" s="226"/>
      <c r="BP192" s="226"/>
      <c r="BQ192" s="226"/>
      <c r="BR192" s="226"/>
      <c r="BS192" s="226"/>
      <c r="BT192" s="227"/>
      <c r="BU192" s="226"/>
      <c r="BV192" s="226"/>
      <c r="BW192" s="226"/>
      <c r="BX192" s="226"/>
      <c r="BY192" s="226"/>
      <c r="BZ192" s="227"/>
      <c r="CA192" s="226"/>
      <c r="CB192" s="226"/>
      <c r="CC192" s="226"/>
      <c r="CD192" s="226"/>
      <c r="CE192" s="226"/>
      <c r="CF192" s="227"/>
      <c r="CG192" s="226"/>
      <c r="CH192" s="226"/>
      <c r="CI192" s="226"/>
      <c r="CJ192" s="212">
        <f>+L192-BJ192</f>
        <v>0</v>
      </c>
    </row>
    <row r="193" spans="1:88" ht="13.5" customHeight="1">
      <c r="A193" s="217">
        <v>184</v>
      </c>
      <c r="B193" s="217" t="s">
        <v>3555</v>
      </c>
      <c r="C193" s="217" t="s">
        <v>3556</v>
      </c>
      <c r="D193" s="218" t="s">
        <v>2588</v>
      </c>
      <c r="E193" s="217" t="s">
        <v>3535</v>
      </c>
      <c r="F193" s="217" t="s">
        <v>3265</v>
      </c>
      <c r="G193" s="218" t="s">
        <v>2755</v>
      </c>
      <c r="H193" s="220">
        <v>4416</v>
      </c>
      <c r="I193" s="217" t="s">
        <v>702</v>
      </c>
      <c r="J193" s="217">
        <v>2</v>
      </c>
      <c r="K193" s="217"/>
      <c r="L193" s="217">
        <v>2</v>
      </c>
      <c r="M193" s="220">
        <v>415.4</v>
      </c>
      <c r="N193" s="220">
        <v>830.8</v>
      </c>
      <c r="O193" s="217" t="s">
        <v>674</v>
      </c>
      <c r="P193" s="217" t="s">
        <v>13</v>
      </c>
      <c r="Q193" s="217" t="s">
        <v>786</v>
      </c>
      <c r="R193" s="217"/>
      <c r="S193" s="217"/>
      <c r="T193" s="21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7">
        <f t="shared" ca="1" si="76"/>
        <v>2</v>
      </c>
      <c r="V193" s="217">
        <f t="shared" ca="1" si="77"/>
        <v>0</v>
      </c>
      <c r="W193" s="217"/>
      <c r="X193" s="217"/>
      <c r="Y193" s="217"/>
      <c r="Z193" s="217"/>
      <c r="AA193" s="217"/>
      <c r="AB193" s="221"/>
      <c r="AC193" s="220">
        <v>35.433</v>
      </c>
      <c r="AD193" s="217"/>
      <c r="AE193" s="220"/>
      <c r="AF193" s="220"/>
      <c r="AG193" s="223"/>
      <c r="AH193" s="223"/>
      <c r="AI193" s="223"/>
      <c r="AJ193" s="224" t="s">
        <v>677</v>
      </c>
      <c r="AK193" s="223"/>
      <c r="AL193" s="225"/>
      <c r="AM193" s="223"/>
      <c r="AN193" s="223"/>
      <c r="AO193" s="223"/>
      <c r="AP193" s="223"/>
      <c r="AQ193" s="223"/>
      <c r="AR193" s="223"/>
      <c r="AS193" s="223"/>
      <c r="AT193" s="223"/>
      <c r="AU193" s="217">
        <v>0</v>
      </c>
      <c r="AV193" s="217">
        <v>1</v>
      </c>
      <c r="AW193" s="217">
        <v>0</v>
      </c>
      <c r="AX193" s="217">
        <v>1</v>
      </c>
      <c r="AY193" s="217">
        <v>0</v>
      </c>
      <c r="AZ193" s="217">
        <v>0</v>
      </c>
      <c r="BA193" s="217">
        <v>0</v>
      </c>
      <c r="BB193" s="217" t="s">
        <v>692</v>
      </c>
      <c r="BC193" s="217"/>
      <c r="BD193" s="217"/>
      <c r="BE193" s="244" t="s">
        <v>3020</v>
      </c>
      <c r="BF193" s="217">
        <v>2</v>
      </c>
      <c r="BG193" s="245">
        <v>46240</v>
      </c>
      <c r="BH193" s="212">
        <f>+L193-BF193</f>
        <v>0</v>
      </c>
      <c r="BI193" s="244" t="s">
        <v>2469</v>
      </c>
      <c r="BJ193" s="217">
        <v>2</v>
      </c>
      <c r="BK193" s="245">
        <v>46240</v>
      </c>
      <c r="BL193" s="226"/>
      <c r="BM193" s="226"/>
      <c r="BN193" s="227"/>
      <c r="BO193" s="226"/>
      <c r="BP193" s="226"/>
      <c r="BQ193" s="226"/>
      <c r="BR193" s="226"/>
      <c r="BS193" s="226"/>
      <c r="BT193" s="227"/>
      <c r="BU193" s="226"/>
      <c r="BV193" s="226"/>
      <c r="BW193" s="226"/>
      <c r="BX193" s="226"/>
      <c r="BY193" s="226"/>
      <c r="BZ193" s="227"/>
      <c r="CA193" s="226"/>
      <c r="CB193" s="226"/>
      <c r="CC193" s="226"/>
      <c r="CD193" s="226"/>
      <c r="CE193" s="226"/>
      <c r="CF193" s="227"/>
      <c r="CG193" s="226"/>
      <c r="CH193" s="226"/>
      <c r="CI193" s="226"/>
      <c r="CJ193" s="212">
        <f>+L193-BJ193</f>
        <v>0</v>
      </c>
    </row>
    <row r="194" spans="1:88" ht="13.5" customHeight="1">
      <c r="A194" s="217">
        <v>185</v>
      </c>
      <c r="B194" s="217" t="s">
        <v>3555</v>
      </c>
      <c r="C194" s="217" t="s">
        <v>3556</v>
      </c>
      <c r="D194" s="218" t="s">
        <v>2588</v>
      </c>
      <c r="E194" s="217" t="s">
        <v>3558</v>
      </c>
      <c r="F194" s="217" t="s">
        <v>3266</v>
      </c>
      <c r="G194" s="218" t="s">
        <v>2795</v>
      </c>
      <c r="H194" s="220">
        <v>4416</v>
      </c>
      <c r="I194" s="217" t="s">
        <v>702</v>
      </c>
      <c r="J194" s="217">
        <v>1</v>
      </c>
      <c r="K194" s="217"/>
      <c r="L194" s="217">
        <v>1</v>
      </c>
      <c r="M194" s="220">
        <v>215.2</v>
      </c>
      <c r="N194" s="220">
        <v>215.2</v>
      </c>
      <c r="O194" s="217" t="s">
        <v>674</v>
      </c>
      <c r="P194" s="217" t="s">
        <v>13</v>
      </c>
      <c r="Q194" s="217" t="s">
        <v>786</v>
      </c>
      <c r="R194" s="217"/>
      <c r="S194" s="217"/>
      <c r="T194" s="21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7">
        <f t="shared" ca="1" si="76"/>
        <v>1</v>
      </c>
      <c r="V194" s="217">
        <f t="shared" ca="1" si="77"/>
        <v>0</v>
      </c>
      <c r="W194" s="217"/>
      <c r="X194" s="217"/>
      <c r="Y194" s="217"/>
      <c r="Z194" s="217"/>
      <c r="AA194" s="217"/>
      <c r="AB194" s="221"/>
      <c r="AC194" s="220">
        <v>9.2029999999999994</v>
      </c>
      <c r="AD194" s="217"/>
      <c r="AE194" s="220"/>
      <c r="AF194" s="220"/>
      <c r="AG194" s="223"/>
      <c r="AH194" s="223"/>
      <c r="AI194" s="223"/>
      <c r="AJ194" s="224" t="s">
        <v>677</v>
      </c>
      <c r="AK194" s="223"/>
      <c r="AL194" s="225"/>
      <c r="AM194" s="223"/>
      <c r="AN194" s="223"/>
      <c r="AO194" s="223"/>
      <c r="AP194" s="223"/>
      <c r="AQ194" s="223"/>
      <c r="AR194" s="223"/>
      <c r="AS194" s="223"/>
      <c r="AT194" s="223"/>
      <c r="AU194" s="217">
        <v>0</v>
      </c>
      <c r="AV194" s="217">
        <v>1</v>
      </c>
      <c r="AW194" s="217">
        <v>0</v>
      </c>
      <c r="AX194" s="217">
        <v>1</v>
      </c>
      <c r="AY194" s="217">
        <v>0</v>
      </c>
      <c r="AZ194" s="217">
        <v>0</v>
      </c>
      <c r="BA194" s="217">
        <v>0</v>
      </c>
      <c r="BB194" s="217" t="s">
        <v>692</v>
      </c>
      <c r="BC194" s="217"/>
      <c r="BD194" s="217"/>
      <c r="BE194" s="244" t="s">
        <v>3020</v>
      </c>
      <c r="BF194" s="217">
        <v>1</v>
      </c>
      <c r="BG194" s="245">
        <v>46240</v>
      </c>
      <c r="BH194" s="212">
        <f>+L194-BF194</f>
        <v>0</v>
      </c>
      <c r="BI194" s="244" t="s">
        <v>2469</v>
      </c>
      <c r="BJ194" s="217">
        <v>1</v>
      </c>
      <c r="BK194" s="245">
        <v>46240</v>
      </c>
      <c r="BL194" s="226"/>
      <c r="BM194" s="226"/>
      <c r="BN194" s="227"/>
      <c r="BO194" s="226"/>
      <c r="BP194" s="226"/>
      <c r="BQ194" s="226"/>
      <c r="BR194" s="226"/>
      <c r="BS194" s="226"/>
      <c r="BT194" s="227"/>
      <c r="BU194" s="226"/>
      <c r="BV194" s="226"/>
      <c r="BW194" s="226"/>
      <c r="BX194" s="226"/>
      <c r="BY194" s="226"/>
      <c r="BZ194" s="227"/>
      <c r="CA194" s="226"/>
      <c r="CB194" s="226"/>
      <c r="CC194" s="226"/>
      <c r="CD194" s="226"/>
      <c r="CE194" s="226"/>
      <c r="CF194" s="227"/>
      <c r="CG194" s="226"/>
      <c r="CH194" s="226"/>
      <c r="CI194" s="226"/>
      <c r="CJ194" s="212">
        <f>+L194-BJ194</f>
        <v>0</v>
      </c>
    </row>
    <row r="195" spans="1:88" ht="13.5" customHeight="1">
      <c r="A195" s="214">
        <v>186</v>
      </c>
      <c r="B195" s="214" t="s">
        <v>3559</v>
      </c>
      <c r="C195" s="214" t="s">
        <v>3560</v>
      </c>
      <c r="D195" s="215" t="s">
        <v>2588</v>
      </c>
      <c r="E195" s="214"/>
      <c r="F195" s="214"/>
      <c r="G195" s="215" t="s">
        <v>3529</v>
      </c>
      <c r="H195" s="214"/>
      <c r="I195" s="214"/>
      <c r="J195" s="214"/>
      <c r="K195" s="214">
        <v>1</v>
      </c>
      <c r="L195" s="214"/>
      <c r="M195" s="216">
        <v>1325.2</v>
      </c>
      <c r="N195" s="216">
        <v>1325.2</v>
      </c>
      <c r="O195" s="214" t="s">
        <v>674</v>
      </c>
      <c r="P195" s="214"/>
      <c r="Q195" s="214"/>
      <c r="R195" s="214" t="s">
        <v>3951</v>
      </c>
      <c r="S195" s="214"/>
      <c r="T195" s="214"/>
      <c r="U195" s="214"/>
      <c r="V195" s="214"/>
      <c r="W195" s="214">
        <f ca="1">_xlfn.MINIFS(V:V,C:C,C195,AE:AE,"",AB:AB,"")</f>
        <v>0</v>
      </c>
      <c r="X195" s="214">
        <f ca="1">SUMIFS(T:T,C:C,C195,AE:AE,"")/SUMIFS(L:L,C:C,C195,AE:AE,"",AB:AB,"")</f>
        <v>0.375</v>
      </c>
      <c r="Y195" s="214"/>
      <c r="Z195" s="214"/>
      <c r="AA195" s="214"/>
      <c r="AB195" s="216"/>
      <c r="AC195" s="216">
        <v>40.201999999999998</v>
      </c>
      <c r="AD195" s="235" t="s">
        <v>3428</v>
      </c>
      <c r="AE195" s="214" t="s">
        <v>675</v>
      </c>
      <c r="AF195" s="214" t="s">
        <v>676</v>
      </c>
      <c r="AG195" s="214"/>
      <c r="AH195" s="214"/>
      <c r="AI195" s="214"/>
      <c r="AJ195" s="214" t="s">
        <v>677</v>
      </c>
      <c r="AK195" s="214"/>
      <c r="AL195" s="229" t="s">
        <v>698</v>
      </c>
      <c r="AM195" s="214"/>
      <c r="AN195" s="214"/>
      <c r="AO195" s="214"/>
      <c r="AP195" s="214"/>
      <c r="AQ195" s="214"/>
      <c r="AR195" s="214"/>
      <c r="AS195" s="214"/>
      <c r="AT195" s="214"/>
      <c r="AU195" s="214"/>
      <c r="AV195" s="214"/>
      <c r="AW195" s="214"/>
      <c r="AX195" s="214"/>
      <c r="AY195" s="214"/>
      <c r="AZ195" s="214"/>
      <c r="BA195" s="214"/>
      <c r="BB195" s="214" t="s">
        <v>692</v>
      </c>
      <c r="BC195" s="214"/>
      <c r="BD195" s="214"/>
      <c r="BE195" s="214"/>
      <c r="BF195" s="214"/>
      <c r="BG195" s="214"/>
      <c r="BH195" s="214"/>
      <c r="BI195" s="214"/>
      <c r="BJ195" s="214"/>
      <c r="BK195" s="214"/>
      <c r="BL195" s="214"/>
      <c r="BM195" s="214"/>
      <c r="BN195" s="214"/>
      <c r="BO195" s="214"/>
      <c r="BP195" s="214"/>
      <c r="BQ195" s="214"/>
      <c r="BR195" s="214"/>
      <c r="BS195" s="214"/>
      <c r="BT195" s="214"/>
      <c r="BU195" s="214"/>
      <c r="BV195" s="214"/>
      <c r="BW195" s="214"/>
      <c r="BX195" s="214"/>
      <c r="BY195" s="214"/>
      <c r="BZ195" s="214"/>
      <c r="CA195" s="214"/>
      <c r="CB195" s="214"/>
      <c r="CC195" s="214"/>
      <c r="CD195" s="214"/>
      <c r="CE195" s="214"/>
      <c r="CF195" s="214"/>
      <c r="CG195" s="214"/>
      <c r="CH195" s="214"/>
      <c r="CI195" s="214"/>
      <c r="CJ195" s="214"/>
    </row>
    <row r="196" spans="1:88" ht="13.5" customHeight="1">
      <c r="A196" s="217">
        <v>187</v>
      </c>
      <c r="B196" s="217" t="s">
        <v>3559</v>
      </c>
      <c r="C196" s="217" t="s">
        <v>3560</v>
      </c>
      <c r="D196" s="218" t="s">
        <v>2502</v>
      </c>
      <c r="E196" s="217" t="s">
        <v>3441</v>
      </c>
      <c r="F196" s="217" t="s">
        <v>3268</v>
      </c>
      <c r="G196" s="218" t="s">
        <v>2476</v>
      </c>
      <c r="H196" s="220">
        <v>3923</v>
      </c>
      <c r="I196" s="217" t="s">
        <v>702</v>
      </c>
      <c r="J196" s="217">
        <v>1</v>
      </c>
      <c r="K196" s="217"/>
      <c r="L196" s="217">
        <v>1</v>
      </c>
      <c r="M196" s="220">
        <v>154.6</v>
      </c>
      <c r="N196" s="220">
        <v>154.6</v>
      </c>
      <c r="O196" s="217" t="s">
        <v>674</v>
      </c>
      <c r="P196" s="217" t="s">
        <v>11</v>
      </c>
      <c r="Q196" s="217" t="s">
        <v>786</v>
      </c>
      <c r="R196" s="217"/>
      <c r="S196" s="217"/>
      <c r="T196" s="21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7">
        <f t="shared" ref="U196:U202" ca="1" si="78">+L196-T196</f>
        <v>1</v>
      </c>
      <c r="V196" s="217">
        <f t="shared" ref="V196:V202" ca="1" si="79">ROUNDDOWN(T196/J196,0)</f>
        <v>0</v>
      </c>
      <c r="W196" s="217"/>
      <c r="X196" s="217"/>
      <c r="Y196" s="217"/>
      <c r="Z196" s="217"/>
      <c r="AA196" s="217"/>
      <c r="AB196" s="221"/>
      <c r="AC196" s="220">
        <v>2.6840000000000002</v>
      </c>
      <c r="AD196" s="217"/>
      <c r="AE196" s="220"/>
      <c r="AF196" s="220"/>
      <c r="AG196" s="223"/>
      <c r="AH196" s="223"/>
      <c r="AI196" s="223"/>
      <c r="AJ196" s="224" t="s">
        <v>677</v>
      </c>
      <c r="AK196" s="223"/>
      <c r="AL196" s="225"/>
      <c r="AM196" s="223"/>
      <c r="AN196" s="223"/>
      <c r="AO196" s="223"/>
      <c r="AP196" s="223"/>
      <c r="AQ196" s="223"/>
      <c r="AR196" s="223"/>
      <c r="AS196" s="223"/>
      <c r="AT196" s="223"/>
      <c r="AU196" s="217">
        <v>0</v>
      </c>
      <c r="AV196" s="217">
        <v>1</v>
      </c>
      <c r="AW196" s="217">
        <v>0</v>
      </c>
      <c r="AX196" s="217">
        <v>0</v>
      </c>
      <c r="AY196" s="217">
        <v>0</v>
      </c>
      <c r="AZ196" s="217">
        <v>0</v>
      </c>
      <c r="BA196" s="217">
        <v>0</v>
      </c>
      <c r="BB196" s="217" t="s">
        <v>692</v>
      </c>
      <c r="BC196" s="217"/>
      <c r="BD196" s="217"/>
      <c r="BE196" s="212" t="s">
        <v>3026</v>
      </c>
      <c r="BF196" s="217">
        <v>1</v>
      </c>
      <c r="BG196" s="230">
        <v>46240</v>
      </c>
      <c r="BH196" s="212">
        <f t="shared" ref="BH196:BH202" si="80">+L196-BF196</f>
        <v>0</v>
      </c>
      <c r="BI196" s="212" t="s">
        <v>2478</v>
      </c>
      <c r="BJ196" s="217">
        <v>1</v>
      </c>
      <c r="BK196" s="231">
        <v>46240</v>
      </c>
      <c r="BL196" s="226"/>
      <c r="BM196" s="226"/>
      <c r="BN196" s="227"/>
      <c r="BO196" s="226"/>
      <c r="BP196" s="226"/>
      <c r="BQ196" s="226"/>
      <c r="BR196" s="226"/>
      <c r="BS196" s="226"/>
      <c r="BT196" s="227"/>
      <c r="BU196" s="226"/>
      <c r="BV196" s="226"/>
      <c r="BW196" s="226"/>
      <c r="BX196" s="226"/>
      <c r="BY196" s="226"/>
      <c r="BZ196" s="227"/>
      <c r="CA196" s="226"/>
      <c r="CB196" s="226"/>
      <c r="CC196" s="226"/>
      <c r="CD196" s="226"/>
      <c r="CE196" s="226"/>
      <c r="CF196" s="227"/>
      <c r="CG196" s="226"/>
      <c r="CH196" s="226"/>
      <c r="CI196" s="226"/>
      <c r="CJ196" s="212">
        <f t="shared" ref="CJ196:CJ202" si="81">+L196-BJ196</f>
        <v>0</v>
      </c>
    </row>
    <row r="197" spans="1:88" ht="13.5" customHeight="1">
      <c r="A197" s="217">
        <v>188</v>
      </c>
      <c r="B197" s="217" t="s">
        <v>3559</v>
      </c>
      <c r="C197" s="217" t="s">
        <v>3560</v>
      </c>
      <c r="D197" s="218" t="s">
        <v>2477</v>
      </c>
      <c r="E197" s="217" t="s">
        <v>3561</v>
      </c>
      <c r="F197" s="217" t="s">
        <v>3267</v>
      </c>
      <c r="G197" s="218" t="s">
        <v>2486</v>
      </c>
      <c r="H197" s="220">
        <v>364</v>
      </c>
      <c r="I197" s="217" t="s">
        <v>702</v>
      </c>
      <c r="J197" s="217">
        <v>1</v>
      </c>
      <c r="K197" s="217"/>
      <c r="L197" s="217">
        <v>1</v>
      </c>
      <c r="M197" s="220">
        <v>6.5</v>
      </c>
      <c r="N197" s="220">
        <v>6.5</v>
      </c>
      <c r="O197" s="217" t="s">
        <v>674</v>
      </c>
      <c r="P197" s="217" t="s">
        <v>11</v>
      </c>
      <c r="Q197" s="217" t="s">
        <v>786</v>
      </c>
      <c r="R197" s="217"/>
      <c r="S197" s="217"/>
      <c r="T197" s="21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7">
        <f t="shared" ca="1" si="78"/>
        <v>1</v>
      </c>
      <c r="V197" s="217">
        <f t="shared" ca="1" si="79"/>
        <v>0</v>
      </c>
      <c r="W197" s="217"/>
      <c r="X197" s="217"/>
      <c r="Y197" s="217"/>
      <c r="Z197" s="217"/>
      <c r="AA197" s="217"/>
      <c r="AB197" s="221"/>
      <c r="AC197" s="220">
        <v>0.186</v>
      </c>
      <c r="AD197" s="217"/>
      <c r="AE197" s="220"/>
      <c r="AF197" s="220"/>
      <c r="AG197" s="223"/>
      <c r="AH197" s="223"/>
      <c r="AI197" s="223"/>
      <c r="AJ197" s="224" t="s">
        <v>677</v>
      </c>
      <c r="AK197" s="223"/>
      <c r="AL197" s="225"/>
      <c r="AM197" s="223"/>
      <c r="AN197" s="223"/>
      <c r="AO197" s="223"/>
      <c r="AP197" s="223"/>
      <c r="AQ197" s="223"/>
      <c r="AR197" s="223"/>
      <c r="AS197" s="223"/>
      <c r="AT197" s="223"/>
      <c r="AU197" s="217">
        <v>0</v>
      </c>
      <c r="AV197" s="217">
        <v>1</v>
      </c>
      <c r="AW197" s="217">
        <v>0</v>
      </c>
      <c r="AX197" s="217">
        <v>0</v>
      </c>
      <c r="AY197" s="217">
        <v>0</v>
      </c>
      <c r="AZ197" s="217">
        <v>0</v>
      </c>
      <c r="BA197" s="217">
        <v>0</v>
      </c>
      <c r="BB197" s="217" t="s">
        <v>692</v>
      </c>
      <c r="BC197" s="217"/>
      <c r="BD197" s="217"/>
      <c r="BE197" s="212" t="s">
        <v>3033</v>
      </c>
      <c r="BF197" s="217">
        <v>1</v>
      </c>
      <c r="BG197" s="230">
        <v>46240</v>
      </c>
      <c r="BH197" s="212">
        <f t="shared" si="80"/>
        <v>0</v>
      </c>
      <c r="BI197" s="212" t="s">
        <v>2488</v>
      </c>
      <c r="BJ197" s="217">
        <v>1</v>
      </c>
      <c r="BK197" s="231">
        <v>46240</v>
      </c>
      <c r="BL197" s="226"/>
      <c r="BM197" s="226"/>
      <c r="BN197" s="227"/>
      <c r="BO197" s="226"/>
      <c r="BP197" s="226"/>
      <c r="BQ197" s="226"/>
      <c r="BR197" s="226"/>
      <c r="BS197" s="226"/>
      <c r="BT197" s="227"/>
      <c r="BU197" s="226"/>
      <c r="BV197" s="226"/>
      <c r="BW197" s="226"/>
      <c r="BX197" s="226"/>
      <c r="BY197" s="226"/>
      <c r="BZ197" s="227"/>
      <c r="CA197" s="226"/>
      <c r="CB197" s="226"/>
      <c r="CC197" s="226"/>
      <c r="CD197" s="226"/>
      <c r="CE197" s="226"/>
      <c r="CF197" s="227"/>
      <c r="CG197" s="226"/>
      <c r="CH197" s="226"/>
      <c r="CI197" s="226"/>
      <c r="CJ197" s="212">
        <f t="shared" si="81"/>
        <v>0</v>
      </c>
    </row>
    <row r="198" spans="1:88" ht="13.5" customHeight="1">
      <c r="A198" s="217">
        <v>189</v>
      </c>
      <c r="B198" s="217" t="s">
        <v>3559</v>
      </c>
      <c r="C198" s="217" t="s">
        <v>3560</v>
      </c>
      <c r="D198" s="218" t="s">
        <v>781</v>
      </c>
      <c r="E198" s="217" t="s">
        <v>1156</v>
      </c>
      <c r="F198" s="217" t="s">
        <v>3269</v>
      </c>
      <c r="G198" s="218" t="s">
        <v>2781</v>
      </c>
      <c r="H198" s="220">
        <v>203</v>
      </c>
      <c r="I198" s="217" t="s">
        <v>702</v>
      </c>
      <c r="J198" s="217">
        <v>2</v>
      </c>
      <c r="K198" s="217"/>
      <c r="L198" s="217">
        <v>2</v>
      </c>
      <c r="M198" s="220">
        <v>2.4</v>
      </c>
      <c r="N198" s="220">
        <v>4.9000000000000004</v>
      </c>
      <c r="O198" s="217" t="s">
        <v>674</v>
      </c>
      <c r="P198" s="217" t="s">
        <v>13</v>
      </c>
      <c r="Q198" s="217" t="s">
        <v>703</v>
      </c>
      <c r="R198" s="217"/>
      <c r="S198" s="217"/>
      <c r="T198" s="21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7">
        <f t="shared" ca="1" si="78"/>
        <v>0</v>
      </c>
      <c r="V198" s="217">
        <f t="shared" ca="1" si="79"/>
        <v>1</v>
      </c>
      <c r="W198" s="217"/>
      <c r="X198" s="217"/>
      <c r="Y198" s="217"/>
      <c r="Z198" s="217"/>
      <c r="AA198" s="217"/>
      <c r="AB198" s="221"/>
      <c r="AC198" s="220">
        <v>0.13800000000000001</v>
      </c>
      <c r="AD198" s="217"/>
      <c r="AE198" s="220"/>
      <c r="AF198" s="220"/>
      <c r="AG198" s="223"/>
      <c r="AH198" s="223"/>
      <c r="AI198" s="223"/>
      <c r="AJ198" s="224" t="s">
        <v>677</v>
      </c>
      <c r="AK198" s="223"/>
      <c r="AL198" s="225"/>
      <c r="AM198" s="223"/>
      <c r="AN198" s="223"/>
      <c r="AO198" s="223"/>
      <c r="AP198" s="223"/>
      <c r="AQ198" s="223"/>
      <c r="AR198" s="223"/>
      <c r="AS198" s="223"/>
      <c r="AT198" s="223"/>
      <c r="AU198" s="217">
        <v>1</v>
      </c>
      <c r="AV198" s="217">
        <v>0</v>
      </c>
      <c r="AW198" s="217">
        <v>0</v>
      </c>
      <c r="AX198" s="217">
        <v>0</v>
      </c>
      <c r="AY198" s="217">
        <v>0</v>
      </c>
      <c r="AZ198" s="217">
        <v>0</v>
      </c>
      <c r="BA198" s="217">
        <v>0</v>
      </c>
      <c r="BB198" s="217" t="s">
        <v>692</v>
      </c>
      <c r="BC198" s="217"/>
      <c r="BD198" s="217"/>
      <c r="BE198" s="212" t="s">
        <v>3035</v>
      </c>
      <c r="BF198" s="217">
        <v>2</v>
      </c>
      <c r="BG198" s="230">
        <v>46240</v>
      </c>
      <c r="BH198" s="212">
        <f t="shared" si="80"/>
        <v>0</v>
      </c>
      <c r="BI198" s="212" t="s">
        <v>2491</v>
      </c>
      <c r="BJ198" s="217">
        <v>2</v>
      </c>
      <c r="BK198" s="231">
        <v>46240</v>
      </c>
      <c r="BL198" s="226"/>
      <c r="BM198" s="226"/>
      <c r="BN198" s="227"/>
      <c r="BO198" s="226"/>
      <c r="BP198" s="226"/>
      <c r="BQ198" s="226"/>
      <c r="BR198" s="226"/>
      <c r="BS198" s="226"/>
      <c r="BT198" s="227"/>
      <c r="BU198" s="226"/>
      <c r="BV198" s="226"/>
      <c r="BW198" s="226"/>
      <c r="BX198" s="226"/>
      <c r="BY198" s="226"/>
      <c r="BZ198" s="227"/>
      <c r="CA198" s="226"/>
      <c r="CB198" s="226"/>
      <c r="CC198" s="226"/>
      <c r="CD198" s="226"/>
      <c r="CE198" s="226"/>
      <c r="CF198" s="227"/>
      <c r="CG198" s="226"/>
      <c r="CH198" s="226"/>
      <c r="CI198" s="226"/>
      <c r="CJ198" s="212">
        <f t="shared" si="81"/>
        <v>0</v>
      </c>
    </row>
    <row r="199" spans="1:88" ht="13.5" customHeight="1">
      <c r="A199" s="217">
        <v>190</v>
      </c>
      <c r="B199" s="217" t="s">
        <v>3559</v>
      </c>
      <c r="C199" s="217" t="s">
        <v>3560</v>
      </c>
      <c r="D199" s="218" t="s">
        <v>781</v>
      </c>
      <c r="E199" s="217" t="s">
        <v>1144</v>
      </c>
      <c r="F199" s="217" t="s">
        <v>3270</v>
      </c>
      <c r="G199" s="218" t="s">
        <v>2718</v>
      </c>
      <c r="H199" s="220">
        <v>206</v>
      </c>
      <c r="I199" s="217" t="s">
        <v>702</v>
      </c>
      <c r="J199" s="217">
        <v>1</v>
      </c>
      <c r="K199" s="217"/>
      <c r="L199" s="217">
        <v>1</v>
      </c>
      <c r="M199" s="220">
        <v>1.7</v>
      </c>
      <c r="N199" s="220">
        <v>1.7</v>
      </c>
      <c r="O199" s="217" t="s">
        <v>674</v>
      </c>
      <c r="P199" s="217" t="s">
        <v>13</v>
      </c>
      <c r="Q199" s="217" t="s">
        <v>703</v>
      </c>
      <c r="R199" s="217"/>
      <c r="S199" s="217"/>
      <c r="T199" s="217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7">
        <f t="shared" ca="1" si="78"/>
        <v>0</v>
      </c>
      <c r="V199" s="217">
        <f t="shared" ca="1" si="79"/>
        <v>1</v>
      </c>
      <c r="W199" s="217"/>
      <c r="X199" s="217"/>
      <c r="Y199" s="217"/>
      <c r="Z199" s="217"/>
      <c r="AA199" s="217"/>
      <c r="AB199" s="221"/>
      <c r="AC199" s="220">
        <v>4.9000000000000002E-2</v>
      </c>
      <c r="AD199" s="217"/>
      <c r="AE199" s="220"/>
      <c r="AF199" s="220"/>
      <c r="AG199" s="223"/>
      <c r="AH199" s="223"/>
      <c r="AI199" s="223"/>
      <c r="AJ199" s="224" t="s">
        <v>677</v>
      </c>
      <c r="AK199" s="223"/>
      <c r="AL199" s="225"/>
      <c r="AM199" s="223"/>
      <c r="AN199" s="223"/>
      <c r="AO199" s="223"/>
      <c r="AP199" s="223"/>
      <c r="AQ199" s="223"/>
      <c r="AR199" s="223"/>
      <c r="AS199" s="223"/>
      <c r="AT199" s="223"/>
      <c r="AU199" s="217">
        <v>1</v>
      </c>
      <c r="AV199" s="217">
        <v>0</v>
      </c>
      <c r="AW199" s="217">
        <v>0</v>
      </c>
      <c r="AX199" s="217">
        <v>0</v>
      </c>
      <c r="AY199" s="217">
        <v>0</v>
      </c>
      <c r="AZ199" s="217">
        <v>0</v>
      </c>
      <c r="BA199" s="217">
        <v>0</v>
      </c>
      <c r="BB199" s="217" t="s">
        <v>692</v>
      </c>
      <c r="BC199" s="217"/>
      <c r="BD199" s="217"/>
      <c r="BE199" s="212" t="s">
        <v>3035</v>
      </c>
      <c r="BF199" s="217">
        <v>1</v>
      </c>
      <c r="BG199" s="230">
        <v>46240</v>
      </c>
      <c r="BH199" s="212">
        <f t="shared" si="80"/>
        <v>0</v>
      </c>
      <c r="BI199" s="212" t="s">
        <v>2491</v>
      </c>
      <c r="BJ199" s="217">
        <v>1</v>
      </c>
      <c r="BK199" s="231">
        <v>46240</v>
      </c>
      <c r="BL199" s="226"/>
      <c r="BM199" s="226"/>
      <c r="BN199" s="227"/>
      <c r="BO199" s="226"/>
      <c r="BP199" s="226"/>
      <c r="BQ199" s="226"/>
      <c r="BR199" s="226"/>
      <c r="BS199" s="226"/>
      <c r="BT199" s="227"/>
      <c r="BU199" s="226"/>
      <c r="BV199" s="226"/>
      <c r="BW199" s="226"/>
      <c r="BX199" s="226"/>
      <c r="BY199" s="226"/>
      <c r="BZ199" s="227"/>
      <c r="CA199" s="226"/>
      <c r="CB199" s="226"/>
      <c r="CC199" s="226"/>
      <c r="CD199" s="226"/>
      <c r="CE199" s="226"/>
      <c r="CF199" s="227"/>
      <c r="CG199" s="226"/>
      <c r="CH199" s="226"/>
      <c r="CI199" s="226"/>
      <c r="CJ199" s="212">
        <f t="shared" si="81"/>
        <v>0</v>
      </c>
    </row>
    <row r="200" spans="1:88" ht="13.5" customHeight="1">
      <c r="A200" s="217">
        <v>191</v>
      </c>
      <c r="B200" s="217" t="s">
        <v>3559</v>
      </c>
      <c r="C200" s="217" t="s">
        <v>3560</v>
      </c>
      <c r="D200" s="218" t="s">
        <v>2588</v>
      </c>
      <c r="E200" s="217" t="s">
        <v>3507</v>
      </c>
      <c r="F200" s="217" t="s">
        <v>3271</v>
      </c>
      <c r="G200" s="218" t="s">
        <v>2698</v>
      </c>
      <c r="H200" s="220">
        <v>4416</v>
      </c>
      <c r="I200" s="217" t="s">
        <v>702</v>
      </c>
      <c r="J200" s="217">
        <v>1</v>
      </c>
      <c r="K200" s="217"/>
      <c r="L200" s="217">
        <v>1</v>
      </c>
      <c r="M200" s="220">
        <v>553.4</v>
      </c>
      <c r="N200" s="220">
        <v>553.4</v>
      </c>
      <c r="O200" s="217" t="s">
        <v>674</v>
      </c>
      <c r="P200" s="217" t="s">
        <v>13</v>
      </c>
      <c r="Q200" s="217" t="s">
        <v>786</v>
      </c>
      <c r="R200" s="217"/>
      <c r="S200" s="217"/>
      <c r="T200" s="21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7">
        <f t="shared" ca="1" si="78"/>
        <v>1</v>
      </c>
      <c r="V200" s="217">
        <f t="shared" ca="1" si="79"/>
        <v>0</v>
      </c>
      <c r="W200" s="217"/>
      <c r="X200" s="217"/>
      <c r="Y200" s="217"/>
      <c r="Z200" s="217"/>
      <c r="AA200" s="217"/>
      <c r="AB200" s="221"/>
      <c r="AC200" s="220">
        <v>17.728999999999999</v>
      </c>
      <c r="AD200" s="217"/>
      <c r="AE200" s="220"/>
      <c r="AF200" s="220"/>
      <c r="AG200" s="223"/>
      <c r="AH200" s="223"/>
      <c r="AI200" s="223"/>
      <c r="AJ200" s="224" t="s">
        <v>677</v>
      </c>
      <c r="AK200" s="223"/>
      <c r="AL200" s="225"/>
      <c r="AM200" s="223"/>
      <c r="AN200" s="223"/>
      <c r="AO200" s="223"/>
      <c r="AP200" s="223"/>
      <c r="AQ200" s="223"/>
      <c r="AR200" s="223"/>
      <c r="AS200" s="223"/>
      <c r="AT200" s="223"/>
      <c r="AU200" s="217">
        <v>0</v>
      </c>
      <c r="AV200" s="217">
        <v>1</v>
      </c>
      <c r="AW200" s="217">
        <v>0</v>
      </c>
      <c r="AX200" s="217">
        <v>1</v>
      </c>
      <c r="AY200" s="217">
        <v>0</v>
      </c>
      <c r="AZ200" s="217">
        <v>0</v>
      </c>
      <c r="BA200" s="217">
        <v>0</v>
      </c>
      <c r="BB200" s="217" t="s">
        <v>692</v>
      </c>
      <c r="BC200" s="217"/>
      <c r="BD200" s="217"/>
      <c r="BE200" s="212" t="s">
        <v>3068</v>
      </c>
      <c r="BF200" s="217">
        <v>1</v>
      </c>
      <c r="BG200" s="230">
        <v>46240</v>
      </c>
      <c r="BH200" s="212">
        <f t="shared" si="80"/>
        <v>0</v>
      </c>
      <c r="BI200" s="212" t="s">
        <v>2529</v>
      </c>
      <c r="BJ200" s="217">
        <v>1</v>
      </c>
      <c r="BK200" s="231">
        <v>46240</v>
      </c>
      <c r="BL200" s="226"/>
      <c r="BM200" s="226"/>
      <c r="BN200" s="227"/>
      <c r="BO200" s="226"/>
      <c r="BP200" s="226"/>
      <c r="BQ200" s="226"/>
      <c r="BR200" s="226"/>
      <c r="BS200" s="226"/>
      <c r="BT200" s="227"/>
      <c r="BU200" s="226"/>
      <c r="BV200" s="226"/>
      <c r="BW200" s="226"/>
      <c r="BX200" s="226"/>
      <c r="BY200" s="226"/>
      <c r="BZ200" s="227"/>
      <c r="CA200" s="226"/>
      <c r="CB200" s="226"/>
      <c r="CC200" s="226"/>
      <c r="CD200" s="226"/>
      <c r="CE200" s="226"/>
      <c r="CF200" s="227"/>
      <c r="CG200" s="226"/>
      <c r="CH200" s="226"/>
      <c r="CI200" s="226"/>
      <c r="CJ200" s="212">
        <f t="shared" si="81"/>
        <v>0</v>
      </c>
    </row>
    <row r="201" spans="1:88" ht="13.5" customHeight="1">
      <c r="A201" s="235">
        <v>191</v>
      </c>
      <c r="B201" s="235" t="s">
        <v>3559</v>
      </c>
      <c r="C201" s="235" t="s">
        <v>3560</v>
      </c>
      <c r="D201" s="236" t="s">
        <v>2588</v>
      </c>
      <c r="E201" s="235" t="s">
        <v>3530</v>
      </c>
      <c r="F201" s="235" t="s">
        <v>3272</v>
      </c>
      <c r="G201" s="236" t="s">
        <v>2748</v>
      </c>
      <c r="H201" s="163">
        <v>4416</v>
      </c>
      <c r="I201" s="235" t="s">
        <v>702</v>
      </c>
      <c r="J201" s="235">
        <v>1</v>
      </c>
      <c r="K201" s="235"/>
      <c r="L201" s="235">
        <v>1</v>
      </c>
      <c r="M201" s="163">
        <v>432.1</v>
      </c>
      <c r="N201" s="163">
        <v>432.1</v>
      </c>
      <c r="O201" s="235" t="s">
        <v>674</v>
      </c>
      <c r="P201" s="235" t="s">
        <v>13</v>
      </c>
      <c r="Q201" s="217" t="s">
        <v>786</v>
      </c>
      <c r="R201" s="217"/>
      <c r="S201" s="217"/>
      <c r="T201" s="21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7">
        <f t="shared" ca="1" si="78"/>
        <v>1</v>
      </c>
      <c r="V201" s="217">
        <f t="shared" ca="1" si="79"/>
        <v>0</v>
      </c>
      <c r="W201" s="217"/>
      <c r="X201" s="217"/>
      <c r="Y201" s="217"/>
      <c r="Z201" s="217"/>
      <c r="AA201" s="235"/>
      <c r="AB201" s="221"/>
      <c r="AC201" s="163">
        <v>13.858000000000001</v>
      </c>
      <c r="AD201" s="235"/>
      <c r="AE201" s="163"/>
      <c r="AF201" s="163"/>
      <c r="AG201" s="246"/>
      <c r="AH201" s="246"/>
      <c r="AI201" s="246"/>
      <c r="AJ201" s="247" t="s">
        <v>677</v>
      </c>
      <c r="AK201" s="246"/>
      <c r="AL201" s="237" t="s">
        <v>880</v>
      </c>
      <c r="AM201" s="246"/>
      <c r="AN201" s="246"/>
      <c r="AO201" s="246"/>
      <c r="AP201" s="246"/>
      <c r="AQ201" s="246"/>
      <c r="AR201" s="246"/>
      <c r="AS201" s="246"/>
      <c r="AT201" s="246"/>
      <c r="AU201" s="235">
        <v>0</v>
      </c>
      <c r="AV201" s="235">
        <v>1</v>
      </c>
      <c r="AW201" s="235">
        <v>0</v>
      </c>
      <c r="AX201" s="235">
        <v>1</v>
      </c>
      <c r="AY201" s="235">
        <v>0</v>
      </c>
      <c r="AZ201" s="235">
        <v>0</v>
      </c>
      <c r="BA201" s="235">
        <v>0</v>
      </c>
      <c r="BB201" s="235" t="s">
        <v>692</v>
      </c>
      <c r="BC201" s="217"/>
      <c r="BD201" s="217"/>
      <c r="BE201" s="239" t="s">
        <v>3068</v>
      </c>
      <c r="BF201" s="235">
        <v>1</v>
      </c>
      <c r="BG201" s="240">
        <v>46240</v>
      </c>
      <c r="BH201" s="239">
        <f t="shared" si="80"/>
        <v>0</v>
      </c>
      <c r="BI201" s="239" t="s">
        <v>2529</v>
      </c>
      <c r="BJ201" s="235">
        <v>1</v>
      </c>
      <c r="BK201" s="241">
        <v>46240</v>
      </c>
      <c r="BL201" s="242"/>
      <c r="BM201" s="242"/>
      <c r="BN201" s="243"/>
      <c r="BO201" s="242"/>
      <c r="BP201" s="242"/>
      <c r="BQ201" s="242"/>
      <c r="BR201" s="242"/>
      <c r="BS201" s="242"/>
      <c r="BT201" s="243"/>
      <c r="BU201" s="242"/>
      <c r="BV201" s="242"/>
      <c r="BW201" s="242"/>
      <c r="BX201" s="242"/>
      <c r="BY201" s="242"/>
      <c r="BZ201" s="243"/>
      <c r="CA201" s="242"/>
      <c r="CB201" s="242"/>
      <c r="CC201" s="242"/>
      <c r="CD201" s="242"/>
      <c r="CE201" s="242"/>
      <c r="CF201" s="243"/>
      <c r="CG201" s="242"/>
      <c r="CH201" s="242"/>
      <c r="CI201" s="242"/>
      <c r="CJ201" s="239">
        <f t="shared" si="81"/>
        <v>0</v>
      </c>
    </row>
    <row r="202" spans="1:88" ht="13.5" customHeight="1">
      <c r="A202" s="217">
        <v>193</v>
      </c>
      <c r="B202" s="217" t="s">
        <v>3559</v>
      </c>
      <c r="C202" s="217" t="s">
        <v>3560</v>
      </c>
      <c r="D202" s="218" t="s">
        <v>2588</v>
      </c>
      <c r="E202" s="217" t="s">
        <v>3531</v>
      </c>
      <c r="F202" s="217" t="s">
        <v>3273</v>
      </c>
      <c r="G202" s="218" t="s">
        <v>2750</v>
      </c>
      <c r="H202" s="220">
        <v>4416</v>
      </c>
      <c r="I202" s="217" t="s">
        <v>702</v>
      </c>
      <c r="J202" s="217">
        <v>1</v>
      </c>
      <c r="K202" s="217"/>
      <c r="L202" s="217">
        <v>1</v>
      </c>
      <c r="M202" s="220">
        <v>172</v>
      </c>
      <c r="N202" s="220">
        <v>172</v>
      </c>
      <c r="O202" s="217" t="s">
        <v>674</v>
      </c>
      <c r="P202" s="217" t="s">
        <v>13</v>
      </c>
      <c r="Q202" s="217" t="s">
        <v>786</v>
      </c>
      <c r="R202" s="217"/>
      <c r="S202" s="217"/>
      <c r="T202" s="21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7">
        <f t="shared" ca="1" si="78"/>
        <v>1</v>
      </c>
      <c r="V202" s="217">
        <f t="shared" ca="1" si="79"/>
        <v>0</v>
      </c>
      <c r="W202" s="217"/>
      <c r="X202" s="217"/>
      <c r="Y202" s="217"/>
      <c r="Z202" s="217"/>
      <c r="AA202" s="217"/>
      <c r="AB202" s="221"/>
      <c r="AC202" s="220">
        <v>5.5579999999999998</v>
      </c>
      <c r="AD202" s="217"/>
      <c r="AE202" s="220"/>
      <c r="AF202" s="220"/>
      <c r="AG202" s="223"/>
      <c r="AH202" s="223"/>
      <c r="AI202" s="223"/>
      <c r="AJ202" s="224" t="s">
        <v>677</v>
      </c>
      <c r="AK202" s="223"/>
      <c r="AL202" s="225"/>
      <c r="AM202" s="223"/>
      <c r="AN202" s="223"/>
      <c r="AO202" s="223"/>
      <c r="AP202" s="223"/>
      <c r="AQ202" s="223"/>
      <c r="AR202" s="223"/>
      <c r="AS202" s="223"/>
      <c r="AT202" s="223"/>
      <c r="AU202" s="217">
        <v>0</v>
      </c>
      <c r="AV202" s="217">
        <v>1</v>
      </c>
      <c r="AW202" s="217">
        <v>0</v>
      </c>
      <c r="AX202" s="217">
        <v>1</v>
      </c>
      <c r="AY202" s="217">
        <v>0</v>
      </c>
      <c r="AZ202" s="217">
        <v>0</v>
      </c>
      <c r="BA202" s="217">
        <v>0</v>
      </c>
      <c r="BB202" s="217" t="s">
        <v>692</v>
      </c>
      <c r="BC202" s="217"/>
      <c r="BD202" s="217"/>
      <c r="BE202" s="212" t="s">
        <v>3068</v>
      </c>
      <c r="BF202" s="217">
        <v>1</v>
      </c>
      <c r="BG202" s="230">
        <v>46240</v>
      </c>
      <c r="BH202" s="212">
        <f t="shared" si="80"/>
        <v>0</v>
      </c>
      <c r="BI202" s="212" t="s">
        <v>2529</v>
      </c>
      <c r="BJ202" s="217">
        <v>1</v>
      </c>
      <c r="BK202" s="231">
        <v>46240</v>
      </c>
      <c r="BL202" s="226"/>
      <c r="BM202" s="226"/>
      <c r="BN202" s="227"/>
      <c r="BO202" s="226"/>
      <c r="BP202" s="226"/>
      <c r="BQ202" s="226"/>
      <c r="BR202" s="226"/>
      <c r="BS202" s="226"/>
      <c r="BT202" s="227"/>
      <c r="BU202" s="226"/>
      <c r="BV202" s="226"/>
      <c r="BW202" s="226"/>
      <c r="BX202" s="226"/>
      <c r="BY202" s="226"/>
      <c r="BZ202" s="227"/>
      <c r="CA202" s="226"/>
      <c r="CB202" s="226"/>
      <c r="CC202" s="226"/>
      <c r="CD202" s="226"/>
      <c r="CE202" s="226"/>
      <c r="CF202" s="227"/>
      <c r="CG202" s="226"/>
      <c r="CH202" s="226"/>
      <c r="CI202" s="226"/>
      <c r="CJ202" s="212">
        <f t="shared" si="81"/>
        <v>0</v>
      </c>
    </row>
    <row r="203" spans="1:88" ht="13.5" customHeight="1">
      <c r="A203" s="214">
        <v>194</v>
      </c>
      <c r="B203" s="214" t="s">
        <v>3562</v>
      </c>
      <c r="C203" s="214" t="s">
        <v>3563</v>
      </c>
      <c r="D203" s="215" t="s">
        <v>2588</v>
      </c>
      <c r="E203" s="214"/>
      <c r="F203" s="214"/>
      <c r="G203" s="215" t="s">
        <v>3564</v>
      </c>
      <c r="H203" s="214"/>
      <c r="I203" s="214"/>
      <c r="J203" s="214"/>
      <c r="K203" s="214">
        <v>1</v>
      </c>
      <c r="L203" s="214"/>
      <c r="M203" s="216">
        <v>1786.6</v>
      </c>
      <c r="N203" s="216">
        <v>1786.6</v>
      </c>
      <c r="O203" s="214" t="s">
        <v>674</v>
      </c>
      <c r="P203" s="214"/>
      <c r="Q203" s="214"/>
      <c r="R203" s="214" t="s">
        <v>3951</v>
      </c>
      <c r="S203" s="214"/>
      <c r="T203" s="214"/>
      <c r="U203" s="214"/>
      <c r="V203" s="214"/>
      <c r="W203" s="214">
        <f ca="1">_xlfn.MINIFS(V:V,C:C,C203,AE:AE,"",AB:AB,"")</f>
        <v>0</v>
      </c>
      <c r="X203" s="214">
        <f ca="1">SUMIFS(T:T,C:C,C203,AE:AE,"")/SUMIFS(L:L,C:C,C203,AE:AE,"",AB:AB,"")</f>
        <v>0.3</v>
      </c>
      <c r="Y203" s="214"/>
      <c r="Z203" s="214"/>
      <c r="AA203" s="214"/>
      <c r="AB203" s="216"/>
      <c r="AC203" s="216">
        <v>68.180000000000007</v>
      </c>
      <c r="AD203" s="235" t="s">
        <v>3428</v>
      </c>
      <c r="AE203" s="214" t="s">
        <v>675</v>
      </c>
      <c r="AF203" s="214" t="s">
        <v>676</v>
      </c>
      <c r="AG203" s="214"/>
      <c r="AH203" s="214"/>
      <c r="AI203" s="214"/>
      <c r="AJ203" s="214" t="s">
        <v>677</v>
      </c>
      <c r="AK203" s="214"/>
      <c r="AL203" s="214"/>
      <c r="AM203" s="214"/>
      <c r="AN203" s="214"/>
      <c r="AO203" s="214"/>
      <c r="AP203" s="214"/>
      <c r="AQ203" s="214"/>
      <c r="AR203" s="214"/>
      <c r="AS203" s="214"/>
      <c r="AT203" s="214"/>
      <c r="AU203" s="214"/>
      <c r="AV203" s="214"/>
      <c r="AW203" s="214"/>
      <c r="AX203" s="214"/>
      <c r="AY203" s="214"/>
      <c r="AZ203" s="214"/>
      <c r="BA203" s="214"/>
      <c r="BB203" s="214" t="s">
        <v>692</v>
      </c>
      <c r="BC203" s="214"/>
      <c r="BD203" s="214"/>
      <c r="BE203" s="214"/>
      <c r="BF203" s="214"/>
      <c r="BG203" s="214"/>
      <c r="BH203" s="214"/>
      <c r="BI203" s="214"/>
      <c r="BJ203" s="214"/>
      <c r="BK203" s="214"/>
      <c r="BL203" s="214"/>
      <c r="BM203" s="214"/>
      <c r="BN203" s="214"/>
      <c r="BO203" s="214"/>
      <c r="BP203" s="214"/>
      <c r="BQ203" s="214"/>
      <c r="BR203" s="214"/>
      <c r="BS203" s="214"/>
      <c r="BT203" s="214"/>
      <c r="BU203" s="214"/>
      <c r="BV203" s="214"/>
      <c r="BW203" s="214"/>
      <c r="BX203" s="214"/>
      <c r="BY203" s="214"/>
      <c r="BZ203" s="214"/>
      <c r="CA203" s="214"/>
      <c r="CB203" s="214"/>
      <c r="CC203" s="214"/>
      <c r="CD203" s="214"/>
      <c r="CE203" s="214"/>
      <c r="CF203" s="214"/>
      <c r="CG203" s="214"/>
      <c r="CH203" s="214"/>
      <c r="CI203" s="214"/>
      <c r="CJ203" s="214"/>
    </row>
    <row r="204" spans="1:88" ht="13.5" customHeight="1">
      <c r="A204" s="217">
        <v>195</v>
      </c>
      <c r="B204" s="217" t="s">
        <v>3562</v>
      </c>
      <c r="C204" s="217" t="s">
        <v>3563</v>
      </c>
      <c r="D204" s="218" t="s">
        <v>2502</v>
      </c>
      <c r="E204" s="217" t="s">
        <v>3441</v>
      </c>
      <c r="F204" s="217" t="s">
        <v>3274</v>
      </c>
      <c r="G204" s="218" t="s">
        <v>2476</v>
      </c>
      <c r="H204" s="220">
        <v>3923</v>
      </c>
      <c r="I204" s="217" t="s">
        <v>702</v>
      </c>
      <c r="J204" s="217">
        <v>2</v>
      </c>
      <c r="K204" s="217"/>
      <c r="L204" s="217">
        <v>2</v>
      </c>
      <c r="M204" s="220">
        <v>154.6</v>
      </c>
      <c r="N204" s="220">
        <v>309.3</v>
      </c>
      <c r="O204" s="217" t="s">
        <v>674</v>
      </c>
      <c r="P204" s="217" t="s">
        <v>11</v>
      </c>
      <c r="Q204" s="217" t="s">
        <v>786</v>
      </c>
      <c r="R204" s="217"/>
      <c r="S204" s="217"/>
      <c r="T204" s="21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7">
        <f t="shared" ref="U204:U210" ca="1" si="82">+L204-T204</f>
        <v>2</v>
      </c>
      <c r="V204" s="217">
        <f t="shared" ref="V204:V210" ca="1" si="83">ROUNDDOWN(T204/J204,0)</f>
        <v>0</v>
      </c>
      <c r="W204" s="217"/>
      <c r="X204" s="217"/>
      <c r="Y204" s="217"/>
      <c r="Z204" s="217"/>
      <c r="AA204" s="217"/>
      <c r="AB204" s="221"/>
      <c r="AC204" s="220">
        <v>5.3680000000000003</v>
      </c>
      <c r="AD204" s="217"/>
      <c r="AE204" s="220"/>
      <c r="AF204" s="220"/>
      <c r="AG204" s="223"/>
      <c r="AH204" s="223"/>
      <c r="AI204" s="223"/>
      <c r="AJ204" s="224" t="s">
        <v>677</v>
      </c>
      <c r="AK204" s="223"/>
      <c r="AL204" s="225"/>
      <c r="AM204" s="223"/>
      <c r="AN204" s="223"/>
      <c r="AO204" s="223"/>
      <c r="AP204" s="223"/>
      <c r="AQ204" s="223"/>
      <c r="AR204" s="223"/>
      <c r="AS204" s="223"/>
      <c r="AT204" s="223"/>
      <c r="AU204" s="217">
        <v>0</v>
      </c>
      <c r="AV204" s="217">
        <v>1</v>
      </c>
      <c r="AW204" s="217">
        <v>0</v>
      </c>
      <c r="AX204" s="217">
        <v>0</v>
      </c>
      <c r="AY204" s="217">
        <v>0</v>
      </c>
      <c r="AZ204" s="217">
        <v>0</v>
      </c>
      <c r="BA204" s="217">
        <v>0</v>
      </c>
      <c r="BB204" s="217" t="s">
        <v>692</v>
      </c>
      <c r="BC204" s="217"/>
      <c r="BD204" s="217"/>
      <c r="BE204" s="212" t="s">
        <v>3026</v>
      </c>
      <c r="BF204" s="217">
        <v>2</v>
      </c>
      <c r="BG204" s="230">
        <v>46240</v>
      </c>
      <c r="BH204" s="212">
        <f t="shared" ref="BH204:BH210" si="84">+L204-BF204</f>
        <v>0</v>
      </c>
      <c r="BI204" s="212" t="s">
        <v>2478</v>
      </c>
      <c r="BJ204" s="217">
        <v>2</v>
      </c>
      <c r="BK204" s="231">
        <v>46240</v>
      </c>
      <c r="BL204" s="226"/>
      <c r="BM204" s="226"/>
      <c r="BN204" s="227"/>
      <c r="BO204" s="226"/>
      <c r="BP204" s="226"/>
      <c r="BQ204" s="226"/>
      <c r="BR204" s="226"/>
      <c r="BS204" s="226"/>
      <c r="BT204" s="227"/>
      <c r="BU204" s="226"/>
      <c r="BV204" s="226"/>
      <c r="BW204" s="226"/>
      <c r="BX204" s="226"/>
      <c r="BY204" s="226"/>
      <c r="BZ204" s="227"/>
      <c r="CA204" s="226"/>
      <c r="CB204" s="226"/>
      <c r="CC204" s="226"/>
      <c r="CD204" s="226"/>
      <c r="CE204" s="226"/>
      <c r="CF204" s="227"/>
      <c r="CG204" s="226"/>
      <c r="CH204" s="226"/>
      <c r="CI204" s="226"/>
      <c r="CJ204" s="212">
        <f t="shared" ref="CJ204:CJ210" si="85">+L204-BJ204</f>
        <v>0</v>
      </c>
    </row>
    <row r="205" spans="1:88" ht="13.5" customHeight="1">
      <c r="A205" s="217">
        <v>196</v>
      </c>
      <c r="B205" s="217" t="s">
        <v>3562</v>
      </c>
      <c r="C205" s="217" t="s">
        <v>3563</v>
      </c>
      <c r="D205" s="218" t="s">
        <v>2502</v>
      </c>
      <c r="E205" s="217" t="s">
        <v>3565</v>
      </c>
      <c r="F205" s="217" t="s">
        <v>3275</v>
      </c>
      <c r="G205" s="218" t="s">
        <v>732</v>
      </c>
      <c r="H205" s="220">
        <v>364</v>
      </c>
      <c r="I205" s="217" t="s">
        <v>702</v>
      </c>
      <c r="J205" s="217">
        <v>1</v>
      </c>
      <c r="K205" s="217"/>
      <c r="L205" s="217">
        <v>1</v>
      </c>
      <c r="M205" s="220">
        <v>8.9</v>
      </c>
      <c r="N205" s="220">
        <v>8.9</v>
      </c>
      <c r="O205" s="217" t="s">
        <v>674</v>
      </c>
      <c r="P205" s="217" t="s">
        <v>11</v>
      </c>
      <c r="Q205" s="217" t="s">
        <v>786</v>
      </c>
      <c r="R205" s="217"/>
      <c r="S205" s="217"/>
      <c r="T205" s="21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7">
        <f t="shared" ca="1" si="82"/>
        <v>1</v>
      </c>
      <c r="V205" s="217">
        <f t="shared" ca="1" si="83"/>
        <v>0</v>
      </c>
      <c r="W205" s="217"/>
      <c r="X205" s="217"/>
      <c r="Y205" s="217"/>
      <c r="Z205" s="217"/>
      <c r="AA205" s="217"/>
      <c r="AB205" s="221"/>
      <c r="AC205" s="220">
        <v>0.26</v>
      </c>
      <c r="AD205" s="217"/>
      <c r="AE205" s="220"/>
      <c r="AF205" s="220"/>
      <c r="AG205" s="223"/>
      <c r="AH205" s="223"/>
      <c r="AI205" s="223"/>
      <c r="AJ205" s="224" t="s">
        <v>677</v>
      </c>
      <c r="AK205" s="223"/>
      <c r="AL205" s="225"/>
      <c r="AM205" s="223"/>
      <c r="AN205" s="223"/>
      <c r="AO205" s="223"/>
      <c r="AP205" s="223"/>
      <c r="AQ205" s="223"/>
      <c r="AR205" s="223"/>
      <c r="AS205" s="223"/>
      <c r="AT205" s="223"/>
      <c r="AU205" s="217">
        <v>0</v>
      </c>
      <c r="AV205" s="217">
        <v>1</v>
      </c>
      <c r="AW205" s="217">
        <v>0</v>
      </c>
      <c r="AX205" s="217">
        <v>0</v>
      </c>
      <c r="AY205" s="217">
        <v>0</v>
      </c>
      <c r="AZ205" s="217">
        <v>0</v>
      </c>
      <c r="BA205" s="217">
        <v>0</v>
      </c>
      <c r="BB205" s="217" t="s">
        <v>692</v>
      </c>
      <c r="BC205" s="217"/>
      <c r="BD205" s="217"/>
      <c r="BE205" s="212" t="s">
        <v>3037</v>
      </c>
      <c r="BF205" s="217">
        <v>1</v>
      </c>
      <c r="BG205" s="230">
        <v>46240</v>
      </c>
      <c r="BH205" s="212">
        <f t="shared" si="84"/>
        <v>0</v>
      </c>
      <c r="BI205" s="212" t="s">
        <v>2493</v>
      </c>
      <c r="BJ205" s="217">
        <v>1</v>
      </c>
      <c r="BK205" s="231">
        <v>46240</v>
      </c>
      <c r="BL205" s="226"/>
      <c r="BM205" s="226"/>
      <c r="BN205" s="227"/>
      <c r="BO205" s="226"/>
      <c r="BP205" s="226"/>
      <c r="BQ205" s="226"/>
      <c r="BR205" s="226"/>
      <c r="BS205" s="226"/>
      <c r="BT205" s="227"/>
      <c r="BU205" s="226"/>
      <c r="BV205" s="226"/>
      <c r="BW205" s="226"/>
      <c r="BX205" s="226"/>
      <c r="BY205" s="226"/>
      <c r="BZ205" s="227"/>
      <c r="CA205" s="226"/>
      <c r="CB205" s="226"/>
      <c r="CC205" s="226"/>
      <c r="CD205" s="226"/>
      <c r="CE205" s="226"/>
      <c r="CF205" s="227"/>
      <c r="CG205" s="226"/>
      <c r="CH205" s="226"/>
      <c r="CI205" s="226"/>
      <c r="CJ205" s="212">
        <f t="shared" si="85"/>
        <v>0</v>
      </c>
    </row>
    <row r="206" spans="1:88" ht="13.5" customHeight="1">
      <c r="A206" s="217">
        <v>197</v>
      </c>
      <c r="B206" s="217" t="s">
        <v>3562</v>
      </c>
      <c r="C206" s="217" t="s">
        <v>3563</v>
      </c>
      <c r="D206" s="218" t="s">
        <v>781</v>
      </c>
      <c r="E206" s="217" t="s">
        <v>1156</v>
      </c>
      <c r="F206" s="217" t="s">
        <v>3276</v>
      </c>
      <c r="G206" s="218" t="s">
        <v>2781</v>
      </c>
      <c r="H206" s="220">
        <v>203</v>
      </c>
      <c r="I206" s="217" t="s">
        <v>702</v>
      </c>
      <c r="J206" s="217">
        <v>2</v>
      </c>
      <c r="K206" s="217"/>
      <c r="L206" s="217">
        <v>2</v>
      </c>
      <c r="M206" s="220">
        <v>2.4</v>
      </c>
      <c r="N206" s="220">
        <v>4.9000000000000004</v>
      </c>
      <c r="O206" s="217" t="s">
        <v>674</v>
      </c>
      <c r="P206" s="217" t="s">
        <v>13</v>
      </c>
      <c r="Q206" s="217" t="s">
        <v>703</v>
      </c>
      <c r="R206" s="217"/>
      <c r="S206" s="217"/>
      <c r="T206" s="21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7">
        <f t="shared" ca="1" si="82"/>
        <v>0</v>
      </c>
      <c r="V206" s="217">
        <f t="shared" ca="1" si="83"/>
        <v>1</v>
      </c>
      <c r="W206" s="217"/>
      <c r="X206" s="217"/>
      <c r="Y206" s="217"/>
      <c r="Z206" s="217"/>
      <c r="AA206" s="217"/>
      <c r="AB206" s="221"/>
      <c r="AC206" s="220">
        <v>0.13800000000000001</v>
      </c>
      <c r="AD206" s="217"/>
      <c r="AE206" s="220"/>
      <c r="AF206" s="220"/>
      <c r="AG206" s="223"/>
      <c r="AH206" s="223"/>
      <c r="AI206" s="223"/>
      <c r="AJ206" s="224" t="s">
        <v>677</v>
      </c>
      <c r="AK206" s="223"/>
      <c r="AL206" s="225"/>
      <c r="AM206" s="223"/>
      <c r="AN206" s="223"/>
      <c r="AO206" s="223"/>
      <c r="AP206" s="223"/>
      <c r="AQ206" s="223"/>
      <c r="AR206" s="223"/>
      <c r="AS206" s="223"/>
      <c r="AT206" s="223"/>
      <c r="AU206" s="217">
        <v>1</v>
      </c>
      <c r="AV206" s="217">
        <v>0</v>
      </c>
      <c r="AW206" s="217">
        <v>0</v>
      </c>
      <c r="AX206" s="217">
        <v>0</v>
      </c>
      <c r="AY206" s="217">
        <v>0</v>
      </c>
      <c r="AZ206" s="217">
        <v>0</v>
      </c>
      <c r="BA206" s="217">
        <v>0</v>
      </c>
      <c r="BB206" s="217" t="s">
        <v>692</v>
      </c>
      <c r="BC206" s="217"/>
      <c r="BD206" s="217"/>
      <c r="BE206" s="212" t="s">
        <v>3035</v>
      </c>
      <c r="BF206" s="217">
        <v>2</v>
      </c>
      <c r="BG206" s="230">
        <v>46240</v>
      </c>
      <c r="BH206" s="212">
        <f t="shared" si="84"/>
        <v>0</v>
      </c>
      <c r="BI206" s="212" t="s">
        <v>2491</v>
      </c>
      <c r="BJ206" s="217">
        <v>2</v>
      </c>
      <c r="BK206" s="231">
        <v>46240</v>
      </c>
      <c r="BL206" s="226"/>
      <c r="BM206" s="226"/>
      <c r="BN206" s="227"/>
      <c r="BO206" s="226"/>
      <c r="BP206" s="226"/>
      <c r="BQ206" s="226"/>
      <c r="BR206" s="226"/>
      <c r="BS206" s="226"/>
      <c r="BT206" s="227"/>
      <c r="BU206" s="226"/>
      <c r="BV206" s="226"/>
      <c r="BW206" s="226"/>
      <c r="BX206" s="226"/>
      <c r="BY206" s="226"/>
      <c r="BZ206" s="227"/>
      <c r="CA206" s="226"/>
      <c r="CB206" s="226"/>
      <c r="CC206" s="226"/>
      <c r="CD206" s="226"/>
      <c r="CE206" s="226"/>
      <c r="CF206" s="227"/>
      <c r="CG206" s="226"/>
      <c r="CH206" s="226"/>
      <c r="CI206" s="226"/>
      <c r="CJ206" s="212">
        <f t="shared" si="85"/>
        <v>0</v>
      </c>
    </row>
    <row r="207" spans="1:88" ht="13.5" customHeight="1">
      <c r="A207" s="217">
        <v>198</v>
      </c>
      <c r="B207" s="217" t="s">
        <v>3562</v>
      </c>
      <c r="C207" s="217" t="s">
        <v>3563</v>
      </c>
      <c r="D207" s="218" t="s">
        <v>781</v>
      </c>
      <c r="E207" s="217" t="s">
        <v>1091</v>
      </c>
      <c r="F207" s="217" t="s">
        <v>3277</v>
      </c>
      <c r="G207" s="218" t="s">
        <v>2495</v>
      </c>
      <c r="H207" s="220">
        <v>182</v>
      </c>
      <c r="I207" s="217" t="s">
        <v>702</v>
      </c>
      <c r="J207" s="217">
        <v>1</v>
      </c>
      <c r="K207" s="217"/>
      <c r="L207" s="217">
        <v>1</v>
      </c>
      <c r="M207" s="220">
        <v>2</v>
      </c>
      <c r="N207" s="220">
        <v>2</v>
      </c>
      <c r="O207" s="217" t="s">
        <v>674</v>
      </c>
      <c r="P207" s="217" t="s">
        <v>13</v>
      </c>
      <c r="Q207" s="217" t="s">
        <v>703</v>
      </c>
      <c r="R207" s="217"/>
      <c r="S207" s="217"/>
      <c r="T207" s="21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7">
        <f t="shared" ca="1" si="82"/>
        <v>0</v>
      </c>
      <c r="V207" s="217">
        <f t="shared" ca="1" si="83"/>
        <v>1</v>
      </c>
      <c r="W207" s="217"/>
      <c r="X207" s="217"/>
      <c r="Y207" s="217"/>
      <c r="Z207" s="217"/>
      <c r="AA207" s="217"/>
      <c r="AB207" s="221"/>
      <c r="AC207" s="220">
        <v>5.8999999999999997E-2</v>
      </c>
      <c r="AD207" s="217"/>
      <c r="AE207" s="220"/>
      <c r="AF207" s="220"/>
      <c r="AG207" s="223"/>
      <c r="AH207" s="223"/>
      <c r="AI207" s="223"/>
      <c r="AJ207" s="224" t="s">
        <v>677</v>
      </c>
      <c r="AK207" s="223"/>
      <c r="AL207" s="225"/>
      <c r="AM207" s="223"/>
      <c r="AN207" s="223"/>
      <c r="AO207" s="223"/>
      <c r="AP207" s="223"/>
      <c r="AQ207" s="223"/>
      <c r="AR207" s="223"/>
      <c r="AS207" s="223"/>
      <c r="AT207" s="223"/>
      <c r="AU207" s="217">
        <v>1</v>
      </c>
      <c r="AV207" s="217">
        <v>0</v>
      </c>
      <c r="AW207" s="217">
        <v>0</v>
      </c>
      <c r="AX207" s="217">
        <v>0</v>
      </c>
      <c r="AY207" s="217">
        <v>0</v>
      </c>
      <c r="AZ207" s="217">
        <v>0</v>
      </c>
      <c r="BA207" s="217">
        <v>0</v>
      </c>
      <c r="BB207" s="217" t="s">
        <v>692</v>
      </c>
      <c r="BC207" s="217"/>
      <c r="BD207" s="217"/>
      <c r="BE207" s="212" t="s">
        <v>3035</v>
      </c>
      <c r="BF207" s="217">
        <v>1</v>
      </c>
      <c r="BG207" s="230">
        <v>46240</v>
      </c>
      <c r="BH207" s="212">
        <f t="shared" si="84"/>
        <v>0</v>
      </c>
      <c r="BI207" s="212" t="s">
        <v>2491</v>
      </c>
      <c r="BJ207" s="217">
        <v>1</v>
      </c>
      <c r="BK207" s="231">
        <v>46240</v>
      </c>
      <c r="BL207" s="226"/>
      <c r="BM207" s="226"/>
      <c r="BN207" s="227"/>
      <c r="BO207" s="226"/>
      <c r="BP207" s="226"/>
      <c r="BQ207" s="226"/>
      <c r="BR207" s="226"/>
      <c r="BS207" s="226"/>
      <c r="BT207" s="227"/>
      <c r="BU207" s="226"/>
      <c r="BV207" s="226"/>
      <c r="BW207" s="226"/>
      <c r="BX207" s="226"/>
      <c r="BY207" s="226"/>
      <c r="BZ207" s="227"/>
      <c r="CA207" s="226"/>
      <c r="CB207" s="226"/>
      <c r="CC207" s="226"/>
      <c r="CD207" s="226"/>
      <c r="CE207" s="226"/>
      <c r="CF207" s="227"/>
      <c r="CG207" s="226"/>
      <c r="CH207" s="226"/>
      <c r="CI207" s="226"/>
      <c r="CJ207" s="212">
        <f t="shared" si="85"/>
        <v>0</v>
      </c>
    </row>
    <row r="208" spans="1:88" ht="13.5" customHeight="1">
      <c r="A208" s="217">
        <v>199</v>
      </c>
      <c r="B208" s="217" t="s">
        <v>3562</v>
      </c>
      <c r="C208" s="217" t="s">
        <v>3563</v>
      </c>
      <c r="D208" s="218" t="s">
        <v>2588</v>
      </c>
      <c r="E208" s="217" t="s">
        <v>3535</v>
      </c>
      <c r="F208" s="217" t="s">
        <v>3278</v>
      </c>
      <c r="G208" s="218" t="s">
        <v>2755</v>
      </c>
      <c r="H208" s="220">
        <v>4416</v>
      </c>
      <c r="I208" s="217" t="s">
        <v>702</v>
      </c>
      <c r="J208" s="217">
        <v>2</v>
      </c>
      <c r="K208" s="217"/>
      <c r="L208" s="217">
        <v>2</v>
      </c>
      <c r="M208" s="220">
        <v>415.4</v>
      </c>
      <c r="N208" s="220">
        <v>830.8</v>
      </c>
      <c r="O208" s="217" t="s">
        <v>674</v>
      </c>
      <c r="P208" s="217" t="s">
        <v>13</v>
      </c>
      <c r="Q208" s="217" t="s">
        <v>786</v>
      </c>
      <c r="R208" s="217"/>
      <c r="S208" s="217"/>
      <c r="T208" s="21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7">
        <f t="shared" ca="1" si="82"/>
        <v>2</v>
      </c>
      <c r="V208" s="217">
        <f t="shared" ca="1" si="83"/>
        <v>0</v>
      </c>
      <c r="W208" s="217"/>
      <c r="X208" s="217"/>
      <c r="Y208" s="217"/>
      <c r="Z208" s="217"/>
      <c r="AA208" s="217"/>
      <c r="AB208" s="221"/>
      <c r="AC208" s="220">
        <v>35.433</v>
      </c>
      <c r="AD208" s="217"/>
      <c r="AE208" s="220"/>
      <c r="AF208" s="220"/>
      <c r="AG208" s="223"/>
      <c r="AH208" s="223"/>
      <c r="AI208" s="223"/>
      <c r="AJ208" s="224" t="s">
        <v>677</v>
      </c>
      <c r="AK208" s="223"/>
      <c r="AL208" s="225"/>
      <c r="AM208" s="223"/>
      <c r="AN208" s="223"/>
      <c r="AO208" s="223"/>
      <c r="AP208" s="223"/>
      <c r="AQ208" s="223"/>
      <c r="AR208" s="223"/>
      <c r="AS208" s="223"/>
      <c r="AT208" s="223"/>
      <c r="AU208" s="217">
        <v>0</v>
      </c>
      <c r="AV208" s="217">
        <v>1</v>
      </c>
      <c r="AW208" s="217">
        <v>0</v>
      </c>
      <c r="AX208" s="217">
        <v>1</v>
      </c>
      <c r="AY208" s="217">
        <v>0</v>
      </c>
      <c r="AZ208" s="217">
        <v>0</v>
      </c>
      <c r="BA208" s="217">
        <v>0</v>
      </c>
      <c r="BB208" s="217" t="s">
        <v>692</v>
      </c>
      <c r="BC208" s="217"/>
      <c r="BD208" s="217"/>
      <c r="BE208" s="244" t="s">
        <v>3020</v>
      </c>
      <c r="BF208" s="217">
        <v>2</v>
      </c>
      <c r="BG208" s="245">
        <v>46240</v>
      </c>
      <c r="BH208" s="212">
        <f t="shared" si="84"/>
        <v>0</v>
      </c>
      <c r="BI208" s="244" t="s">
        <v>2469</v>
      </c>
      <c r="BJ208" s="217">
        <v>2</v>
      </c>
      <c r="BK208" s="245">
        <v>46240</v>
      </c>
      <c r="BL208" s="226"/>
      <c r="BM208" s="226"/>
      <c r="BN208" s="227"/>
      <c r="BO208" s="226"/>
      <c r="BP208" s="226"/>
      <c r="BQ208" s="226"/>
      <c r="BR208" s="226"/>
      <c r="BS208" s="226"/>
      <c r="BT208" s="227"/>
      <c r="BU208" s="226"/>
      <c r="BV208" s="226"/>
      <c r="BW208" s="226"/>
      <c r="BX208" s="226"/>
      <c r="BY208" s="226"/>
      <c r="BZ208" s="227"/>
      <c r="CA208" s="226"/>
      <c r="CB208" s="226"/>
      <c r="CC208" s="226"/>
      <c r="CD208" s="226"/>
      <c r="CE208" s="226"/>
      <c r="CF208" s="227"/>
      <c r="CG208" s="226"/>
      <c r="CH208" s="226"/>
      <c r="CI208" s="226"/>
      <c r="CJ208" s="212">
        <f t="shared" si="85"/>
        <v>0</v>
      </c>
    </row>
    <row r="209" spans="1:88" ht="13.5" customHeight="1">
      <c r="A209" s="217">
        <v>200</v>
      </c>
      <c r="B209" s="217" t="s">
        <v>3562</v>
      </c>
      <c r="C209" s="217" t="s">
        <v>3563</v>
      </c>
      <c r="D209" s="218" t="s">
        <v>2588</v>
      </c>
      <c r="E209" s="217" t="s">
        <v>3536</v>
      </c>
      <c r="F209" s="217" t="s">
        <v>3279</v>
      </c>
      <c r="G209" s="218" t="s">
        <v>2761</v>
      </c>
      <c r="H209" s="220">
        <v>4416</v>
      </c>
      <c r="I209" s="217" t="s">
        <v>702</v>
      </c>
      <c r="J209" s="217">
        <v>1</v>
      </c>
      <c r="K209" s="217"/>
      <c r="L209" s="217">
        <v>1</v>
      </c>
      <c r="M209" s="220">
        <v>290.8</v>
      </c>
      <c r="N209" s="220">
        <v>290.8</v>
      </c>
      <c r="O209" s="217" t="s">
        <v>674</v>
      </c>
      <c r="P209" s="217" t="s">
        <v>13</v>
      </c>
      <c r="Q209" s="217" t="s">
        <v>786</v>
      </c>
      <c r="R209" s="217"/>
      <c r="S209" s="217"/>
      <c r="T209" s="21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7">
        <f t="shared" ca="1" si="82"/>
        <v>1</v>
      </c>
      <c r="V209" s="217">
        <f t="shared" ca="1" si="83"/>
        <v>0</v>
      </c>
      <c r="W209" s="217"/>
      <c r="X209" s="217"/>
      <c r="Y209" s="217"/>
      <c r="Z209" s="217"/>
      <c r="AA209" s="217"/>
      <c r="AB209" s="221"/>
      <c r="AC209" s="220">
        <v>12.417</v>
      </c>
      <c r="AD209" s="217"/>
      <c r="AE209" s="220"/>
      <c r="AF209" s="220"/>
      <c r="AG209" s="223"/>
      <c r="AH209" s="223"/>
      <c r="AI209" s="223"/>
      <c r="AJ209" s="224" t="s">
        <v>677</v>
      </c>
      <c r="AK209" s="223"/>
      <c r="AL209" s="225"/>
      <c r="AM209" s="223"/>
      <c r="AN209" s="223"/>
      <c r="AO209" s="223"/>
      <c r="AP209" s="223"/>
      <c r="AQ209" s="223"/>
      <c r="AR209" s="223"/>
      <c r="AS209" s="223"/>
      <c r="AT209" s="223"/>
      <c r="AU209" s="217">
        <v>0</v>
      </c>
      <c r="AV209" s="217">
        <v>1</v>
      </c>
      <c r="AW209" s="217">
        <v>0</v>
      </c>
      <c r="AX209" s="217">
        <v>1</v>
      </c>
      <c r="AY209" s="217">
        <v>0</v>
      </c>
      <c r="AZ209" s="217">
        <v>0</v>
      </c>
      <c r="BA209" s="217">
        <v>0</v>
      </c>
      <c r="BB209" s="217" t="s">
        <v>692</v>
      </c>
      <c r="BC209" s="217"/>
      <c r="BD209" s="217"/>
      <c r="BE209" s="244" t="s">
        <v>3020</v>
      </c>
      <c r="BF209" s="217">
        <v>1</v>
      </c>
      <c r="BG209" s="245">
        <v>46240</v>
      </c>
      <c r="BH209" s="212">
        <f t="shared" si="84"/>
        <v>0</v>
      </c>
      <c r="BI209" s="244" t="s">
        <v>2469</v>
      </c>
      <c r="BJ209" s="217">
        <v>1</v>
      </c>
      <c r="BK209" s="245">
        <v>46240</v>
      </c>
      <c r="BL209" s="226"/>
      <c r="BM209" s="226"/>
      <c r="BN209" s="227"/>
      <c r="BO209" s="226"/>
      <c r="BP209" s="226"/>
      <c r="BQ209" s="226"/>
      <c r="BR209" s="226"/>
      <c r="BS209" s="226"/>
      <c r="BT209" s="227"/>
      <c r="BU209" s="226"/>
      <c r="BV209" s="226"/>
      <c r="BW209" s="226"/>
      <c r="BX209" s="226"/>
      <c r="BY209" s="226"/>
      <c r="BZ209" s="227"/>
      <c r="CA209" s="226"/>
      <c r="CB209" s="226"/>
      <c r="CC209" s="226"/>
      <c r="CD209" s="226"/>
      <c r="CE209" s="226"/>
      <c r="CF209" s="227"/>
      <c r="CG209" s="226"/>
      <c r="CH209" s="226"/>
      <c r="CI209" s="226"/>
      <c r="CJ209" s="212">
        <f t="shared" si="85"/>
        <v>0</v>
      </c>
    </row>
    <row r="210" spans="1:88" ht="13.5" customHeight="1">
      <c r="A210" s="217">
        <v>201</v>
      </c>
      <c r="B210" s="217" t="s">
        <v>3562</v>
      </c>
      <c r="C210" s="217" t="s">
        <v>3563</v>
      </c>
      <c r="D210" s="218" t="s">
        <v>2588</v>
      </c>
      <c r="E210" s="217" t="s">
        <v>3566</v>
      </c>
      <c r="F210" s="217" t="s">
        <v>3280</v>
      </c>
      <c r="G210" s="218" t="s">
        <v>2763</v>
      </c>
      <c r="H210" s="220">
        <v>4416</v>
      </c>
      <c r="I210" s="217" t="s">
        <v>702</v>
      </c>
      <c r="J210" s="217">
        <v>1</v>
      </c>
      <c r="K210" s="217"/>
      <c r="L210" s="217">
        <v>1</v>
      </c>
      <c r="M210" s="220">
        <v>339.9</v>
      </c>
      <c r="N210" s="220">
        <v>339.9</v>
      </c>
      <c r="O210" s="217" t="s">
        <v>674</v>
      </c>
      <c r="P210" s="217" t="s">
        <v>13</v>
      </c>
      <c r="Q210" s="217" t="s">
        <v>786</v>
      </c>
      <c r="R210" s="217"/>
      <c r="S210" s="217"/>
      <c r="T210" s="21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7">
        <f t="shared" ca="1" si="82"/>
        <v>1</v>
      </c>
      <c r="V210" s="217">
        <f t="shared" ca="1" si="83"/>
        <v>0</v>
      </c>
      <c r="W210" s="217"/>
      <c r="X210" s="217"/>
      <c r="Y210" s="217"/>
      <c r="Z210" s="217"/>
      <c r="AA210" s="217"/>
      <c r="AB210" s="221"/>
      <c r="AC210" s="220">
        <v>14.505000000000001</v>
      </c>
      <c r="AD210" s="217"/>
      <c r="AE210" s="220"/>
      <c r="AF210" s="220"/>
      <c r="AG210" s="223"/>
      <c r="AH210" s="223"/>
      <c r="AI210" s="223"/>
      <c r="AJ210" s="224" t="s">
        <v>677</v>
      </c>
      <c r="AK210" s="223"/>
      <c r="AL210" s="225"/>
      <c r="AM210" s="223"/>
      <c r="AN210" s="223"/>
      <c r="AO210" s="223"/>
      <c r="AP210" s="223"/>
      <c r="AQ210" s="223"/>
      <c r="AR210" s="223"/>
      <c r="AS210" s="223"/>
      <c r="AT210" s="223"/>
      <c r="AU210" s="217">
        <v>0</v>
      </c>
      <c r="AV210" s="217">
        <v>1</v>
      </c>
      <c r="AW210" s="217">
        <v>0</v>
      </c>
      <c r="AX210" s="217">
        <v>1</v>
      </c>
      <c r="AY210" s="217">
        <v>0</v>
      </c>
      <c r="AZ210" s="217">
        <v>0</v>
      </c>
      <c r="BA210" s="217">
        <v>0</v>
      </c>
      <c r="BB210" s="217" t="s">
        <v>692</v>
      </c>
      <c r="BC210" s="217"/>
      <c r="BD210" s="217"/>
      <c r="BE210" s="244" t="s">
        <v>3020</v>
      </c>
      <c r="BF210" s="217">
        <v>1</v>
      </c>
      <c r="BG210" s="245">
        <v>46240</v>
      </c>
      <c r="BH210" s="212">
        <f t="shared" si="84"/>
        <v>0</v>
      </c>
      <c r="BI210" s="244" t="s">
        <v>2469</v>
      </c>
      <c r="BJ210" s="217">
        <v>1</v>
      </c>
      <c r="BK210" s="245">
        <v>46240</v>
      </c>
      <c r="BL210" s="226"/>
      <c r="BM210" s="226"/>
      <c r="BN210" s="227"/>
      <c r="BO210" s="226"/>
      <c r="BP210" s="226"/>
      <c r="BQ210" s="226"/>
      <c r="BR210" s="226"/>
      <c r="BS210" s="226"/>
      <c r="BT210" s="227"/>
      <c r="BU210" s="226"/>
      <c r="BV210" s="226"/>
      <c r="BW210" s="226"/>
      <c r="BX210" s="226"/>
      <c r="BY210" s="226"/>
      <c r="BZ210" s="227"/>
      <c r="CA210" s="226"/>
      <c r="CB210" s="226"/>
      <c r="CC210" s="226"/>
      <c r="CD210" s="226"/>
      <c r="CE210" s="226"/>
      <c r="CF210" s="227"/>
      <c r="CG210" s="226"/>
      <c r="CH210" s="226"/>
      <c r="CI210" s="226"/>
      <c r="CJ210" s="212">
        <f t="shared" si="85"/>
        <v>0</v>
      </c>
    </row>
    <row r="211" spans="1:88" ht="13.5" customHeight="1">
      <c r="A211" s="214">
        <v>202</v>
      </c>
      <c r="B211" s="214" t="s">
        <v>3567</v>
      </c>
      <c r="C211" s="214" t="s">
        <v>3568</v>
      </c>
      <c r="D211" s="215" t="s">
        <v>2588</v>
      </c>
      <c r="E211" s="214"/>
      <c r="F211" s="214"/>
      <c r="G211" s="215" t="s">
        <v>3529</v>
      </c>
      <c r="H211" s="214"/>
      <c r="I211" s="214"/>
      <c r="J211" s="214"/>
      <c r="K211" s="214">
        <v>1</v>
      </c>
      <c r="L211" s="214"/>
      <c r="M211" s="216">
        <v>1322.6</v>
      </c>
      <c r="N211" s="216">
        <v>1322.6</v>
      </c>
      <c r="O211" s="214" t="s">
        <v>674</v>
      </c>
      <c r="P211" s="214"/>
      <c r="Q211" s="214"/>
      <c r="R211" s="214" t="s">
        <v>3951</v>
      </c>
      <c r="S211" s="214"/>
      <c r="T211" s="214"/>
      <c r="U211" s="214"/>
      <c r="V211" s="214"/>
      <c r="W211" s="214">
        <f ca="1">_xlfn.MINIFS(V:V,C:C,C211,AE:AE,"",AB:AB,"")</f>
        <v>0</v>
      </c>
      <c r="X211" s="214">
        <f ca="1">SUMIFS(T:T,C:C,C211,AE:AE,"")/SUMIFS(L:L,C:C,C211,AE:AE,"",AB:AB,"")</f>
        <v>0</v>
      </c>
      <c r="Y211" s="214"/>
      <c r="Z211" s="214"/>
      <c r="AA211" s="214"/>
      <c r="AB211" s="216"/>
      <c r="AC211" s="216">
        <v>40.165999999999997</v>
      </c>
      <c r="AD211" s="235" t="s">
        <v>3428</v>
      </c>
      <c r="AE211" s="214" t="s">
        <v>675</v>
      </c>
      <c r="AF211" s="214" t="s">
        <v>676</v>
      </c>
      <c r="AG211" s="214"/>
      <c r="AH211" s="214"/>
      <c r="AI211" s="214"/>
      <c r="AJ211" s="214" t="s">
        <v>677</v>
      </c>
      <c r="AK211" s="214"/>
      <c r="AL211" s="214"/>
      <c r="AM211" s="214"/>
      <c r="AN211" s="214"/>
      <c r="AO211" s="214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 t="s">
        <v>692</v>
      </c>
      <c r="BC211" s="214"/>
      <c r="BD211" s="214"/>
      <c r="BE211" s="214"/>
      <c r="BF211" s="214"/>
      <c r="BG211" s="214"/>
      <c r="BH211" s="214"/>
      <c r="BI211" s="214"/>
      <c r="BJ211" s="214"/>
      <c r="BK211" s="214"/>
      <c r="BL211" s="214"/>
      <c r="BM211" s="214"/>
      <c r="BN211" s="214"/>
      <c r="BO211" s="214"/>
      <c r="BP211" s="214"/>
      <c r="BQ211" s="214"/>
      <c r="BR211" s="214"/>
      <c r="BS211" s="214"/>
      <c r="BT211" s="214"/>
      <c r="BU211" s="214"/>
      <c r="BV211" s="214"/>
      <c r="BW211" s="214"/>
      <c r="BX211" s="214"/>
      <c r="BY211" s="214"/>
      <c r="BZ211" s="214"/>
      <c r="CA211" s="214"/>
      <c r="CB211" s="214"/>
      <c r="CC211" s="214"/>
      <c r="CD211" s="214"/>
      <c r="CE211" s="214"/>
      <c r="CF211" s="214"/>
      <c r="CG211" s="214"/>
      <c r="CH211" s="214"/>
      <c r="CI211" s="214"/>
      <c r="CJ211" s="214"/>
    </row>
    <row r="212" spans="1:88" ht="13.5" customHeight="1">
      <c r="A212" s="217">
        <v>203</v>
      </c>
      <c r="B212" s="217" t="s">
        <v>3567</v>
      </c>
      <c r="C212" s="217" t="s">
        <v>3568</v>
      </c>
      <c r="D212" s="218" t="s">
        <v>2502</v>
      </c>
      <c r="E212" s="217" t="s">
        <v>3441</v>
      </c>
      <c r="F212" s="217" t="s">
        <v>3281</v>
      </c>
      <c r="G212" s="218" t="s">
        <v>2476</v>
      </c>
      <c r="H212" s="220">
        <v>3923</v>
      </c>
      <c r="I212" s="217" t="s">
        <v>702</v>
      </c>
      <c r="J212" s="217">
        <v>1</v>
      </c>
      <c r="K212" s="217"/>
      <c r="L212" s="217">
        <v>1</v>
      </c>
      <c r="M212" s="220">
        <v>154.6</v>
      </c>
      <c r="N212" s="220">
        <v>154.6</v>
      </c>
      <c r="O212" s="217" t="s">
        <v>674</v>
      </c>
      <c r="P212" s="217" t="s">
        <v>11</v>
      </c>
      <c r="Q212" s="217" t="s">
        <v>786</v>
      </c>
      <c r="R212" s="217"/>
      <c r="S212" s="217"/>
      <c r="T212" s="21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7">
        <f t="shared" ref="U212:U215" ca="1" si="86">+L212-T212</f>
        <v>1</v>
      </c>
      <c r="V212" s="217">
        <f t="shared" ref="V212:V215" ca="1" si="87">ROUNDDOWN(T212/J212,0)</f>
        <v>0</v>
      </c>
      <c r="W212" s="217"/>
      <c r="X212" s="217"/>
      <c r="Y212" s="217"/>
      <c r="Z212" s="217"/>
      <c r="AA212" s="217"/>
      <c r="AB212" s="221"/>
      <c r="AC212" s="220">
        <v>2.6840000000000002</v>
      </c>
      <c r="AD212" s="217"/>
      <c r="AE212" s="220"/>
      <c r="AF212" s="220"/>
      <c r="AG212" s="223"/>
      <c r="AH212" s="223"/>
      <c r="AI212" s="223"/>
      <c r="AJ212" s="224" t="s">
        <v>677</v>
      </c>
      <c r="AK212" s="223"/>
      <c r="AL212" s="225"/>
      <c r="AM212" s="223"/>
      <c r="AN212" s="223"/>
      <c r="AO212" s="223"/>
      <c r="AP212" s="223"/>
      <c r="AQ212" s="223"/>
      <c r="AR212" s="223"/>
      <c r="AS212" s="223"/>
      <c r="AT212" s="223"/>
      <c r="AU212" s="217">
        <v>0</v>
      </c>
      <c r="AV212" s="217">
        <v>1</v>
      </c>
      <c r="AW212" s="217">
        <v>0</v>
      </c>
      <c r="AX212" s="217">
        <v>0</v>
      </c>
      <c r="AY212" s="217">
        <v>0</v>
      </c>
      <c r="AZ212" s="217">
        <v>0</v>
      </c>
      <c r="BA212" s="217">
        <v>0</v>
      </c>
      <c r="BB212" s="217" t="s">
        <v>692</v>
      </c>
      <c r="BC212" s="217"/>
      <c r="BD212" s="217"/>
      <c r="BE212" s="212" t="s">
        <v>3026</v>
      </c>
      <c r="BF212" s="217">
        <v>1</v>
      </c>
      <c r="BG212" s="230">
        <v>46240</v>
      </c>
      <c r="BH212" s="212">
        <f>+L212-BF212</f>
        <v>0</v>
      </c>
      <c r="BI212" s="212" t="s">
        <v>2478</v>
      </c>
      <c r="BJ212" s="217">
        <v>1</v>
      </c>
      <c r="BK212" s="231">
        <v>46240</v>
      </c>
      <c r="BL212" s="226"/>
      <c r="BM212" s="226"/>
      <c r="BN212" s="227"/>
      <c r="BO212" s="226"/>
      <c r="BP212" s="226"/>
      <c r="BQ212" s="226"/>
      <c r="BR212" s="226"/>
      <c r="BS212" s="226"/>
      <c r="BT212" s="227"/>
      <c r="BU212" s="226"/>
      <c r="BV212" s="226"/>
      <c r="BW212" s="226"/>
      <c r="BX212" s="226"/>
      <c r="BY212" s="226"/>
      <c r="BZ212" s="227"/>
      <c r="CA212" s="226"/>
      <c r="CB212" s="226"/>
      <c r="CC212" s="226"/>
      <c r="CD212" s="226"/>
      <c r="CE212" s="226"/>
      <c r="CF212" s="227"/>
      <c r="CG212" s="226"/>
      <c r="CH212" s="226"/>
      <c r="CI212" s="226"/>
      <c r="CJ212" s="212">
        <f>+L212-BJ212</f>
        <v>0</v>
      </c>
    </row>
    <row r="213" spans="1:88" ht="13.5" customHeight="1">
      <c r="A213" s="217">
        <v>204</v>
      </c>
      <c r="B213" s="217" t="s">
        <v>3567</v>
      </c>
      <c r="C213" s="217" t="s">
        <v>3568</v>
      </c>
      <c r="D213" s="218" t="s">
        <v>2588</v>
      </c>
      <c r="E213" s="217" t="s">
        <v>3507</v>
      </c>
      <c r="F213" s="217" t="s">
        <v>3282</v>
      </c>
      <c r="G213" s="218" t="s">
        <v>2698</v>
      </c>
      <c r="H213" s="220">
        <v>4416</v>
      </c>
      <c r="I213" s="217" t="s">
        <v>702</v>
      </c>
      <c r="J213" s="217">
        <v>1</v>
      </c>
      <c r="K213" s="217"/>
      <c r="L213" s="217">
        <v>1</v>
      </c>
      <c r="M213" s="220">
        <v>553.4</v>
      </c>
      <c r="N213" s="220">
        <v>553.4</v>
      </c>
      <c r="O213" s="217" t="s">
        <v>674</v>
      </c>
      <c r="P213" s="217" t="s">
        <v>13</v>
      </c>
      <c r="Q213" s="217" t="s">
        <v>786</v>
      </c>
      <c r="R213" s="217"/>
      <c r="S213" s="217"/>
      <c r="T213" s="21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7">
        <f t="shared" ca="1" si="86"/>
        <v>1</v>
      </c>
      <c r="V213" s="217">
        <f t="shared" ca="1" si="87"/>
        <v>0</v>
      </c>
      <c r="W213" s="217"/>
      <c r="X213" s="217"/>
      <c r="Y213" s="217"/>
      <c r="Z213" s="217"/>
      <c r="AA213" s="217"/>
      <c r="AB213" s="221"/>
      <c r="AC213" s="220">
        <v>17.728999999999999</v>
      </c>
      <c r="AD213" s="217"/>
      <c r="AE213" s="220"/>
      <c r="AF213" s="220"/>
      <c r="AG213" s="223"/>
      <c r="AH213" s="223"/>
      <c r="AI213" s="223"/>
      <c r="AJ213" s="224" t="s">
        <v>677</v>
      </c>
      <c r="AK213" s="223"/>
      <c r="AL213" s="225"/>
      <c r="AM213" s="223"/>
      <c r="AN213" s="223"/>
      <c r="AO213" s="223"/>
      <c r="AP213" s="223"/>
      <c r="AQ213" s="223"/>
      <c r="AR213" s="223"/>
      <c r="AS213" s="223"/>
      <c r="AT213" s="223"/>
      <c r="AU213" s="217">
        <v>0</v>
      </c>
      <c r="AV213" s="217">
        <v>1</v>
      </c>
      <c r="AW213" s="217">
        <v>0</v>
      </c>
      <c r="AX213" s="217">
        <v>1</v>
      </c>
      <c r="AY213" s="217">
        <v>0</v>
      </c>
      <c r="AZ213" s="217">
        <v>0</v>
      </c>
      <c r="BA213" s="217">
        <v>0</v>
      </c>
      <c r="BB213" s="217" t="s">
        <v>692</v>
      </c>
      <c r="BC213" s="217"/>
      <c r="BD213" s="217"/>
      <c r="BE213" s="212" t="s">
        <v>3068</v>
      </c>
      <c r="BF213" s="217">
        <v>1</v>
      </c>
      <c r="BG213" s="230">
        <v>46240</v>
      </c>
      <c r="BH213" s="212">
        <f>+L213-BF213</f>
        <v>0</v>
      </c>
      <c r="BI213" s="212" t="s">
        <v>2529</v>
      </c>
      <c r="BJ213" s="217">
        <v>1</v>
      </c>
      <c r="BK213" s="231">
        <v>46240</v>
      </c>
      <c r="BL213" s="226"/>
      <c r="BM213" s="226"/>
      <c r="BN213" s="227"/>
      <c r="BO213" s="226"/>
      <c r="BP213" s="226"/>
      <c r="BQ213" s="226"/>
      <c r="BR213" s="226"/>
      <c r="BS213" s="226"/>
      <c r="BT213" s="227"/>
      <c r="BU213" s="226"/>
      <c r="BV213" s="226"/>
      <c r="BW213" s="226"/>
      <c r="BX213" s="226"/>
      <c r="BY213" s="226"/>
      <c r="BZ213" s="227"/>
      <c r="CA213" s="226"/>
      <c r="CB213" s="226"/>
      <c r="CC213" s="226"/>
      <c r="CD213" s="226"/>
      <c r="CE213" s="226"/>
      <c r="CF213" s="227"/>
      <c r="CG213" s="226"/>
      <c r="CH213" s="226"/>
      <c r="CI213" s="226"/>
      <c r="CJ213" s="212">
        <f>+L213-BJ213</f>
        <v>0</v>
      </c>
    </row>
    <row r="214" spans="1:88" ht="13.5" customHeight="1">
      <c r="A214" s="217">
        <v>205</v>
      </c>
      <c r="B214" s="217" t="s">
        <v>3567</v>
      </c>
      <c r="C214" s="217" t="s">
        <v>3568</v>
      </c>
      <c r="D214" s="218" t="s">
        <v>2588</v>
      </c>
      <c r="E214" s="217" t="s">
        <v>3541</v>
      </c>
      <c r="F214" s="217" t="s">
        <v>3283</v>
      </c>
      <c r="G214" s="218" t="s">
        <v>2769</v>
      </c>
      <c r="H214" s="220">
        <v>4416</v>
      </c>
      <c r="I214" s="217" t="s">
        <v>702</v>
      </c>
      <c r="J214" s="217">
        <v>1</v>
      </c>
      <c r="K214" s="217"/>
      <c r="L214" s="217">
        <v>1</v>
      </c>
      <c r="M214" s="220">
        <v>304.2</v>
      </c>
      <c r="N214" s="220">
        <v>304.2</v>
      </c>
      <c r="O214" s="217" t="s">
        <v>674</v>
      </c>
      <c r="P214" s="217" t="s">
        <v>13</v>
      </c>
      <c r="Q214" s="217" t="s">
        <v>786</v>
      </c>
      <c r="R214" s="217"/>
      <c r="S214" s="217"/>
      <c r="T214" s="21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7">
        <f t="shared" ca="1" si="86"/>
        <v>1</v>
      </c>
      <c r="V214" s="217">
        <f t="shared" ca="1" si="87"/>
        <v>0</v>
      </c>
      <c r="W214" s="217"/>
      <c r="X214" s="217"/>
      <c r="Y214" s="217"/>
      <c r="Z214" s="217"/>
      <c r="AA214" s="217"/>
      <c r="AB214" s="221"/>
      <c r="AC214" s="220">
        <v>9.7769999999999992</v>
      </c>
      <c r="AD214" s="235" t="s">
        <v>3428</v>
      </c>
      <c r="AE214" s="220"/>
      <c r="AF214" s="220"/>
      <c r="AG214" s="223"/>
      <c r="AH214" s="223"/>
      <c r="AI214" s="223"/>
      <c r="AJ214" s="224" t="s">
        <v>677</v>
      </c>
      <c r="AK214" s="223"/>
      <c r="AL214" s="225"/>
      <c r="AM214" s="223"/>
      <c r="AN214" s="223"/>
      <c r="AO214" s="223"/>
      <c r="AP214" s="223"/>
      <c r="AQ214" s="223"/>
      <c r="AR214" s="223"/>
      <c r="AS214" s="223"/>
      <c r="AT214" s="223"/>
      <c r="AU214" s="217">
        <v>0</v>
      </c>
      <c r="AV214" s="217">
        <v>1</v>
      </c>
      <c r="AW214" s="217">
        <v>0</v>
      </c>
      <c r="AX214" s="217">
        <v>1</v>
      </c>
      <c r="AY214" s="217">
        <v>0</v>
      </c>
      <c r="AZ214" s="217">
        <v>0</v>
      </c>
      <c r="BA214" s="217">
        <v>0</v>
      </c>
      <c r="BB214" s="217" t="s">
        <v>692</v>
      </c>
      <c r="BC214" s="217"/>
      <c r="BD214" s="217"/>
      <c r="BE214" s="212" t="s">
        <v>3068</v>
      </c>
      <c r="BF214" s="217">
        <v>1</v>
      </c>
      <c r="BG214" s="230">
        <v>46240</v>
      </c>
      <c r="BH214" s="212">
        <f>+L214-BF214</f>
        <v>0</v>
      </c>
      <c r="BI214" s="212" t="s">
        <v>2529</v>
      </c>
      <c r="BJ214" s="217">
        <v>1</v>
      </c>
      <c r="BK214" s="231">
        <v>46240</v>
      </c>
      <c r="BL214" s="226"/>
      <c r="BM214" s="226"/>
      <c r="BN214" s="227"/>
      <c r="BO214" s="226"/>
      <c r="BP214" s="226"/>
      <c r="BQ214" s="226"/>
      <c r="BR214" s="226"/>
      <c r="BS214" s="226"/>
      <c r="BT214" s="227"/>
      <c r="BU214" s="226"/>
      <c r="BV214" s="226"/>
      <c r="BW214" s="226"/>
      <c r="BX214" s="226"/>
      <c r="BY214" s="226"/>
      <c r="BZ214" s="227"/>
      <c r="CA214" s="226"/>
      <c r="CB214" s="226"/>
      <c r="CC214" s="226"/>
      <c r="CD214" s="226"/>
      <c r="CE214" s="226"/>
      <c r="CF214" s="227"/>
      <c r="CG214" s="226"/>
      <c r="CH214" s="226"/>
      <c r="CI214" s="226"/>
      <c r="CJ214" s="212">
        <f>+L214-BJ214</f>
        <v>0</v>
      </c>
    </row>
    <row r="215" spans="1:88" ht="13.5" customHeight="1">
      <c r="A215" s="217">
        <v>206</v>
      </c>
      <c r="B215" s="217" t="s">
        <v>3567</v>
      </c>
      <c r="C215" s="217" t="s">
        <v>3568</v>
      </c>
      <c r="D215" s="218" t="s">
        <v>2588</v>
      </c>
      <c r="E215" s="217" t="s">
        <v>3569</v>
      </c>
      <c r="F215" s="217" t="s">
        <v>3284</v>
      </c>
      <c r="G215" s="218" t="s">
        <v>2771</v>
      </c>
      <c r="H215" s="220">
        <v>4416</v>
      </c>
      <c r="I215" s="217" t="s">
        <v>702</v>
      </c>
      <c r="J215" s="217">
        <v>1</v>
      </c>
      <c r="K215" s="217"/>
      <c r="L215" s="217">
        <v>1</v>
      </c>
      <c r="M215" s="220">
        <v>310.39999999999998</v>
      </c>
      <c r="N215" s="220">
        <v>310.39999999999998</v>
      </c>
      <c r="O215" s="217" t="s">
        <v>674</v>
      </c>
      <c r="P215" s="217" t="s">
        <v>13</v>
      </c>
      <c r="Q215" s="217" t="s">
        <v>786</v>
      </c>
      <c r="R215" s="217"/>
      <c r="S215" s="217"/>
      <c r="T215" s="21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7">
        <f t="shared" ca="1" si="86"/>
        <v>1</v>
      </c>
      <c r="V215" s="217">
        <f t="shared" ca="1" si="87"/>
        <v>0</v>
      </c>
      <c r="W215" s="217"/>
      <c r="X215" s="217"/>
      <c r="Y215" s="217"/>
      <c r="Z215" s="217"/>
      <c r="AA215" s="217"/>
      <c r="AB215" s="221"/>
      <c r="AC215" s="220">
        <v>9.9760000000000009</v>
      </c>
      <c r="AD215" s="217"/>
      <c r="AE215" s="220"/>
      <c r="AF215" s="220"/>
      <c r="AG215" s="223"/>
      <c r="AH215" s="223"/>
      <c r="AI215" s="223"/>
      <c r="AJ215" s="224" t="s">
        <v>677</v>
      </c>
      <c r="AK215" s="223"/>
      <c r="AL215" s="225"/>
      <c r="AM215" s="223"/>
      <c r="AN215" s="223"/>
      <c r="AO215" s="223"/>
      <c r="AP215" s="223"/>
      <c r="AQ215" s="223"/>
      <c r="AR215" s="223"/>
      <c r="AS215" s="223"/>
      <c r="AT215" s="223"/>
      <c r="AU215" s="217">
        <v>0</v>
      </c>
      <c r="AV215" s="217">
        <v>1</v>
      </c>
      <c r="AW215" s="217">
        <v>0</v>
      </c>
      <c r="AX215" s="217">
        <v>1</v>
      </c>
      <c r="AY215" s="217">
        <v>0</v>
      </c>
      <c r="AZ215" s="217">
        <v>0</v>
      </c>
      <c r="BA215" s="217">
        <v>0</v>
      </c>
      <c r="BB215" s="217" t="s">
        <v>692</v>
      </c>
      <c r="BC215" s="217"/>
      <c r="BD215" s="217"/>
      <c r="BE215" s="212" t="s">
        <v>3068</v>
      </c>
      <c r="BF215" s="217">
        <v>1</v>
      </c>
      <c r="BG215" s="230">
        <v>46240</v>
      </c>
      <c r="BH215" s="212">
        <f>+L215-BF215</f>
        <v>0</v>
      </c>
      <c r="BI215" s="212" t="s">
        <v>2529</v>
      </c>
      <c r="BJ215" s="217">
        <v>1</v>
      </c>
      <c r="BK215" s="231">
        <v>46240</v>
      </c>
      <c r="BL215" s="226"/>
      <c r="BM215" s="226"/>
      <c r="BN215" s="227"/>
      <c r="BO215" s="226"/>
      <c r="BP215" s="226"/>
      <c r="BQ215" s="226"/>
      <c r="BR215" s="226"/>
      <c r="BS215" s="226"/>
      <c r="BT215" s="227"/>
      <c r="BU215" s="226"/>
      <c r="BV215" s="226"/>
      <c r="BW215" s="226"/>
      <c r="BX215" s="226"/>
      <c r="BY215" s="226"/>
      <c r="BZ215" s="227"/>
      <c r="CA215" s="226"/>
      <c r="CB215" s="226"/>
      <c r="CC215" s="226"/>
      <c r="CD215" s="226"/>
      <c r="CE215" s="226"/>
      <c r="CF215" s="227"/>
      <c r="CG215" s="226"/>
      <c r="CH215" s="226"/>
      <c r="CI215" s="226"/>
      <c r="CJ215" s="212">
        <f>+L215-BJ215</f>
        <v>0</v>
      </c>
    </row>
    <row r="216" spans="1:88" ht="13.5" customHeight="1">
      <c r="A216" s="214">
        <v>207</v>
      </c>
      <c r="B216" s="214" t="s">
        <v>3570</v>
      </c>
      <c r="C216" s="214" t="s">
        <v>3571</v>
      </c>
      <c r="D216" s="215" t="s">
        <v>2588</v>
      </c>
      <c r="E216" s="214"/>
      <c r="F216" s="214"/>
      <c r="G216" s="215" t="s">
        <v>3534</v>
      </c>
      <c r="H216" s="214"/>
      <c r="I216" s="214"/>
      <c r="J216" s="214"/>
      <c r="K216" s="214">
        <v>1</v>
      </c>
      <c r="L216" s="214"/>
      <c r="M216" s="216">
        <v>1770.8</v>
      </c>
      <c r="N216" s="216">
        <v>1770.8</v>
      </c>
      <c r="O216" s="214" t="s">
        <v>674</v>
      </c>
      <c r="P216" s="214"/>
      <c r="Q216" s="214"/>
      <c r="R216" s="214" t="s">
        <v>3951</v>
      </c>
      <c r="S216" s="214"/>
      <c r="T216" s="214"/>
      <c r="U216" s="214"/>
      <c r="V216" s="214"/>
      <c r="W216" s="214">
        <f ca="1">_xlfn.MINIFS(V:V,C:C,C216,AE:AE,"",AB:AB,"")</f>
        <v>0</v>
      </c>
      <c r="X216" s="214">
        <f ca="1">SUMIFS(T:T,C:C,C216,AE:AE,"")/SUMIFS(L:L,C:C,C216,AE:AE,"",AB:AB,"")</f>
        <v>0</v>
      </c>
      <c r="Y216" s="214"/>
      <c r="Z216" s="214"/>
      <c r="AA216" s="214"/>
      <c r="AB216" s="216"/>
      <c r="AC216" s="216">
        <v>67.722999999999999</v>
      </c>
      <c r="AD216" s="235" t="s">
        <v>3428</v>
      </c>
      <c r="AE216" s="214" t="s">
        <v>675</v>
      </c>
      <c r="AF216" s="214" t="s">
        <v>676</v>
      </c>
      <c r="AG216" s="214"/>
      <c r="AH216" s="214"/>
      <c r="AI216" s="214"/>
      <c r="AJ216" s="214" t="s">
        <v>677</v>
      </c>
      <c r="AK216" s="214"/>
      <c r="AL216" s="214"/>
      <c r="AM216" s="214"/>
      <c r="AN216" s="214"/>
      <c r="AO216" s="214"/>
      <c r="AP216" s="214"/>
      <c r="AQ216" s="214"/>
      <c r="AR216" s="214"/>
      <c r="AS216" s="214"/>
      <c r="AT216" s="214"/>
      <c r="AU216" s="214"/>
      <c r="AV216" s="214"/>
      <c r="AW216" s="214"/>
      <c r="AX216" s="214"/>
      <c r="AY216" s="214"/>
      <c r="AZ216" s="214"/>
      <c r="BA216" s="214"/>
      <c r="BB216" s="214" t="s">
        <v>692</v>
      </c>
      <c r="BC216" s="214"/>
      <c r="BD216" s="214"/>
      <c r="BE216" s="214"/>
      <c r="BF216" s="214"/>
      <c r="BG216" s="214"/>
      <c r="BH216" s="214"/>
      <c r="BI216" s="214"/>
      <c r="BJ216" s="214"/>
      <c r="BK216" s="214"/>
      <c r="BL216" s="214"/>
      <c r="BM216" s="214"/>
      <c r="BN216" s="214"/>
      <c r="BO216" s="214"/>
      <c r="BP216" s="214"/>
      <c r="BQ216" s="214"/>
      <c r="BR216" s="214"/>
      <c r="BS216" s="214"/>
      <c r="BT216" s="214"/>
      <c r="BU216" s="214"/>
      <c r="BV216" s="214"/>
      <c r="BW216" s="214"/>
      <c r="BX216" s="214"/>
      <c r="BY216" s="214"/>
      <c r="BZ216" s="214"/>
      <c r="CA216" s="214"/>
      <c r="CB216" s="214"/>
      <c r="CC216" s="214"/>
      <c r="CD216" s="214"/>
      <c r="CE216" s="214"/>
      <c r="CF216" s="214"/>
      <c r="CG216" s="214"/>
      <c r="CH216" s="214"/>
      <c r="CI216" s="214"/>
      <c r="CJ216" s="214"/>
    </row>
    <row r="217" spans="1:88" ht="13.5" customHeight="1">
      <c r="A217" s="217">
        <v>208</v>
      </c>
      <c r="B217" s="217" t="s">
        <v>3570</v>
      </c>
      <c r="C217" s="217" t="s">
        <v>3571</v>
      </c>
      <c r="D217" s="218" t="s">
        <v>2502</v>
      </c>
      <c r="E217" s="217" t="s">
        <v>3441</v>
      </c>
      <c r="F217" s="217" t="s">
        <v>3234</v>
      </c>
      <c r="G217" s="218" t="s">
        <v>2476</v>
      </c>
      <c r="H217" s="220">
        <v>3923</v>
      </c>
      <c r="I217" s="217" t="s">
        <v>702</v>
      </c>
      <c r="J217" s="217">
        <v>2</v>
      </c>
      <c r="K217" s="217"/>
      <c r="L217" s="217">
        <v>2</v>
      </c>
      <c r="M217" s="220">
        <v>154.6</v>
      </c>
      <c r="N217" s="220">
        <v>309.3</v>
      </c>
      <c r="O217" s="217" t="s">
        <v>674</v>
      </c>
      <c r="P217" s="217" t="s">
        <v>11</v>
      </c>
      <c r="Q217" s="217" t="s">
        <v>786</v>
      </c>
      <c r="R217" s="217"/>
      <c r="S217" s="217"/>
      <c r="T217" s="21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7">
        <f t="shared" ref="U217:U220" ca="1" si="88">+L217-T217</f>
        <v>2</v>
      </c>
      <c r="V217" s="217">
        <f t="shared" ref="V217:V220" ca="1" si="89">ROUNDDOWN(T217/J217,0)</f>
        <v>0</v>
      </c>
      <c r="W217" s="217"/>
      <c r="X217" s="217"/>
      <c r="Y217" s="217"/>
      <c r="Z217" s="217"/>
      <c r="AA217" s="217"/>
      <c r="AB217" s="221"/>
      <c r="AC217" s="220">
        <v>5.3680000000000003</v>
      </c>
      <c r="AD217" s="217"/>
      <c r="AE217" s="220"/>
      <c r="AF217" s="220"/>
      <c r="AG217" s="223"/>
      <c r="AH217" s="223"/>
      <c r="AI217" s="223"/>
      <c r="AJ217" s="224" t="s">
        <v>677</v>
      </c>
      <c r="AK217" s="223"/>
      <c r="AL217" s="225"/>
      <c r="AM217" s="223"/>
      <c r="AN217" s="223"/>
      <c r="AO217" s="223"/>
      <c r="AP217" s="223"/>
      <c r="AQ217" s="223"/>
      <c r="AR217" s="223"/>
      <c r="AS217" s="223"/>
      <c r="AT217" s="223"/>
      <c r="AU217" s="217">
        <v>0</v>
      </c>
      <c r="AV217" s="217">
        <v>1</v>
      </c>
      <c r="AW217" s="217">
        <v>0</v>
      </c>
      <c r="AX217" s="217">
        <v>0</v>
      </c>
      <c r="AY217" s="217">
        <v>0</v>
      </c>
      <c r="AZ217" s="217">
        <v>0</v>
      </c>
      <c r="BA217" s="217">
        <v>0</v>
      </c>
      <c r="BB217" s="217" t="s">
        <v>692</v>
      </c>
      <c r="BC217" s="217"/>
      <c r="BD217" s="217"/>
      <c r="BE217" s="212" t="s">
        <v>3026</v>
      </c>
      <c r="BF217" s="217">
        <v>2</v>
      </c>
      <c r="BG217" s="230">
        <v>46240</v>
      </c>
      <c r="BH217" s="212">
        <f>+L217-BF217</f>
        <v>0</v>
      </c>
      <c r="BI217" s="212" t="s">
        <v>2478</v>
      </c>
      <c r="BJ217" s="217">
        <v>2</v>
      </c>
      <c r="BK217" s="231">
        <v>46240</v>
      </c>
      <c r="BL217" s="226"/>
      <c r="BM217" s="226"/>
      <c r="BN217" s="227"/>
      <c r="BO217" s="226"/>
      <c r="BP217" s="226"/>
      <c r="BQ217" s="226"/>
      <c r="BR217" s="226"/>
      <c r="BS217" s="226"/>
      <c r="BT217" s="227"/>
      <c r="BU217" s="226"/>
      <c r="BV217" s="226"/>
      <c r="BW217" s="226"/>
      <c r="BX217" s="226"/>
      <c r="BY217" s="226"/>
      <c r="BZ217" s="227"/>
      <c r="CA217" s="226"/>
      <c r="CB217" s="226"/>
      <c r="CC217" s="226"/>
      <c r="CD217" s="226"/>
      <c r="CE217" s="226"/>
      <c r="CF217" s="227"/>
      <c r="CG217" s="226"/>
      <c r="CH217" s="226"/>
      <c r="CI217" s="226"/>
      <c r="CJ217" s="212">
        <f>+L217-BJ217</f>
        <v>0</v>
      </c>
    </row>
    <row r="218" spans="1:88" ht="13.5" customHeight="1">
      <c r="A218" s="217">
        <v>209</v>
      </c>
      <c r="B218" s="217" t="s">
        <v>3570</v>
      </c>
      <c r="C218" s="217" t="s">
        <v>3571</v>
      </c>
      <c r="D218" s="218" t="s">
        <v>2588</v>
      </c>
      <c r="E218" s="217" t="s">
        <v>3549</v>
      </c>
      <c r="F218" s="217" t="s">
        <v>3235</v>
      </c>
      <c r="G218" s="218" t="s">
        <v>2753</v>
      </c>
      <c r="H218" s="220">
        <v>4416</v>
      </c>
      <c r="I218" s="217" t="s">
        <v>702</v>
      </c>
      <c r="J218" s="217">
        <v>1</v>
      </c>
      <c r="K218" s="217"/>
      <c r="L218" s="217">
        <v>1</v>
      </c>
      <c r="M218" s="220">
        <v>353.1</v>
      </c>
      <c r="N218" s="220">
        <v>353.1</v>
      </c>
      <c r="O218" s="217" t="s">
        <v>674</v>
      </c>
      <c r="P218" s="217" t="s">
        <v>13</v>
      </c>
      <c r="Q218" s="217" t="s">
        <v>786</v>
      </c>
      <c r="R218" s="217"/>
      <c r="S218" s="217"/>
      <c r="T218" s="21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7">
        <f t="shared" ca="1" si="88"/>
        <v>1</v>
      </c>
      <c r="V218" s="217">
        <f t="shared" ca="1" si="89"/>
        <v>0</v>
      </c>
      <c r="W218" s="217"/>
      <c r="X218" s="217"/>
      <c r="Y218" s="217"/>
      <c r="Z218" s="217"/>
      <c r="AA218" s="217"/>
      <c r="AB218" s="221"/>
      <c r="AC218" s="220">
        <v>15.068</v>
      </c>
      <c r="AD218" s="217"/>
      <c r="AE218" s="220"/>
      <c r="AF218" s="220"/>
      <c r="AG218" s="223"/>
      <c r="AH218" s="223"/>
      <c r="AI218" s="223"/>
      <c r="AJ218" s="224" t="s">
        <v>677</v>
      </c>
      <c r="AK218" s="223"/>
      <c r="AL218" s="225"/>
      <c r="AM218" s="223"/>
      <c r="AN218" s="223"/>
      <c r="AO218" s="223"/>
      <c r="AP218" s="223"/>
      <c r="AQ218" s="223"/>
      <c r="AR218" s="223"/>
      <c r="AS218" s="223"/>
      <c r="AT218" s="223"/>
      <c r="AU218" s="217">
        <v>0</v>
      </c>
      <c r="AV218" s="217">
        <v>1</v>
      </c>
      <c r="AW218" s="217">
        <v>0</v>
      </c>
      <c r="AX218" s="217">
        <v>1</v>
      </c>
      <c r="AY218" s="217">
        <v>0</v>
      </c>
      <c r="AZ218" s="217">
        <v>0</v>
      </c>
      <c r="BA218" s="217">
        <v>0</v>
      </c>
      <c r="BB218" s="217" t="s">
        <v>692</v>
      </c>
      <c r="BC218" s="217"/>
      <c r="BD218" s="217"/>
      <c r="BE218" s="244" t="s">
        <v>3020</v>
      </c>
      <c r="BF218" s="217">
        <v>1</v>
      </c>
      <c r="BG218" s="245">
        <v>46240</v>
      </c>
      <c r="BH218" s="212">
        <f>+L218-BF218</f>
        <v>0</v>
      </c>
      <c r="BI218" s="244" t="s">
        <v>2469</v>
      </c>
      <c r="BJ218" s="217">
        <v>1</v>
      </c>
      <c r="BK218" s="245">
        <v>46240</v>
      </c>
      <c r="BL218" s="226"/>
      <c r="BM218" s="226"/>
      <c r="BN218" s="227"/>
      <c r="BO218" s="226"/>
      <c r="BP218" s="226"/>
      <c r="BQ218" s="226"/>
      <c r="BR218" s="226"/>
      <c r="BS218" s="226"/>
      <c r="BT218" s="227"/>
      <c r="BU218" s="226"/>
      <c r="BV218" s="226"/>
      <c r="BW218" s="226"/>
      <c r="BX218" s="226"/>
      <c r="BY218" s="226"/>
      <c r="BZ218" s="227"/>
      <c r="CA218" s="226"/>
      <c r="CB218" s="226"/>
      <c r="CC218" s="226"/>
      <c r="CD218" s="226"/>
      <c r="CE218" s="226"/>
      <c r="CF218" s="227"/>
      <c r="CG218" s="226"/>
      <c r="CH218" s="226"/>
      <c r="CI218" s="226"/>
      <c r="CJ218" s="212">
        <f>+L218-BJ218</f>
        <v>0</v>
      </c>
    </row>
    <row r="219" spans="1:88" ht="13.5" customHeight="1">
      <c r="A219" s="217">
        <v>210</v>
      </c>
      <c r="B219" s="217" t="s">
        <v>3570</v>
      </c>
      <c r="C219" s="217" t="s">
        <v>3571</v>
      </c>
      <c r="D219" s="218" t="s">
        <v>2588</v>
      </c>
      <c r="E219" s="217" t="s">
        <v>3535</v>
      </c>
      <c r="F219" s="217" t="s">
        <v>3236</v>
      </c>
      <c r="G219" s="218" t="s">
        <v>2755</v>
      </c>
      <c r="H219" s="220">
        <v>4416</v>
      </c>
      <c r="I219" s="217" t="s">
        <v>702</v>
      </c>
      <c r="J219" s="217">
        <v>2</v>
      </c>
      <c r="K219" s="217"/>
      <c r="L219" s="217">
        <v>2</v>
      </c>
      <c r="M219" s="220">
        <v>415.4</v>
      </c>
      <c r="N219" s="220">
        <v>830.8</v>
      </c>
      <c r="O219" s="217" t="s">
        <v>674</v>
      </c>
      <c r="P219" s="217" t="s">
        <v>13</v>
      </c>
      <c r="Q219" s="217" t="s">
        <v>786</v>
      </c>
      <c r="R219" s="217"/>
      <c r="S219" s="217"/>
      <c r="T219" s="21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7">
        <f t="shared" ca="1" si="88"/>
        <v>2</v>
      </c>
      <c r="V219" s="217">
        <f t="shared" ca="1" si="89"/>
        <v>0</v>
      </c>
      <c r="W219" s="217"/>
      <c r="X219" s="217"/>
      <c r="Y219" s="217"/>
      <c r="Z219" s="217"/>
      <c r="AA219" s="217"/>
      <c r="AB219" s="221"/>
      <c r="AC219" s="220">
        <v>35.433</v>
      </c>
      <c r="AD219" s="217"/>
      <c r="AE219" s="220"/>
      <c r="AF219" s="220"/>
      <c r="AG219" s="223"/>
      <c r="AH219" s="223"/>
      <c r="AI219" s="223"/>
      <c r="AJ219" s="224" t="s">
        <v>677</v>
      </c>
      <c r="AK219" s="223"/>
      <c r="AL219" s="225"/>
      <c r="AM219" s="223"/>
      <c r="AN219" s="223"/>
      <c r="AO219" s="223"/>
      <c r="AP219" s="223"/>
      <c r="AQ219" s="223"/>
      <c r="AR219" s="223"/>
      <c r="AS219" s="223"/>
      <c r="AT219" s="223"/>
      <c r="AU219" s="217">
        <v>0</v>
      </c>
      <c r="AV219" s="217">
        <v>1</v>
      </c>
      <c r="AW219" s="217">
        <v>0</v>
      </c>
      <c r="AX219" s="217">
        <v>1</v>
      </c>
      <c r="AY219" s="217">
        <v>0</v>
      </c>
      <c r="AZ219" s="217">
        <v>0</v>
      </c>
      <c r="BA219" s="217">
        <v>0</v>
      </c>
      <c r="BB219" s="217" t="s">
        <v>692</v>
      </c>
      <c r="BC219" s="217"/>
      <c r="BD219" s="217"/>
      <c r="BE219" s="244" t="s">
        <v>3020</v>
      </c>
      <c r="BF219" s="217">
        <v>2</v>
      </c>
      <c r="BG219" s="245">
        <v>46240</v>
      </c>
      <c r="BH219" s="212">
        <f>+L219-BF219</f>
        <v>0</v>
      </c>
      <c r="BI219" s="244" t="s">
        <v>2469</v>
      </c>
      <c r="BJ219" s="217">
        <v>2</v>
      </c>
      <c r="BK219" s="245">
        <v>46240</v>
      </c>
      <c r="BL219" s="226"/>
      <c r="BM219" s="226"/>
      <c r="BN219" s="227"/>
      <c r="BO219" s="226"/>
      <c r="BP219" s="226"/>
      <c r="BQ219" s="226"/>
      <c r="BR219" s="226"/>
      <c r="BS219" s="226"/>
      <c r="BT219" s="227"/>
      <c r="BU219" s="226"/>
      <c r="BV219" s="226"/>
      <c r="BW219" s="226"/>
      <c r="BX219" s="226"/>
      <c r="BY219" s="226"/>
      <c r="BZ219" s="227"/>
      <c r="CA219" s="226"/>
      <c r="CB219" s="226"/>
      <c r="CC219" s="226"/>
      <c r="CD219" s="226"/>
      <c r="CE219" s="226"/>
      <c r="CF219" s="227"/>
      <c r="CG219" s="226"/>
      <c r="CH219" s="226"/>
      <c r="CI219" s="226"/>
      <c r="CJ219" s="212">
        <f>+L219-BJ219</f>
        <v>0</v>
      </c>
    </row>
    <row r="220" spans="1:88" ht="13.5" customHeight="1">
      <c r="A220" s="217">
        <v>211</v>
      </c>
      <c r="B220" s="217" t="s">
        <v>3570</v>
      </c>
      <c r="C220" s="217" t="s">
        <v>3571</v>
      </c>
      <c r="D220" s="218" t="s">
        <v>2588</v>
      </c>
      <c r="E220" s="217" t="s">
        <v>3550</v>
      </c>
      <c r="F220" s="217" t="s">
        <v>3237</v>
      </c>
      <c r="G220" s="218" t="s">
        <v>2757</v>
      </c>
      <c r="H220" s="220">
        <v>4416</v>
      </c>
      <c r="I220" s="217" t="s">
        <v>702</v>
      </c>
      <c r="J220" s="217">
        <v>1</v>
      </c>
      <c r="K220" s="217"/>
      <c r="L220" s="217">
        <v>1</v>
      </c>
      <c r="M220" s="220">
        <v>277.60000000000002</v>
      </c>
      <c r="N220" s="220">
        <v>277.60000000000002</v>
      </c>
      <c r="O220" s="217" t="s">
        <v>674</v>
      </c>
      <c r="P220" s="217" t="s">
        <v>13</v>
      </c>
      <c r="Q220" s="217" t="s">
        <v>786</v>
      </c>
      <c r="R220" s="217"/>
      <c r="S220" s="217"/>
      <c r="T220" s="21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7">
        <f t="shared" ca="1" si="88"/>
        <v>1</v>
      </c>
      <c r="V220" s="217">
        <f t="shared" ca="1" si="89"/>
        <v>0</v>
      </c>
      <c r="W220" s="217"/>
      <c r="X220" s="217"/>
      <c r="Y220" s="217"/>
      <c r="Z220" s="217"/>
      <c r="AA220" s="217"/>
      <c r="AB220" s="221"/>
      <c r="AC220" s="220">
        <v>11.853999999999999</v>
      </c>
      <c r="AD220" s="217"/>
      <c r="AE220" s="220"/>
      <c r="AF220" s="220"/>
      <c r="AG220" s="223"/>
      <c r="AH220" s="223"/>
      <c r="AI220" s="223"/>
      <c r="AJ220" s="224" t="s">
        <v>677</v>
      </c>
      <c r="AK220" s="223"/>
      <c r="AL220" s="225"/>
      <c r="AM220" s="223"/>
      <c r="AN220" s="223"/>
      <c r="AO220" s="223"/>
      <c r="AP220" s="223"/>
      <c r="AQ220" s="223"/>
      <c r="AR220" s="223"/>
      <c r="AS220" s="223"/>
      <c r="AT220" s="223"/>
      <c r="AU220" s="217">
        <v>0</v>
      </c>
      <c r="AV220" s="217">
        <v>1</v>
      </c>
      <c r="AW220" s="217">
        <v>0</v>
      </c>
      <c r="AX220" s="217">
        <v>1</v>
      </c>
      <c r="AY220" s="217">
        <v>0</v>
      </c>
      <c r="AZ220" s="217">
        <v>0</v>
      </c>
      <c r="BA220" s="217">
        <v>0</v>
      </c>
      <c r="BB220" s="217" t="s">
        <v>692</v>
      </c>
      <c r="BC220" s="217"/>
      <c r="BD220" s="217"/>
      <c r="BE220" s="244" t="s">
        <v>3020</v>
      </c>
      <c r="BF220" s="217">
        <v>1</v>
      </c>
      <c r="BG220" s="245">
        <v>46240</v>
      </c>
      <c r="BH220" s="212">
        <f>+L220-BF220</f>
        <v>0</v>
      </c>
      <c r="BI220" s="244" t="s">
        <v>2469</v>
      </c>
      <c r="BJ220" s="217">
        <v>1</v>
      </c>
      <c r="BK220" s="245">
        <v>46240</v>
      </c>
      <c r="BL220" s="226"/>
      <c r="BM220" s="226"/>
      <c r="BN220" s="227"/>
      <c r="BO220" s="226"/>
      <c r="BP220" s="226"/>
      <c r="BQ220" s="226"/>
      <c r="BR220" s="226"/>
      <c r="BS220" s="226"/>
      <c r="BT220" s="227"/>
      <c r="BU220" s="226"/>
      <c r="BV220" s="226"/>
      <c r="BW220" s="226"/>
      <c r="BX220" s="226"/>
      <c r="BY220" s="226"/>
      <c r="BZ220" s="227"/>
      <c r="CA220" s="226"/>
      <c r="CB220" s="226"/>
      <c r="CC220" s="226"/>
      <c r="CD220" s="226"/>
      <c r="CE220" s="226"/>
      <c r="CF220" s="227"/>
      <c r="CG220" s="226"/>
      <c r="CH220" s="226"/>
      <c r="CI220" s="226"/>
      <c r="CJ220" s="212">
        <f>+L220-BJ220</f>
        <v>0</v>
      </c>
    </row>
    <row r="221" spans="1:88" ht="13.5" customHeight="1">
      <c r="A221" s="214">
        <v>212</v>
      </c>
      <c r="B221" s="214" t="s">
        <v>3572</v>
      </c>
      <c r="C221" s="214" t="s">
        <v>3573</v>
      </c>
      <c r="D221" s="215" t="s">
        <v>2588</v>
      </c>
      <c r="E221" s="214"/>
      <c r="F221" s="214"/>
      <c r="G221" s="215" t="s">
        <v>3574</v>
      </c>
      <c r="H221" s="214"/>
      <c r="I221" s="214"/>
      <c r="J221" s="214"/>
      <c r="K221" s="214">
        <v>1</v>
      </c>
      <c r="L221" s="214"/>
      <c r="M221" s="216">
        <v>2914.4</v>
      </c>
      <c r="N221" s="216">
        <v>2914.4</v>
      </c>
      <c r="O221" s="214" t="s">
        <v>674</v>
      </c>
      <c r="P221" s="214"/>
      <c r="Q221" s="214"/>
      <c r="R221" s="214" t="s">
        <v>3951</v>
      </c>
      <c r="S221" s="214"/>
      <c r="T221" s="214"/>
      <c r="U221" s="214"/>
      <c r="V221" s="214"/>
      <c r="W221" s="214">
        <f ca="1">_xlfn.MINIFS(V:V,C:C,C221,AE:AE,"",AB:AB,"")</f>
        <v>0</v>
      </c>
      <c r="X221" s="214">
        <f ca="1">SUMIFS(T:T,C:C,C221,AE:AE,"")/SUMIFS(L:L,C:C,C221,AE:AE,"",AB:AB,"")</f>
        <v>0.30303030303030304</v>
      </c>
      <c r="Y221" s="214"/>
      <c r="Z221" s="214"/>
      <c r="AA221" s="214"/>
      <c r="AB221" s="216"/>
      <c r="AC221" s="216">
        <v>103.98</v>
      </c>
      <c r="AD221" s="214"/>
      <c r="AE221" s="214" t="s">
        <v>675</v>
      </c>
      <c r="AF221" s="214" t="s">
        <v>676</v>
      </c>
      <c r="AG221" s="214"/>
      <c r="AH221" s="214"/>
      <c r="AI221" s="214"/>
      <c r="AJ221" s="214" t="s">
        <v>677</v>
      </c>
      <c r="AK221" s="214"/>
      <c r="AL221" s="229" t="s">
        <v>698</v>
      </c>
      <c r="AM221" s="214"/>
      <c r="AN221" s="214"/>
      <c r="AO221" s="214"/>
      <c r="AP221" s="214"/>
      <c r="AQ221" s="214"/>
      <c r="AR221" s="214"/>
      <c r="AS221" s="214"/>
      <c r="AT221" s="214"/>
      <c r="AU221" s="214"/>
      <c r="AV221" s="214"/>
      <c r="AW221" s="214"/>
      <c r="AX221" s="214"/>
      <c r="AY221" s="214"/>
      <c r="AZ221" s="214"/>
      <c r="BA221" s="214"/>
      <c r="BB221" s="214" t="s">
        <v>692</v>
      </c>
      <c r="BC221" s="214"/>
      <c r="BD221" s="214"/>
      <c r="BE221" s="214"/>
      <c r="BF221" s="214"/>
      <c r="BG221" s="214"/>
      <c r="BH221" s="214"/>
      <c r="BI221" s="214"/>
      <c r="BJ221" s="214"/>
      <c r="BK221" s="214"/>
      <c r="BL221" s="214"/>
      <c r="BM221" s="214"/>
      <c r="BN221" s="214"/>
      <c r="BO221" s="214"/>
      <c r="BP221" s="214"/>
      <c r="BQ221" s="214"/>
      <c r="BR221" s="214"/>
      <c r="BS221" s="214"/>
      <c r="BT221" s="214"/>
      <c r="BU221" s="214"/>
      <c r="BV221" s="214"/>
      <c r="BW221" s="214"/>
      <c r="BX221" s="214"/>
      <c r="BY221" s="214"/>
      <c r="BZ221" s="214"/>
      <c r="CA221" s="214"/>
      <c r="CB221" s="214"/>
      <c r="CC221" s="214"/>
      <c r="CD221" s="214"/>
      <c r="CE221" s="214"/>
      <c r="CF221" s="214"/>
      <c r="CG221" s="214"/>
      <c r="CH221" s="214"/>
      <c r="CI221" s="214"/>
      <c r="CJ221" s="214"/>
    </row>
    <row r="222" spans="1:88" ht="13.5" customHeight="1">
      <c r="A222" s="217">
        <v>213</v>
      </c>
      <c r="B222" s="217" t="s">
        <v>3572</v>
      </c>
      <c r="C222" s="217" t="s">
        <v>3573</v>
      </c>
      <c r="D222" s="218" t="s">
        <v>2487</v>
      </c>
      <c r="E222" s="217" t="s">
        <v>3441</v>
      </c>
      <c r="F222" s="217" t="s">
        <v>3286</v>
      </c>
      <c r="G222" s="218" t="s">
        <v>2476</v>
      </c>
      <c r="H222" s="220">
        <v>3923</v>
      </c>
      <c r="I222" s="217" t="s">
        <v>702</v>
      </c>
      <c r="J222" s="217">
        <v>3</v>
      </c>
      <c r="K222" s="217"/>
      <c r="L222" s="217">
        <v>3</v>
      </c>
      <c r="M222" s="220">
        <v>154.6</v>
      </c>
      <c r="N222" s="220">
        <v>463.9</v>
      </c>
      <c r="O222" s="217" t="s">
        <v>674</v>
      </c>
      <c r="P222" s="217" t="s">
        <v>11</v>
      </c>
      <c r="Q222" s="217" t="s">
        <v>786</v>
      </c>
      <c r="R222" s="217"/>
      <c r="S222" s="217"/>
      <c r="T222" s="21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7">
        <f t="shared" ref="U222:U244" ca="1" si="90">+L222-T222</f>
        <v>3</v>
      </c>
      <c r="V222" s="217">
        <f t="shared" ref="V222:V244" ca="1" si="91">ROUNDDOWN(T222/J222,0)</f>
        <v>0</v>
      </c>
      <c r="W222" s="217"/>
      <c r="X222" s="217"/>
      <c r="Y222" s="217"/>
      <c r="Z222" s="217"/>
      <c r="AA222" s="217"/>
      <c r="AB222" s="221"/>
      <c r="AC222" s="220">
        <v>8.0519999999999996</v>
      </c>
      <c r="AD222" s="217"/>
      <c r="AE222" s="220"/>
      <c r="AF222" s="220"/>
      <c r="AG222" s="223"/>
      <c r="AH222" s="223"/>
      <c r="AI222" s="223"/>
      <c r="AJ222" s="224" t="s">
        <v>677</v>
      </c>
      <c r="AK222" s="223"/>
      <c r="AL222" s="225"/>
      <c r="AM222" s="223"/>
      <c r="AN222" s="223"/>
      <c r="AO222" s="223"/>
      <c r="AP222" s="223"/>
      <c r="AQ222" s="223"/>
      <c r="AR222" s="223"/>
      <c r="AS222" s="223"/>
      <c r="AT222" s="223"/>
      <c r="AU222" s="217">
        <v>0</v>
      </c>
      <c r="AV222" s="217">
        <v>1</v>
      </c>
      <c r="AW222" s="217">
        <v>0</v>
      </c>
      <c r="AX222" s="217">
        <v>0</v>
      </c>
      <c r="AY222" s="217">
        <v>0</v>
      </c>
      <c r="AZ222" s="217">
        <v>0</v>
      </c>
      <c r="BA222" s="217">
        <v>0</v>
      </c>
      <c r="BB222" s="217" t="s">
        <v>692</v>
      </c>
      <c r="BC222" s="217"/>
      <c r="BD222" s="217"/>
      <c r="BE222" s="212" t="s">
        <v>3026</v>
      </c>
      <c r="BF222" s="217">
        <v>3</v>
      </c>
      <c r="BG222" s="230">
        <v>46240</v>
      </c>
      <c r="BH222" s="212">
        <f t="shared" ref="BH222:BH229" si="92">+L222-BF222</f>
        <v>0</v>
      </c>
      <c r="BI222" s="212" t="s">
        <v>2478</v>
      </c>
      <c r="BJ222" s="217">
        <v>3</v>
      </c>
      <c r="BK222" s="231">
        <v>46240</v>
      </c>
      <c r="BL222" s="226"/>
      <c r="BM222" s="226"/>
      <c r="BN222" s="227"/>
      <c r="BO222" s="226"/>
      <c r="BP222" s="226"/>
      <c r="BQ222" s="226"/>
      <c r="BR222" s="226"/>
      <c r="BS222" s="226"/>
      <c r="BT222" s="227"/>
      <c r="BU222" s="226"/>
      <c r="BV222" s="226"/>
      <c r="BW222" s="226"/>
      <c r="BX222" s="226"/>
      <c r="BY222" s="226"/>
      <c r="BZ222" s="227"/>
      <c r="CA222" s="226"/>
      <c r="CB222" s="226"/>
      <c r="CC222" s="226"/>
      <c r="CD222" s="226"/>
      <c r="CE222" s="226"/>
      <c r="CF222" s="227"/>
      <c r="CG222" s="226"/>
      <c r="CH222" s="226"/>
      <c r="CI222" s="226"/>
      <c r="CJ222" s="212">
        <f t="shared" ref="CJ222:CJ229" si="93">+L222-BJ222</f>
        <v>0</v>
      </c>
    </row>
    <row r="223" spans="1:88" ht="13.5" customHeight="1">
      <c r="A223" s="217">
        <v>214</v>
      </c>
      <c r="B223" s="217" t="s">
        <v>3572</v>
      </c>
      <c r="C223" s="217" t="s">
        <v>3573</v>
      </c>
      <c r="D223" s="218" t="s">
        <v>2487</v>
      </c>
      <c r="E223" s="217" t="s">
        <v>3575</v>
      </c>
      <c r="F223" s="217" t="s">
        <v>3285</v>
      </c>
      <c r="G223" s="218" t="s">
        <v>2486</v>
      </c>
      <c r="H223" s="220">
        <v>3922</v>
      </c>
      <c r="I223" s="217" t="s">
        <v>702</v>
      </c>
      <c r="J223" s="217">
        <v>1</v>
      </c>
      <c r="K223" s="217"/>
      <c r="L223" s="217">
        <v>1</v>
      </c>
      <c r="M223" s="220">
        <v>70</v>
      </c>
      <c r="N223" s="220">
        <v>70</v>
      </c>
      <c r="O223" s="217" t="s">
        <v>674</v>
      </c>
      <c r="P223" s="217" t="s">
        <v>11</v>
      </c>
      <c r="Q223" s="217" t="s">
        <v>786</v>
      </c>
      <c r="R223" s="217"/>
      <c r="S223" s="217"/>
      <c r="T223" s="217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7">
        <f t="shared" ca="1" si="90"/>
        <v>1</v>
      </c>
      <c r="V223" s="217">
        <f t="shared" ca="1" si="91"/>
        <v>0</v>
      </c>
      <c r="W223" s="217"/>
      <c r="X223" s="217"/>
      <c r="Y223" s="217"/>
      <c r="Z223" s="217"/>
      <c r="AA223" s="217"/>
      <c r="AB223" s="221"/>
      <c r="AC223" s="220">
        <v>1.9990000000000001</v>
      </c>
      <c r="AD223" s="217"/>
      <c r="AE223" s="220"/>
      <c r="AF223" s="220"/>
      <c r="AG223" s="223"/>
      <c r="AH223" s="223"/>
      <c r="AI223" s="223"/>
      <c r="AJ223" s="224" t="s">
        <v>677</v>
      </c>
      <c r="AK223" s="223"/>
      <c r="AL223" s="225"/>
      <c r="AM223" s="223"/>
      <c r="AN223" s="223"/>
      <c r="AO223" s="223"/>
      <c r="AP223" s="223"/>
      <c r="AQ223" s="223"/>
      <c r="AR223" s="223"/>
      <c r="AS223" s="223"/>
      <c r="AT223" s="223"/>
      <c r="AU223" s="217">
        <v>0</v>
      </c>
      <c r="AV223" s="217">
        <v>1</v>
      </c>
      <c r="AW223" s="217">
        <v>0</v>
      </c>
      <c r="AX223" s="217">
        <v>0</v>
      </c>
      <c r="AY223" s="217">
        <v>0</v>
      </c>
      <c r="AZ223" s="217">
        <v>0</v>
      </c>
      <c r="BA223" s="217">
        <v>0</v>
      </c>
      <c r="BB223" s="217" t="s">
        <v>692</v>
      </c>
      <c r="BC223" s="217"/>
      <c r="BD223" s="217"/>
      <c r="BE223" s="212" t="s">
        <v>3033</v>
      </c>
      <c r="BF223" s="217">
        <v>1</v>
      </c>
      <c r="BG223" s="230">
        <v>46240</v>
      </c>
      <c r="BH223" s="212">
        <f t="shared" si="92"/>
        <v>0</v>
      </c>
      <c r="BI223" s="212" t="s">
        <v>2488</v>
      </c>
      <c r="BJ223" s="217">
        <v>1</v>
      </c>
      <c r="BK223" s="231">
        <v>46240</v>
      </c>
      <c r="BL223" s="226"/>
      <c r="BM223" s="226"/>
      <c r="BN223" s="227"/>
      <c r="BO223" s="226"/>
      <c r="BP223" s="226"/>
      <c r="BQ223" s="226"/>
      <c r="BR223" s="226"/>
      <c r="BS223" s="226"/>
      <c r="BT223" s="227"/>
      <c r="BU223" s="226"/>
      <c r="BV223" s="226"/>
      <c r="BW223" s="226"/>
      <c r="BX223" s="226"/>
      <c r="BY223" s="226"/>
      <c r="BZ223" s="227"/>
      <c r="CA223" s="226"/>
      <c r="CB223" s="226"/>
      <c r="CC223" s="226"/>
      <c r="CD223" s="226"/>
      <c r="CE223" s="226"/>
      <c r="CF223" s="227"/>
      <c r="CG223" s="226"/>
      <c r="CH223" s="226"/>
      <c r="CI223" s="226"/>
      <c r="CJ223" s="212">
        <f t="shared" si="93"/>
        <v>0</v>
      </c>
    </row>
    <row r="224" spans="1:88" ht="13.5" customHeight="1">
      <c r="A224" s="217">
        <v>215</v>
      </c>
      <c r="B224" s="217" t="s">
        <v>3572</v>
      </c>
      <c r="C224" s="217" t="s">
        <v>3573</v>
      </c>
      <c r="D224" s="218" t="s">
        <v>2487</v>
      </c>
      <c r="E224" s="217" t="s">
        <v>3576</v>
      </c>
      <c r="F224" s="217" t="s">
        <v>3287</v>
      </c>
      <c r="G224" s="218" t="s">
        <v>732</v>
      </c>
      <c r="H224" s="220">
        <v>3921</v>
      </c>
      <c r="I224" s="217" t="s">
        <v>702</v>
      </c>
      <c r="J224" s="217">
        <v>1</v>
      </c>
      <c r="K224" s="217"/>
      <c r="L224" s="217">
        <v>1</v>
      </c>
      <c r="M224" s="220">
        <v>95.8</v>
      </c>
      <c r="N224" s="220">
        <v>95.8</v>
      </c>
      <c r="O224" s="217" t="s">
        <v>674</v>
      </c>
      <c r="P224" s="217" t="s">
        <v>11</v>
      </c>
      <c r="Q224" s="217" t="s">
        <v>786</v>
      </c>
      <c r="R224" s="217"/>
      <c r="S224" s="217"/>
      <c r="T224" s="21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7">
        <f t="shared" ca="1" si="90"/>
        <v>1</v>
      </c>
      <c r="V224" s="217">
        <f t="shared" ca="1" si="91"/>
        <v>0</v>
      </c>
      <c r="W224" s="217"/>
      <c r="X224" s="217"/>
      <c r="Y224" s="217"/>
      <c r="Z224" s="217"/>
      <c r="AA224" s="217"/>
      <c r="AB224" s="221"/>
      <c r="AC224" s="220">
        <v>2.738</v>
      </c>
      <c r="AD224" s="217"/>
      <c r="AE224" s="220"/>
      <c r="AF224" s="220"/>
      <c r="AG224" s="223"/>
      <c r="AH224" s="223"/>
      <c r="AI224" s="223"/>
      <c r="AJ224" s="224" t="s">
        <v>677</v>
      </c>
      <c r="AK224" s="223"/>
      <c r="AL224" s="225"/>
      <c r="AM224" s="223"/>
      <c r="AN224" s="223"/>
      <c r="AO224" s="223"/>
      <c r="AP224" s="223"/>
      <c r="AQ224" s="223"/>
      <c r="AR224" s="223"/>
      <c r="AS224" s="223"/>
      <c r="AT224" s="223"/>
      <c r="AU224" s="217">
        <v>0</v>
      </c>
      <c r="AV224" s="217">
        <v>1</v>
      </c>
      <c r="AW224" s="217">
        <v>0</v>
      </c>
      <c r="AX224" s="217">
        <v>0</v>
      </c>
      <c r="AY224" s="217">
        <v>0</v>
      </c>
      <c r="AZ224" s="217">
        <v>0</v>
      </c>
      <c r="BA224" s="217">
        <v>0</v>
      </c>
      <c r="BB224" s="217" t="s">
        <v>692</v>
      </c>
      <c r="BC224" s="217"/>
      <c r="BD224" s="217"/>
      <c r="BE224" s="212" t="s">
        <v>3037</v>
      </c>
      <c r="BF224" s="217">
        <v>1</v>
      </c>
      <c r="BG224" s="230">
        <v>46240</v>
      </c>
      <c r="BH224" s="212">
        <f t="shared" si="92"/>
        <v>0</v>
      </c>
      <c r="BI224" s="212" t="s">
        <v>2493</v>
      </c>
      <c r="BJ224" s="217">
        <v>1</v>
      </c>
      <c r="BK224" s="231">
        <v>46240</v>
      </c>
      <c r="BL224" s="226"/>
      <c r="BM224" s="226"/>
      <c r="BN224" s="227"/>
      <c r="BO224" s="226"/>
      <c r="BP224" s="226"/>
      <c r="BQ224" s="226"/>
      <c r="BR224" s="226"/>
      <c r="BS224" s="226"/>
      <c r="BT224" s="227"/>
      <c r="BU224" s="226"/>
      <c r="BV224" s="226"/>
      <c r="BW224" s="226"/>
      <c r="BX224" s="226"/>
      <c r="BY224" s="226"/>
      <c r="BZ224" s="227"/>
      <c r="CA224" s="226"/>
      <c r="CB224" s="226"/>
      <c r="CC224" s="226"/>
      <c r="CD224" s="226"/>
      <c r="CE224" s="226"/>
      <c r="CF224" s="227"/>
      <c r="CG224" s="226"/>
      <c r="CH224" s="226"/>
      <c r="CI224" s="226"/>
      <c r="CJ224" s="212">
        <f t="shared" si="93"/>
        <v>0</v>
      </c>
    </row>
    <row r="225" spans="1:88" ht="13.5" customHeight="1">
      <c r="A225" s="217">
        <v>216</v>
      </c>
      <c r="B225" s="217" t="s">
        <v>3572</v>
      </c>
      <c r="C225" s="217" t="s">
        <v>3573</v>
      </c>
      <c r="D225" s="218" t="s">
        <v>2819</v>
      </c>
      <c r="E225" s="217" t="s">
        <v>736</v>
      </c>
      <c r="F225" s="217" t="s">
        <v>3288</v>
      </c>
      <c r="G225" s="218" t="s">
        <v>2818</v>
      </c>
      <c r="H225" s="220">
        <v>242</v>
      </c>
      <c r="I225" s="217" t="s">
        <v>738</v>
      </c>
      <c r="J225" s="217">
        <v>1</v>
      </c>
      <c r="K225" s="217"/>
      <c r="L225" s="217">
        <v>1</v>
      </c>
      <c r="M225" s="220">
        <v>6.7</v>
      </c>
      <c r="N225" s="220">
        <v>6.7</v>
      </c>
      <c r="O225" s="217" t="s">
        <v>674</v>
      </c>
      <c r="P225" s="217" t="s">
        <v>11</v>
      </c>
      <c r="Q225" s="217" t="s">
        <v>703</v>
      </c>
      <c r="R225" s="217"/>
      <c r="S225" s="217"/>
      <c r="T225" s="21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217">
        <f t="shared" ca="1" si="90"/>
        <v>0</v>
      </c>
      <c r="V225" s="217">
        <f t="shared" ca="1" si="91"/>
        <v>1</v>
      </c>
      <c r="W225" s="217"/>
      <c r="X225" s="217"/>
      <c r="Y225" s="217"/>
      <c r="Z225" s="217"/>
      <c r="AA225" s="217"/>
      <c r="AB225" s="221"/>
      <c r="AC225" s="220">
        <v>0.13100000000000001</v>
      </c>
      <c r="AD225" s="217"/>
      <c r="AE225" s="220"/>
      <c r="AF225" s="220"/>
      <c r="AG225" s="223"/>
      <c r="AH225" s="223"/>
      <c r="AI225" s="223"/>
      <c r="AJ225" s="224" t="s">
        <v>677</v>
      </c>
      <c r="AK225" s="223"/>
      <c r="AL225" s="225"/>
      <c r="AM225" s="223"/>
      <c r="AN225" s="223"/>
      <c r="AO225" s="223"/>
      <c r="AP225" s="223"/>
      <c r="AQ225" s="223"/>
      <c r="AR225" s="223"/>
      <c r="AS225" s="223"/>
      <c r="AT225" s="223"/>
      <c r="AU225" s="217">
        <v>0</v>
      </c>
      <c r="AV225" s="217">
        <v>0</v>
      </c>
      <c r="AW225" s="217">
        <v>0</v>
      </c>
      <c r="AX225" s="217">
        <v>0</v>
      </c>
      <c r="AY225" s="217">
        <v>0</v>
      </c>
      <c r="AZ225" s="217">
        <v>0</v>
      </c>
      <c r="BA225" s="217">
        <v>0</v>
      </c>
      <c r="BB225" s="217" t="s">
        <v>692</v>
      </c>
      <c r="BC225" s="217"/>
      <c r="BD225" s="217"/>
      <c r="BE225" s="212" t="s">
        <v>3289</v>
      </c>
      <c r="BF225" s="217">
        <v>1</v>
      </c>
      <c r="BG225" s="230">
        <v>46240</v>
      </c>
      <c r="BH225" s="212">
        <f t="shared" si="92"/>
        <v>0</v>
      </c>
      <c r="BI225" s="212" t="s">
        <v>2820</v>
      </c>
      <c r="BJ225" s="217">
        <v>1</v>
      </c>
      <c r="BK225" s="231">
        <v>46240</v>
      </c>
      <c r="BL225" s="226"/>
      <c r="BM225" s="226"/>
      <c r="BN225" s="227"/>
      <c r="BO225" s="226"/>
      <c r="BP225" s="226"/>
      <c r="BQ225" s="226"/>
      <c r="BR225" s="226"/>
      <c r="BS225" s="226"/>
      <c r="BT225" s="227"/>
      <c r="BU225" s="226"/>
      <c r="BV225" s="226"/>
      <c r="BW225" s="226"/>
      <c r="BX225" s="226"/>
      <c r="BY225" s="226"/>
      <c r="BZ225" s="227"/>
      <c r="CA225" s="226"/>
      <c r="CB225" s="226"/>
      <c r="CC225" s="226"/>
      <c r="CD225" s="226"/>
      <c r="CE225" s="226"/>
      <c r="CF225" s="227"/>
      <c r="CG225" s="226"/>
      <c r="CH225" s="226"/>
      <c r="CI225" s="226"/>
      <c r="CJ225" s="212">
        <f t="shared" si="93"/>
        <v>0</v>
      </c>
    </row>
    <row r="226" spans="1:88" ht="13.5" customHeight="1">
      <c r="A226" s="217">
        <v>217</v>
      </c>
      <c r="B226" s="217" t="s">
        <v>3572</v>
      </c>
      <c r="C226" s="217" t="s">
        <v>3573</v>
      </c>
      <c r="D226" s="218" t="s">
        <v>2819</v>
      </c>
      <c r="E226" s="217" t="s">
        <v>741</v>
      </c>
      <c r="F226" s="217" t="s">
        <v>3290</v>
      </c>
      <c r="G226" s="248" t="s">
        <v>2818</v>
      </c>
      <c r="H226" s="220">
        <v>242</v>
      </c>
      <c r="I226" s="217" t="s">
        <v>738</v>
      </c>
      <c r="J226" s="217">
        <v>2</v>
      </c>
      <c r="K226" s="217"/>
      <c r="L226" s="217">
        <v>2</v>
      </c>
      <c r="M226" s="220">
        <v>6.7</v>
      </c>
      <c r="N226" s="220">
        <v>13.5</v>
      </c>
      <c r="O226" s="217" t="s">
        <v>674</v>
      </c>
      <c r="P226" s="217" t="s">
        <v>11</v>
      </c>
      <c r="Q226" s="217" t="s">
        <v>703</v>
      </c>
      <c r="R226" s="217"/>
      <c r="S226" s="217"/>
      <c r="T226" s="21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17">
        <f t="shared" ca="1" si="90"/>
        <v>0</v>
      </c>
      <c r="V226" s="217">
        <f t="shared" ca="1" si="91"/>
        <v>1</v>
      </c>
      <c r="W226" s="217"/>
      <c r="X226" s="217"/>
      <c r="Y226" s="217"/>
      <c r="Z226" s="217"/>
      <c r="AA226" s="217"/>
      <c r="AB226" s="221"/>
      <c r="AC226" s="220">
        <v>0.26200000000000001</v>
      </c>
      <c r="AD226" s="217"/>
      <c r="AE226" s="220"/>
      <c r="AF226" s="220"/>
      <c r="AG226" s="223"/>
      <c r="AH226" s="223"/>
      <c r="AI226" s="223"/>
      <c r="AJ226" s="224" t="s">
        <v>677</v>
      </c>
      <c r="AK226" s="223"/>
      <c r="AL226" s="225"/>
      <c r="AM226" s="223"/>
      <c r="AN226" s="223"/>
      <c r="AO226" s="223"/>
      <c r="AP226" s="223"/>
      <c r="AQ226" s="223"/>
      <c r="AR226" s="223"/>
      <c r="AS226" s="223"/>
      <c r="AT226" s="223"/>
      <c r="AU226" s="217">
        <v>0</v>
      </c>
      <c r="AV226" s="217">
        <v>0</v>
      </c>
      <c r="AW226" s="217">
        <v>0</v>
      </c>
      <c r="AX226" s="217">
        <v>0</v>
      </c>
      <c r="AY226" s="217">
        <v>0</v>
      </c>
      <c r="AZ226" s="217">
        <v>0</v>
      </c>
      <c r="BA226" s="217">
        <v>0</v>
      </c>
      <c r="BB226" s="217" t="s">
        <v>692</v>
      </c>
      <c r="BC226" s="217"/>
      <c r="BD226" s="217"/>
      <c r="BE226" s="212" t="s">
        <v>3289</v>
      </c>
      <c r="BF226" s="217">
        <v>2</v>
      </c>
      <c r="BG226" s="230">
        <v>46240</v>
      </c>
      <c r="BH226" s="212">
        <f t="shared" si="92"/>
        <v>0</v>
      </c>
      <c r="BI226" s="212" t="s">
        <v>2820</v>
      </c>
      <c r="BJ226" s="217">
        <v>2</v>
      </c>
      <c r="BK226" s="231">
        <v>46240</v>
      </c>
      <c r="BL226" s="226"/>
      <c r="BM226" s="226"/>
      <c r="BN226" s="227"/>
      <c r="BO226" s="226"/>
      <c r="BP226" s="226"/>
      <c r="BQ226" s="226"/>
      <c r="BR226" s="226"/>
      <c r="BS226" s="226"/>
      <c r="BT226" s="227"/>
      <c r="BU226" s="226"/>
      <c r="BV226" s="226"/>
      <c r="BW226" s="226"/>
      <c r="BX226" s="226"/>
      <c r="BY226" s="226"/>
      <c r="BZ226" s="227"/>
      <c r="CA226" s="226"/>
      <c r="CB226" s="226"/>
      <c r="CC226" s="226"/>
      <c r="CD226" s="226"/>
      <c r="CE226" s="226"/>
      <c r="CF226" s="227"/>
      <c r="CG226" s="226"/>
      <c r="CH226" s="226"/>
      <c r="CI226" s="226"/>
      <c r="CJ226" s="212">
        <f t="shared" si="93"/>
        <v>0</v>
      </c>
    </row>
    <row r="227" spans="1:88" ht="13.5" customHeight="1">
      <c r="A227" s="217">
        <v>218</v>
      </c>
      <c r="B227" s="217" t="s">
        <v>3572</v>
      </c>
      <c r="C227" s="217" t="s">
        <v>3573</v>
      </c>
      <c r="D227" s="218" t="s">
        <v>781</v>
      </c>
      <c r="E227" s="217" t="s">
        <v>948</v>
      </c>
      <c r="F227" s="217" t="s">
        <v>3291</v>
      </c>
      <c r="G227" s="218" t="s">
        <v>2490</v>
      </c>
      <c r="H227" s="220">
        <v>211</v>
      </c>
      <c r="I227" s="217" t="s">
        <v>702</v>
      </c>
      <c r="J227" s="217">
        <v>1</v>
      </c>
      <c r="K227" s="217"/>
      <c r="L227" s="217">
        <v>1</v>
      </c>
      <c r="M227" s="220">
        <v>1.9</v>
      </c>
      <c r="N227" s="220">
        <v>1.9</v>
      </c>
      <c r="O227" s="217" t="s">
        <v>674</v>
      </c>
      <c r="P227" s="217" t="s">
        <v>13</v>
      </c>
      <c r="Q227" s="217" t="s">
        <v>703</v>
      </c>
      <c r="R227" s="217"/>
      <c r="S227" s="217"/>
      <c r="T227" s="21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7">
        <f t="shared" ca="1" si="90"/>
        <v>0</v>
      </c>
      <c r="V227" s="217">
        <f t="shared" ca="1" si="91"/>
        <v>1</v>
      </c>
      <c r="W227" s="217"/>
      <c r="X227" s="217"/>
      <c r="Y227" s="217"/>
      <c r="Z227" s="217"/>
      <c r="AA227" s="217"/>
      <c r="AB227" s="221"/>
      <c r="AC227" s="220">
        <v>5.2999999999999999E-2</v>
      </c>
      <c r="AD227" s="217"/>
      <c r="AE227" s="220"/>
      <c r="AF227" s="220"/>
      <c r="AG227" s="223"/>
      <c r="AH227" s="223"/>
      <c r="AI227" s="223"/>
      <c r="AJ227" s="224" t="s">
        <v>677</v>
      </c>
      <c r="AK227" s="223"/>
      <c r="AL227" s="225"/>
      <c r="AM227" s="223"/>
      <c r="AN227" s="223"/>
      <c r="AO227" s="223"/>
      <c r="AP227" s="223"/>
      <c r="AQ227" s="223"/>
      <c r="AR227" s="223"/>
      <c r="AS227" s="223"/>
      <c r="AT227" s="223"/>
      <c r="AU227" s="217">
        <v>1</v>
      </c>
      <c r="AV227" s="217">
        <v>0</v>
      </c>
      <c r="AW227" s="217">
        <v>0</v>
      </c>
      <c r="AX227" s="217">
        <v>0</v>
      </c>
      <c r="AY227" s="217">
        <v>0</v>
      </c>
      <c r="AZ227" s="217">
        <v>0</v>
      </c>
      <c r="BA227" s="217">
        <v>0</v>
      </c>
      <c r="BB227" s="217" t="s">
        <v>692</v>
      </c>
      <c r="BC227" s="217"/>
      <c r="BD227" s="217"/>
      <c r="BE227" s="212" t="s">
        <v>3035</v>
      </c>
      <c r="BF227" s="217">
        <v>1</v>
      </c>
      <c r="BG227" s="230">
        <v>46240</v>
      </c>
      <c r="BH227" s="212">
        <f t="shared" si="92"/>
        <v>0</v>
      </c>
      <c r="BI227" s="212" t="s">
        <v>2491</v>
      </c>
      <c r="BJ227" s="217">
        <v>1</v>
      </c>
      <c r="BK227" s="231">
        <v>46240</v>
      </c>
      <c r="BL227" s="226"/>
      <c r="BM227" s="226"/>
      <c r="BN227" s="227"/>
      <c r="BO227" s="226"/>
      <c r="BP227" s="226"/>
      <c r="BQ227" s="226"/>
      <c r="BR227" s="226"/>
      <c r="BS227" s="226"/>
      <c r="BT227" s="227"/>
      <c r="BU227" s="226"/>
      <c r="BV227" s="226"/>
      <c r="BW227" s="226"/>
      <c r="BX227" s="226"/>
      <c r="BY227" s="226"/>
      <c r="BZ227" s="227"/>
      <c r="CA227" s="226"/>
      <c r="CB227" s="226"/>
      <c r="CC227" s="226"/>
      <c r="CD227" s="226"/>
      <c r="CE227" s="226"/>
      <c r="CF227" s="227"/>
      <c r="CG227" s="226"/>
      <c r="CH227" s="226"/>
      <c r="CI227" s="226"/>
      <c r="CJ227" s="212">
        <f t="shared" si="93"/>
        <v>0</v>
      </c>
    </row>
    <row r="228" spans="1:88" ht="13.5" customHeight="1">
      <c r="A228" s="217">
        <v>219</v>
      </c>
      <c r="B228" s="217" t="s">
        <v>3572</v>
      </c>
      <c r="C228" s="217" t="s">
        <v>3573</v>
      </c>
      <c r="D228" s="218" t="s">
        <v>781</v>
      </c>
      <c r="E228" s="217" t="s">
        <v>1124</v>
      </c>
      <c r="F228" s="217" t="s">
        <v>3292</v>
      </c>
      <c r="G228" s="218" t="s">
        <v>2495</v>
      </c>
      <c r="H228" s="220">
        <v>184</v>
      </c>
      <c r="I228" s="217" t="s">
        <v>702</v>
      </c>
      <c r="J228" s="217">
        <v>1</v>
      </c>
      <c r="K228" s="217"/>
      <c r="L228" s="217">
        <v>1</v>
      </c>
      <c r="M228" s="220">
        <v>2.1</v>
      </c>
      <c r="N228" s="220">
        <v>2.1</v>
      </c>
      <c r="O228" s="217" t="s">
        <v>674</v>
      </c>
      <c r="P228" s="217" t="s">
        <v>13</v>
      </c>
      <c r="Q228" s="217" t="s">
        <v>703</v>
      </c>
      <c r="R228" s="217"/>
      <c r="S228" s="217"/>
      <c r="T228" s="21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7">
        <f t="shared" ca="1" si="90"/>
        <v>0</v>
      </c>
      <c r="V228" s="217">
        <f t="shared" ca="1" si="91"/>
        <v>1</v>
      </c>
      <c r="W228" s="217"/>
      <c r="X228" s="217"/>
      <c r="Y228" s="217"/>
      <c r="Z228" s="217"/>
      <c r="AA228" s="217"/>
      <c r="AB228" s="221"/>
      <c r="AC228" s="220">
        <v>5.8999999999999997E-2</v>
      </c>
      <c r="AD228" s="217"/>
      <c r="AE228" s="220"/>
      <c r="AF228" s="220"/>
      <c r="AG228" s="223"/>
      <c r="AH228" s="223"/>
      <c r="AI228" s="223"/>
      <c r="AJ228" s="224" t="s">
        <v>677</v>
      </c>
      <c r="AK228" s="223"/>
      <c r="AL228" s="225"/>
      <c r="AM228" s="223"/>
      <c r="AN228" s="223"/>
      <c r="AO228" s="223"/>
      <c r="AP228" s="223"/>
      <c r="AQ228" s="223"/>
      <c r="AR228" s="223"/>
      <c r="AS228" s="223"/>
      <c r="AT228" s="223"/>
      <c r="AU228" s="217">
        <v>1</v>
      </c>
      <c r="AV228" s="217">
        <v>0</v>
      </c>
      <c r="AW228" s="217">
        <v>0</v>
      </c>
      <c r="AX228" s="217">
        <v>0</v>
      </c>
      <c r="AY228" s="217">
        <v>0</v>
      </c>
      <c r="AZ228" s="217">
        <v>0</v>
      </c>
      <c r="BA228" s="217">
        <v>0</v>
      </c>
      <c r="BB228" s="217" t="s">
        <v>692</v>
      </c>
      <c r="BC228" s="217"/>
      <c r="BD228" s="217"/>
      <c r="BE228" s="212" t="s">
        <v>3035</v>
      </c>
      <c r="BF228" s="217">
        <v>1</v>
      </c>
      <c r="BG228" s="230">
        <v>46240</v>
      </c>
      <c r="BH228" s="212">
        <f t="shared" si="92"/>
        <v>0</v>
      </c>
      <c r="BI228" s="212" t="s">
        <v>2491</v>
      </c>
      <c r="BJ228" s="217">
        <v>1</v>
      </c>
      <c r="BK228" s="231">
        <v>46240</v>
      </c>
      <c r="BL228" s="226"/>
      <c r="BM228" s="226"/>
      <c r="BN228" s="227"/>
      <c r="BO228" s="226"/>
      <c r="BP228" s="226"/>
      <c r="BQ228" s="226"/>
      <c r="BR228" s="226"/>
      <c r="BS228" s="226"/>
      <c r="BT228" s="227"/>
      <c r="BU228" s="226"/>
      <c r="BV228" s="226"/>
      <c r="BW228" s="226"/>
      <c r="BX228" s="226"/>
      <c r="BY228" s="226"/>
      <c r="BZ228" s="227"/>
      <c r="CA228" s="226"/>
      <c r="CB228" s="226"/>
      <c r="CC228" s="226"/>
      <c r="CD228" s="226"/>
      <c r="CE228" s="226"/>
      <c r="CF228" s="227"/>
      <c r="CG228" s="226"/>
      <c r="CH228" s="226"/>
      <c r="CI228" s="226"/>
      <c r="CJ228" s="212">
        <f t="shared" si="93"/>
        <v>0</v>
      </c>
    </row>
    <row r="229" spans="1:88" ht="13.5" customHeight="1">
      <c r="A229" s="217">
        <v>220</v>
      </c>
      <c r="B229" s="217" t="s">
        <v>3572</v>
      </c>
      <c r="C229" s="217" t="s">
        <v>3573</v>
      </c>
      <c r="D229" s="218" t="s">
        <v>2579</v>
      </c>
      <c r="E229" s="217" t="s">
        <v>789</v>
      </c>
      <c r="F229" s="217" t="s">
        <v>3294</v>
      </c>
      <c r="G229" s="218" t="s">
        <v>2578</v>
      </c>
      <c r="H229" s="220">
        <v>673</v>
      </c>
      <c r="I229" s="217" t="s">
        <v>702</v>
      </c>
      <c r="J229" s="217">
        <v>1</v>
      </c>
      <c r="K229" s="217"/>
      <c r="L229" s="217">
        <v>1</v>
      </c>
      <c r="M229" s="220">
        <v>76.2</v>
      </c>
      <c r="N229" s="220">
        <v>76.2</v>
      </c>
      <c r="O229" s="217" t="s">
        <v>674</v>
      </c>
      <c r="P229" s="217" t="s">
        <v>13</v>
      </c>
      <c r="Q229" s="217" t="s">
        <v>786</v>
      </c>
      <c r="R229" s="217"/>
      <c r="S229" s="217"/>
      <c r="T229" s="21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217">
        <f t="shared" ca="1" si="90"/>
        <v>0</v>
      </c>
      <c r="V229" s="217">
        <f t="shared" ca="1" si="91"/>
        <v>1</v>
      </c>
      <c r="W229" s="217"/>
      <c r="X229" s="217"/>
      <c r="Y229" s="217"/>
      <c r="Z229" s="217"/>
      <c r="AA229" s="217"/>
      <c r="AB229" s="221"/>
      <c r="AC229" s="220">
        <v>0.48</v>
      </c>
      <c r="AD229" s="217"/>
      <c r="AE229" s="220"/>
      <c r="AF229" s="220"/>
      <c r="AG229" s="223"/>
      <c r="AH229" s="223"/>
      <c r="AI229" s="223"/>
      <c r="AJ229" s="224" t="s">
        <v>677</v>
      </c>
      <c r="AK229" s="223"/>
      <c r="AL229" s="225"/>
      <c r="AM229" s="223"/>
      <c r="AN229" s="223"/>
      <c r="AO229" s="223"/>
      <c r="AP229" s="223"/>
      <c r="AQ229" s="223"/>
      <c r="AR229" s="223"/>
      <c r="AS229" s="223"/>
      <c r="AT229" s="223"/>
      <c r="AU229" s="217">
        <v>1</v>
      </c>
      <c r="AV229" s="217">
        <v>0</v>
      </c>
      <c r="AW229" s="217">
        <v>0</v>
      </c>
      <c r="AX229" s="217">
        <v>0</v>
      </c>
      <c r="AY229" s="217">
        <v>1</v>
      </c>
      <c r="AZ229" s="217">
        <v>0</v>
      </c>
      <c r="BA229" s="217">
        <v>0</v>
      </c>
      <c r="BB229" s="217" t="s">
        <v>692</v>
      </c>
      <c r="BC229" s="217"/>
      <c r="BD229" s="217"/>
      <c r="BE229" s="232" t="s">
        <v>3102</v>
      </c>
      <c r="BF229" s="232">
        <v>1</v>
      </c>
      <c r="BG229" s="233">
        <v>46240</v>
      </c>
      <c r="BH229" s="212">
        <f t="shared" si="92"/>
        <v>0</v>
      </c>
      <c r="BI229" s="232" t="s">
        <v>2580</v>
      </c>
      <c r="BJ229" s="232">
        <v>1</v>
      </c>
      <c r="BK229" s="234">
        <v>46240</v>
      </c>
      <c r="BL229" s="226"/>
      <c r="BM229" s="226"/>
      <c r="BN229" s="227"/>
      <c r="BO229" s="226"/>
      <c r="BP229" s="226"/>
      <c r="BQ229" s="226"/>
      <c r="BR229" s="226"/>
      <c r="BS229" s="226"/>
      <c r="BT229" s="227"/>
      <c r="BU229" s="226"/>
      <c r="BV229" s="226"/>
      <c r="BW229" s="226"/>
      <c r="BX229" s="226"/>
      <c r="BY229" s="226"/>
      <c r="BZ229" s="227"/>
      <c r="CA229" s="226"/>
      <c r="CB229" s="226"/>
      <c r="CC229" s="226"/>
      <c r="CD229" s="226"/>
      <c r="CE229" s="226"/>
      <c r="CF229" s="227"/>
      <c r="CG229" s="226"/>
      <c r="CH229" s="226"/>
      <c r="CI229" s="226"/>
      <c r="CJ229" s="212">
        <f t="shared" si="93"/>
        <v>0</v>
      </c>
    </row>
    <row r="230" spans="1:88" ht="13.5" customHeight="1">
      <c r="A230" s="217">
        <v>221</v>
      </c>
      <c r="B230" s="217" t="s">
        <v>3572</v>
      </c>
      <c r="C230" s="217" t="s">
        <v>3573</v>
      </c>
      <c r="D230" s="218" t="s">
        <v>2839</v>
      </c>
      <c r="E230" s="217" t="s">
        <v>1147</v>
      </c>
      <c r="F230" s="217" t="s">
        <v>3301</v>
      </c>
      <c r="G230" s="218" t="s">
        <v>2838</v>
      </c>
      <c r="H230" s="220">
        <v>86</v>
      </c>
      <c r="I230" s="217" t="s">
        <v>812</v>
      </c>
      <c r="J230" s="217">
        <v>1</v>
      </c>
      <c r="K230" s="217"/>
      <c r="L230" s="217">
        <v>1</v>
      </c>
      <c r="M230" s="220">
        <v>0.7</v>
      </c>
      <c r="N230" s="220">
        <v>0.7</v>
      </c>
      <c r="O230" s="217" t="s">
        <v>674</v>
      </c>
      <c r="P230" s="217" t="s">
        <v>14</v>
      </c>
      <c r="Q230" s="217" t="s">
        <v>682</v>
      </c>
      <c r="R230" s="217"/>
      <c r="S230" s="217"/>
      <c r="T230" s="21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7">
        <f t="shared" ca="1" si="90"/>
        <v>1</v>
      </c>
      <c r="V230" s="217">
        <f t="shared" ca="1" si="91"/>
        <v>0</v>
      </c>
      <c r="W230" s="217"/>
      <c r="X230" s="217"/>
      <c r="Y230" s="217"/>
      <c r="Z230" s="217"/>
      <c r="AA230" s="217"/>
      <c r="AB230" s="221"/>
      <c r="AC230" s="220">
        <v>2.7E-2</v>
      </c>
      <c r="AD230" s="217"/>
      <c r="AE230" s="220"/>
      <c r="AF230" s="220"/>
      <c r="AG230" s="223"/>
      <c r="AH230" s="223"/>
      <c r="AI230" s="223"/>
      <c r="AJ230" s="224" t="s">
        <v>677</v>
      </c>
      <c r="AK230" s="223"/>
      <c r="AL230" s="225"/>
      <c r="AM230" s="223"/>
      <c r="AN230" s="223"/>
      <c r="AO230" s="223"/>
      <c r="AP230" s="223"/>
      <c r="AQ230" s="223"/>
      <c r="AR230" s="223"/>
      <c r="AS230" s="223"/>
      <c r="AT230" s="223"/>
      <c r="AU230" s="217">
        <v>0</v>
      </c>
      <c r="AV230" s="217">
        <v>0</v>
      </c>
      <c r="AW230" s="217">
        <v>0</v>
      </c>
      <c r="AX230" s="217">
        <v>0</v>
      </c>
      <c r="AY230" s="217">
        <v>0</v>
      </c>
      <c r="AZ230" s="217">
        <v>0</v>
      </c>
      <c r="BA230" s="217">
        <v>0</v>
      </c>
      <c r="BB230" s="217" t="s">
        <v>14</v>
      </c>
      <c r="BC230" s="217"/>
      <c r="BD230" s="217"/>
      <c r="BE230" s="226"/>
      <c r="BF230" s="226"/>
      <c r="BG230" s="227"/>
      <c r="BH230" s="228"/>
      <c r="BI230" s="226"/>
      <c r="BJ230" s="226"/>
      <c r="BK230" s="226"/>
      <c r="BL230" s="226"/>
      <c r="BM230" s="226"/>
      <c r="BN230" s="227"/>
      <c r="BO230" s="226"/>
      <c r="BP230" s="226"/>
      <c r="BQ230" s="226"/>
      <c r="BR230" s="226"/>
      <c r="BS230" s="226"/>
      <c r="BT230" s="227"/>
      <c r="BU230" s="226"/>
      <c r="BV230" s="226"/>
      <c r="BW230" s="226"/>
      <c r="BX230" s="226"/>
      <c r="BY230" s="226"/>
      <c r="BZ230" s="227"/>
      <c r="CA230" s="226"/>
      <c r="CB230" s="226"/>
      <c r="CC230" s="226"/>
      <c r="CD230" s="226"/>
      <c r="CE230" s="226"/>
      <c r="CF230" s="227"/>
      <c r="CG230" s="226"/>
      <c r="CH230" s="226"/>
      <c r="CI230" s="226"/>
      <c r="CJ230" s="228"/>
    </row>
    <row r="231" spans="1:88" ht="13.5" customHeight="1">
      <c r="A231" s="217">
        <v>222</v>
      </c>
      <c r="B231" s="217" t="s">
        <v>3572</v>
      </c>
      <c r="C231" s="217" t="s">
        <v>3573</v>
      </c>
      <c r="D231" s="218" t="s">
        <v>2842</v>
      </c>
      <c r="E231" s="217" t="s">
        <v>1150</v>
      </c>
      <c r="F231" s="217" t="s">
        <v>3302</v>
      </c>
      <c r="G231" s="218" t="s">
        <v>2841</v>
      </c>
      <c r="H231" s="220">
        <v>30</v>
      </c>
      <c r="I231" s="217" t="s">
        <v>812</v>
      </c>
      <c r="J231" s="217">
        <v>1</v>
      </c>
      <c r="K231" s="217"/>
      <c r="L231" s="217">
        <v>1</v>
      </c>
      <c r="M231" s="220">
        <v>0.4</v>
      </c>
      <c r="N231" s="220">
        <v>0.4</v>
      </c>
      <c r="O231" s="217" t="s">
        <v>674</v>
      </c>
      <c r="P231" s="217" t="s">
        <v>14</v>
      </c>
      <c r="Q231" s="217" t="s">
        <v>682</v>
      </c>
      <c r="R231" s="217"/>
      <c r="S231" s="217"/>
      <c r="T231" s="21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7">
        <f t="shared" ca="1" si="90"/>
        <v>1</v>
      </c>
      <c r="V231" s="217">
        <f t="shared" ca="1" si="91"/>
        <v>0</v>
      </c>
      <c r="W231" s="217"/>
      <c r="X231" s="217"/>
      <c r="Y231" s="217"/>
      <c r="Z231" s="217"/>
      <c r="AA231" s="217"/>
      <c r="AB231" s="221"/>
      <c r="AC231" s="220">
        <v>8.9999999999999993E-3</v>
      </c>
      <c r="AD231" s="217"/>
      <c r="AE231" s="220"/>
      <c r="AF231" s="220"/>
      <c r="AG231" s="223"/>
      <c r="AH231" s="223"/>
      <c r="AI231" s="223"/>
      <c r="AJ231" s="224"/>
      <c r="AK231" s="223"/>
      <c r="AL231" s="225"/>
      <c r="AM231" s="223"/>
      <c r="AN231" s="223"/>
      <c r="AO231" s="223"/>
      <c r="AP231" s="223"/>
      <c r="AQ231" s="223"/>
      <c r="AR231" s="223"/>
      <c r="AS231" s="223"/>
      <c r="AT231" s="223"/>
      <c r="AU231" s="217">
        <v>0</v>
      </c>
      <c r="AV231" s="217">
        <v>0</v>
      </c>
      <c r="AW231" s="217">
        <v>0</v>
      </c>
      <c r="AX231" s="217">
        <v>0</v>
      </c>
      <c r="AY231" s="217">
        <v>0</v>
      </c>
      <c r="AZ231" s="217">
        <v>0</v>
      </c>
      <c r="BA231" s="217">
        <v>0</v>
      </c>
      <c r="BB231" s="217" t="s">
        <v>14</v>
      </c>
      <c r="BC231" s="217"/>
      <c r="BD231" s="217"/>
      <c r="BE231" s="226"/>
      <c r="BF231" s="226"/>
      <c r="BG231" s="227"/>
      <c r="BH231" s="228"/>
      <c r="BI231" s="226"/>
      <c r="BJ231" s="226"/>
      <c r="BK231" s="226"/>
      <c r="BL231" s="226"/>
      <c r="BM231" s="226"/>
      <c r="BN231" s="227"/>
      <c r="BO231" s="226"/>
      <c r="BP231" s="226"/>
      <c r="BQ231" s="226"/>
      <c r="BR231" s="226"/>
      <c r="BS231" s="226"/>
      <c r="BT231" s="227"/>
      <c r="BU231" s="226"/>
      <c r="BV231" s="226"/>
      <c r="BW231" s="226"/>
      <c r="BX231" s="226"/>
      <c r="BY231" s="226"/>
      <c r="BZ231" s="227"/>
      <c r="CA231" s="226"/>
      <c r="CB231" s="226"/>
      <c r="CC231" s="226"/>
      <c r="CD231" s="226"/>
      <c r="CE231" s="226"/>
      <c r="CF231" s="227"/>
      <c r="CG231" s="226"/>
      <c r="CH231" s="226"/>
      <c r="CI231" s="226"/>
      <c r="CJ231" s="228"/>
    </row>
    <row r="232" spans="1:88" ht="13.5" customHeight="1">
      <c r="A232" s="217">
        <v>223</v>
      </c>
      <c r="B232" s="217" t="s">
        <v>3572</v>
      </c>
      <c r="C232" s="217" t="s">
        <v>3573</v>
      </c>
      <c r="D232" s="218" t="s">
        <v>2828</v>
      </c>
      <c r="E232" s="217" t="s">
        <v>995</v>
      </c>
      <c r="F232" s="217" t="s">
        <v>3295</v>
      </c>
      <c r="G232" s="218" t="s">
        <v>2827</v>
      </c>
      <c r="H232" s="220">
        <v>279</v>
      </c>
      <c r="I232" s="217" t="s">
        <v>812</v>
      </c>
      <c r="J232" s="217">
        <v>1</v>
      </c>
      <c r="K232" s="217"/>
      <c r="L232" s="217">
        <v>1</v>
      </c>
      <c r="M232" s="220">
        <v>11.6</v>
      </c>
      <c r="N232" s="220">
        <v>11.6</v>
      </c>
      <c r="O232" s="217" t="s">
        <v>674</v>
      </c>
      <c r="P232" s="217" t="s">
        <v>14</v>
      </c>
      <c r="Q232" s="217" t="s">
        <v>682</v>
      </c>
      <c r="R232" s="217"/>
      <c r="S232" s="217"/>
      <c r="T232" s="21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7">
        <f t="shared" ca="1" si="90"/>
        <v>1</v>
      </c>
      <c r="V232" s="217">
        <f t="shared" ca="1" si="91"/>
        <v>0</v>
      </c>
      <c r="W232" s="217"/>
      <c r="X232" s="217"/>
      <c r="Y232" s="217"/>
      <c r="Z232" s="217"/>
      <c r="AA232" s="217"/>
      <c r="AB232" s="221"/>
      <c r="AC232" s="220">
        <v>0.14499999999999999</v>
      </c>
      <c r="AD232" s="217"/>
      <c r="AE232" s="220"/>
      <c r="AF232" s="220"/>
      <c r="AG232" s="223"/>
      <c r="AH232" s="223"/>
      <c r="AI232" s="223"/>
      <c r="AJ232" s="224"/>
      <c r="AK232" s="223"/>
      <c r="AL232" s="225"/>
      <c r="AM232" s="223"/>
      <c r="AN232" s="223"/>
      <c r="AO232" s="223"/>
      <c r="AP232" s="223"/>
      <c r="AQ232" s="223"/>
      <c r="AR232" s="223"/>
      <c r="AS232" s="223"/>
      <c r="AT232" s="223"/>
      <c r="AU232" s="217">
        <v>1</v>
      </c>
      <c r="AV232" s="217">
        <v>0</v>
      </c>
      <c r="AW232" s="217">
        <v>0</v>
      </c>
      <c r="AX232" s="217">
        <v>0</v>
      </c>
      <c r="AY232" s="217">
        <v>0</v>
      </c>
      <c r="AZ232" s="217">
        <v>1</v>
      </c>
      <c r="BA232" s="217">
        <v>0</v>
      </c>
      <c r="BB232" s="217" t="s">
        <v>14</v>
      </c>
      <c r="BC232" s="217"/>
      <c r="BD232" s="217"/>
      <c r="BE232" s="226"/>
      <c r="BF232" s="226"/>
      <c r="BG232" s="227"/>
      <c r="BH232" s="228"/>
      <c r="BI232" s="226"/>
      <c r="BJ232" s="226"/>
      <c r="BK232" s="226"/>
      <c r="BL232" s="226"/>
      <c r="BM232" s="226"/>
      <c r="BN232" s="227"/>
      <c r="BO232" s="226"/>
      <c r="BP232" s="226"/>
      <c r="BQ232" s="226"/>
      <c r="BR232" s="226"/>
      <c r="BS232" s="226"/>
      <c r="BT232" s="227"/>
      <c r="BU232" s="226"/>
      <c r="BV232" s="226"/>
      <c r="BW232" s="226"/>
      <c r="BX232" s="226"/>
      <c r="BY232" s="226"/>
      <c r="BZ232" s="227"/>
      <c r="CA232" s="226"/>
      <c r="CB232" s="226"/>
      <c r="CC232" s="226"/>
      <c r="CD232" s="226"/>
      <c r="CE232" s="226"/>
      <c r="CF232" s="227"/>
      <c r="CG232" s="226"/>
      <c r="CH232" s="226"/>
      <c r="CI232" s="226"/>
      <c r="CJ232" s="228"/>
    </row>
    <row r="233" spans="1:88" ht="13.5" customHeight="1">
      <c r="A233" s="217">
        <v>224</v>
      </c>
      <c r="B233" s="217" t="s">
        <v>3572</v>
      </c>
      <c r="C233" s="217" t="s">
        <v>3573</v>
      </c>
      <c r="D233" s="218" t="s">
        <v>2830</v>
      </c>
      <c r="E233" s="217" t="s">
        <v>997</v>
      </c>
      <c r="F233" s="217" t="s">
        <v>3296</v>
      </c>
      <c r="G233" s="218" t="s">
        <v>2827</v>
      </c>
      <c r="H233" s="220">
        <v>279</v>
      </c>
      <c r="I233" s="217" t="s">
        <v>812</v>
      </c>
      <c r="J233" s="217">
        <v>1</v>
      </c>
      <c r="K233" s="217"/>
      <c r="L233" s="217">
        <v>1</v>
      </c>
      <c r="M233" s="220">
        <v>8.5</v>
      </c>
      <c r="N233" s="220">
        <v>8.5</v>
      </c>
      <c r="O233" s="217" t="s">
        <v>674</v>
      </c>
      <c r="P233" s="217" t="s">
        <v>14</v>
      </c>
      <c r="Q233" s="217" t="s">
        <v>682</v>
      </c>
      <c r="R233" s="217"/>
      <c r="S233" s="217"/>
      <c r="T233" s="21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7">
        <f t="shared" ca="1" si="90"/>
        <v>1</v>
      </c>
      <c r="V233" s="217">
        <f t="shared" ca="1" si="91"/>
        <v>0</v>
      </c>
      <c r="W233" s="217"/>
      <c r="X233" s="217"/>
      <c r="Y233" s="217"/>
      <c r="Z233" s="217"/>
      <c r="AA233" s="217"/>
      <c r="AB233" s="221"/>
      <c r="AC233" s="220">
        <v>0.129</v>
      </c>
      <c r="AD233" s="217"/>
      <c r="AE233" s="220"/>
      <c r="AF233" s="220"/>
      <c r="AG233" s="223"/>
      <c r="AH233" s="223"/>
      <c r="AI233" s="223"/>
      <c r="AJ233" s="224"/>
      <c r="AK233" s="223"/>
      <c r="AL233" s="225"/>
      <c r="AM233" s="223"/>
      <c r="AN233" s="223"/>
      <c r="AO233" s="223"/>
      <c r="AP233" s="223"/>
      <c r="AQ233" s="223"/>
      <c r="AR233" s="223"/>
      <c r="AS233" s="223"/>
      <c r="AT233" s="223"/>
      <c r="AU233" s="217">
        <v>1</v>
      </c>
      <c r="AV233" s="217">
        <v>0</v>
      </c>
      <c r="AW233" s="217">
        <v>0</v>
      </c>
      <c r="AX233" s="217">
        <v>0</v>
      </c>
      <c r="AY233" s="217">
        <v>0</v>
      </c>
      <c r="AZ233" s="217">
        <v>1</v>
      </c>
      <c r="BA233" s="217">
        <v>0</v>
      </c>
      <c r="BB233" s="217" t="s">
        <v>14</v>
      </c>
      <c r="BC233" s="217"/>
      <c r="BD233" s="217"/>
      <c r="BE233" s="226"/>
      <c r="BF233" s="226"/>
      <c r="BG233" s="227"/>
      <c r="BH233" s="228"/>
      <c r="BI233" s="226"/>
      <c r="BJ233" s="226"/>
      <c r="BK233" s="226"/>
      <c r="BL233" s="226"/>
      <c r="BM233" s="226"/>
      <c r="BN233" s="227"/>
      <c r="BO233" s="226"/>
      <c r="BP233" s="226"/>
      <c r="BQ233" s="226"/>
      <c r="BR233" s="226"/>
      <c r="BS233" s="226"/>
      <c r="BT233" s="227"/>
      <c r="BU233" s="226"/>
      <c r="BV233" s="226"/>
      <c r="BW233" s="226"/>
      <c r="BX233" s="226"/>
      <c r="BY233" s="226"/>
      <c r="BZ233" s="227"/>
      <c r="CA233" s="226"/>
      <c r="CB233" s="226"/>
      <c r="CC233" s="226"/>
      <c r="CD233" s="226"/>
      <c r="CE233" s="226"/>
      <c r="CF233" s="227"/>
      <c r="CG233" s="226"/>
      <c r="CH233" s="226"/>
      <c r="CI233" s="226"/>
      <c r="CJ233" s="228"/>
    </row>
    <row r="234" spans="1:88" ht="13.5" customHeight="1">
      <c r="A234" s="217">
        <v>225</v>
      </c>
      <c r="B234" s="217" t="s">
        <v>3572</v>
      </c>
      <c r="C234" s="217" t="s">
        <v>3573</v>
      </c>
      <c r="D234" s="218" t="s">
        <v>2833</v>
      </c>
      <c r="E234" s="217" t="s">
        <v>927</v>
      </c>
      <c r="F234" s="217" t="s">
        <v>3297</v>
      </c>
      <c r="G234" s="218" t="s">
        <v>2832</v>
      </c>
      <c r="H234" s="220">
        <v>3</v>
      </c>
      <c r="I234" s="217" t="s">
        <v>820</v>
      </c>
      <c r="J234" s="217">
        <v>1</v>
      </c>
      <c r="K234" s="217"/>
      <c r="L234" s="217">
        <v>1</v>
      </c>
      <c r="M234" s="220">
        <v>0</v>
      </c>
      <c r="N234" s="220">
        <v>0</v>
      </c>
      <c r="O234" s="217" t="s">
        <v>674</v>
      </c>
      <c r="P234" s="217" t="s">
        <v>14</v>
      </c>
      <c r="Q234" s="217" t="s">
        <v>682</v>
      </c>
      <c r="R234" s="217"/>
      <c r="S234" s="217"/>
      <c r="T234" s="21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7">
        <f t="shared" ca="1" si="90"/>
        <v>1</v>
      </c>
      <c r="V234" s="217">
        <f t="shared" ca="1" si="91"/>
        <v>0</v>
      </c>
      <c r="W234" s="217"/>
      <c r="X234" s="217"/>
      <c r="Y234" s="217"/>
      <c r="Z234" s="217"/>
      <c r="AA234" s="217"/>
      <c r="AB234" s="221"/>
      <c r="AC234" s="220">
        <v>1.7000000000000001E-2</v>
      </c>
      <c r="AD234" s="217"/>
      <c r="AE234" s="220"/>
      <c r="AF234" s="220"/>
      <c r="AG234" s="223"/>
      <c r="AH234" s="223"/>
      <c r="AI234" s="223"/>
      <c r="AJ234" s="224"/>
      <c r="AK234" s="223"/>
      <c r="AL234" s="225"/>
      <c r="AM234" s="223"/>
      <c r="AN234" s="223"/>
      <c r="AO234" s="223"/>
      <c r="AP234" s="223"/>
      <c r="AQ234" s="223"/>
      <c r="AR234" s="223"/>
      <c r="AS234" s="223"/>
      <c r="AT234" s="223"/>
      <c r="AU234" s="217">
        <v>0</v>
      </c>
      <c r="AV234" s="217">
        <v>0</v>
      </c>
      <c r="AW234" s="217">
        <v>0</v>
      </c>
      <c r="AX234" s="217">
        <v>0</v>
      </c>
      <c r="AY234" s="217">
        <v>0</v>
      </c>
      <c r="AZ234" s="217">
        <v>0</v>
      </c>
      <c r="BA234" s="217">
        <v>0</v>
      </c>
      <c r="BB234" s="217" t="s">
        <v>14</v>
      </c>
      <c r="BC234" s="217"/>
      <c r="BD234" s="217"/>
      <c r="BE234" s="226"/>
      <c r="BF234" s="226"/>
      <c r="BG234" s="227"/>
      <c r="BH234" s="228"/>
      <c r="BI234" s="226"/>
      <c r="BJ234" s="226"/>
      <c r="BK234" s="226"/>
      <c r="BL234" s="226"/>
      <c r="BM234" s="226"/>
      <c r="BN234" s="227"/>
      <c r="BO234" s="226"/>
      <c r="BP234" s="226"/>
      <c r="BQ234" s="226"/>
      <c r="BR234" s="226"/>
      <c r="BS234" s="226"/>
      <c r="BT234" s="227"/>
      <c r="BU234" s="226"/>
      <c r="BV234" s="226"/>
      <c r="BW234" s="226"/>
      <c r="BX234" s="226"/>
      <c r="BY234" s="226"/>
      <c r="BZ234" s="227"/>
      <c r="CA234" s="226"/>
      <c r="CB234" s="226"/>
      <c r="CC234" s="226"/>
      <c r="CD234" s="226"/>
      <c r="CE234" s="226"/>
      <c r="CF234" s="227"/>
      <c r="CG234" s="226"/>
      <c r="CH234" s="226"/>
      <c r="CI234" s="226"/>
      <c r="CJ234" s="228"/>
    </row>
    <row r="235" spans="1:88" ht="13.5" customHeight="1">
      <c r="A235" s="217">
        <v>226</v>
      </c>
      <c r="B235" s="217" t="s">
        <v>3572</v>
      </c>
      <c r="C235" s="217" t="s">
        <v>3573</v>
      </c>
      <c r="D235" s="218" t="s">
        <v>2828</v>
      </c>
      <c r="E235" s="217" t="s">
        <v>929</v>
      </c>
      <c r="F235" s="217" t="s">
        <v>3298</v>
      </c>
      <c r="G235" s="218" t="s">
        <v>2827</v>
      </c>
      <c r="H235" s="220">
        <v>279</v>
      </c>
      <c r="I235" s="217" t="s">
        <v>812</v>
      </c>
      <c r="J235" s="217">
        <v>2</v>
      </c>
      <c r="K235" s="217"/>
      <c r="L235" s="217">
        <v>2</v>
      </c>
      <c r="M235" s="220">
        <v>11.6</v>
      </c>
      <c r="N235" s="220">
        <v>23.1</v>
      </c>
      <c r="O235" s="217" t="s">
        <v>674</v>
      </c>
      <c r="P235" s="217" t="s">
        <v>14</v>
      </c>
      <c r="Q235" s="217" t="s">
        <v>682</v>
      </c>
      <c r="R235" s="217"/>
      <c r="S235" s="217"/>
      <c r="T235" s="21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7">
        <f t="shared" ca="1" si="90"/>
        <v>2</v>
      </c>
      <c r="V235" s="217">
        <f t="shared" ca="1" si="91"/>
        <v>0</v>
      </c>
      <c r="W235" s="217"/>
      <c r="X235" s="217"/>
      <c r="Y235" s="217"/>
      <c r="Z235" s="217"/>
      <c r="AA235" s="217"/>
      <c r="AB235" s="221"/>
      <c r="AC235" s="220">
        <v>0.28999999999999998</v>
      </c>
      <c r="AD235" s="217"/>
      <c r="AE235" s="220"/>
      <c r="AF235" s="220"/>
      <c r="AG235" s="223"/>
      <c r="AH235" s="223"/>
      <c r="AI235" s="223"/>
      <c r="AJ235" s="224"/>
      <c r="AK235" s="223"/>
      <c r="AL235" s="225"/>
      <c r="AM235" s="223"/>
      <c r="AN235" s="223"/>
      <c r="AO235" s="223"/>
      <c r="AP235" s="223"/>
      <c r="AQ235" s="223"/>
      <c r="AR235" s="223"/>
      <c r="AS235" s="223"/>
      <c r="AT235" s="223"/>
      <c r="AU235" s="217">
        <v>1</v>
      </c>
      <c r="AV235" s="217">
        <v>0</v>
      </c>
      <c r="AW235" s="217">
        <v>0</v>
      </c>
      <c r="AX235" s="217">
        <v>0</v>
      </c>
      <c r="AY235" s="217">
        <v>0</v>
      </c>
      <c r="AZ235" s="217">
        <v>1</v>
      </c>
      <c r="BA235" s="217">
        <v>0</v>
      </c>
      <c r="BB235" s="217" t="s">
        <v>14</v>
      </c>
      <c r="BC235" s="217"/>
      <c r="BD235" s="217"/>
      <c r="BE235" s="226"/>
      <c r="BF235" s="226"/>
      <c r="BG235" s="227"/>
      <c r="BH235" s="228"/>
      <c r="BI235" s="226"/>
      <c r="BJ235" s="226"/>
      <c r="BK235" s="226"/>
      <c r="BL235" s="226"/>
      <c r="BM235" s="226"/>
      <c r="BN235" s="227"/>
      <c r="BO235" s="226"/>
      <c r="BP235" s="226"/>
      <c r="BQ235" s="226"/>
      <c r="BR235" s="226"/>
      <c r="BS235" s="226"/>
      <c r="BT235" s="227"/>
      <c r="BU235" s="226"/>
      <c r="BV235" s="226"/>
      <c r="BW235" s="226"/>
      <c r="BX235" s="226"/>
      <c r="BY235" s="226"/>
      <c r="BZ235" s="227"/>
      <c r="CA235" s="226"/>
      <c r="CB235" s="226"/>
      <c r="CC235" s="226"/>
      <c r="CD235" s="226"/>
      <c r="CE235" s="226"/>
      <c r="CF235" s="227"/>
      <c r="CG235" s="226"/>
      <c r="CH235" s="226"/>
      <c r="CI235" s="226"/>
      <c r="CJ235" s="228"/>
    </row>
    <row r="236" spans="1:88" ht="13.5" customHeight="1">
      <c r="A236" s="217">
        <v>227</v>
      </c>
      <c r="B236" s="217" t="s">
        <v>3572</v>
      </c>
      <c r="C236" s="217" t="s">
        <v>3573</v>
      </c>
      <c r="D236" s="218" t="s">
        <v>2830</v>
      </c>
      <c r="E236" s="217" t="s">
        <v>931</v>
      </c>
      <c r="F236" s="217" t="s">
        <v>3299</v>
      </c>
      <c r="G236" s="218" t="s">
        <v>2827</v>
      </c>
      <c r="H236" s="220">
        <v>279</v>
      </c>
      <c r="I236" s="217" t="s">
        <v>812</v>
      </c>
      <c r="J236" s="217">
        <v>2</v>
      </c>
      <c r="K236" s="217"/>
      <c r="L236" s="217">
        <v>2</v>
      </c>
      <c r="M236" s="220">
        <v>8.5</v>
      </c>
      <c r="N236" s="220">
        <v>17</v>
      </c>
      <c r="O236" s="217" t="s">
        <v>674</v>
      </c>
      <c r="P236" s="217" t="s">
        <v>14</v>
      </c>
      <c r="Q236" s="217" t="s">
        <v>682</v>
      </c>
      <c r="R236" s="217"/>
      <c r="S236" s="217"/>
      <c r="T236" s="21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7">
        <f t="shared" ca="1" si="90"/>
        <v>2</v>
      </c>
      <c r="V236" s="217">
        <f t="shared" ca="1" si="91"/>
        <v>0</v>
      </c>
      <c r="W236" s="217"/>
      <c r="X236" s="217"/>
      <c r="Y236" s="217"/>
      <c r="Z236" s="217"/>
      <c r="AA236" s="217"/>
      <c r="AB236" s="221"/>
      <c r="AC236" s="220">
        <v>0.25800000000000001</v>
      </c>
      <c r="AD236" s="217"/>
      <c r="AE236" s="220"/>
      <c r="AF236" s="220"/>
      <c r="AG236" s="223"/>
      <c r="AH236" s="223"/>
      <c r="AI236" s="223"/>
      <c r="AJ236" s="224"/>
      <c r="AK236" s="223"/>
      <c r="AL236" s="225"/>
      <c r="AM236" s="223"/>
      <c r="AN236" s="223"/>
      <c r="AO236" s="223"/>
      <c r="AP236" s="223"/>
      <c r="AQ236" s="223"/>
      <c r="AR236" s="223"/>
      <c r="AS236" s="223"/>
      <c r="AT236" s="223"/>
      <c r="AU236" s="217">
        <v>1</v>
      </c>
      <c r="AV236" s="217">
        <v>0</v>
      </c>
      <c r="AW236" s="217">
        <v>0</v>
      </c>
      <c r="AX236" s="217">
        <v>0</v>
      </c>
      <c r="AY236" s="217">
        <v>0</v>
      </c>
      <c r="AZ236" s="217">
        <v>1</v>
      </c>
      <c r="BA236" s="217">
        <v>0</v>
      </c>
      <c r="BB236" s="217" t="s">
        <v>14</v>
      </c>
      <c r="BC236" s="217"/>
      <c r="BD236" s="217"/>
      <c r="BE236" s="226"/>
      <c r="BF236" s="226"/>
      <c r="BG236" s="227"/>
      <c r="BH236" s="228"/>
      <c r="BI236" s="226"/>
      <c r="BJ236" s="226"/>
      <c r="BK236" s="226"/>
      <c r="BL236" s="226"/>
      <c r="BM236" s="226"/>
      <c r="BN236" s="227"/>
      <c r="BO236" s="226"/>
      <c r="BP236" s="226"/>
      <c r="BQ236" s="226"/>
      <c r="BR236" s="226"/>
      <c r="BS236" s="226"/>
      <c r="BT236" s="227"/>
      <c r="BU236" s="226"/>
      <c r="BV236" s="226"/>
      <c r="BW236" s="226"/>
      <c r="BX236" s="226"/>
      <c r="BY236" s="226"/>
      <c r="BZ236" s="227"/>
      <c r="CA236" s="226"/>
      <c r="CB236" s="226"/>
      <c r="CC236" s="226"/>
      <c r="CD236" s="226"/>
      <c r="CE236" s="226"/>
      <c r="CF236" s="227"/>
      <c r="CG236" s="226"/>
      <c r="CH236" s="226"/>
      <c r="CI236" s="226"/>
      <c r="CJ236" s="228"/>
    </row>
    <row r="237" spans="1:88" ht="13.5" customHeight="1">
      <c r="A237" s="217">
        <v>228</v>
      </c>
      <c r="B237" s="217" t="s">
        <v>3572</v>
      </c>
      <c r="C237" s="217" t="s">
        <v>3573</v>
      </c>
      <c r="D237" s="218" t="s">
        <v>2833</v>
      </c>
      <c r="E237" s="217" t="s">
        <v>933</v>
      </c>
      <c r="F237" s="217" t="s">
        <v>3300</v>
      </c>
      <c r="G237" s="218" t="s">
        <v>2832</v>
      </c>
      <c r="H237" s="220">
        <v>3</v>
      </c>
      <c r="I237" s="217" t="s">
        <v>820</v>
      </c>
      <c r="J237" s="217">
        <v>2</v>
      </c>
      <c r="K237" s="217"/>
      <c r="L237" s="217">
        <v>2</v>
      </c>
      <c r="M237" s="220">
        <v>0</v>
      </c>
      <c r="N237" s="220">
        <v>0</v>
      </c>
      <c r="O237" s="217" t="s">
        <v>674</v>
      </c>
      <c r="P237" s="217" t="s">
        <v>14</v>
      </c>
      <c r="Q237" s="217" t="s">
        <v>682</v>
      </c>
      <c r="R237" s="217"/>
      <c r="S237" s="217"/>
      <c r="T237" s="21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7">
        <f t="shared" ca="1" si="90"/>
        <v>2</v>
      </c>
      <c r="V237" s="217">
        <f t="shared" ca="1" si="91"/>
        <v>0</v>
      </c>
      <c r="W237" s="217"/>
      <c r="X237" s="217"/>
      <c r="Y237" s="217"/>
      <c r="Z237" s="217"/>
      <c r="AA237" s="217"/>
      <c r="AB237" s="221"/>
      <c r="AC237" s="220">
        <v>3.4000000000000002E-2</v>
      </c>
      <c r="AD237" s="217"/>
      <c r="AE237" s="220"/>
      <c r="AF237" s="220"/>
      <c r="AG237" s="223"/>
      <c r="AH237" s="223"/>
      <c r="AI237" s="223"/>
      <c r="AJ237" s="224"/>
      <c r="AK237" s="223"/>
      <c r="AL237" s="225"/>
      <c r="AM237" s="223"/>
      <c r="AN237" s="223"/>
      <c r="AO237" s="223"/>
      <c r="AP237" s="223"/>
      <c r="AQ237" s="223"/>
      <c r="AR237" s="223"/>
      <c r="AS237" s="223"/>
      <c r="AT237" s="223"/>
      <c r="AU237" s="217">
        <v>0</v>
      </c>
      <c r="AV237" s="217">
        <v>0</v>
      </c>
      <c r="AW237" s="217">
        <v>0</v>
      </c>
      <c r="AX237" s="217">
        <v>0</v>
      </c>
      <c r="AY237" s="217">
        <v>0</v>
      </c>
      <c r="AZ237" s="217">
        <v>0</v>
      </c>
      <c r="BA237" s="217">
        <v>0</v>
      </c>
      <c r="BB237" s="217" t="s">
        <v>14</v>
      </c>
      <c r="BC237" s="217"/>
      <c r="BD237" s="217"/>
      <c r="BE237" s="226"/>
      <c r="BF237" s="226"/>
      <c r="BG237" s="227"/>
      <c r="BH237" s="228"/>
      <c r="BI237" s="226"/>
      <c r="BJ237" s="226"/>
      <c r="BK237" s="226"/>
      <c r="BL237" s="226"/>
      <c r="BM237" s="226"/>
      <c r="BN237" s="227"/>
      <c r="BO237" s="226"/>
      <c r="BP237" s="226"/>
      <c r="BQ237" s="226"/>
      <c r="BR237" s="226"/>
      <c r="BS237" s="226"/>
      <c r="BT237" s="227"/>
      <c r="BU237" s="226"/>
      <c r="BV237" s="226"/>
      <c r="BW237" s="226"/>
      <c r="BX237" s="226"/>
      <c r="BY237" s="226"/>
      <c r="BZ237" s="227"/>
      <c r="CA237" s="226"/>
      <c r="CB237" s="226"/>
      <c r="CC237" s="226"/>
      <c r="CD237" s="226"/>
      <c r="CE237" s="226"/>
      <c r="CF237" s="227"/>
      <c r="CG237" s="226"/>
      <c r="CH237" s="226"/>
      <c r="CI237" s="226"/>
      <c r="CJ237" s="228"/>
    </row>
    <row r="238" spans="1:88" ht="13.5" customHeight="1">
      <c r="A238" s="217">
        <v>230</v>
      </c>
      <c r="B238" s="217" t="s">
        <v>3572</v>
      </c>
      <c r="C238" s="217" t="s">
        <v>3573</v>
      </c>
      <c r="D238" s="218" t="s">
        <v>2588</v>
      </c>
      <c r="E238" s="217" t="s">
        <v>3535</v>
      </c>
      <c r="F238" s="217" t="s">
        <v>3304</v>
      </c>
      <c r="G238" s="218" t="s">
        <v>2755</v>
      </c>
      <c r="H238" s="220">
        <v>4416</v>
      </c>
      <c r="I238" s="217" t="s">
        <v>702</v>
      </c>
      <c r="J238" s="217">
        <v>2</v>
      </c>
      <c r="K238" s="217"/>
      <c r="L238" s="217">
        <v>2</v>
      </c>
      <c r="M238" s="220">
        <v>415.4</v>
      </c>
      <c r="N238" s="220">
        <v>830.8</v>
      </c>
      <c r="O238" s="217" t="s">
        <v>674</v>
      </c>
      <c r="P238" s="217" t="s">
        <v>13</v>
      </c>
      <c r="Q238" s="217" t="s">
        <v>786</v>
      </c>
      <c r="R238" s="217"/>
      <c r="S238" s="217"/>
      <c r="T238" s="21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7">
        <f t="shared" ca="1" si="90"/>
        <v>2</v>
      </c>
      <c r="V238" s="217">
        <f t="shared" ca="1" si="91"/>
        <v>0</v>
      </c>
      <c r="W238" s="217"/>
      <c r="X238" s="217"/>
      <c r="Y238" s="217"/>
      <c r="Z238" s="217"/>
      <c r="AA238" s="217"/>
      <c r="AB238" s="221"/>
      <c r="AC238" s="220">
        <v>35.433</v>
      </c>
      <c r="AD238" s="217"/>
      <c r="AE238" s="220"/>
      <c r="AF238" s="220"/>
      <c r="AG238" s="223"/>
      <c r="AH238" s="223"/>
      <c r="AI238" s="223"/>
      <c r="AJ238" s="224" t="s">
        <v>677</v>
      </c>
      <c r="AK238" s="223"/>
      <c r="AL238" s="225"/>
      <c r="AM238" s="223"/>
      <c r="AN238" s="223"/>
      <c r="AO238" s="223"/>
      <c r="AP238" s="223"/>
      <c r="AQ238" s="223"/>
      <c r="AR238" s="223"/>
      <c r="AS238" s="223"/>
      <c r="AT238" s="223"/>
      <c r="AU238" s="217">
        <v>0</v>
      </c>
      <c r="AV238" s="217">
        <v>1</v>
      </c>
      <c r="AW238" s="217">
        <v>0</v>
      </c>
      <c r="AX238" s="217">
        <v>1</v>
      </c>
      <c r="AY238" s="217">
        <v>0</v>
      </c>
      <c r="AZ238" s="217">
        <v>0</v>
      </c>
      <c r="BA238" s="217">
        <v>0</v>
      </c>
      <c r="BB238" s="217" t="s">
        <v>692</v>
      </c>
      <c r="BC238" s="217"/>
      <c r="BD238" s="217"/>
      <c r="BE238" s="244" t="s">
        <v>3020</v>
      </c>
      <c r="BF238" s="217">
        <v>2</v>
      </c>
      <c r="BG238" s="245">
        <v>46240</v>
      </c>
      <c r="BH238" s="212">
        <f t="shared" ref="BH238:BH243" si="94">+L238-BF238</f>
        <v>0</v>
      </c>
      <c r="BI238" s="244" t="s">
        <v>2469</v>
      </c>
      <c r="BJ238" s="217">
        <v>2</v>
      </c>
      <c r="BK238" s="245">
        <v>46240</v>
      </c>
      <c r="BL238" s="226"/>
      <c r="BM238" s="226"/>
      <c r="BN238" s="227"/>
      <c r="BO238" s="226"/>
      <c r="BP238" s="226"/>
      <c r="BQ238" s="226"/>
      <c r="BR238" s="226"/>
      <c r="BS238" s="226"/>
      <c r="BT238" s="227"/>
      <c r="BU238" s="226"/>
      <c r="BV238" s="226"/>
      <c r="BW238" s="226"/>
      <c r="BX238" s="226"/>
      <c r="BY238" s="226"/>
      <c r="BZ238" s="227"/>
      <c r="CA238" s="226"/>
      <c r="CB238" s="226"/>
      <c r="CC238" s="226"/>
      <c r="CD238" s="226"/>
      <c r="CE238" s="226"/>
      <c r="CF238" s="227"/>
      <c r="CG238" s="226"/>
      <c r="CH238" s="226"/>
      <c r="CI238" s="226"/>
      <c r="CJ238" s="212">
        <f t="shared" ref="CJ238:CJ243" si="95">+L238-BJ238</f>
        <v>0</v>
      </c>
    </row>
    <row r="239" spans="1:88" ht="13.5" customHeight="1">
      <c r="A239" s="217">
        <v>231</v>
      </c>
      <c r="B239" s="217" t="s">
        <v>3572</v>
      </c>
      <c r="C239" s="217" t="s">
        <v>3573</v>
      </c>
      <c r="D239" s="218" t="s">
        <v>2588</v>
      </c>
      <c r="E239" s="217" t="s">
        <v>3577</v>
      </c>
      <c r="F239" s="217" t="s">
        <v>3305</v>
      </c>
      <c r="G239" s="218" t="s">
        <v>2846</v>
      </c>
      <c r="H239" s="220">
        <v>4416</v>
      </c>
      <c r="I239" s="217" t="s">
        <v>702</v>
      </c>
      <c r="J239" s="217">
        <v>1</v>
      </c>
      <c r="K239" s="217"/>
      <c r="L239" s="217">
        <v>1</v>
      </c>
      <c r="M239" s="220">
        <v>326.10000000000002</v>
      </c>
      <c r="N239" s="220">
        <v>326.10000000000002</v>
      </c>
      <c r="O239" s="217" t="s">
        <v>674</v>
      </c>
      <c r="P239" s="217" t="s">
        <v>13</v>
      </c>
      <c r="Q239" s="217" t="s">
        <v>786</v>
      </c>
      <c r="R239" s="217"/>
      <c r="S239" s="217"/>
      <c r="T239" s="21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7">
        <f t="shared" ca="1" si="90"/>
        <v>1</v>
      </c>
      <c r="V239" s="217">
        <f t="shared" ca="1" si="91"/>
        <v>0</v>
      </c>
      <c r="W239" s="217"/>
      <c r="X239" s="217"/>
      <c r="Y239" s="217"/>
      <c r="Z239" s="217"/>
      <c r="AA239" s="217"/>
      <c r="AB239" s="221"/>
      <c r="AC239" s="220">
        <v>13.917999999999999</v>
      </c>
      <c r="AD239" s="217"/>
      <c r="AE239" s="220"/>
      <c r="AF239" s="220"/>
      <c r="AG239" s="223"/>
      <c r="AH239" s="223"/>
      <c r="AI239" s="223"/>
      <c r="AJ239" s="224" t="s">
        <v>677</v>
      </c>
      <c r="AK239" s="223"/>
      <c r="AL239" s="225"/>
      <c r="AM239" s="223"/>
      <c r="AN239" s="223"/>
      <c r="AO239" s="223"/>
      <c r="AP239" s="223"/>
      <c r="AQ239" s="223"/>
      <c r="AR239" s="223"/>
      <c r="AS239" s="223"/>
      <c r="AT239" s="223"/>
      <c r="AU239" s="217">
        <v>0</v>
      </c>
      <c r="AV239" s="217">
        <v>1</v>
      </c>
      <c r="AW239" s="217">
        <v>0</v>
      </c>
      <c r="AX239" s="217">
        <v>1</v>
      </c>
      <c r="AY239" s="217">
        <v>0</v>
      </c>
      <c r="AZ239" s="217">
        <v>0</v>
      </c>
      <c r="BA239" s="217">
        <v>0</v>
      </c>
      <c r="BB239" s="217" t="s">
        <v>692</v>
      </c>
      <c r="BC239" s="217"/>
      <c r="BD239" s="217"/>
      <c r="BE239" s="244" t="s">
        <v>3020</v>
      </c>
      <c r="BF239" s="217">
        <v>1</v>
      </c>
      <c r="BG239" s="245">
        <v>46240</v>
      </c>
      <c r="BH239" s="212">
        <f t="shared" si="94"/>
        <v>0</v>
      </c>
      <c r="BI239" s="244" t="s">
        <v>2469</v>
      </c>
      <c r="BJ239" s="217">
        <v>1</v>
      </c>
      <c r="BK239" s="245">
        <v>46240</v>
      </c>
      <c r="BL239" s="226"/>
      <c r="BM239" s="226"/>
      <c r="BN239" s="227"/>
      <c r="BO239" s="226"/>
      <c r="BP239" s="226"/>
      <c r="BQ239" s="226"/>
      <c r="BR239" s="226"/>
      <c r="BS239" s="226"/>
      <c r="BT239" s="227"/>
      <c r="BU239" s="226"/>
      <c r="BV239" s="226"/>
      <c r="BW239" s="226"/>
      <c r="BX239" s="226"/>
      <c r="BY239" s="226"/>
      <c r="BZ239" s="227"/>
      <c r="CA239" s="226"/>
      <c r="CB239" s="226"/>
      <c r="CC239" s="226"/>
      <c r="CD239" s="226"/>
      <c r="CE239" s="226"/>
      <c r="CF239" s="227"/>
      <c r="CG239" s="226"/>
      <c r="CH239" s="226"/>
      <c r="CI239" s="226"/>
      <c r="CJ239" s="212">
        <f t="shared" si="95"/>
        <v>0</v>
      </c>
    </row>
    <row r="240" spans="1:88" ht="13.5" customHeight="1">
      <c r="A240" s="217">
        <v>232</v>
      </c>
      <c r="B240" s="217" t="s">
        <v>3572</v>
      </c>
      <c r="C240" s="217" t="s">
        <v>3573</v>
      </c>
      <c r="D240" s="218" t="s">
        <v>2588</v>
      </c>
      <c r="E240" s="217" t="s">
        <v>3578</v>
      </c>
      <c r="F240" s="217" t="s">
        <v>3306</v>
      </c>
      <c r="G240" s="218" t="s">
        <v>2755</v>
      </c>
      <c r="H240" s="220">
        <v>4416</v>
      </c>
      <c r="I240" s="217" t="s">
        <v>702</v>
      </c>
      <c r="J240" s="217">
        <v>1</v>
      </c>
      <c r="K240" s="217"/>
      <c r="L240" s="217">
        <v>1</v>
      </c>
      <c r="M240" s="220">
        <v>412</v>
      </c>
      <c r="N240" s="220">
        <v>412</v>
      </c>
      <c r="O240" s="217" t="s">
        <v>674</v>
      </c>
      <c r="P240" s="217" t="s">
        <v>13</v>
      </c>
      <c r="Q240" s="217" t="s">
        <v>786</v>
      </c>
      <c r="R240" s="217"/>
      <c r="S240" s="217"/>
      <c r="T240" s="21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7">
        <f t="shared" ca="1" si="90"/>
        <v>1</v>
      </c>
      <c r="V240" s="217">
        <f t="shared" ca="1" si="91"/>
        <v>0</v>
      </c>
      <c r="W240" s="217"/>
      <c r="X240" s="217"/>
      <c r="Y240" s="217"/>
      <c r="Z240" s="217"/>
      <c r="AA240" s="217"/>
      <c r="AB240" s="221"/>
      <c r="AC240" s="220">
        <v>17.581</v>
      </c>
      <c r="AD240" s="217"/>
      <c r="AE240" s="220"/>
      <c r="AF240" s="220"/>
      <c r="AG240" s="223"/>
      <c r="AH240" s="223"/>
      <c r="AI240" s="223"/>
      <c r="AJ240" s="224" t="s">
        <v>677</v>
      </c>
      <c r="AK240" s="223"/>
      <c r="AL240" s="225"/>
      <c r="AM240" s="223"/>
      <c r="AN240" s="223"/>
      <c r="AO240" s="223"/>
      <c r="AP240" s="223"/>
      <c r="AQ240" s="223"/>
      <c r="AR240" s="223"/>
      <c r="AS240" s="223"/>
      <c r="AT240" s="223"/>
      <c r="AU240" s="217">
        <v>0</v>
      </c>
      <c r="AV240" s="217">
        <v>1</v>
      </c>
      <c r="AW240" s="217">
        <v>0</v>
      </c>
      <c r="AX240" s="217">
        <v>1</v>
      </c>
      <c r="AY240" s="217">
        <v>0</v>
      </c>
      <c r="AZ240" s="217">
        <v>0</v>
      </c>
      <c r="BA240" s="217">
        <v>0</v>
      </c>
      <c r="BB240" s="217" t="s">
        <v>692</v>
      </c>
      <c r="BC240" s="217"/>
      <c r="BD240" s="217"/>
      <c r="BE240" s="244" t="s">
        <v>3020</v>
      </c>
      <c r="BF240" s="217">
        <v>1</v>
      </c>
      <c r="BG240" s="245">
        <v>46240</v>
      </c>
      <c r="BH240" s="212">
        <f t="shared" si="94"/>
        <v>0</v>
      </c>
      <c r="BI240" s="244" t="s">
        <v>2469</v>
      </c>
      <c r="BJ240" s="217">
        <v>1</v>
      </c>
      <c r="BK240" s="245">
        <v>46240</v>
      </c>
      <c r="BL240" s="226"/>
      <c r="BM240" s="226"/>
      <c r="BN240" s="227"/>
      <c r="BO240" s="226"/>
      <c r="BP240" s="226"/>
      <c r="BQ240" s="226"/>
      <c r="BR240" s="226"/>
      <c r="BS240" s="226"/>
      <c r="BT240" s="227"/>
      <c r="BU240" s="226"/>
      <c r="BV240" s="226"/>
      <c r="BW240" s="226"/>
      <c r="BX240" s="226"/>
      <c r="BY240" s="226"/>
      <c r="BZ240" s="227"/>
      <c r="CA240" s="226"/>
      <c r="CB240" s="226"/>
      <c r="CC240" s="226"/>
      <c r="CD240" s="226"/>
      <c r="CE240" s="226"/>
      <c r="CF240" s="227"/>
      <c r="CG240" s="226"/>
      <c r="CH240" s="226"/>
      <c r="CI240" s="226"/>
      <c r="CJ240" s="212">
        <f t="shared" si="95"/>
        <v>0</v>
      </c>
    </row>
    <row r="241" spans="1:88" ht="13.5" customHeight="1">
      <c r="A241" s="217">
        <v>233</v>
      </c>
      <c r="B241" s="217" t="s">
        <v>3572</v>
      </c>
      <c r="C241" s="217" t="s">
        <v>3573</v>
      </c>
      <c r="D241" s="218" t="s">
        <v>2588</v>
      </c>
      <c r="E241" s="217" t="s">
        <v>3579</v>
      </c>
      <c r="F241" s="217" t="s">
        <v>3307</v>
      </c>
      <c r="G241" s="218" t="s">
        <v>2849</v>
      </c>
      <c r="H241" s="220">
        <v>4416</v>
      </c>
      <c r="I241" s="217" t="s">
        <v>702</v>
      </c>
      <c r="J241" s="217">
        <v>1</v>
      </c>
      <c r="K241" s="217"/>
      <c r="L241" s="217">
        <v>1</v>
      </c>
      <c r="M241" s="220">
        <v>216.3</v>
      </c>
      <c r="N241" s="220">
        <v>216.3</v>
      </c>
      <c r="O241" s="217" t="s">
        <v>674</v>
      </c>
      <c r="P241" s="217" t="s">
        <v>13</v>
      </c>
      <c r="Q241" s="217" t="s">
        <v>786</v>
      </c>
      <c r="R241" s="217"/>
      <c r="S241" s="217"/>
      <c r="T241" s="21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7">
        <f t="shared" ca="1" si="90"/>
        <v>1</v>
      </c>
      <c r="V241" s="217">
        <f t="shared" ca="1" si="91"/>
        <v>0</v>
      </c>
      <c r="W241" s="217"/>
      <c r="X241" s="217"/>
      <c r="Y241" s="217"/>
      <c r="Z241" s="217"/>
      <c r="AA241" s="217"/>
      <c r="AB241" s="221"/>
      <c r="AC241" s="220">
        <v>9.25</v>
      </c>
      <c r="AD241" s="217"/>
      <c r="AE241" s="220"/>
      <c r="AF241" s="220"/>
      <c r="AG241" s="223"/>
      <c r="AH241" s="223"/>
      <c r="AI241" s="223"/>
      <c r="AJ241" s="224" t="s">
        <v>677</v>
      </c>
      <c r="AK241" s="223"/>
      <c r="AL241" s="225"/>
      <c r="AM241" s="223"/>
      <c r="AN241" s="223"/>
      <c r="AO241" s="223"/>
      <c r="AP241" s="223"/>
      <c r="AQ241" s="223"/>
      <c r="AR241" s="223"/>
      <c r="AS241" s="223"/>
      <c r="AT241" s="223"/>
      <c r="AU241" s="217">
        <v>0</v>
      </c>
      <c r="AV241" s="217">
        <v>1</v>
      </c>
      <c r="AW241" s="217">
        <v>0</v>
      </c>
      <c r="AX241" s="217">
        <v>1</v>
      </c>
      <c r="AY241" s="217">
        <v>0</v>
      </c>
      <c r="AZ241" s="217">
        <v>0</v>
      </c>
      <c r="BA241" s="217">
        <v>0</v>
      </c>
      <c r="BB241" s="217" t="s">
        <v>692</v>
      </c>
      <c r="BC241" s="217"/>
      <c r="BD241" s="217"/>
      <c r="BE241" s="244" t="s">
        <v>3020</v>
      </c>
      <c r="BF241" s="217">
        <v>1</v>
      </c>
      <c r="BG241" s="245">
        <v>46240</v>
      </c>
      <c r="BH241" s="212">
        <f t="shared" si="94"/>
        <v>0</v>
      </c>
      <c r="BI241" s="244" t="s">
        <v>2469</v>
      </c>
      <c r="BJ241" s="217">
        <v>1</v>
      </c>
      <c r="BK241" s="245">
        <v>46240</v>
      </c>
      <c r="BL241" s="226"/>
      <c r="BM241" s="226"/>
      <c r="BN241" s="227"/>
      <c r="BO241" s="226"/>
      <c r="BP241" s="226"/>
      <c r="BQ241" s="226"/>
      <c r="BR241" s="226"/>
      <c r="BS241" s="226"/>
      <c r="BT241" s="227"/>
      <c r="BU241" s="226"/>
      <c r="BV241" s="226"/>
      <c r="BW241" s="226"/>
      <c r="BX241" s="226"/>
      <c r="BY241" s="226"/>
      <c r="BZ241" s="227"/>
      <c r="CA241" s="226"/>
      <c r="CB241" s="226"/>
      <c r="CC241" s="226"/>
      <c r="CD241" s="226"/>
      <c r="CE241" s="226"/>
      <c r="CF241" s="227"/>
      <c r="CG241" s="226"/>
      <c r="CH241" s="226"/>
      <c r="CI241" s="226"/>
      <c r="CJ241" s="212">
        <f t="shared" si="95"/>
        <v>0</v>
      </c>
    </row>
    <row r="242" spans="1:88" ht="13.5" customHeight="1">
      <c r="A242" s="217">
        <v>234</v>
      </c>
      <c r="B242" s="217" t="s">
        <v>3572</v>
      </c>
      <c r="C242" s="217" t="s">
        <v>3573</v>
      </c>
      <c r="D242" s="218" t="s">
        <v>2588</v>
      </c>
      <c r="E242" s="217" t="s">
        <v>3580</v>
      </c>
      <c r="F242" s="217" t="s">
        <v>3308</v>
      </c>
      <c r="G242" s="218" t="s">
        <v>2851</v>
      </c>
      <c r="H242" s="220">
        <v>4416</v>
      </c>
      <c r="I242" s="217" t="s">
        <v>702</v>
      </c>
      <c r="J242" s="217">
        <v>1</v>
      </c>
      <c r="K242" s="217"/>
      <c r="L242" s="217">
        <v>1</v>
      </c>
      <c r="M242" s="220">
        <v>288.8</v>
      </c>
      <c r="N242" s="220">
        <v>288.8</v>
      </c>
      <c r="O242" s="217" t="s">
        <v>674</v>
      </c>
      <c r="P242" s="217" t="s">
        <v>13</v>
      </c>
      <c r="Q242" s="217" t="s">
        <v>786</v>
      </c>
      <c r="R242" s="217"/>
      <c r="S242" s="217"/>
      <c r="T242" s="21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7">
        <f t="shared" ca="1" si="90"/>
        <v>1</v>
      </c>
      <c r="V242" s="217">
        <f t="shared" ca="1" si="91"/>
        <v>0</v>
      </c>
      <c r="W242" s="217"/>
      <c r="X242" s="217"/>
      <c r="Y242" s="217"/>
      <c r="Z242" s="217"/>
      <c r="AA242" s="217"/>
      <c r="AB242" s="221"/>
      <c r="AC242" s="220">
        <v>12.33</v>
      </c>
      <c r="AD242" s="217"/>
      <c r="AE242" s="220"/>
      <c r="AF242" s="220"/>
      <c r="AG242" s="223"/>
      <c r="AH242" s="223"/>
      <c r="AI242" s="223"/>
      <c r="AJ242" s="224" t="s">
        <v>677</v>
      </c>
      <c r="AK242" s="223"/>
      <c r="AL242" s="225"/>
      <c r="AM242" s="223"/>
      <c r="AN242" s="223"/>
      <c r="AO242" s="223"/>
      <c r="AP242" s="223"/>
      <c r="AQ242" s="223"/>
      <c r="AR242" s="223"/>
      <c r="AS242" s="223"/>
      <c r="AT242" s="223"/>
      <c r="AU242" s="217">
        <v>0</v>
      </c>
      <c r="AV242" s="217">
        <v>1</v>
      </c>
      <c r="AW242" s="217">
        <v>0</v>
      </c>
      <c r="AX242" s="217">
        <v>1</v>
      </c>
      <c r="AY242" s="217">
        <v>0</v>
      </c>
      <c r="AZ242" s="217">
        <v>0</v>
      </c>
      <c r="BA242" s="217">
        <v>0</v>
      </c>
      <c r="BB242" s="217" t="s">
        <v>692</v>
      </c>
      <c r="BC242" s="217"/>
      <c r="BD242" s="217"/>
      <c r="BE242" s="244" t="s">
        <v>3020</v>
      </c>
      <c r="BF242" s="217">
        <v>1</v>
      </c>
      <c r="BG242" s="245">
        <v>46240</v>
      </c>
      <c r="BH242" s="212">
        <f t="shared" si="94"/>
        <v>0</v>
      </c>
      <c r="BI242" s="244" t="s">
        <v>2469</v>
      </c>
      <c r="BJ242" s="217">
        <v>1</v>
      </c>
      <c r="BK242" s="245">
        <v>46240</v>
      </c>
      <c r="BL242" s="226"/>
      <c r="BM242" s="226"/>
      <c r="BN242" s="227"/>
      <c r="BO242" s="226"/>
      <c r="BP242" s="226"/>
      <c r="BQ242" s="226"/>
      <c r="BR242" s="226"/>
      <c r="BS242" s="226"/>
      <c r="BT242" s="227"/>
      <c r="BU242" s="226"/>
      <c r="BV242" s="226"/>
      <c r="BW242" s="226"/>
      <c r="BX242" s="226"/>
      <c r="BY242" s="226"/>
      <c r="BZ242" s="227"/>
      <c r="CA242" s="226"/>
      <c r="CB242" s="226"/>
      <c r="CC242" s="226"/>
      <c r="CD242" s="226"/>
      <c r="CE242" s="226"/>
      <c r="CF242" s="227"/>
      <c r="CG242" s="226"/>
      <c r="CH242" s="226"/>
      <c r="CI242" s="226"/>
      <c r="CJ242" s="212">
        <f t="shared" si="95"/>
        <v>0</v>
      </c>
    </row>
    <row r="243" spans="1:88" ht="13.5" customHeight="1">
      <c r="A243" s="235">
        <v>234</v>
      </c>
      <c r="B243" s="235" t="s">
        <v>3572</v>
      </c>
      <c r="C243" s="235" t="s">
        <v>3573</v>
      </c>
      <c r="D243" s="236" t="s">
        <v>781</v>
      </c>
      <c r="E243" s="235" t="s">
        <v>3581</v>
      </c>
      <c r="F243" s="235" t="s">
        <v>3293</v>
      </c>
      <c r="G243" s="236" t="s">
        <v>2781</v>
      </c>
      <c r="H243" s="163">
        <v>283</v>
      </c>
      <c r="I243" s="235" t="s">
        <v>702</v>
      </c>
      <c r="J243" s="235">
        <v>4</v>
      </c>
      <c r="K243" s="235"/>
      <c r="L243" s="235">
        <v>4</v>
      </c>
      <c r="M243" s="163">
        <v>3.4</v>
      </c>
      <c r="N243" s="163">
        <v>13.6</v>
      </c>
      <c r="O243" s="235" t="s">
        <v>674</v>
      </c>
      <c r="P243" s="235" t="s">
        <v>13</v>
      </c>
      <c r="Q243" s="217" t="s">
        <v>703</v>
      </c>
      <c r="R243" s="217"/>
      <c r="S243" s="217"/>
      <c r="T243" s="21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7">
        <f t="shared" ca="1" si="90"/>
        <v>0</v>
      </c>
      <c r="V243" s="217">
        <f t="shared" ca="1" si="91"/>
        <v>1</v>
      </c>
      <c r="W243" s="217"/>
      <c r="X243" s="217"/>
      <c r="Y243" s="217"/>
      <c r="Z243" s="217"/>
      <c r="AA243" s="235"/>
      <c r="AB243" s="221"/>
      <c r="AC243" s="163">
        <v>0.38</v>
      </c>
      <c r="AD243" s="217"/>
      <c r="AE243" s="220"/>
      <c r="AF243" s="220"/>
      <c r="AG243" s="223"/>
      <c r="AH243" s="223"/>
      <c r="AI243" s="223"/>
      <c r="AJ243" s="224" t="s">
        <v>677</v>
      </c>
      <c r="AK243" s="223"/>
      <c r="AL243" s="229" t="s">
        <v>880</v>
      </c>
      <c r="AM243" s="223"/>
      <c r="AN243" s="223"/>
      <c r="AO243" s="223"/>
      <c r="AP243" s="223"/>
      <c r="AQ243" s="223"/>
      <c r="AR243" s="223"/>
      <c r="AS243" s="223"/>
      <c r="AT243" s="223"/>
      <c r="AU243" s="235">
        <v>0</v>
      </c>
      <c r="AV243" s="235">
        <v>0</v>
      </c>
      <c r="AW243" s="235">
        <v>0</v>
      </c>
      <c r="AX243" s="235">
        <v>0</v>
      </c>
      <c r="AY243" s="235">
        <v>0</v>
      </c>
      <c r="AZ243" s="235">
        <v>0</v>
      </c>
      <c r="BA243" s="235">
        <v>0</v>
      </c>
      <c r="BB243" s="235" t="s">
        <v>692</v>
      </c>
      <c r="BC243" s="217"/>
      <c r="BD243" s="217"/>
      <c r="BE243" s="239" t="s">
        <v>3035</v>
      </c>
      <c r="BF243" s="235">
        <v>4</v>
      </c>
      <c r="BG243" s="240">
        <v>46240</v>
      </c>
      <c r="BH243" s="239">
        <f t="shared" si="94"/>
        <v>0</v>
      </c>
      <c r="BI243" s="239" t="s">
        <v>2491</v>
      </c>
      <c r="BJ243" s="235">
        <v>4</v>
      </c>
      <c r="BK243" s="241">
        <v>46240</v>
      </c>
      <c r="BL243" s="242"/>
      <c r="BM243" s="242"/>
      <c r="BN243" s="243"/>
      <c r="BO243" s="242"/>
      <c r="BP243" s="242"/>
      <c r="BQ243" s="242"/>
      <c r="BR243" s="242"/>
      <c r="BS243" s="242"/>
      <c r="BT243" s="243"/>
      <c r="BU243" s="242"/>
      <c r="BV243" s="242"/>
      <c r="BW243" s="242"/>
      <c r="BX243" s="242"/>
      <c r="BY243" s="242"/>
      <c r="BZ243" s="243"/>
      <c r="CA243" s="242"/>
      <c r="CB243" s="242"/>
      <c r="CC243" s="242"/>
      <c r="CD243" s="242"/>
      <c r="CE243" s="242"/>
      <c r="CF243" s="243"/>
      <c r="CG243" s="242"/>
      <c r="CH243" s="242"/>
      <c r="CI243" s="242"/>
      <c r="CJ243" s="239">
        <f t="shared" si="95"/>
        <v>0</v>
      </c>
    </row>
    <row r="244" spans="1:88" ht="13.5" customHeight="1">
      <c r="A244" s="217">
        <v>234</v>
      </c>
      <c r="B244" s="217" t="s">
        <v>3572</v>
      </c>
      <c r="C244" s="235" t="s">
        <v>3573</v>
      </c>
      <c r="D244" s="236" t="s">
        <v>2579</v>
      </c>
      <c r="E244" s="235" t="s">
        <v>3417</v>
      </c>
      <c r="F244" s="235" t="s">
        <v>3303</v>
      </c>
      <c r="G244" s="236" t="s">
        <v>2584</v>
      </c>
      <c r="H244" s="163">
        <v>429</v>
      </c>
      <c r="I244" s="235" t="s">
        <v>702</v>
      </c>
      <c r="J244" s="235">
        <v>1</v>
      </c>
      <c r="K244" s="235"/>
      <c r="L244" s="235">
        <v>1</v>
      </c>
      <c r="M244" s="163">
        <v>35.5</v>
      </c>
      <c r="N244" s="163">
        <v>35.5</v>
      </c>
      <c r="O244" s="235" t="s">
        <v>674</v>
      </c>
      <c r="P244" s="235" t="s">
        <v>13</v>
      </c>
      <c r="Q244" s="217" t="s">
        <v>786</v>
      </c>
      <c r="R244" s="217"/>
      <c r="S244" s="217"/>
      <c r="T244" s="21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7">
        <f t="shared" ca="1" si="90"/>
        <v>1</v>
      </c>
      <c r="V244" s="217">
        <f t="shared" ca="1" si="91"/>
        <v>0</v>
      </c>
      <c r="W244" s="217"/>
      <c r="X244" s="217"/>
      <c r="Y244" s="217"/>
      <c r="Z244" s="217"/>
      <c r="AA244" s="235"/>
      <c r="AB244" s="221"/>
      <c r="AC244" s="163">
        <v>0.40200000000000002</v>
      </c>
      <c r="AD244" s="217"/>
      <c r="AE244" s="220"/>
      <c r="AF244" s="220"/>
      <c r="AG244" s="223"/>
      <c r="AH244" s="223"/>
      <c r="AI244" s="223"/>
      <c r="AJ244" s="224" t="s">
        <v>677</v>
      </c>
      <c r="AK244" s="223"/>
      <c r="AL244" s="229" t="s">
        <v>880</v>
      </c>
      <c r="AM244" s="223"/>
      <c r="AN244" s="223"/>
      <c r="AO244" s="223"/>
      <c r="AP244" s="223"/>
      <c r="AQ244" s="223"/>
      <c r="AR244" s="223"/>
      <c r="AS244" s="223"/>
      <c r="AT244" s="223"/>
      <c r="AU244" s="235">
        <v>0</v>
      </c>
      <c r="AV244" s="235">
        <v>1</v>
      </c>
      <c r="AW244" s="235">
        <v>0</v>
      </c>
      <c r="AX244" s="235">
        <v>0</v>
      </c>
      <c r="AY244" s="235">
        <v>0</v>
      </c>
      <c r="AZ244" s="235">
        <v>0</v>
      </c>
      <c r="BA244" s="235">
        <v>0</v>
      </c>
      <c r="BB244" s="235" t="s">
        <v>14</v>
      </c>
      <c r="BC244" s="217"/>
      <c r="BD244" s="217"/>
      <c r="BE244" s="226"/>
      <c r="BF244" s="226"/>
      <c r="BG244" s="227"/>
      <c r="BH244" s="228"/>
      <c r="BI244" s="226"/>
      <c r="BJ244" s="226"/>
      <c r="BK244" s="226"/>
      <c r="BL244" s="226"/>
      <c r="BM244" s="226"/>
      <c r="BN244" s="227"/>
      <c r="BO244" s="226"/>
      <c r="BP244" s="226"/>
      <c r="BQ244" s="226"/>
      <c r="BR244" s="226"/>
      <c r="BS244" s="226"/>
      <c r="BT244" s="227"/>
      <c r="BU244" s="226"/>
      <c r="BV244" s="226"/>
      <c r="BW244" s="226"/>
      <c r="BX244" s="226"/>
      <c r="BY244" s="226"/>
      <c r="BZ244" s="227"/>
      <c r="CA244" s="226"/>
      <c r="CB244" s="226"/>
      <c r="CC244" s="226"/>
      <c r="CD244" s="226"/>
      <c r="CE244" s="226"/>
      <c r="CF244" s="227"/>
      <c r="CG244" s="226"/>
      <c r="CH244" s="226"/>
      <c r="CI244" s="226"/>
      <c r="CJ244" s="228"/>
    </row>
    <row r="245" spans="1:88" ht="13.5" customHeight="1">
      <c r="A245" s="214">
        <v>236</v>
      </c>
      <c r="B245" s="214" t="s">
        <v>3582</v>
      </c>
      <c r="C245" s="214" t="s">
        <v>3583</v>
      </c>
      <c r="D245" s="215" t="s">
        <v>2588</v>
      </c>
      <c r="E245" s="214"/>
      <c r="F245" s="214"/>
      <c r="G245" s="215" t="s">
        <v>3584</v>
      </c>
      <c r="H245" s="214"/>
      <c r="I245" s="214"/>
      <c r="J245" s="214"/>
      <c r="K245" s="214">
        <v>1</v>
      </c>
      <c r="L245" s="214"/>
      <c r="M245" s="216">
        <v>2803.8</v>
      </c>
      <c r="N245" s="216">
        <v>2803.8</v>
      </c>
      <c r="O245" s="214" t="s">
        <v>674</v>
      </c>
      <c r="P245" s="214"/>
      <c r="Q245" s="214"/>
      <c r="R245" s="214" t="s">
        <v>3951</v>
      </c>
      <c r="S245" s="214"/>
      <c r="T245" s="214"/>
      <c r="U245" s="214"/>
      <c r="V245" s="214"/>
      <c r="W245" s="214">
        <f ca="1">_xlfn.MINIFS(V:V,C:C,C245,AE:AE,"",AB:AB,"")</f>
        <v>0</v>
      </c>
      <c r="X245" s="214">
        <f ca="1">SUMIFS(T:T,C:C,C245,AE:AE,"")/SUMIFS(L:L,C:C,C245,AE:AE,"",AB:AB,"")</f>
        <v>0.42857142857142855</v>
      </c>
      <c r="Y245" s="214"/>
      <c r="Z245" s="214"/>
      <c r="AA245" s="214"/>
      <c r="AB245" s="216"/>
      <c r="AC245" s="216">
        <v>103.68600000000001</v>
      </c>
      <c r="AD245" s="214"/>
      <c r="AE245" s="214" t="s">
        <v>675</v>
      </c>
      <c r="AF245" s="214" t="s">
        <v>676</v>
      </c>
      <c r="AG245" s="214"/>
      <c r="AH245" s="214"/>
      <c r="AI245" s="214"/>
      <c r="AJ245" s="214" t="s">
        <v>677</v>
      </c>
      <c r="AK245" s="214"/>
      <c r="AL245" s="214"/>
      <c r="AM245" s="214"/>
      <c r="AN245" s="214"/>
      <c r="AO245" s="214"/>
      <c r="AP245" s="214"/>
      <c r="AQ245" s="214"/>
      <c r="AR245" s="214"/>
      <c r="AS245" s="214"/>
      <c r="AT245" s="214"/>
      <c r="AU245" s="214"/>
      <c r="AV245" s="214"/>
      <c r="AW245" s="214"/>
      <c r="AX245" s="214"/>
      <c r="AY245" s="214"/>
      <c r="AZ245" s="214"/>
      <c r="BA245" s="214"/>
      <c r="BB245" s="214" t="s">
        <v>692</v>
      </c>
      <c r="BC245" s="214"/>
      <c r="BD245" s="214"/>
      <c r="BE245" s="214"/>
      <c r="BF245" s="214"/>
      <c r="BG245" s="214"/>
      <c r="BH245" s="214"/>
      <c r="BI245" s="214"/>
      <c r="BJ245" s="214"/>
      <c r="BK245" s="214"/>
      <c r="BL245" s="214"/>
      <c r="BM245" s="214"/>
      <c r="BN245" s="214"/>
      <c r="BO245" s="214"/>
      <c r="BP245" s="214"/>
      <c r="BQ245" s="214"/>
      <c r="BR245" s="214"/>
      <c r="BS245" s="214"/>
      <c r="BT245" s="214"/>
      <c r="BU245" s="214"/>
      <c r="BV245" s="214"/>
      <c r="BW245" s="214"/>
      <c r="BX245" s="214"/>
      <c r="BY245" s="214"/>
      <c r="BZ245" s="214"/>
      <c r="CA245" s="214"/>
      <c r="CB245" s="214"/>
      <c r="CC245" s="214"/>
      <c r="CD245" s="214"/>
      <c r="CE245" s="214"/>
      <c r="CF245" s="214"/>
      <c r="CG245" s="214"/>
      <c r="CH245" s="214"/>
      <c r="CI245" s="214"/>
      <c r="CJ245" s="214"/>
    </row>
    <row r="246" spans="1:88" ht="13.5" customHeight="1">
      <c r="A246" s="217">
        <v>237</v>
      </c>
      <c r="B246" s="217" t="s">
        <v>3582</v>
      </c>
      <c r="C246" s="217" t="s">
        <v>3583</v>
      </c>
      <c r="D246" s="218" t="s">
        <v>2487</v>
      </c>
      <c r="E246" s="217" t="s">
        <v>3441</v>
      </c>
      <c r="F246" s="217" t="s">
        <v>3310</v>
      </c>
      <c r="G246" s="218" t="s">
        <v>2476</v>
      </c>
      <c r="H246" s="220">
        <v>3923</v>
      </c>
      <c r="I246" s="217" t="s">
        <v>702</v>
      </c>
      <c r="J246" s="217">
        <v>3</v>
      </c>
      <c r="K246" s="217"/>
      <c r="L246" s="217">
        <v>3</v>
      </c>
      <c r="M246" s="220">
        <v>154.6</v>
      </c>
      <c r="N246" s="220">
        <v>463.9</v>
      </c>
      <c r="O246" s="217" t="s">
        <v>674</v>
      </c>
      <c r="P246" s="217" t="s">
        <v>11</v>
      </c>
      <c r="Q246" s="217" t="s">
        <v>786</v>
      </c>
      <c r="R246" s="217"/>
      <c r="S246" s="217"/>
      <c r="T246" s="21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7">
        <f t="shared" ref="U246:U266" ca="1" si="96">+L246-T246</f>
        <v>3</v>
      </c>
      <c r="V246" s="217">
        <f t="shared" ref="V246:V266" ca="1" si="97">ROUNDDOWN(T246/J246,0)</f>
        <v>0</v>
      </c>
      <c r="W246" s="217"/>
      <c r="X246" s="217"/>
      <c r="Y246" s="217"/>
      <c r="Z246" s="217"/>
      <c r="AA246" s="217"/>
      <c r="AB246" s="221"/>
      <c r="AC246" s="220">
        <v>8.0519999999999996</v>
      </c>
      <c r="AD246" s="217"/>
      <c r="AE246" s="220"/>
      <c r="AF246" s="220"/>
      <c r="AG246" s="223"/>
      <c r="AH246" s="223"/>
      <c r="AI246" s="223"/>
      <c r="AJ246" s="224" t="s">
        <v>677</v>
      </c>
      <c r="AK246" s="223"/>
      <c r="AL246" s="225"/>
      <c r="AM246" s="223"/>
      <c r="AN246" s="223"/>
      <c r="AO246" s="223"/>
      <c r="AP246" s="223"/>
      <c r="AQ246" s="223"/>
      <c r="AR246" s="223"/>
      <c r="AS246" s="223"/>
      <c r="AT246" s="223"/>
      <c r="AU246" s="217">
        <v>0</v>
      </c>
      <c r="AV246" s="217">
        <v>1</v>
      </c>
      <c r="AW246" s="217">
        <v>0</v>
      </c>
      <c r="AX246" s="217">
        <v>0</v>
      </c>
      <c r="AY246" s="217">
        <v>0</v>
      </c>
      <c r="AZ246" s="217">
        <v>0</v>
      </c>
      <c r="BA246" s="217">
        <v>0</v>
      </c>
      <c r="BB246" s="217" t="s">
        <v>692</v>
      </c>
      <c r="BC246" s="217"/>
      <c r="BD246" s="217"/>
      <c r="BE246" s="212" t="s">
        <v>3026</v>
      </c>
      <c r="BF246" s="217">
        <v>3</v>
      </c>
      <c r="BG246" s="230">
        <v>46240</v>
      </c>
      <c r="BH246" s="212">
        <f t="shared" ref="BH246:BH254" si="98">+L246-BF246</f>
        <v>0</v>
      </c>
      <c r="BI246" s="212" t="s">
        <v>2478</v>
      </c>
      <c r="BJ246" s="217">
        <v>3</v>
      </c>
      <c r="BK246" s="231">
        <v>46240</v>
      </c>
      <c r="BL246" s="226"/>
      <c r="BM246" s="226"/>
      <c r="BN246" s="227"/>
      <c r="BO246" s="226"/>
      <c r="BP246" s="226"/>
      <c r="BQ246" s="226"/>
      <c r="BR246" s="226"/>
      <c r="BS246" s="226"/>
      <c r="BT246" s="227"/>
      <c r="BU246" s="226"/>
      <c r="BV246" s="226"/>
      <c r="BW246" s="226"/>
      <c r="BX246" s="226"/>
      <c r="BY246" s="226"/>
      <c r="BZ246" s="227"/>
      <c r="CA246" s="226"/>
      <c r="CB246" s="226"/>
      <c r="CC246" s="226"/>
      <c r="CD246" s="226"/>
      <c r="CE246" s="226"/>
      <c r="CF246" s="227"/>
      <c r="CG246" s="226"/>
      <c r="CH246" s="226"/>
      <c r="CI246" s="226"/>
      <c r="CJ246" s="212">
        <f t="shared" ref="CJ246:CJ254" si="99">+L246-BJ246</f>
        <v>0</v>
      </c>
    </row>
    <row r="247" spans="1:88" ht="13.5" customHeight="1">
      <c r="A247" s="217">
        <v>238</v>
      </c>
      <c r="B247" s="217" t="s">
        <v>3582</v>
      </c>
      <c r="C247" s="217" t="s">
        <v>3583</v>
      </c>
      <c r="D247" s="218" t="s">
        <v>2487</v>
      </c>
      <c r="E247" s="217" t="s">
        <v>3575</v>
      </c>
      <c r="F247" s="217" t="s">
        <v>3309</v>
      </c>
      <c r="G247" s="218" t="s">
        <v>2486</v>
      </c>
      <c r="H247" s="220">
        <v>3922</v>
      </c>
      <c r="I247" s="217" t="s">
        <v>702</v>
      </c>
      <c r="J247" s="217">
        <v>1</v>
      </c>
      <c r="K247" s="217"/>
      <c r="L247" s="217">
        <v>1</v>
      </c>
      <c r="M247" s="220">
        <v>70</v>
      </c>
      <c r="N247" s="220">
        <v>70</v>
      </c>
      <c r="O247" s="217" t="s">
        <v>674</v>
      </c>
      <c r="P247" s="217" t="s">
        <v>11</v>
      </c>
      <c r="Q247" s="217" t="s">
        <v>786</v>
      </c>
      <c r="R247" s="217"/>
      <c r="S247" s="217"/>
      <c r="T247" s="21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7">
        <f t="shared" ca="1" si="96"/>
        <v>1</v>
      </c>
      <c r="V247" s="217">
        <f t="shared" ca="1" si="97"/>
        <v>0</v>
      </c>
      <c r="W247" s="217"/>
      <c r="X247" s="217"/>
      <c r="Y247" s="217"/>
      <c r="Z247" s="217"/>
      <c r="AA247" s="217"/>
      <c r="AB247" s="221"/>
      <c r="AC247" s="220">
        <v>1.9990000000000001</v>
      </c>
      <c r="AD247" s="217"/>
      <c r="AE247" s="220"/>
      <c r="AF247" s="220"/>
      <c r="AG247" s="223"/>
      <c r="AH247" s="223"/>
      <c r="AI247" s="223"/>
      <c r="AJ247" s="224" t="s">
        <v>677</v>
      </c>
      <c r="AK247" s="223"/>
      <c r="AL247" s="225"/>
      <c r="AM247" s="223"/>
      <c r="AN247" s="223"/>
      <c r="AO247" s="223"/>
      <c r="AP247" s="223"/>
      <c r="AQ247" s="223"/>
      <c r="AR247" s="223"/>
      <c r="AS247" s="223"/>
      <c r="AT247" s="223"/>
      <c r="AU247" s="217">
        <v>0</v>
      </c>
      <c r="AV247" s="217">
        <v>1</v>
      </c>
      <c r="AW247" s="217">
        <v>0</v>
      </c>
      <c r="AX247" s="217">
        <v>0</v>
      </c>
      <c r="AY247" s="217">
        <v>0</v>
      </c>
      <c r="AZ247" s="217">
        <v>0</v>
      </c>
      <c r="BA247" s="217">
        <v>0</v>
      </c>
      <c r="BB247" s="217" t="s">
        <v>692</v>
      </c>
      <c r="BC247" s="217"/>
      <c r="BD247" s="217"/>
      <c r="BE247" s="212" t="s">
        <v>3033</v>
      </c>
      <c r="BF247" s="217">
        <v>1</v>
      </c>
      <c r="BG247" s="230">
        <v>46240</v>
      </c>
      <c r="BH247" s="212">
        <f t="shared" si="98"/>
        <v>0</v>
      </c>
      <c r="BI247" s="212" t="s">
        <v>2488</v>
      </c>
      <c r="BJ247" s="217">
        <v>1</v>
      </c>
      <c r="BK247" s="231">
        <v>46240</v>
      </c>
      <c r="BL247" s="226"/>
      <c r="BM247" s="226"/>
      <c r="BN247" s="227"/>
      <c r="BO247" s="226"/>
      <c r="BP247" s="226"/>
      <c r="BQ247" s="226"/>
      <c r="BR247" s="226"/>
      <c r="BS247" s="226"/>
      <c r="BT247" s="227"/>
      <c r="BU247" s="226"/>
      <c r="BV247" s="226"/>
      <c r="BW247" s="226"/>
      <c r="BX247" s="226"/>
      <c r="BY247" s="226"/>
      <c r="BZ247" s="227"/>
      <c r="CA247" s="226"/>
      <c r="CB247" s="226"/>
      <c r="CC247" s="226"/>
      <c r="CD247" s="226"/>
      <c r="CE247" s="226"/>
      <c r="CF247" s="227"/>
      <c r="CG247" s="226"/>
      <c r="CH247" s="226"/>
      <c r="CI247" s="226"/>
      <c r="CJ247" s="212">
        <f t="shared" si="99"/>
        <v>0</v>
      </c>
    </row>
    <row r="248" spans="1:88" ht="13.5" customHeight="1">
      <c r="A248" s="217">
        <v>239</v>
      </c>
      <c r="B248" s="217" t="s">
        <v>3582</v>
      </c>
      <c r="C248" s="217" t="s">
        <v>3583</v>
      </c>
      <c r="D248" s="218" t="s">
        <v>2487</v>
      </c>
      <c r="E248" s="217" t="s">
        <v>3576</v>
      </c>
      <c r="F248" s="217" t="s">
        <v>3311</v>
      </c>
      <c r="G248" s="218" t="s">
        <v>732</v>
      </c>
      <c r="H248" s="220">
        <v>3921</v>
      </c>
      <c r="I248" s="217" t="s">
        <v>702</v>
      </c>
      <c r="J248" s="217">
        <v>1</v>
      </c>
      <c r="K248" s="217"/>
      <c r="L248" s="217">
        <v>1</v>
      </c>
      <c r="M248" s="220">
        <v>95.8</v>
      </c>
      <c r="N248" s="220">
        <v>95.8</v>
      </c>
      <c r="O248" s="217" t="s">
        <v>674</v>
      </c>
      <c r="P248" s="217" t="s">
        <v>11</v>
      </c>
      <c r="Q248" s="217" t="s">
        <v>786</v>
      </c>
      <c r="R248" s="217"/>
      <c r="S248" s="217"/>
      <c r="T248" s="217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7">
        <f t="shared" ca="1" si="96"/>
        <v>1</v>
      </c>
      <c r="V248" s="217">
        <f t="shared" ca="1" si="97"/>
        <v>0</v>
      </c>
      <c r="W248" s="217"/>
      <c r="X248" s="217"/>
      <c r="Y248" s="217"/>
      <c r="Z248" s="217"/>
      <c r="AA248" s="217"/>
      <c r="AB248" s="221"/>
      <c r="AC248" s="220">
        <v>2.738</v>
      </c>
      <c r="AD248" s="217"/>
      <c r="AE248" s="220"/>
      <c r="AF248" s="220"/>
      <c r="AG248" s="223"/>
      <c r="AH248" s="223"/>
      <c r="AI248" s="223"/>
      <c r="AJ248" s="224" t="s">
        <v>677</v>
      </c>
      <c r="AK248" s="223"/>
      <c r="AL248" s="225"/>
      <c r="AM248" s="223"/>
      <c r="AN248" s="223"/>
      <c r="AO248" s="223"/>
      <c r="AP248" s="223"/>
      <c r="AQ248" s="223"/>
      <c r="AR248" s="223"/>
      <c r="AS248" s="223"/>
      <c r="AT248" s="223"/>
      <c r="AU248" s="217">
        <v>0</v>
      </c>
      <c r="AV248" s="217">
        <v>1</v>
      </c>
      <c r="AW248" s="217">
        <v>0</v>
      </c>
      <c r="AX248" s="217">
        <v>0</v>
      </c>
      <c r="AY248" s="217">
        <v>0</v>
      </c>
      <c r="AZ248" s="217">
        <v>0</v>
      </c>
      <c r="BA248" s="217">
        <v>0</v>
      </c>
      <c r="BB248" s="217" t="s">
        <v>692</v>
      </c>
      <c r="BC248" s="217"/>
      <c r="BD248" s="217"/>
      <c r="BE248" s="212" t="s">
        <v>3037</v>
      </c>
      <c r="BF248" s="217">
        <v>1</v>
      </c>
      <c r="BG248" s="230">
        <v>46240</v>
      </c>
      <c r="BH248" s="212">
        <f t="shared" si="98"/>
        <v>0</v>
      </c>
      <c r="BI248" s="212" t="s">
        <v>2493</v>
      </c>
      <c r="BJ248" s="217">
        <v>1</v>
      </c>
      <c r="BK248" s="231">
        <v>46240</v>
      </c>
      <c r="BL248" s="226"/>
      <c r="BM248" s="226"/>
      <c r="BN248" s="227"/>
      <c r="BO248" s="226"/>
      <c r="BP248" s="226"/>
      <c r="BQ248" s="226"/>
      <c r="BR248" s="226"/>
      <c r="BS248" s="226"/>
      <c r="BT248" s="227"/>
      <c r="BU248" s="226"/>
      <c r="BV248" s="226"/>
      <c r="BW248" s="226"/>
      <c r="BX248" s="226"/>
      <c r="BY248" s="226"/>
      <c r="BZ248" s="227"/>
      <c r="CA248" s="226"/>
      <c r="CB248" s="226"/>
      <c r="CC248" s="226"/>
      <c r="CD248" s="226"/>
      <c r="CE248" s="226"/>
      <c r="CF248" s="227"/>
      <c r="CG248" s="226"/>
      <c r="CH248" s="226"/>
      <c r="CI248" s="226"/>
      <c r="CJ248" s="212">
        <f t="shared" si="99"/>
        <v>0</v>
      </c>
    </row>
    <row r="249" spans="1:88" ht="13.5" customHeight="1">
      <c r="A249" s="217">
        <v>240</v>
      </c>
      <c r="B249" s="217" t="s">
        <v>3582</v>
      </c>
      <c r="C249" s="217" t="s">
        <v>3583</v>
      </c>
      <c r="D249" s="218" t="s">
        <v>2819</v>
      </c>
      <c r="E249" s="217" t="s">
        <v>741</v>
      </c>
      <c r="F249" s="217" t="s">
        <v>3312</v>
      </c>
      <c r="G249" s="248" t="s">
        <v>2818</v>
      </c>
      <c r="H249" s="220">
        <v>242</v>
      </c>
      <c r="I249" s="217" t="s">
        <v>738</v>
      </c>
      <c r="J249" s="217">
        <v>1</v>
      </c>
      <c r="K249" s="217"/>
      <c r="L249" s="217">
        <v>1</v>
      </c>
      <c r="M249" s="220">
        <v>6.7</v>
      </c>
      <c r="N249" s="220">
        <v>6.7</v>
      </c>
      <c r="O249" s="217" t="s">
        <v>674</v>
      </c>
      <c r="P249" s="217" t="s">
        <v>11</v>
      </c>
      <c r="Q249" s="217" t="s">
        <v>703</v>
      </c>
      <c r="R249" s="217"/>
      <c r="S249" s="217"/>
      <c r="T249" s="21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217">
        <f t="shared" ca="1" si="96"/>
        <v>0</v>
      </c>
      <c r="V249" s="217">
        <f t="shared" ca="1" si="97"/>
        <v>1</v>
      </c>
      <c r="W249" s="217"/>
      <c r="X249" s="217"/>
      <c r="Y249" s="217"/>
      <c r="Z249" s="217"/>
      <c r="AA249" s="217"/>
      <c r="AB249" s="221"/>
      <c r="AC249" s="220">
        <v>0.13100000000000001</v>
      </c>
      <c r="AD249" s="217"/>
      <c r="AE249" s="220"/>
      <c r="AF249" s="220"/>
      <c r="AG249" s="223"/>
      <c r="AH249" s="223"/>
      <c r="AI249" s="223"/>
      <c r="AJ249" s="224" t="s">
        <v>677</v>
      </c>
      <c r="AK249" s="223"/>
      <c r="AL249" s="225"/>
      <c r="AM249" s="223"/>
      <c r="AN249" s="223"/>
      <c r="AO249" s="223"/>
      <c r="AP249" s="223"/>
      <c r="AQ249" s="223"/>
      <c r="AR249" s="223"/>
      <c r="AS249" s="223"/>
      <c r="AT249" s="223"/>
      <c r="AU249" s="217">
        <v>0</v>
      </c>
      <c r="AV249" s="217">
        <v>0</v>
      </c>
      <c r="AW249" s="217">
        <v>0</v>
      </c>
      <c r="AX249" s="217">
        <v>0</v>
      </c>
      <c r="AY249" s="217">
        <v>0</v>
      </c>
      <c r="AZ249" s="217">
        <v>0</v>
      </c>
      <c r="BA249" s="217">
        <v>0</v>
      </c>
      <c r="BB249" s="217" t="s">
        <v>692</v>
      </c>
      <c r="BC249" s="217"/>
      <c r="BD249" s="217"/>
      <c r="BE249" s="212" t="s">
        <v>3289</v>
      </c>
      <c r="BF249" s="217">
        <v>1</v>
      </c>
      <c r="BG249" s="230">
        <v>46240</v>
      </c>
      <c r="BH249" s="212">
        <f t="shared" si="98"/>
        <v>0</v>
      </c>
      <c r="BI249" s="212" t="s">
        <v>2820</v>
      </c>
      <c r="BJ249" s="217">
        <v>1</v>
      </c>
      <c r="BK249" s="231">
        <v>46240</v>
      </c>
      <c r="BL249" s="226"/>
      <c r="BM249" s="226"/>
      <c r="BN249" s="227"/>
      <c r="BO249" s="226"/>
      <c r="BP249" s="226"/>
      <c r="BQ249" s="226"/>
      <c r="BR249" s="226"/>
      <c r="BS249" s="226"/>
      <c r="BT249" s="227"/>
      <c r="BU249" s="226"/>
      <c r="BV249" s="226"/>
      <c r="BW249" s="226"/>
      <c r="BX249" s="226"/>
      <c r="BY249" s="226"/>
      <c r="BZ249" s="227"/>
      <c r="CA249" s="226"/>
      <c r="CB249" s="226"/>
      <c r="CC249" s="226"/>
      <c r="CD249" s="226"/>
      <c r="CE249" s="226"/>
      <c r="CF249" s="227"/>
      <c r="CG249" s="226"/>
      <c r="CH249" s="226"/>
      <c r="CI249" s="226"/>
      <c r="CJ249" s="212">
        <f t="shared" si="99"/>
        <v>0</v>
      </c>
    </row>
    <row r="250" spans="1:88" ht="13.5" customHeight="1">
      <c r="A250" s="217">
        <v>241</v>
      </c>
      <c r="B250" s="217" t="s">
        <v>3582</v>
      </c>
      <c r="C250" s="217" t="s">
        <v>3583</v>
      </c>
      <c r="D250" s="218" t="s">
        <v>781</v>
      </c>
      <c r="E250" s="217" t="s">
        <v>1056</v>
      </c>
      <c r="F250" s="217" t="s">
        <v>3316</v>
      </c>
      <c r="G250" s="218" t="s">
        <v>2857</v>
      </c>
      <c r="H250" s="220">
        <v>200</v>
      </c>
      <c r="I250" s="217" t="s">
        <v>702</v>
      </c>
      <c r="J250" s="217">
        <v>1</v>
      </c>
      <c r="K250" s="217"/>
      <c r="L250" s="217">
        <v>1</v>
      </c>
      <c r="M250" s="220">
        <v>3.3</v>
      </c>
      <c r="N250" s="220">
        <v>3.3</v>
      </c>
      <c r="O250" s="217" t="s">
        <v>674</v>
      </c>
      <c r="P250" s="217" t="s">
        <v>13</v>
      </c>
      <c r="Q250" s="217" t="s">
        <v>703</v>
      </c>
      <c r="R250" s="217"/>
      <c r="S250" s="217"/>
      <c r="T250" s="21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7">
        <f t="shared" ca="1" si="96"/>
        <v>0</v>
      </c>
      <c r="V250" s="217">
        <f t="shared" ca="1" si="97"/>
        <v>1</v>
      </c>
      <c r="W250" s="217"/>
      <c r="X250" s="217"/>
      <c r="Y250" s="217"/>
      <c r="Z250" s="217"/>
      <c r="AA250" s="217"/>
      <c r="AB250" s="221"/>
      <c r="AC250" s="220">
        <v>7.9000000000000001E-2</v>
      </c>
      <c r="AD250" s="217"/>
      <c r="AE250" s="220"/>
      <c r="AF250" s="220"/>
      <c r="AG250" s="223"/>
      <c r="AH250" s="223"/>
      <c r="AI250" s="223"/>
      <c r="AJ250" s="224" t="s">
        <v>677</v>
      </c>
      <c r="AK250" s="223"/>
      <c r="AL250" s="225"/>
      <c r="AM250" s="223"/>
      <c r="AN250" s="223"/>
      <c r="AO250" s="223"/>
      <c r="AP250" s="223"/>
      <c r="AQ250" s="223"/>
      <c r="AR250" s="223"/>
      <c r="AS250" s="223"/>
      <c r="AT250" s="223"/>
      <c r="AU250" s="217">
        <v>1</v>
      </c>
      <c r="AV250" s="217">
        <v>0</v>
      </c>
      <c r="AW250" s="217">
        <v>0</v>
      </c>
      <c r="AX250" s="217">
        <v>0</v>
      </c>
      <c r="AY250" s="217">
        <v>0</v>
      </c>
      <c r="AZ250" s="217">
        <v>0</v>
      </c>
      <c r="BA250" s="217">
        <v>0</v>
      </c>
      <c r="BB250" s="217" t="s">
        <v>692</v>
      </c>
      <c r="BC250" s="217"/>
      <c r="BD250" s="217"/>
      <c r="BE250" s="212" t="s">
        <v>2964</v>
      </c>
      <c r="BF250" s="217">
        <v>1</v>
      </c>
      <c r="BG250" s="230">
        <v>46240</v>
      </c>
      <c r="BH250" s="212">
        <f t="shared" si="98"/>
        <v>0</v>
      </c>
      <c r="BI250" s="212" t="s">
        <v>2384</v>
      </c>
      <c r="BJ250" s="217">
        <v>1</v>
      </c>
      <c r="BK250" s="231">
        <v>46240</v>
      </c>
      <c r="BL250" s="226"/>
      <c r="BM250" s="226"/>
      <c r="BN250" s="227"/>
      <c r="BO250" s="226"/>
      <c r="BP250" s="226"/>
      <c r="BQ250" s="226"/>
      <c r="BR250" s="226"/>
      <c r="BS250" s="226"/>
      <c r="BT250" s="227"/>
      <c r="BU250" s="226"/>
      <c r="BV250" s="226"/>
      <c r="BW250" s="226"/>
      <c r="BX250" s="226"/>
      <c r="BY250" s="226"/>
      <c r="BZ250" s="227"/>
      <c r="CA250" s="226"/>
      <c r="CB250" s="226"/>
      <c r="CC250" s="226"/>
      <c r="CD250" s="226"/>
      <c r="CE250" s="226"/>
      <c r="CF250" s="227"/>
      <c r="CG250" s="226"/>
      <c r="CH250" s="226"/>
      <c r="CI250" s="226"/>
      <c r="CJ250" s="212">
        <f t="shared" si="99"/>
        <v>0</v>
      </c>
    </row>
    <row r="251" spans="1:88" ht="13.5" customHeight="1">
      <c r="A251" s="217">
        <v>242</v>
      </c>
      <c r="B251" s="217" t="s">
        <v>3582</v>
      </c>
      <c r="C251" s="217" t="s">
        <v>3583</v>
      </c>
      <c r="D251" s="218" t="s">
        <v>781</v>
      </c>
      <c r="E251" s="217" t="s">
        <v>993</v>
      </c>
      <c r="F251" s="217" t="s">
        <v>3313</v>
      </c>
      <c r="G251" s="218" t="s">
        <v>2857</v>
      </c>
      <c r="H251" s="220">
        <v>200</v>
      </c>
      <c r="I251" s="217" t="s">
        <v>702</v>
      </c>
      <c r="J251" s="217">
        <v>1</v>
      </c>
      <c r="K251" s="217"/>
      <c r="L251" s="217">
        <v>1</v>
      </c>
      <c r="M251" s="220">
        <v>3.3</v>
      </c>
      <c r="N251" s="220">
        <v>3.3</v>
      </c>
      <c r="O251" s="217" t="s">
        <v>674</v>
      </c>
      <c r="P251" s="217" t="s">
        <v>13</v>
      </c>
      <c r="Q251" s="217" t="s">
        <v>703</v>
      </c>
      <c r="R251" s="217"/>
      <c r="S251" s="217"/>
      <c r="T251" s="21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7">
        <f t="shared" ca="1" si="96"/>
        <v>0</v>
      </c>
      <c r="V251" s="217">
        <f t="shared" ca="1" si="97"/>
        <v>1</v>
      </c>
      <c r="W251" s="217"/>
      <c r="X251" s="217"/>
      <c r="Y251" s="217"/>
      <c r="Z251" s="217"/>
      <c r="AA251" s="217"/>
      <c r="AB251" s="221"/>
      <c r="AC251" s="220">
        <v>7.9000000000000001E-2</v>
      </c>
      <c r="AD251" s="217"/>
      <c r="AE251" s="220"/>
      <c r="AF251" s="220"/>
      <c r="AG251" s="223"/>
      <c r="AH251" s="223"/>
      <c r="AI251" s="223"/>
      <c r="AJ251" s="224" t="s">
        <v>677</v>
      </c>
      <c r="AK251" s="223"/>
      <c r="AL251" s="225"/>
      <c r="AM251" s="223"/>
      <c r="AN251" s="223"/>
      <c r="AO251" s="223"/>
      <c r="AP251" s="223"/>
      <c r="AQ251" s="223"/>
      <c r="AR251" s="223"/>
      <c r="AS251" s="223"/>
      <c r="AT251" s="223"/>
      <c r="AU251" s="217">
        <v>1</v>
      </c>
      <c r="AV251" s="217">
        <v>0</v>
      </c>
      <c r="AW251" s="217">
        <v>0</v>
      </c>
      <c r="AX251" s="217">
        <v>0</v>
      </c>
      <c r="AY251" s="217">
        <v>0</v>
      </c>
      <c r="AZ251" s="217">
        <v>0</v>
      </c>
      <c r="BA251" s="217">
        <v>0</v>
      </c>
      <c r="BB251" s="217" t="s">
        <v>692</v>
      </c>
      <c r="BC251" s="217"/>
      <c r="BD251" s="217"/>
      <c r="BE251" s="212" t="s">
        <v>2964</v>
      </c>
      <c r="BF251" s="217">
        <v>1</v>
      </c>
      <c r="BG251" s="230">
        <v>46240</v>
      </c>
      <c r="BH251" s="212">
        <f t="shared" si="98"/>
        <v>0</v>
      </c>
      <c r="BI251" s="212" t="s">
        <v>2384</v>
      </c>
      <c r="BJ251" s="217">
        <v>1</v>
      </c>
      <c r="BK251" s="231">
        <v>46240</v>
      </c>
      <c r="BL251" s="226"/>
      <c r="BM251" s="226"/>
      <c r="BN251" s="227"/>
      <c r="BO251" s="226"/>
      <c r="BP251" s="226"/>
      <c r="BQ251" s="226"/>
      <c r="BR251" s="226"/>
      <c r="BS251" s="226"/>
      <c r="BT251" s="227"/>
      <c r="BU251" s="226"/>
      <c r="BV251" s="226"/>
      <c r="BW251" s="226"/>
      <c r="BX251" s="226"/>
      <c r="BY251" s="226"/>
      <c r="BZ251" s="227"/>
      <c r="CA251" s="226"/>
      <c r="CB251" s="226"/>
      <c r="CC251" s="226"/>
      <c r="CD251" s="226"/>
      <c r="CE251" s="226"/>
      <c r="CF251" s="227"/>
      <c r="CG251" s="226"/>
      <c r="CH251" s="226"/>
      <c r="CI251" s="226"/>
      <c r="CJ251" s="212">
        <f t="shared" si="99"/>
        <v>0</v>
      </c>
    </row>
    <row r="252" spans="1:88" ht="13.5" customHeight="1">
      <c r="A252" s="217">
        <v>243</v>
      </c>
      <c r="B252" s="217" t="s">
        <v>3582</v>
      </c>
      <c r="C252" s="217" t="s">
        <v>3583</v>
      </c>
      <c r="D252" s="218" t="s">
        <v>781</v>
      </c>
      <c r="E252" s="217" t="s">
        <v>948</v>
      </c>
      <c r="F252" s="217" t="s">
        <v>3314</v>
      </c>
      <c r="G252" s="218" t="s">
        <v>2490</v>
      </c>
      <c r="H252" s="220">
        <v>211</v>
      </c>
      <c r="I252" s="217" t="s">
        <v>702</v>
      </c>
      <c r="J252" s="217">
        <v>1</v>
      </c>
      <c r="K252" s="217"/>
      <c r="L252" s="217">
        <v>1</v>
      </c>
      <c r="M252" s="220">
        <v>1.9</v>
      </c>
      <c r="N252" s="220">
        <v>1.9</v>
      </c>
      <c r="O252" s="217" t="s">
        <v>674</v>
      </c>
      <c r="P252" s="217" t="s">
        <v>13</v>
      </c>
      <c r="Q252" s="217" t="s">
        <v>703</v>
      </c>
      <c r="R252" s="217"/>
      <c r="S252" s="217"/>
      <c r="T252" s="21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7">
        <f t="shared" ca="1" si="96"/>
        <v>0</v>
      </c>
      <c r="V252" s="217">
        <f t="shared" ca="1" si="97"/>
        <v>1</v>
      </c>
      <c r="W252" s="217"/>
      <c r="X252" s="217"/>
      <c r="Y252" s="217"/>
      <c r="Z252" s="217"/>
      <c r="AA252" s="217"/>
      <c r="AB252" s="221"/>
      <c r="AC252" s="220">
        <v>5.2999999999999999E-2</v>
      </c>
      <c r="AD252" s="217"/>
      <c r="AE252" s="220"/>
      <c r="AF252" s="220"/>
      <c r="AG252" s="223"/>
      <c r="AH252" s="223"/>
      <c r="AI252" s="223"/>
      <c r="AJ252" s="224" t="s">
        <v>677</v>
      </c>
      <c r="AK252" s="223"/>
      <c r="AL252" s="225"/>
      <c r="AM252" s="223"/>
      <c r="AN252" s="223"/>
      <c r="AO252" s="223"/>
      <c r="AP252" s="223"/>
      <c r="AQ252" s="223"/>
      <c r="AR252" s="223"/>
      <c r="AS252" s="223"/>
      <c r="AT252" s="223"/>
      <c r="AU252" s="217">
        <v>1</v>
      </c>
      <c r="AV252" s="217">
        <v>0</v>
      </c>
      <c r="AW252" s="217">
        <v>0</v>
      </c>
      <c r="AX252" s="217">
        <v>0</v>
      </c>
      <c r="AY252" s="217">
        <v>0</v>
      </c>
      <c r="AZ252" s="217">
        <v>0</v>
      </c>
      <c r="BA252" s="217">
        <v>0</v>
      </c>
      <c r="BB252" s="217" t="s">
        <v>692</v>
      </c>
      <c r="BC252" s="217"/>
      <c r="BD252" s="217"/>
      <c r="BE252" s="212" t="s">
        <v>3035</v>
      </c>
      <c r="BF252" s="217">
        <v>1</v>
      </c>
      <c r="BG252" s="230">
        <v>46240</v>
      </c>
      <c r="BH252" s="212">
        <f t="shared" si="98"/>
        <v>0</v>
      </c>
      <c r="BI252" s="212" t="s">
        <v>2491</v>
      </c>
      <c r="BJ252" s="217">
        <v>1</v>
      </c>
      <c r="BK252" s="231">
        <v>46240</v>
      </c>
      <c r="BL252" s="226"/>
      <c r="BM252" s="226"/>
      <c r="BN252" s="227"/>
      <c r="BO252" s="226"/>
      <c r="BP252" s="226"/>
      <c r="BQ252" s="226"/>
      <c r="BR252" s="226"/>
      <c r="BS252" s="226"/>
      <c r="BT252" s="227"/>
      <c r="BU252" s="226"/>
      <c r="BV252" s="226"/>
      <c r="BW252" s="226"/>
      <c r="BX252" s="226"/>
      <c r="BY252" s="226"/>
      <c r="BZ252" s="227"/>
      <c r="CA252" s="226"/>
      <c r="CB252" s="226"/>
      <c r="CC252" s="226"/>
      <c r="CD252" s="226"/>
      <c r="CE252" s="226"/>
      <c r="CF252" s="227"/>
      <c r="CG252" s="226"/>
      <c r="CH252" s="226"/>
      <c r="CI252" s="226"/>
      <c r="CJ252" s="212">
        <f t="shared" si="99"/>
        <v>0</v>
      </c>
    </row>
    <row r="253" spans="1:88" ht="13.5" customHeight="1">
      <c r="A253" s="217">
        <v>244</v>
      </c>
      <c r="B253" s="217" t="s">
        <v>3582</v>
      </c>
      <c r="C253" s="217" t="s">
        <v>3583</v>
      </c>
      <c r="D253" s="218" t="s">
        <v>781</v>
      </c>
      <c r="E253" s="217" t="s">
        <v>1124</v>
      </c>
      <c r="F253" s="217" t="s">
        <v>3315</v>
      </c>
      <c r="G253" s="218" t="s">
        <v>2495</v>
      </c>
      <c r="H253" s="220">
        <v>184</v>
      </c>
      <c r="I253" s="217" t="s">
        <v>702</v>
      </c>
      <c r="J253" s="217">
        <v>1</v>
      </c>
      <c r="K253" s="217"/>
      <c r="L253" s="217">
        <v>1</v>
      </c>
      <c r="M253" s="220">
        <v>2.1</v>
      </c>
      <c r="N253" s="220">
        <v>2.1</v>
      </c>
      <c r="O253" s="217" t="s">
        <v>674</v>
      </c>
      <c r="P253" s="217" t="s">
        <v>13</v>
      </c>
      <c r="Q253" s="217" t="s">
        <v>703</v>
      </c>
      <c r="R253" s="217"/>
      <c r="S253" s="217"/>
      <c r="T253" s="21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7">
        <f t="shared" ca="1" si="96"/>
        <v>0</v>
      </c>
      <c r="V253" s="217">
        <f t="shared" ca="1" si="97"/>
        <v>1</v>
      </c>
      <c r="W253" s="217"/>
      <c r="X253" s="217"/>
      <c r="Y253" s="217"/>
      <c r="Z253" s="217"/>
      <c r="AA253" s="217"/>
      <c r="AB253" s="221"/>
      <c r="AC253" s="220">
        <v>5.8999999999999997E-2</v>
      </c>
      <c r="AD253" s="217"/>
      <c r="AE253" s="220"/>
      <c r="AF253" s="220"/>
      <c r="AG253" s="223"/>
      <c r="AH253" s="223"/>
      <c r="AI253" s="223"/>
      <c r="AJ253" s="224" t="s">
        <v>677</v>
      </c>
      <c r="AK253" s="223"/>
      <c r="AL253" s="225"/>
      <c r="AM253" s="223"/>
      <c r="AN253" s="223"/>
      <c r="AO253" s="223"/>
      <c r="AP253" s="223"/>
      <c r="AQ253" s="223"/>
      <c r="AR253" s="223"/>
      <c r="AS253" s="223"/>
      <c r="AT253" s="223"/>
      <c r="AU253" s="217">
        <v>1</v>
      </c>
      <c r="AV253" s="217">
        <v>0</v>
      </c>
      <c r="AW253" s="217">
        <v>0</v>
      </c>
      <c r="AX253" s="217">
        <v>0</v>
      </c>
      <c r="AY253" s="217">
        <v>0</v>
      </c>
      <c r="AZ253" s="217">
        <v>0</v>
      </c>
      <c r="BA253" s="217">
        <v>0</v>
      </c>
      <c r="BB253" s="217" t="s">
        <v>692</v>
      </c>
      <c r="BC253" s="217"/>
      <c r="BD253" s="217"/>
      <c r="BE253" s="212" t="s">
        <v>3035</v>
      </c>
      <c r="BF253" s="217">
        <v>1</v>
      </c>
      <c r="BG253" s="230">
        <v>46240</v>
      </c>
      <c r="BH253" s="212">
        <f t="shared" si="98"/>
        <v>0</v>
      </c>
      <c r="BI253" s="212" t="s">
        <v>2491</v>
      </c>
      <c r="BJ253" s="217">
        <v>1</v>
      </c>
      <c r="BK253" s="231">
        <v>46240</v>
      </c>
      <c r="BL253" s="226"/>
      <c r="BM253" s="226"/>
      <c r="BN253" s="227"/>
      <c r="BO253" s="226"/>
      <c r="BP253" s="226"/>
      <c r="BQ253" s="226"/>
      <c r="BR253" s="226"/>
      <c r="BS253" s="226"/>
      <c r="BT253" s="227"/>
      <c r="BU253" s="226"/>
      <c r="BV253" s="226"/>
      <c r="BW253" s="226"/>
      <c r="BX253" s="226"/>
      <c r="BY253" s="226"/>
      <c r="BZ253" s="227"/>
      <c r="CA253" s="226"/>
      <c r="CB253" s="226"/>
      <c r="CC253" s="226"/>
      <c r="CD253" s="226"/>
      <c r="CE253" s="226"/>
      <c r="CF253" s="227"/>
      <c r="CG253" s="226"/>
      <c r="CH253" s="226"/>
      <c r="CI253" s="226"/>
      <c r="CJ253" s="212">
        <f t="shared" si="99"/>
        <v>0</v>
      </c>
    </row>
    <row r="254" spans="1:88" ht="13.5" customHeight="1">
      <c r="A254" s="217">
        <v>245</v>
      </c>
      <c r="B254" s="217" t="s">
        <v>3582</v>
      </c>
      <c r="C254" s="217" t="s">
        <v>3583</v>
      </c>
      <c r="D254" s="218" t="s">
        <v>2487</v>
      </c>
      <c r="E254" s="217" t="s">
        <v>1125</v>
      </c>
      <c r="F254" s="217" t="s">
        <v>3317</v>
      </c>
      <c r="G254" s="218" t="s">
        <v>2862</v>
      </c>
      <c r="H254" s="220">
        <v>1393</v>
      </c>
      <c r="I254" s="217" t="s">
        <v>702</v>
      </c>
      <c r="J254" s="217">
        <v>1</v>
      </c>
      <c r="K254" s="217"/>
      <c r="L254" s="217">
        <v>1</v>
      </c>
      <c r="M254" s="220">
        <v>56.2</v>
      </c>
      <c r="N254" s="220">
        <v>56.2</v>
      </c>
      <c r="O254" s="217" t="s">
        <v>674</v>
      </c>
      <c r="P254" s="217" t="s">
        <v>11</v>
      </c>
      <c r="Q254" s="217" t="s">
        <v>703</v>
      </c>
      <c r="R254" s="217"/>
      <c r="S254" s="217"/>
      <c r="T254" s="21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17">
        <f t="shared" ca="1" si="96"/>
        <v>0</v>
      </c>
      <c r="V254" s="217">
        <f t="shared" ca="1" si="97"/>
        <v>1</v>
      </c>
      <c r="W254" s="217"/>
      <c r="X254" s="217"/>
      <c r="Y254" s="217"/>
      <c r="Z254" s="217"/>
      <c r="AA254" s="217"/>
      <c r="AB254" s="221"/>
      <c r="AC254" s="220">
        <v>1.411</v>
      </c>
      <c r="AD254" s="217"/>
      <c r="AE254" s="220"/>
      <c r="AF254" s="220"/>
      <c r="AG254" s="223"/>
      <c r="AH254" s="223"/>
      <c r="AI254" s="223"/>
      <c r="AJ254" s="224" t="s">
        <v>677</v>
      </c>
      <c r="AK254" s="223"/>
      <c r="AL254" s="225"/>
      <c r="AM254" s="223"/>
      <c r="AN254" s="223"/>
      <c r="AO254" s="223"/>
      <c r="AP254" s="223"/>
      <c r="AQ254" s="223"/>
      <c r="AR254" s="223"/>
      <c r="AS254" s="223"/>
      <c r="AT254" s="223"/>
      <c r="AU254" s="217">
        <v>1</v>
      </c>
      <c r="AV254" s="217">
        <v>0</v>
      </c>
      <c r="AW254" s="217">
        <v>0</v>
      </c>
      <c r="AX254" s="217">
        <v>1</v>
      </c>
      <c r="AY254" s="217">
        <v>0</v>
      </c>
      <c r="AZ254" s="217">
        <v>0</v>
      </c>
      <c r="BA254" s="217">
        <v>0</v>
      </c>
      <c r="BB254" s="217" t="s">
        <v>692</v>
      </c>
      <c r="BC254" s="217"/>
      <c r="BD254" s="217"/>
      <c r="BE254" s="212" t="s">
        <v>3318</v>
      </c>
      <c r="BF254" s="212">
        <v>1</v>
      </c>
      <c r="BG254" s="230">
        <v>46240</v>
      </c>
      <c r="BH254" s="212">
        <f t="shared" si="98"/>
        <v>0</v>
      </c>
      <c r="BI254" s="212" t="s">
        <v>2863</v>
      </c>
      <c r="BJ254" s="212">
        <v>1</v>
      </c>
      <c r="BK254" s="231">
        <v>46240</v>
      </c>
      <c r="BL254" s="226"/>
      <c r="BM254" s="226"/>
      <c r="BN254" s="227"/>
      <c r="BO254" s="226"/>
      <c r="BP254" s="226"/>
      <c r="BQ254" s="226"/>
      <c r="BR254" s="226"/>
      <c r="BS254" s="226"/>
      <c r="BT254" s="227"/>
      <c r="BU254" s="226"/>
      <c r="BV254" s="226"/>
      <c r="BW254" s="226"/>
      <c r="BX254" s="226"/>
      <c r="BY254" s="226"/>
      <c r="BZ254" s="227"/>
      <c r="CA254" s="226"/>
      <c r="CB254" s="226"/>
      <c r="CC254" s="226"/>
      <c r="CD254" s="226"/>
      <c r="CE254" s="226"/>
      <c r="CF254" s="227"/>
      <c r="CG254" s="226"/>
      <c r="CH254" s="226"/>
      <c r="CI254" s="226"/>
      <c r="CJ254" s="212">
        <f t="shared" si="99"/>
        <v>0</v>
      </c>
    </row>
    <row r="255" spans="1:88" ht="13.5" customHeight="1">
      <c r="A255" s="217">
        <v>246</v>
      </c>
      <c r="B255" s="217" t="s">
        <v>3582</v>
      </c>
      <c r="C255" s="217" t="s">
        <v>3583</v>
      </c>
      <c r="D255" s="218" t="s">
        <v>2839</v>
      </c>
      <c r="E255" s="217" t="s">
        <v>1147</v>
      </c>
      <c r="F255" s="217" t="s">
        <v>3322</v>
      </c>
      <c r="G255" s="218" t="s">
        <v>2838</v>
      </c>
      <c r="H255" s="220">
        <v>86</v>
      </c>
      <c r="I255" s="217" t="s">
        <v>812</v>
      </c>
      <c r="J255" s="217">
        <v>1</v>
      </c>
      <c r="K255" s="217"/>
      <c r="L255" s="217">
        <v>1</v>
      </c>
      <c r="M255" s="220">
        <v>0.7</v>
      </c>
      <c r="N255" s="220">
        <v>0.7</v>
      </c>
      <c r="O255" s="217" t="s">
        <v>674</v>
      </c>
      <c r="P255" s="217" t="s">
        <v>14</v>
      </c>
      <c r="Q255" s="217" t="s">
        <v>682</v>
      </c>
      <c r="R255" s="217"/>
      <c r="S255" s="217"/>
      <c r="T255" s="21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7">
        <f t="shared" ca="1" si="96"/>
        <v>1</v>
      </c>
      <c r="V255" s="217">
        <f t="shared" ca="1" si="97"/>
        <v>0</v>
      </c>
      <c r="W255" s="217"/>
      <c r="X255" s="217"/>
      <c r="Y255" s="217"/>
      <c r="Z255" s="217"/>
      <c r="AA255" s="217"/>
      <c r="AB255" s="221"/>
      <c r="AC255" s="220">
        <v>2.7E-2</v>
      </c>
      <c r="AD255" s="217"/>
      <c r="AE255" s="220"/>
      <c r="AF255" s="220"/>
      <c r="AG255" s="223"/>
      <c r="AH255" s="223"/>
      <c r="AI255" s="223"/>
      <c r="AJ255" s="224" t="s">
        <v>677</v>
      </c>
      <c r="AK255" s="223"/>
      <c r="AL255" s="225"/>
      <c r="AM255" s="223"/>
      <c r="AN255" s="223"/>
      <c r="AO255" s="223"/>
      <c r="AP255" s="223"/>
      <c r="AQ255" s="223"/>
      <c r="AR255" s="223"/>
      <c r="AS255" s="223"/>
      <c r="AT255" s="223"/>
      <c r="AU255" s="217">
        <v>0</v>
      </c>
      <c r="AV255" s="217">
        <v>0</v>
      </c>
      <c r="AW255" s="217">
        <v>0</v>
      </c>
      <c r="AX255" s="217">
        <v>0</v>
      </c>
      <c r="AY255" s="217">
        <v>0</v>
      </c>
      <c r="AZ255" s="217">
        <v>0</v>
      </c>
      <c r="BA255" s="217">
        <v>0</v>
      </c>
      <c r="BB255" s="217" t="s">
        <v>14</v>
      </c>
      <c r="BC255" s="217"/>
      <c r="BD255" s="217"/>
      <c r="BE255" s="226"/>
      <c r="BF255" s="226"/>
      <c r="BG255" s="227"/>
      <c r="BH255" s="228"/>
      <c r="BI255" s="226"/>
      <c r="BJ255" s="226"/>
      <c r="BK255" s="226"/>
      <c r="BL255" s="226"/>
      <c r="BM255" s="226"/>
      <c r="BN255" s="227"/>
      <c r="BO255" s="226"/>
      <c r="BP255" s="226"/>
      <c r="BQ255" s="226"/>
      <c r="BR255" s="226"/>
      <c r="BS255" s="226"/>
      <c r="BT255" s="227"/>
      <c r="BU255" s="226"/>
      <c r="BV255" s="226"/>
      <c r="BW255" s="226"/>
      <c r="BX255" s="226"/>
      <c r="BY255" s="226"/>
      <c r="BZ255" s="227"/>
      <c r="CA255" s="226"/>
      <c r="CB255" s="226"/>
      <c r="CC255" s="226"/>
      <c r="CD255" s="226"/>
      <c r="CE255" s="226"/>
      <c r="CF255" s="227"/>
      <c r="CG255" s="226"/>
      <c r="CH255" s="226"/>
      <c r="CI255" s="226"/>
      <c r="CJ255" s="228"/>
    </row>
    <row r="256" spans="1:88" ht="13.5" customHeight="1">
      <c r="A256" s="217">
        <v>247</v>
      </c>
      <c r="B256" s="217" t="s">
        <v>3582</v>
      </c>
      <c r="C256" s="217" t="s">
        <v>3583</v>
      </c>
      <c r="D256" s="218" t="s">
        <v>2842</v>
      </c>
      <c r="E256" s="217" t="s">
        <v>1150</v>
      </c>
      <c r="F256" s="217" t="s">
        <v>3323</v>
      </c>
      <c r="G256" s="218" t="s">
        <v>2841</v>
      </c>
      <c r="H256" s="220">
        <v>30</v>
      </c>
      <c r="I256" s="217" t="s">
        <v>812</v>
      </c>
      <c r="J256" s="217">
        <v>1</v>
      </c>
      <c r="K256" s="217"/>
      <c r="L256" s="217">
        <v>1</v>
      </c>
      <c r="M256" s="220">
        <v>0.4</v>
      </c>
      <c r="N256" s="220">
        <v>0.4</v>
      </c>
      <c r="O256" s="217" t="s">
        <v>674</v>
      </c>
      <c r="P256" s="217" t="s">
        <v>14</v>
      </c>
      <c r="Q256" s="217" t="s">
        <v>682</v>
      </c>
      <c r="R256" s="217"/>
      <c r="S256" s="217"/>
      <c r="T256" s="21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7">
        <f t="shared" ca="1" si="96"/>
        <v>1</v>
      </c>
      <c r="V256" s="217">
        <f t="shared" ca="1" si="97"/>
        <v>0</v>
      </c>
      <c r="W256" s="217"/>
      <c r="X256" s="217"/>
      <c r="Y256" s="217"/>
      <c r="Z256" s="217"/>
      <c r="AA256" s="217"/>
      <c r="AB256" s="221"/>
      <c r="AC256" s="220">
        <v>8.9999999999999993E-3</v>
      </c>
      <c r="AD256" s="217"/>
      <c r="AE256" s="220"/>
      <c r="AF256" s="220"/>
      <c r="AG256" s="223"/>
      <c r="AH256" s="223"/>
      <c r="AI256" s="223"/>
      <c r="AJ256" s="224"/>
      <c r="AK256" s="223"/>
      <c r="AL256" s="225"/>
      <c r="AM256" s="223"/>
      <c r="AN256" s="223"/>
      <c r="AO256" s="223"/>
      <c r="AP256" s="223"/>
      <c r="AQ256" s="223"/>
      <c r="AR256" s="223"/>
      <c r="AS256" s="223"/>
      <c r="AT256" s="223"/>
      <c r="AU256" s="217">
        <v>0</v>
      </c>
      <c r="AV256" s="217">
        <v>0</v>
      </c>
      <c r="AW256" s="217">
        <v>0</v>
      </c>
      <c r="AX256" s="217">
        <v>0</v>
      </c>
      <c r="AY256" s="217">
        <v>0</v>
      </c>
      <c r="AZ256" s="217">
        <v>0</v>
      </c>
      <c r="BA256" s="217">
        <v>0</v>
      </c>
      <c r="BB256" s="217" t="s">
        <v>14</v>
      </c>
      <c r="BC256" s="217"/>
      <c r="BD256" s="217"/>
      <c r="BE256" s="226"/>
      <c r="BF256" s="226"/>
      <c r="BG256" s="227"/>
      <c r="BH256" s="228"/>
      <c r="BI256" s="226"/>
      <c r="BJ256" s="226"/>
      <c r="BK256" s="226"/>
      <c r="BL256" s="226"/>
      <c r="BM256" s="226"/>
      <c r="BN256" s="227"/>
      <c r="BO256" s="226"/>
      <c r="BP256" s="226"/>
      <c r="BQ256" s="226"/>
      <c r="BR256" s="226"/>
      <c r="BS256" s="226"/>
      <c r="BT256" s="227"/>
      <c r="BU256" s="226"/>
      <c r="BV256" s="226"/>
      <c r="BW256" s="226"/>
      <c r="BX256" s="226"/>
      <c r="BY256" s="226"/>
      <c r="BZ256" s="227"/>
      <c r="CA256" s="226"/>
      <c r="CB256" s="226"/>
      <c r="CC256" s="226"/>
      <c r="CD256" s="226"/>
      <c r="CE256" s="226"/>
      <c r="CF256" s="227"/>
      <c r="CG256" s="226"/>
      <c r="CH256" s="226"/>
      <c r="CI256" s="226"/>
      <c r="CJ256" s="228"/>
    </row>
    <row r="257" spans="1:88" ht="13.5" customHeight="1">
      <c r="A257" s="217">
        <v>248</v>
      </c>
      <c r="B257" s="217" t="s">
        <v>3582</v>
      </c>
      <c r="C257" s="217" t="s">
        <v>3583</v>
      </c>
      <c r="D257" s="218" t="s">
        <v>2828</v>
      </c>
      <c r="E257" s="217" t="s">
        <v>929</v>
      </c>
      <c r="F257" s="217" t="s">
        <v>3319</v>
      </c>
      <c r="G257" s="218" t="s">
        <v>2827</v>
      </c>
      <c r="H257" s="220">
        <v>279</v>
      </c>
      <c r="I257" s="217" t="s">
        <v>812</v>
      </c>
      <c r="J257" s="217">
        <v>1</v>
      </c>
      <c r="K257" s="217"/>
      <c r="L257" s="217">
        <v>1</v>
      </c>
      <c r="M257" s="220">
        <v>11.6</v>
      </c>
      <c r="N257" s="220">
        <v>11.6</v>
      </c>
      <c r="O257" s="217" t="s">
        <v>674</v>
      </c>
      <c r="P257" s="217" t="s">
        <v>14</v>
      </c>
      <c r="Q257" s="217" t="s">
        <v>682</v>
      </c>
      <c r="R257" s="217"/>
      <c r="S257" s="217"/>
      <c r="T257" s="21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7">
        <f t="shared" ca="1" si="96"/>
        <v>1</v>
      </c>
      <c r="V257" s="217">
        <f t="shared" ca="1" si="97"/>
        <v>0</v>
      </c>
      <c r="W257" s="217"/>
      <c r="X257" s="217"/>
      <c r="Y257" s="217"/>
      <c r="Z257" s="217"/>
      <c r="AA257" s="217"/>
      <c r="AB257" s="221"/>
      <c r="AC257" s="220">
        <v>0.14499999999999999</v>
      </c>
      <c r="AD257" s="217"/>
      <c r="AE257" s="220"/>
      <c r="AF257" s="220"/>
      <c r="AG257" s="223"/>
      <c r="AH257" s="223"/>
      <c r="AI257" s="223"/>
      <c r="AJ257" s="224"/>
      <c r="AK257" s="223"/>
      <c r="AL257" s="225"/>
      <c r="AM257" s="223"/>
      <c r="AN257" s="223"/>
      <c r="AO257" s="223"/>
      <c r="AP257" s="223"/>
      <c r="AQ257" s="223"/>
      <c r="AR257" s="223"/>
      <c r="AS257" s="223"/>
      <c r="AT257" s="223"/>
      <c r="AU257" s="217">
        <v>1</v>
      </c>
      <c r="AV257" s="217">
        <v>0</v>
      </c>
      <c r="AW257" s="217">
        <v>0</v>
      </c>
      <c r="AX257" s="217">
        <v>0</v>
      </c>
      <c r="AY257" s="217">
        <v>0</v>
      </c>
      <c r="AZ257" s="217">
        <v>1</v>
      </c>
      <c r="BA257" s="217">
        <v>0</v>
      </c>
      <c r="BB257" s="217" t="s">
        <v>14</v>
      </c>
      <c r="BC257" s="217"/>
      <c r="BD257" s="217"/>
      <c r="BE257" s="226"/>
      <c r="BF257" s="226"/>
      <c r="BG257" s="227"/>
      <c r="BH257" s="228"/>
      <c r="BI257" s="226"/>
      <c r="BJ257" s="226"/>
      <c r="BK257" s="226"/>
      <c r="BL257" s="226"/>
      <c r="BM257" s="226"/>
      <c r="BN257" s="227"/>
      <c r="BO257" s="226"/>
      <c r="BP257" s="226"/>
      <c r="BQ257" s="226"/>
      <c r="BR257" s="226"/>
      <c r="BS257" s="226"/>
      <c r="BT257" s="227"/>
      <c r="BU257" s="226"/>
      <c r="BV257" s="226"/>
      <c r="BW257" s="226"/>
      <c r="BX257" s="226"/>
      <c r="BY257" s="226"/>
      <c r="BZ257" s="227"/>
      <c r="CA257" s="226"/>
      <c r="CB257" s="226"/>
      <c r="CC257" s="226"/>
      <c r="CD257" s="226"/>
      <c r="CE257" s="226"/>
      <c r="CF257" s="227"/>
      <c r="CG257" s="226"/>
      <c r="CH257" s="226"/>
      <c r="CI257" s="226"/>
      <c r="CJ257" s="228"/>
    </row>
    <row r="258" spans="1:88" ht="13.5" customHeight="1">
      <c r="A258" s="217">
        <v>249</v>
      </c>
      <c r="B258" s="217" t="s">
        <v>3582</v>
      </c>
      <c r="C258" s="217" t="s">
        <v>3583</v>
      </c>
      <c r="D258" s="218" t="s">
        <v>2830</v>
      </c>
      <c r="E258" s="217" t="s">
        <v>931</v>
      </c>
      <c r="F258" s="217" t="s">
        <v>3320</v>
      </c>
      <c r="G258" s="218" t="s">
        <v>2827</v>
      </c>
      <c r="H258" s="220">
        <v>279</v>
      </c>
      <c r="I258" s="217" t="s">
        <v>812</v>
      </c>
      <c r="J258" s="217">
        <v>1</v>
      </c>
      <c r="K258" s="217"/>
      <c r="L258" s="217">
        <v>1</v>
      </c>
      <c r="M258" s="220">
        <v>8.5</v>
      </c>
      <c r="N258" s="220">
        <v>8.5</v>
      </c>
      <c r="O258" s="217" t="s">
        <v>674</v>
      </c>
      <c r="P258" s="217" t="s">
        <v>14</v>
      </c>
      <c r="Q258" s="217" t="s">
        <v>682</v>
      </c>
      <c r="R258" s="217"/>
      <c r="S258" s="217"/>
      <c r="T258" s="21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7">
        <f t="shared" ca="1" si="96"/>
        <v>1</v>
      </c>
      <c r="V258" s="217">
        <f t="shared" ca="1" si="97"/>
        <v>0</v>
      </c>
      <c r="W258" s="217"/>
      <c r="X258" s="217"/>
      <c r="Y258" s="217"/>
      <c r="Z258" s="217"/>
      <c r="AA258" s="217"/>
      <c r="AB258" s="221"/>
      <c r="AC258" s="220">
        <v>0.129</v>
      </c>
      <c r="AD258" s="217"/>
      <c r="AE258" s="220"/>
      <c r="AF258" s="220"/>
      <c r="AG258" s="223"/>
      <c r="AH258" s="223"/>
      <c r="AI258" s="223"/>
      <c r="AJ258" s="224"/>
      <c r="AK258" s="223"/>
      <c r="AL258" s="225"/>
      <c r="AM258" s="223"/>
      <c r="AN258" s="223"/>
      <c r="AO258" s="223"/>
      <c r="AP258" s="223"/>
      <c r="AQ258" s="223"/>
      <c r="AR258" s="223"/>
      <c r="AS258" s="223"/>
      <c r="AT258" s="223"/>
      <c r="AU258" s="217">
        <v>1</v>
      </c>
      <c r="AV258" s="217">
        <v>0</v>
      </c>
      <c r="AW258" s="217">
        <v>0</v>
      </c>
      <c r="AX258" s="217">
        <v>0</v>
      </c>
      <c r="AY258" s="217">
        <v>0</v>
      </c>
      <c r="AZ258" s="217">
        <v>1</v>
      </c>
      <c r="BA258" s="217">
        <v>0</v>
      </c>
      <c r="BB258" s="217" t="s">
        <v>14</v>
      </c>
      <c r="BC258" s="217"/>
      <c r="BD258" s="217"/>
      <c r="BE258" s="226"/>
      <c r="BF258" s="226"/>
      <c r="BG258" s="227"/>
      <c r="BH258" s="228"/>
      <c r="BI258" s="226"/>
      <c r="BJ258" s="226"/>
      <c r="BK258" s="226"/>
      <c r="BL258" s="226"/>
      <c r="BM258" s="226"/>
      <c r="BN258" s="227"/>
      <c r="BO258" s="226"/>
      <c r="BP258" s="226"/>
      <c r="BQ258" s="226"/>
      <c r="BR258" s="226"/>
      <c r="BS258" s="226"/>
      <c r="BT258" s="227"/>
      <c r="BU258" s="226"/>
      <c r="BV258" s="226"/>
      <c r="BW258" s="226"/>
      <c r="BX258" s="226"/>
      <c r="BY258" s="226"/>
      <c r="BZ258" s="227"/>
      <c r="CA258" s="226"/>
      <c r="CB258" s="226"/>
      <c r="CC258" s="226"/>
      <c r="CD258" s="226"/>
      <c r="CE258" s="226"/>
      <c r="CF258" s="227"/>
      <c r="CG258" s="226"/>
      <c r="CH258" s="226"/>
      <c r="CI258" s="226"/>
      <c r="CJ258" s="228"/>
    </row>
    <row r="259" spans="1:88" ht="13.5" customHeight="1">
      <c r="A259" s="217">
        <v>250</v>
      </c>
      <c r="B259" s="217" t="s">
        <v>3582</v>
      </c>
      <c r="C259" s="217" t="s">
        <v>3583</v>
      </c>
      <c r="D259" s="218" t="s">
        <v>2833</v>
      </c>
      <c r="E259" s="217" t="s">
        <v>933</v>
      </c>
      <c r="F259" s="217" t="s">
        <v>3321</v>
      </c>
      <c r="G259" s="218" t="s">
        <v>2832</v>
      </c>
      <c r="H259" s="220">
        <v>3</v>
      </c>
      <c r="I259" s="217" t="s">
        <v>820</v>
      </c>
      <c r="J259" s="217">
        <v>1</v>
      </c>
      <c r="K259" s="217"/>
      <c r="L259" s="217">
        <v>1</v>
      </c>
      <c r="M259" s="220">
        <v>0</v>
      </c>
      <c r="N259" s="220">
        <v>0</v>
      </c>
      <c r="O259" s="217" t="s">
        <v>674</v>
      </c>
      <c r="P259" s="217" t="s">
        <v>14</v>
      </c>
      <c r="Q259" s="217" t="s">
        <v>682</v>
      </c>
      <c r="R259" s="217"/>
      <c r="S259" s="217"/>
      <c r="T259" s="21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7">
        <f t="shared" ca="1" si="96"/>
        <v>1</v>
      </c>
      <c r="V259" s="217">
        <f t="shared" ca="1" si="97"/>
        <v>0</v>
      </c>
      <c r="W259" s="217"/>
      <c r="X259" s="217"/>
      <c r="Y259" s="217"/>
      <c r="Z259" s="217"/>
      <c r="AA259" s="217"/>
      <c r="AB259" s="221"/>
      <c r="AC259" s="220">
        <v>1.7000000000000001E-2</v>
      </c>
      <c r="AD259" s="217"/>
      <c r="AE259" s="220"/>
      <c r="AF259" s="220"/>
      <c r="AG259" s="223"/>
      <c r="AH259" s="223"/>
      <c r="AI259" s="223"/>
      <c r="AJ259" s="224"/>
      <c r="AK259" s="223"/>
      <c r="AL259" s="225"/>
      <c r="AM259" s="223"/>
      <c r="AN259" s="223"/>
      <c r="AO259" s="223"/>
      <c r="AP259" s="223"/>
      <c r="AQ259" s="223"/>
      <c r="AR259" s="223"/>
      <c r="AS259" s="223"/>
      <c r="AT259" s="223"/>
      <c r="AU259" s="217">
        <v>0</v>
      </c>
      <c r="AV259" s="217">
        <v>0</v>
      </c>
      <c r="AW259" s="217">
        <v>0</v>
      </c>
      <c r="AX259" s="217">
        <v>0</v>
      </c>
      <c r="AY259" s="217">
        <v>0</v>
      </c>
      <c r="AZ259" s="217">
        <v>0</v>
      </c>
      <c r="BA259" s="217">
        <v>0</v>
      </c>
      <c r="BB259" s="217" t="s">
        <v>14</v>
      </c>
      <c r="BC259" s="217"/>
      <c r="BD259" s="217"/>
      <c r="BE259" s="226"/>
      <c r="BF259" s="226"/>
      <c r="BG259" s="227"/>
      <c r="BH259" s="228"/>
      <c r="BI259" s="226"/>
      <c r="BJ259" s="226"/>
      <c r="BK259" s="226"/>
      <c r="BL259" s="226"/>
      <c r="BM259" s="226"/>
      <c r="BN259" s="227"/>
      <c r="BO259" s="226"/>
      <c r="BP259" s="226"/>
      <c r="BQ259" s="226"/>
      <c r="BR259" s="226"/>
      <c r="BS259" s="226"/>
      <c r="BT259" s="227"/>
      <c r="BU259" s="226"/>
      <c r="BV259" s="226"/>
      <c r="BW259" s="226"/>
      <c r="BX259" s="226"/>
      <c r="BY259" s="226"/>
      <c r="BZ259" s="227"/>
      <c r="CA259" s="226"/>
      <c r="CB259" s="226"/>
      <c r="CC259" s="226"/>
      <c r="CD259" s="226"/>
      <c r="CE259" s="226"/>
      <c r="CF259" s="227"/>
      <c r="CG259" s="226"/>
      <c r="CH259" s="226"/>
      <c r="CI259" s="226"/>
      <c r="CJ259" s="228"/>
    </row>
    <row r="260" spans="1:88" ht="13.5" customHeight="1">
      <c r="A260" s="217">
        <v>251</v>
      </c>
      <c r="B260" s="217" t="s">
        <v>3582</v>
      </c>
      <c r="C260" s="217" t="s">
        <v>3583</v>
      </c>
      <c r="D260" s="218" t="s">
        <v>2871</v>
      </c>
      <c r="E260" s="217" t="s">
        <v>1191</v>
      </c>
      <c r="F260" s="217" t="s">
        <v>3324</v>
      </c>
      <c r="G260" s="218" t="s">
        <v>2870</v>
      </c>
      <c r="H260" s="220">
        <v>151</v>
      </c>
      <c r="I260" s="217" t="s">
        <v>702</v>
      </c>
      <c r="J260" s="217">
        <v>6</v>
      </c>
      <c r="K260" s="217"/>
      <c r="L260" s="217">
        <v>6</v>
      </c>
      <c r="M260" s="220">
        <v>0.6</v>
      </c>
      <c r="N260" s="220">
        <v>3.4</v>
      </c>
      <c r="O260" s="217" t="s">
        <v>674</v>
      </c>
      <c r="P260" s="217" t="s">
        <v>13</v>
      </c>
      <c r="Q260" s="217" t="s">
        <v>703</v>
      </c>
      <c r="R260" s="217"/>
      <c r="S260" s="217"/>
      <c r="T260" s="21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7">
        <f t="shared" ca="1" si="96"/>
        <v>0</v>
      </c>
      <c r="V260" s="217">
        <f t="shared" ca="1" si="97"/>
        <v>1</v>
      </c>
      <c r="W260" s="217"/>
      <c r="X260" s="217"/>
      <c r="Y260" s="217"/>
      <c r="Z260" s="217"/>
      <c r="AA260" s="217"/>
      <c r="AB260" s="221"/>
      <c r="AC260" s="220">
        <v>0.159</v>
      </c>
      <c r="AD260" s="217"/>
      <c r="AE260" s="220"/>
      <c r="AF260" s="220"/>
      <c r="AG260" s="223"/>
      <c r="AH260" s="223"/>
      <c r="AI260" s="223"/>
      <c r="AJ260" s="224" t="s">
        <v>677</v>
      </c>
      <c r="AK260" s="223"/>
      <c r="AL260" s="225"/>
      <c r="AM260" s="223"/>
      <c r="AN260" s="223"/>
      <c r="AO260" s="223"/>
      <c r="AP260" s="223"/>
      <c r="AQ260" s="223"/>
      <c r="AR260" s="223"/>
      <c r="AS260" s="223"/>
      <c r="AT260" s="223"/>
      <c r="AU260" s="217">
        <v>0</v>
      </c>
      <c r="AV260" s="217">
        <v>0</v>
      </c>
      <c r="AW260" s="217">
        <v>0</v>
      </c>
      <c r="AX260" s="217">
        <v>0</v>
      </c>
      <c r="AY260" s="217">
        <v>0</v>
      </c>
      <c r="AZ260" s="217">
        <v>0</v>
      </c>
      <c r="BA260" s="217">
        <v>0</v>
      </c>
      <c r="BB260" s="217" t="s">
        <v>692</v>
      </c>
      <c r="BC260" s="217"/>
      <c r="BD260" s="217"/>
      <c r="BE260" s="244" t="s">
        <v>3020</v>
      </c>
      <c r="BF260" s="217">
        <v>6</v>
      </c>
      <c r="BG260" s="245">
        <v>46240</v>
      </c>
      <c r="BH260" s="212">
        <f t="shared" ref="BH260:BH266" si="100">+L260-BF260</f>
        <v>0</v>
      </c>
      <c r="BI260" s="244" t="s">
        <v>2469</v>
      </c>
      <c r="BJ260" s="217">
        <v>6</v>
      </c>
      <c r="BK260" s="245">
        <v>46240</v>
      </c>
      <c r="BL260" s="226"/>
      <c r="BM260" s="226"/>
      <c r="BN260" s="227"/>
      <c r="BO260" s="226"/>
      <c r="BP260" s="226"/>
      <c r="BQ260" s="226"/>
      <c r="BR260" s="226"/>
      <c r="BS260" s="226"/>
      <c r="BT260" s="227"/>
      <c r="BU260" s="226"/>
      <c r="BV260" s="226"/>
      <c r="BW260" s="226"/>
      <c r="BX260" s="226"/>
      <c r="BY260" s="226"/>
      <c r="BZ260" s="227"/>
      <c r="CA260" s="226"/>
      <c r="CB260" s="226"/>
      <c r="CC260" s="226"/>
      <c r="CD260" s="226"/>
      <c r="CE260" s="226"/>
      <c r="CF260" s="227"/>
      <c r="CG260" s="226"/>
      <c r="CH260" s="226"/>
      <c r="CI260" s="226"/>
      <c r="CJ260" s="212">
        <f t="shared" ref="CJ260:CJ266" si="101">+L260-BJ260</f>
        <v>0</v>
      </c>
    </row>
    <row r="261" spans="1:88" ht="13.5" customHeight="1">
      <c r="A261" s="217">
        <v>252</v>
      </c>
      <c r="B261" s="217" t="s">
        <v>3582</v>
      </c>
      <c r="C261" s="217" t="s">
        <v>3583</v>
      </c>
      <c r="D261" s="218" t="s">
        <v>2588</v>
      </c>
      <c r="E261" s="217" t="s">
        <v>3535</v>
      </c>
      <c r="F261" s="217" t="s">
        <v>3325</v>
      </c>
      <c r="G261" s="218" t="s">
        <v>2755</v>
      </c>
      <c r="H261" s="220">
        <v>4416</v>
      </c>
      <c r="I261" s="217" t="s">
        <v>702</v>
      </c>
      <c r="J261" s="217">
        <v>1</v>
      </c>
      <c r="K261" s="217"/>
      <c r="L261" s="217">
        <v>1</v>
      </c>
      <c r="M261" s="220">
        <v>415.4</v>
      </c>
      <c r="N261" s="220">
        <v>415.4</v>
      </c>
      <c r="O261" s="217" t="s">
        <v>674</v>
      </c>
      <c r="P261" s="217" t="s">
        <v>13</v>
      </c>
      <c r="Q261" s="217" t="s">
        <v>786</v>
      </c>
      <c r="R261" s="217"/>
      <c r="S261" s="217"/>
      <c r="T261" s="21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7">
        <f t="shared" ca="1" si="96"/>
        <v>1</v>
      </c>
      <c r="V261" s="217">
        <f t="shared" ca="1" si="97"/>
        <v>0</v>
      </c>
      <c r="W261" s="217"/>
      <c r="X261" s="217"/>
      <c r="Y261" s="217"/>
      <c r="Z261" s="217"/>
      <c r="AA261" s="217"/>
      <c r="AB261" s="221"/>
      <c r="AC261" s="220">
        <v>17.716999999999999</v>
      </c>
      <c r="AD261" s="217"/>
      <c r="AE261" s="220"/>
      <c r="AF261" s="220"/>
      <c r="AG261" s="223"/>
      <c r="AH261" s="223"/>
      <c r="AI261" s="223"/>
      <c r="AJ261" s="224" t="s">
        <v>677</v>
      </c>
      <c r="AK261" s="223"/>
      <c r="AL261" s="225"/>
      <c r="AM261" s="223"/>
      <c r="AN261" s="223"/>
      <c r="AO261" s="223"/>
      <c r="AP261" s="223"/>
      <c r="AQ261" s="223"/>
      <c r="AR261" s="223"/>
      <c r="AS261" s="223"/>
      <c r="AT261" s="223"/>
      <c r="AU261" s="217">
        <v>0</v>
      </c>
      <c r="AV261" s="217">
        <v>1</v>
      </c>
      <c r="AW261" s="217">
        <v>0</v>
      </c>
      <c r="AX261" s="217">
        <v>1</v>
      </c>
      <c r="AY261" s="217">
        <v>0</v>
      </c>
      <c r="AZ261" s="217">
        <v>0</v>
      </c>
      <c r="BA261" s="217">
        <v>0</v>
      </c>
      <c r="BB261" s="217" t="s">
        <v>692</v>
      </c>
      <c r="BC261" s="217"/>
      <c r="BD261" s="217"/>
      <c r="BE261" s="244" t="s">
        <v>3020</v>
      </c>
      <c r="BF261" s="217">
        <v>1</v>
      </c>
      <c r="BG261" s="245">
        <v>46240</v>
      </c>
      <c r="BH261" s="212">
        <f t="shared" si="100"/>
        <v>0</v>
      </c>
      <c r="BI261" s="244" t="s">
        <v>2469</v>
      </c>
      <c r="BJ261" s="217">
        <v>1</v>
      </c>
      <c r="BK261" s="245">
        <v>46240</v>
      </c>
      <c r="BL261" s="226"/>
      <c r="BM261" s="226"/>
      <c r="BN261" s="227"/>
      <c r="BO261" s="226"/>
      <c r="BP261" s="226"/>
      <c r="BQ261" s="226"/>
      <c r="BR261" s="226"/>
      <c r="BS261" s="226"/>
      <c r="BT261" s="227"/>
      <c r="BU261" s="226"/>
      <c r="BV261" s="226"/>
      <c r="BW261" s="226"/>
      <c r="BX261" s="226"/>
      <c r="BY261" s="226"/>
      <c r="BZ261" s="227"/>
      <c r="CA261" s="226"/>
      <c r="CB261" s="226"/>
      <c r="CC261" s="226"/>
      <c r="CD261" s="226"/>
      <c r="CE261" s="226"/>
      <c r="CF261" s="227"/>
      <c r="CG261" s="226"/>
      <c r="CH261" s="226"/>
      <c r="CI261" s="226"/>
      <c r="CJ261" s="212">
        <f t="shared" si="101"/>
        <v>0</v>
      </c>
    </row>
    <row r="262" spans="1:88" ht="13.5" customHeight="1">
      <c r="A262" s="217">
        <v>253</v>
      </c>
      <c r="B262" s="217" t="s">
        <v>3582</v>
      </c>
      <c r="C262" s="217" t="s">
        <v>3583</v>
      </c>
      <c r="D262" s="218" t="s">
        <v>2588</v>
      </c>
      <c r="E262" s="217" t="s">
        <v>3585</v>
      </c>
      <c r="F262" s="217" t="s">
        <v>3326</v>
      </c>
      <c r="G262" s="218" t="s">
        <v>2874</v>
      </c>
      <c r="H262" s="220">
        <v>4416</v>
      </c>
      <c r="I262" s="217" t="s">
        <v>702</v>
      </c>
      <c r="J262" s="217">
        <v>1</v>
      </c>
      <c r="K262" s="217"/>
      <c r="L262" s="217">
        <v>1</v>
      </c>
      <c r="M262" s="220">
        <v>373.9</v>
      </c>
      <c r="N262" s="220">
        <v>373.9</v>
      </c>
      <c r="O262" s="217" t="s">
        <v>674</v>
      </c>
      <c r="P262" s="217" t="s">
        <v>13</v>
      </c>
      <c r="Q262" s="217" t="s">
        <v>786</v>
      </c>
      <c r="R262" s="217"/>
      <c r="S262" s="217"/>
      <c r="T262" s="21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7">
        <f t="shared" ca="1" si="96"/>
        <v>1</v>
      </c>
      <c r="V262" s="217">
        <f t="shared" ca="1" si="97"/>
        <v>0</v>
      </c>
      <c r="W262" s="217"/>
      <c r="X262" s="217"/>
      <c r="Y262" s="217"/>
      <c r="Z262" s="217"/>
      <c r="AA262" s="217"/>
      <c r="AB262" s="221"/>
      <c r="AC262" s="220">
        <v>15.949</v>
      </c>
      <c r="AD262" s="217"/>
      <c r="AE262" s="220"/>
      <c r="AF262" s="220"/>
      <c r="AG262" s="223"/>
      <c r="AH262" s="223"/>
      <c r="AI262" s="223"/>
      <c r="AJ262" s="224" t="s">
        <v>677</v>
      </c>
      <c r="AK262" s="223"/>
      <c r="AL262" s="225"/>
      <c r="AM262" s="223"/>
      <c r="AN262" s="223"/>
      <c r="AO262" s="223"/>
      <c r="AP262" s="223"/>
      <c r="AQ262" s="223"/>
      <c r="AR262" s="223"/>
      <c r="AS262" s="223"/>
      <c r="AT262" s="223"/>
      <c r="AU262" s="217">
        <v>0</v>
      </c>
      <c r="AV262" s="217">
        <v>1</v>
      </c>
      <c r="AW262" s="217">
        <v>0</v>
      </c>
      <c r="AX262" s="217">
        <v>1</v>
      </c>
      <c r="AY262" s="217">
        <v>0</v>
      </c>
      <c r="AZ262" s="217">
        <v>0</v>
      </c>
      <c r="BA262" s="217">
        <v>0</v>
      </c>
      <c r="BB262" s="217" t="s">
        <v>692</v>
      </c>
      <c r="BC262" s="217"/>
      <c r="BD262" s="217"/>
      <c r="BE262" s="244" t="s">
        <v>3020</v>
      </c>
      <c r="BF262" s="217">
        <v>1</v>
      </c>
      <c r="BG262" s="245">
        <v>46240</v>
      </c>
      <c r="BH262" s="212">
        <f t="shared" si="100"/>
        <v>0</v>
      </c>
      <c r="BI262" s="244" t="s">
        <v>2469</v>
      </c>
      <c r="BJ262" s="217">
        <v>1</v>
      </c>
      <c r="BK262" s="245">
        <v>46240</v>
      </c>
      <c r="BL262" s="226"/>
      <c r="BM262" s="226"/>
      <c r="BN262" s="227"/>
      <c r="BO262" s="226"/>
      <c r="BP262" s="226"/>
      <c r="BQ262" s="226"/>
      <c r="BR262" s="226"/>
      <c r="BS262" s="226"/>
      <c r="BT262" s="227"/>
      <c r="BU262" s="226"/>
      <c r="BV262" s="226"/>
      <c r="BW262" s="226"/>
      <c r="BX262" s="226"/>
      <c r="BY262" s="226"/>
      <c r="BZ262" s="227"/>
      <c r="CA262" s="226"/>
      <c r="CB262" s="226"/>
      <c r="CC262" s="226"/>
      <c r="CD262" s="226"/>
      <c r="CE262" s="226"/>
      <c r="CF262" s="227"/>
      <c r="CG262" s="226"/>
      <c r="CH262" s="226"/>
      <c r="CI262" s="226"/>
      <c r="CJ262" s="212">
        <f t="shared" si="101"/>
        <v>0</v>
      </c>
    </row>
    <row r="263" spans="1:88" ht="13.5" customHeight="1">
      <c r="A263" s="217">
        <v>254</v>
      </c>
      <c r="B263" s="217" t="s">
        <v>3582</v>
      </c>
      <c r="C263" s="217" t="s">
        <v>3583</v>
      </c>
      <c r="D263" s="218" t="s">
        <v>2588</v>
      </c>
      <c r="E263" s="217" t="s">
        <v>3586</v>
      </c>
      <c r="F263" s="217" t="s">
        <v>3327</v>
      </c>
      <c r="G263" s="218" t="s">
        <v>2876</v>
      </c>
      <c r="H263" s="220">
        <v>4416</v>
      </c>
      <c r="I263" s="217" t="s">
        <v>702</v>
      </c>
      <c r="J263" s="217">
        <v>1</v>
      </c>
      <c r="K263" s="217"/>
      <c r="L263" s="217">
        <v>1</v>
      </c>
      <c r="M263" s="220">
        <v>393.6</v>
      </c>
      <c r="N263" s="220">
        <v>393.6</v>
      </c>
      <c r="O263" s="217" t="s">
        <v>674</v>
      </c>
      <c r="P263" s="217" t="s">
        <v>13</v>
      </c>
      <c r="Q263" s="217" t="s">
        <v>786</v>
      </c>
      <c r="R263" s="217"/>
      <c r="S263" s="217"/>
      <c r="T263" s="21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7">
        <f t="shared" ca="1" si="96"/>
        <v>1</v>
      </c>
      <c r="V263" s="217">
        <f t="shared" ca="1" si="97"/>
        <v>0</v>
      </c>
      <c r="W263" s="217"/>
      <c r="X263" s="217"/>
      <c r="Y263" s="217"/>
      <c r="Z263" s="217"/>
      <c r="AA263" s="217"/>
      <c r="AB263" s="221"/>
      <c r="AC263" s="220">
        <v>16.791</v>
      </c>
      <c r="AD263" s="217"/>
      <c r="AE263" s="220"/>
      <c r="AF263" s="220"/>
      <c r="AG263" s="223"/>
      <c r="AH263" s="223"/>
      <c r="AI263" s="223"/>
      <c r="AJ263" s="224" t="s">
        <v>677</v>
      </c>
      <c r="AK263" s="223"/>
      <c r="AL263" s="225"/>
      <c r="AM263" s="223"/>
      <c r="AN263" s="223"/>
      <c r="AO263" s="223"/>
      <c r="AP263" s="223"/>
      <c r="AQ263" s="223"/>
      <c r="AR263" s="223"/>
      <c r="AS263" s="223"/>
      <c r="AT263" s="223"/>
      <c r="AU263" s="217">
        <v>0</v>
      </c>
      <c r="AV263" s="217">
        <v>1</v>
      </c>
      <c r="AW263" s="217">
        <v>0</v>
      </c>
      <c r="AX263" s="217">
        <v>1</v>
      </c>
      <c r="AY263" s="217">
        <v>0</v>
      </c>
      <c r="AZ263" s="217">
        <v>0</v>
      </c>
      <c r="BA263" s="217">
        <v>0</v>
      </c>
      <c r="BB263" s="217" t="s">
        <v>692</v>
      </c>
      <c r="BC263" s="217"/>
      <c r="BD263" s="217"/>
      <c r="BE263" s="244" t="s">
        <v>3020</v>
      </c>
      <c r="BF263" s="217">
        <v>1</v>
      </c>
      <c r="BG263" s="245">
        <v>46240</v>
      </c>
      <c r="BH263" s="212">
        <f t="shared" si="100"/>
        <v>0</v>
      </c>
      <c r="BI263" s="244" t="s">
        <v>2469</v>
      </c>
      <c r="BJ263" s="217">
        <v>1</v>
      </c>
      <c r="BK263" s="245">
        <v>46240</v>
      </c>
      <c r="BL263" s="226"/>
      <c r="BM263" s="226"/>
      <c r="BN263" s="227"/>
      <c r="BO263" s="226"/>
      <c r="BP263" s="226"/>
      <c r="BQ263" s="226"/>
      <c r="BR263" s="226"/>
      <c r="BS263" s="226"/>
      <c r="BT263" s="227"/>
      <c r="BU263" s="226"/>
      <c r="BV263" s="226"/>
      <c r="BW263" s="226"/>
      <c r="BX263" s="226"/>
      <c r="BY263" s="226"/>
      <c r="BZ263" s="227"/>
      <c r="CA263" s="226"/>
      <c r="CB263" s="226"/>
      <c r="CC263" s="226"/>
      <c r="CD263" s="226"/>
      <c r="CE263" s="226"/>
      <c r="CF263" s="227"/>
      <c r="CG263" s="226"/>
      <c r="CH263" s="226"/>
      <c r="CI263" s="226"/>
      <c r="CJ263" s="212">
        <f t="shared" si="101"/>
        <v>0</v>
      </c>
    </row>
    <row r="264" spans="1:88" ht="13.5" customHeight="1">
      <c r="A264" s="217">
        <v>255</v>
      </c>
      <c r="B264" s="217" t="s">
        <v>3582</v>
      </c>
      <c r="C264" s="217" t="s">
        <v>3583</v>
      </c>
      <c r="D264" s="218" t="s">
        <v>2588</v>
      </c>
      <c r="E264" s="217" t="s">
        <v>3587</v>
      </c>
      <c r="F264" s="217" t="s">
        <v>3328</v>
      </c>
      <c r="G264" s="218" t="s">
        <v>2755</v>
      </c>
      <c r="H264" s="220">
        <v>4416</v>
      </c>
      <c r="I264" s="217" t="s">
        <v>702</v>
      </c>
      <c r="J264" s="217">
        <v>1</v>
      </c>
      <c r="K264" s="217"/>
      <c r="L264" s="217">
        <v>1</v>
      </c>
      <c r="M264" s="220">
        <v>415.2</v>
      </c>
      <c r="N264" s="220">
        <v>415.2</v>
      </c>
      <c r="O264" s="217" t="s">
        <v>674</v>
      </c>
      <c r="P264" s="217" t="s">
        <v>13</v>
      </c>
      <c r="Q264" s="217" t="s">
        <v>786</v>
      </c>
      <c r="R264" s="217"/>
      <c r="S264" s="217"/>
      <c r="T264" s="21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7">
        <f t="shared" ca="1" si="96"/>
        <v>1</v>
      </c>
      <c r="V264" s="217">
        <f t="shared" ca="1" si="97"/>
        <v>0</v>
      </c>
      <c r="W264" s="217"/>
      <c r="X264" s="217"/>
      <c r="Y264" s="217"/>
      <c r="Z264" s="217"/>
      <c r="AA264" s="217"/>
      <c r="AB264" s="221"/>
      <c r="AC264" s="220">
        <v>17.709</v>
      </c>
      <c r="AD264" s="217"/>
      <c r="AE264" s="220"/>
      <c r="AF264" s="220"/>
      <c r="AG264" s="223"/>
      <c r="AH264" s="223"/>
      <c r="AI264" s="223"/>
      <c r="AJ264" s="224" t="s">
        <v>677</v>
      </c>
      <c r="AK264" s="223"/>
      <c r="AL264" s="225"/>
      <c r="AM264" s="223"/>
      <c r="AN264" s="223"/>
      <c r="AO264" s="223"/>
      <c r="AP264" s="223"/>
      <c r="AQ264" s="223"/>
      <c r="AR264" s="223"/>
      <c r="AS264" s="223"/>
      <c r="AT264" s="223"/>
      <c r="AU264" s="217">
        <v>0</v>
      </c>
      <c r="AV264" s="217">
        <v>1</v>
      </c>
      <c r="AW264" s="217">
        <v>0</v>
      </c>
      <c r="AX264" s="217">
        <v>1</v>
      </c>
      <c r="AY264" s="217">
        <v>0</v>
      </c>
      <c r="AZ264" s="217">
        <v>0</v>
      </c>
      <c r="BA264" s="217">
        <v>0</v>
      </c>
      <c r="BB264" s="217" t="s">
        <v>692</v>
      </c>
      <c r="BC264" s="217"/>
      <c r="BD264" s="217"/>
      <c r="BE264" s="244" t="s">
        <v>3020</v>
      </c>
      <c r="BF264" s="217">
        <v>1</v>
      </c>
      <c r="BG264" s="245">
        <v>46240</v>
      </c>
      <c r="BH264" s="212">
        <f t="shared" si="100"/>
        <v>0</v>
      </c>
      <c r="BI264" s="244" t="s">
        <v>2469</v>
      </c>
      <c r="BJ264" s="217">
        <v>1</v>
      </c>
      <c r="BK264" s="245">
        <v>46240</v>
      </c>
      <c r="BL264" s="226"/>
      <c r="BM264" s="226"/>
      <c r="BN264" s="227"/>
      <c r="BO264" s="226"/>
      <c r="BP264" s="226"/>
      <c r="BQ264" s="226"/>
      <c r="BR264" s="226"/>
      <c r="BS264" s="226"/>
      <c r="BT264" s="227"/>
      <c r="BU264" s="226"/>
      <c r="BV264" s="226"/>
      <c r="BW264" s="226"/>
      <c r="BX264" s="226"/>
      <c r="BY264" s="226"/>
      <c r="BZ264" s="227"/>
      <c r="CA264" s="226"/>
      <c r="CB264" s="226"/>
      <c r="CC264" s="226"/>
      <c r="CD264" s="226"/>
      <c r="CE264" s="226"/>
      <c r="CF264" s="227"/>
      <c r="CG264" s="226"/>
      <c r="CH264" s="226"/>
      <c r="CI264" s="226"/>
      <c r="CJ264" s="212">
        <f t="shared" si="101"/>
        <v>0</v>
      </c>
    </row>
    <row r="265" spans="1:88" ht="13.5" customHeight="1">
      <c r="A265" s="217">
        <v>256</v>
      </c>
      <c r="B265" s="217" t="s">
        <v>3582</v>
      </c>
      <c r="C265" s="217" t="s">
        <v>3583</v>
      </c>
      <c r="D265" s="218" t="s">
        <v>2588</v>
      </c>
      <c r="E265" s="217" t="s">
        <v>3588</v>
      </c>
      <c r="F265" s="217" t="s">
        <v>3329</v>
      </c>
      <c r="G265" s="218" t="s">
        <v>2879</v>
      </c>
      <c r="H265" s="220">
        <v>4416</v>
      </c>
      <c r="I265" s="217" t="s">
        <v>702</v>
      </c>
      <c r="J265" s="217">
        <v>1</v>
      </c>
      <c r="K265" s="217"/>
      <c r="L265" s="217">
        <v>1</v>
      </c>
      <c r="M265" s="220">
        <v>341</v>
      </c>
      <c r="N265" s="220">
        <v>341</v>
      </c>
      <c r="O265" s="217" t="s">
        <v>674</v>
      </c>
      <c r="P265" s="217" t="s">
        <v>13</v>
      </c>
      <c r="Q265" s="217" t="s">
        <v>786</v>
      </c>
      <c r="R265" s="217"/>
      <c r="S265" s="217"/>
      <c r="T265" s="21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7">
        <f t="shared" ca="1" si="96"/>
        <v>1</v>
      </c>
      <c r="V265" s="217">
        <f t="shared" ca="1" si="97"/>
        <v>0</v>
      </c>
      <c r="W265" s="217"/>
      <c r="X265" s="217"/>
      <c r="Y265" s="217"/>
      <c r="Z265" s="217"/>
      <c r="AA265" s="217"/>
      <c r="AB265" s="221"/>
      <c r="AC265" s="220">
        <v>14.552</v>
      </c>
      <c r="AD265" s="217"/>
      <c r="AE265" s="220"/>
      <c r="AF265" s="220"/>
      <c r="AG265" s="223"/>
      <c r="AH265" s="223"/>
      <c r="AI265" s="223"/>
      <c r="AJ265" s="224" t="s">
        <v>677</v>
      </c>
      <c r="AK265" s="223"/>
      <c r="AL265" s="225"/>
      <c r="AM265" s="223"/>
      <c r="AN265" s="223"/>
      <c r="AO265" s="223"/>
      <c r="AP265" s="223"/>
      <c r="AQ265" s="223"/>
      <c r="AR265" s="223"/>
      <c r="AS265" s="223"/>
      <c r="AT265" s="223"/>
      <c r="AU265" s="217">
        <v>0</v>
      </c>
      <c r="AV265" s="217">
        <v>1</v>
      </c>
      <c r="AW265" s="217">
        <v>0</v>
      </c>
      <c r="AX265" s="217">
        <v>1</v>
      </c>
      <c r="AY265" s="217">
        <v>0</v>
      </c>
      <c r="AZ265" s="217">
        <v>0</v>
      </c>
      <c r="BA265" s="217">
        <v>0</v>
      </c>
      <c r="BB265" s="217" t="s">
        <v>692</v>
      </c>
      <c r="BC265" s="217"/>
      <c r="BD265" s="217"/>
      <c r="BE265" s="244" t="s">
        <v>3020</v>
      </c>
      <c r="BF265" s="217">
        <v>1</v>
      </c>
      <c r="BG265" s="245">
        <v>46240</v>
      </c>
      <c r="BH265" s="212">
        <f t="shared" si="100"/>
        <v>0</v>
      </c>
      <c r="BI265" s="244" t="s">
        <v>2469</v>
      </c>
      <c r="BJ265" s="217">
        <v>1</v>
      </c>
      <c r="BK265" s="245">
        <v>46240</v>
      </c>
      <c r="BL265" s="226"/>
      <c r="BM265" s="226"/>
      <c r="BN265" s="227"/>
      <c r="BO265" s="226"/>
      <c r="BP265" s="226"/>
      <c r="BQ265" s="226"/>
      <c r="BR265" s="226"/>
      <c r="BS265" s="226"/>
      <c r="BT265" s="227"/>
      <c r="BU265" s="226"/>
      <c r="BV265" s="226"/>
      <c r="BW265" s="226"/>
      <c r="BX265" s="226"/>
      <c r="BY265" s="226"/>
      <c r="BZ265" s="227"/>
      <c r="CA265" s="226"/>
      <c r="CB265" s="226"/>
      <c r="CC265" s="226"/>
      <c r="CD265" s="226"/>
      <c r="CE265" s="226"/>
      <c r="CF265" s="227"/>
      <c r="CG265" s="226"/>
      <c r="CH265" s="226"/>
      <c r="CI265" s="226"/>
      <c r="CJ265" s="212">
        <f t="shared" si="101"/>
        <v>0</v>
      </c>
    </row>
    <row r="266" spans="1:88" ht="13.5" customHeight="1">
      <c r="A266" s="217">
        <v>257</v>
      </c>
      <c r="B266" s="217" t="s">
        <v>3582</v>
      </c>
      <c r="C266" s="217" t="s">
        <v>3583</v>
      </c>
      <c r="D266" s="218" t="s">
        <v>2588</v>
      </c>
      <c r="E266" s="217" t="s">
        <v>3589</v>
      </c>
      <c r="F266" s="217" t="s">
        <v>3330</v>
      </c>
      <c r="G266" s="218" t="s">
        <v>2881</v>
      </c>
      <c r="H266" s="220">
        <v>4416</v>
      </c>
      <c r="I266" s="217" t="s">
        <v>702</v>
      </c>
      <c r="J266" s="217">
        <v>1</v>
      </c>
      <c r="K266" s="217"/>
      <c r="L266" s="217">
        <v>1</v>
      </c>
      <c r="M266" s="220">
        <v>137.1</v>
      </c>
      <c r="N266" s="220">
        <v>137.1</v>
      </c>
      <c r="O266" s="217" t="s">
        <v>674</v>
      </c>
      <c r="P266" s="217" t="s">
        <v>13</v>
      </c>
      <c r="Q266" s="217" t="s">
        <v>786</v>
      </c>
      <c r="R266" s="217"/>
      <c r="S266" s="217"/>
      <c r="T266" s="21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7">
        <f t="shared" ca="1" si="96"/>
        <v>1</v>
      </c>
      <c r="V266" s="217">
        <f t="shared" ca="1" si="97"/>
        <v>0</v>
      </c>
      <c r="W266" s="217"/>
      <c r="X266" s="217"/>
      <c r="Y266" s="217"/>
      <c r="Z266" s="217"/>
      <c r="AA266" s="217"/>
      <c r="AB266" s="221"/>
      <c r="AC266" s="220">
        <v>5.8810000000000002</v>
      </c>
      <c r="AD266" s="217"/>
      <c r="AE266" s="220"/>
      <c r="AF266" s="220"/>
      <c r="AG266" s="223"/>
      <c r="AH266" s="223"/>
      <c r="AI266" s="223"/>
      <c r="AJ266" s="224" t="s">
        <v>677</v>
      </c>
      <c r="AK266" s="223"/>
      <c r="AL266" s="225"/>
      <c r="AM266" s="223"/>
      <c r="AN266" s="223"/>
      <c r="AO266" s="223"/>
      <c r="AP266" s="223"/>
      <c r="AQ266" s="223"/>
      <c r="AR266" s="223"/>
      <c r="AS266" s="223"/>
      <c r="AT266" s="223"/>
      <c r="AU266" s="217">
        <v>0</v>
      </c>
      <c r="AV266" s="217">
        <v>1</v>
      </c>
      <c r="AW266" s="217">
        <v>0</v>
      </c>
      <c r="AX266" s="217">
        <v>1</v>
      </c>
      <c r="AY266" s="217">
        <v>0</v>
      </c>
      <c r="AZ266" s="217">
        <v>0</v>
      </c>
      <c r="BA266" s="217">
        <v>0</v>
      </c>
      <c r="BB266" s="217" t="s">
        <v>692</v>
      </c>
      <c r="BC266" s="217"/>
      <c r="BD266" s="217"/>
      <c r="BE266" s="244" t="s">
        <v>3020</v>
      </c>
      <c r="BF266" s="217">
        <v>1</v>
      </c>
      <c r="BG266" s="245">
        <v>46240</v>
      </c>
      <c r="BH266" s="212">
        <f t="shared" si="100"/>
        <v>0</v>
      </c>
      <c r="BI266" s="244" t="s">
        <v>2469</v>
      </c>
      <c r="BJ266" s="217">
        <v>1</v>
      </c>
      <c r="BK266" s="245">
        <v>46240</v>
      </c>
      <c r="BL266" s="226"/>
      <c r="BM266" s="226"/>
      <c r="BN266" s="227"/>
      <c r="BO266" s="226"/>
      <c r="BP266" s="226"/>
      <c r="BQ266" s="226"/>
      <c r="BR266" s="226"/>
      <c r="BS266" s="226"/>
      <c r="BT266" s="227"/>
      <c r="BU266" s="226"/>
      <c r="BV266" s="226"/>
      <c r="BW266" s="226"/>
      <c r="BX266" s="226"/>
      <c r="BY266" s="226"/>
      <c r="BZ266" s="227"/>
      <c r="CA266" s="226"/>
      <c r="CB266" s="226"/>
      <c r="CC266" s="226"/>
      <c r="CD266" s="226"/>
      <c r="CE266" s="226"/>
      <c r="CF266" s="227"/>
      <c r="CG266" s="226"/>
      <c r="CH266" s="226"/>
      <c r="CI266" s="226"/>
      <c r="CJ266" s="212">
        <f t="shared" si="101"/>
        <v>0</v>
      </c>
    </row>
    <row r="267" spans="1:88" ht="13.5" customHeight="1">
      <c r="A267" s="214">
        <v>259</v>
      </c>
      <c r="B267" s="214" t="s">
        <v>3590</v>
      </c>
      <c r="C267" s="214" t="s">
        <v>3591</v>
      </c>
      <c r="D267" s="215" t="s">
        <v>2588</v>
      </c>
      <c r="E267" s="214"/>
      <c r="F267" s="214"/>
      <c r="G267" s="215" t="s">
        <v>3592</v>
      </c>
      <c r="H267" s="214"/>
      <c r="I267" s="214"/>
      <c r="J267" s="214"/>
      <c r="K267" s="214">
        <v>1</v>
      </c>
      <c r="L267" s="214"/>
      <c r="M267" s="216">
        <v>2741.5</v>
      </c>
      <c r="N267" s="216">
        <v>2741.5</v>
      </c>
      <c r="O267" s="214" t="s">
        <v>674</v>
      </c>
      <c r="P267" s="214"/>
      <c r="Q267" s="214"/>
      <c r="R267" s="214" t="s">
        <v>3951</v>
      </c>
      <c r="S267" s="214"/>
      <c r="T267" s="214"/>
      <c r="U267" s="214"/>
      <c r="V267" s="214"/>
      <c r="W267" s="214">
        <f ca="1">_xlfn.MINIFS(V:V,C:C,C267,AE:AE,"",AB:AB,"")</f>
        <v>0</v>
      </c>
      <c r="X267" s="214">
        <f ca="1">SUMIFS(T:T,C:C,C267,AE:AE,"")/SUMIFS(L:L,C:C,C267,AE:AE,"",AB:AB,"")</f>
        <v>0.23809523809523808</v>
      </c>
      <c r="Y267" s="214"/>
      <c r="Z267" s="214"/>
      <c r="AA267" s="214"/>
      <c r="AB267" s="216"/>
      <c r="AC267" s="216">
        <v>102.07</v>
      </c>
      <c r="AD267" s="214"/>
      <c r="AE267" s="214" t="s">
        <v>675</v>
      </c>
      <c r="AF267" s="214" t="s">
        <v>676</v>
      </c>
      <c r="AG267" s="214"/>
      <c r="AH267" s="214"/>
      <c r="AI267" s="214"/>
      <c r="AJ267" s="214" t="s">
        <v>677</v>
      </c>
      <c r="AK267" s="214"/>
      <c r="AL267" s="214"/>
      <c r="AM267" s="214"/>
      <c r="AN267" s="214"/>
      <c r="AO267" s="214"/>
      <c r="AP267" s="214"/>
      <c r="AQ267" s="214"/>
      <c r="AR267" s="214"/>
      <c r="AS267" s="214"/>
      <c r="AT267" s="214"/>
      <c r="AU267" s="214"/>
      <c r="AV267" s="214"/>
      <c r="AW267" s="214"/>
      <c r="AX267" s="214"/>
      <c r="AY267" s="214"/>
      <c r="AZ267" s="214"/>
      <c r="BA267" s="214"/>
      <c r="BB267" s="214" t="s">
        <v>692</v>
      </c>
      <c r="BC267" s="214"/>
      <c r="BD267" s="214"/>
      <c r="BE267" s="214"/>
      <c r="BF267" s="214"/>
      <c r="BG267" s="214"/>
      <c r="BH267" s="214"/>
      <c r="BI267" s="214"/>
      <c r="BJ267" s="214"/>
      <c r="BK267" s="214"/>
      <c r="BL267" s="214"/>
      <c r="BM267" s="214"/>
      <c r="BN267" s="214"/>
      <c r="BO267" s="214"/>
      <c r="BP267" s="214"/>
      <c r="BQ267" s="214"/>
      <c r="BR267" s="214"/>
      <c r="BS267" s="214"/>
      <c r="BT267" s="214"/>
      <c r="BU267" s="214"/>
      <c r="BV267" s="214"/>
      <c r="BW267" s="214"/>
      <c r="BX267" s="214"/>
      <c r="BY267" s="214"/>
      <c r="BZ267" s="214"/>
      <c r="CA267" s="214"/>
      <c r="CB267" s="214"/>
      <c r="CC267" s="214"/>
      <c r="CD267" s="214"/>
      <c r="CE267" s="214"/>
      <c r="CF267" s="214"/>
      <c r="CG267" s="214"/>
      <c r="CH267" s="214"/>
      <c r="CI267" s="214"/>
      <c r="CJ267" s="214"/>
    </row>
    <row r="268" spans="1:88" ht="13.5" customHeight="1">
      <c r="A268" s="217">
        <v>260</v>
      </c>
      <c r="B268" s="217" t="s">
        <v>3590</v>
      </c>
      <c r="C268" s="217" t="s">
        <v>3591</v>
      </c>
      <c r="D268" s="218" t="s">
        <v>2487</v>
      </c>
      <c r="E268" s="217" t="s">
        <v>3441</v>
      </c>
      <c r="F268" s="217" t="s">
        <v>3332</v>
      </c>
      <c r="G268" s="218" t="s">
        <v>2476</v>
      </c>
      <c r="H268" s="220">
        <v>3923</v>
      </c>
      <c r="I268" s="217" t="s">
        <v>702</v>
      </c>
      <c r="J268" s="217">
        <v>3</v>
      </c>
      <c r="K268" s="217"/>
      <c r="L268" s="217">
        <v>3</v>
      </c>
      <c r="M268" s="220">
        <v>154.6</v>
      </c>
      <c r="N268" s="220">
        <v>463.9</v>
      </c>
      <c r="O268" s="217" t="s">
        <v>674</v>
      </c>
      <c r="P268" s="217" t="s">
        <v>11</v>
      </c>
      <c r="Q268" s="217" t="s">
        <v>786</v>
      </c>
      <c r="R268" s="217"/>
      <c r="S268" s="217"/>
      <c r="T268" s="21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7">
        <f t="shared" ref="U268:U283" ca="1" si="102">+L268-T268</f>
        <v>3</v>
      </c>
      <c r="V268" s="217">
        <f t="shared" ref="V268:V283" ca="1" si="103">ROUNDDOWN(T268/J268,0)</f>
        <v>0</v>
      </c>
      <c r="W268" s="217"/>
      <c r="X268" s="217"/>
      <c r="Y268" s="217"/>
      <c r="Z268" s="217"/>
      <c r="AA268" s="217"/>
      <c r="AB268" s="221"/>
      <c r="AC268" s="220">
        <v>8.0519999999999996</v>
      </c>
      <c r="AD268" s="217"/>
      <c r="AE268" s="220"/>
      <c r="AF268" s="220"/>
      <c r="AG268" s="223"/>
      <c r="AH268" s="223"/>
      <c r="AI268" s="223"/>
      <c r="AJ268" s="224" t="s">
        <v>677</v>
      </c>
      <c r="AK268" s="223"/>
      <c r="AL268" s="225"/>
      <c r="AM268" s="223"/>
      <c r="AN268" s="223"/>
      <c r="AO268" s="223"/>
      <c r="AP268" s="223"/>
      <c r="AQ268" s="223"/>
      <c r="AR268" s="223"/>
      <c r="AS268" s="223"/>
      <c r="AT268" s="223"/>
      <c r="AU268" s="217">
        <v>0</v>
      </c>
      <c r="AV268" s="217">
        <v>1</v>
      </c>
      <c r="AW268" s="217">
        <v>0</v>
      </c>
      <c r="AX268" s="217">
        <v>0</v>
      </c>
      <c r="AY268" s="217">
        <v>0</v>
      </c>
      <c r="AZ268" s="217">
        <v>0</v>
      </c>
      <c r="BA268" s="217">
        <v>0</v>
      </c>
      <c r="BB268" s="217" t="s">
        <v>692</v>
      </c>
      <c r="BC268" s="217"/>
      <c r="BD268" s="217"/>
      <c r="BE268" s="212" t="s">
        <v>3026</v>
      </c>
      <c r="BF268" s="217">
        <v>3</v>
      </c>
      <c r="BG268" s="230">
        <v>46240</v>
      </c>
      <c r="BH268" s="212">
        <f t="shared" ref="BH268:BH273" si="104">+L268-BF268</f>
        <v>0</v>
      </c>
      <c r="BI268" s="212" t="s">
        <v>2478</v>
      </c>
      <c r="BJ268" s="217">
        <v>3</v>
      </c>
      <c r="BK268" s="231">
        <v>46240</v>
      </c>
      <c r="BL268" s="226"/>
      <c r="BM268" s="226"/>
      <c r="BN268" s="227"/>
      <c r="BO268" s="226"/>
      <c r="BP268" s="226"/>
      <c r="BQ268" s="226"/>
      <c r="BR268" s="226"/>
      <c r="BS268" s="226"/>
      <c r="BT268" s="227"/>
      <c r="BU268" s="226"/>
      <c r="BV268" s="226"/>
      <c r="BW268" s="226"/>
      <c r="BX268" s="226"/>
      <c r="BY268" s="226"/>
      <c r="BZ268" s="227"/>
      <c r="CA268" s="226"/>
      <c r="CB268" s="226"/>
      <c r="CC268" s="226"/>
      <c r="CD268" s="226"/>
      <c r="CE268" s="226"/>
      <c r="CF268" s="227"/>
      <c r="CG268" s="226"/>
      <c r="CH268" s="226"/>
      <c r="CI268" s="226"/>
      <c r="CJ268" s="212">
        <f t="shared" ref="CJ268:CJ273" si="105">+L268-BJ268</f>
        <v>0</v>
      </c>
    </row>
    <row r="269" spans="1:88" ht="13.5" customHeight="1">
      <c r="A269" s="217">
        <v>261</v>
      </c>
      <c r="B269" s="217" t="s">
        <v>3590</v>
      </c>
      <c r="C269" s="217" t="s">
        <v>3591</v>
      </c>
      <c r="D269" s="218" t="s">
        <v>2487</v>
      </c>
      <c r="E269" s="217" t="s">
        <v>3575</v>
      </c>
      <c r="F269" s="217" t="s">
        <v>3331</v>
      </c>
      <c r="G269" s="218" t="s">
        <v>2486</v>
      </c>
      <c r="H269" s="220">
        <v>3922</v>
      </c>
      <c r="I269" s="217" t="s">
        <v>702</v>
      </c>
      <c r="J269" s="217">
        <v>1</v>
      </c>
      <c r="K269" s="217"/>
      <c r="L269" s="217">
        <v>1</v>
      </c>
      <c r="M269" s="220">
        <v>70</v>
      </c>
      <c r="N269" s="220">
        <v>70</v>
      </c>
      <c r="O269" s="217" t="s">
        <v>674</v>
      </c>
      <c r="P269" s="217" t="s">
        <v>11</v>
      </c>
      <c r="Q269" s="217" t="s">
        <v>786</v>
      </c>
      <c r="R269" s="217"/>
      <c r="S269" s="217"/>
      <c r="T269" s="21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7">
        <f t="shared" ca="1" si="102"/>
        <v>1</v>
      </c>
      <c r="V269" s="217">
        <f t="shared" ca="1" si="103"/>
        <v>0</v>
      </c>
      <c r="W269" s="217"/>
      <c r="X269" s="217"/>
      <c r="Y269" s="217"/>
      <c r="Z269" s="217"/>
      <c r="AA269" s="217"/>
      <c r="AB269" s="221"/>
      <c r="AC269" s="220">
        <v>1.9990000000000001</v>
      </c>
      <c r="AD269" s="217"/>
      <c r="AE269" s="220"/>
      <c r="AF269" s="220"/>
      <c r="AG269" s="223"/>
      <c r="AH269" s="223"/>
      <c r="AI269" s="223"/>
      <c r="AJ269" s="224" t="s">
        <v>677</v>
      </c>
      <c r="AK269" s="223"/>
      <c r="AL269" s="225"/>
      <c r="AM269" s="223"/>
      <c r="AN269" s="223"/>
      <c r="AO269" s="223"/>
      <c r="AP269" s="223"/>
      <c r="AQ269" s="223"/>
      <c r="AR269" s="223"/>
      <c r="AS269" s="223"/>
      <c r="AT269" s="223"/>
      <c r="AU269" s="217">
        <v>0</v>
      </c>
      <c r="AV269" s="217">
        <v>1</v>
      </c>
      <c r="AW269" s="217">
        <v>0</v>
      </c>
      <c r="AX269" s="217">
        <v>0</v>
      </c>
      <c r="AY269" s="217">
        <v>0</v>
      </c>
      <c r="AZ269" s="217">
        <v>0</v>
      </c>
      <c r="BA269" s="217">
        <v>0</v>
      </c>
      <c r="BB269" s="217" t="s">
        <v>692</v>
      </c>
      <c r="BC269" s="217"/>
      <c r="BD269" s="217"/>
      <c r="BE269" s="212" t="s">
        <v>3033</v>
      </c>
      <c r="BF269" s="217">
        <v>1</v>
      </c>
      <c r="BG269" s="230">
        <v>46240</v>
      </c>
      <c r="BH269" s="212">
        <f t="shared" si="104"/>
        <v>0</v>
      </c>
      <c r="BI269" s="212" t="s">
        <v>2488</v>
      </c>
      <c r="BJ269" s="217">
        <v>1</v>
      </c>
      <c r="BK269" s="231">
        <v>46240</v>
      </c>
      <c r="BL269" s="226"/>
      <c r="BM269" s="226"/>
      <c r="BN269" s="227"/>
      <c r="BO269" s="226"/>
      <c r="BP269" s="226"/>
      <c r="BQ269" s="226"/>
      <c r="BR269" s="226"/>
      <c r="BS269" s="226"/>
      <c r="BT269" s="227"/>
      <c r="BU269" s="226"/>
      <c r="BV269" s="226"/>
      <c r="BW269" s="226"/>
      <c r="BX269" s="226"/>
      <c r="BY269" s="226"/>
      <c r="BZ269" s="227"/>
      <c r="CA269" s="226"/>
      <c r="CB269" s="226"/>
      <c r="CC269" s="226"/>
      <c r="CD269" s="226"/>
      <c r="CE269" s="226"/>
      <c r="CF269" s="227"/>
      <c r="CG269" s="226"/>
      <c r="CH269" s="226"/>
      <c r="CI269" s="226"/>
      <c r="CJ269" s="212">
        <f t="shared" si="105"/>
        <v>0</v>
      </c>
    </row>
    <row r="270" spans="1:88" ht="13.5" customHeight="1">
      <c r="A270" s="217">
        <v>262</v>
      </c>
      <c r="B270" s="217" t="s">
        <v>3590</v>
      </c>
      <c r="C270" s="217" t="s">
        <v>3591</v>
      </c>
      <c r="D270" s="218" t="s">
        <v>2487</v>
      </c>
      <c r="E270" s="217" t="s">
        <v>3576</v>
      </c>
      <c r="F270" s="217" t="s">
        <v>3333</v>
      </c>
      <c r="G270" s="218" t="s">
        <v>732</v>
      </c>
      <c r="H270" s="220">
        <v>3921</v>
      </c>
      <c r="I270" s="217" t="s">
        <v>702</v>
      </c>
      <c r="J270" s="217">
        <v>1</v>
      </c>
      <c r="K270" s="217"/>
      <c r="L270" s="217">
        <v>1</v>
      </c>
      <c r="M270" s="220">
        <v>95.8</v>
      </c>
      <c r="N270" s="220">
        <v>95.8</v>
      </c>
      <c r="O270" s="217" t="s">
        <v>674</v>
      </c>
      <c r="P270" s="217" t="s">
        <v>11</v>
      </c>
      <c r="Q270" s="217" t="s">
        <v>786</v>
      </c>
      <c r="R270" s="217"/>
      <c r="S270" s="217"/>
      <c r="T270" s="21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7">
        <f t="shared" ca="1" si="102"/>
        <v>1</v>
      </c>
      <c r="V270" s="217">
        <f t="shared" ca="1" si="103"/>
        <v>0</v>
      </c>
      <c r="W270" s="217"/>
      <c r="X270" s="217"/>
      <c r="Y270" s="217"/>
      <c r="Z270" s="217"/>
      <c r="AA270" s="217"/>
      <c r="AB270" s="221"/>
      <c r="AC270" s="220">
        <v>2.738</v>
      </c>
      <c r="AD270" s="217"/>
      <c r="AE270" s="220"/>
      <c r="AF270" s="220"/>
      <c r="AG270" s="223"/>
      <c r="AH270" s="223"/>
      <c r="AI270" s="223"/>
      <c r="AJ270" s="224" t="s">
        <v>677</v>
      </c>
      <c r="AK270" s="223"/>
      <c r="AL270" s="225"/>
      <c r="AM270" s="223"/>
      <c r="AN270" s="223"/>
      <c r="AO270" s="223"/>
      <c r="AP270" s="223"/>
      <c r="AQ270" s="223"/>
      <c r="AR270" s="223"/>
      <c r="AS270" s="223"/>
      <c r="AT270" s="223"/>
      <c r="AU270" s="217">
        <v>0</v>
      </c>
      <c r="AV270" s="217">
        <v>1</v>
      </c>
      <c r="AW270" s="217">
        <v>0</v>
      </c>
      <c r="AX270" s="217">
        <v>0</v>
      </c>
      <c r="AY270" s="217">
        <v>0</v>
      </c>
      <c r="AZ270" s="217">
        <v>0</v>
      </c>
      <c r="BA270" s="217">
        <v>0</v>
      </c>
      <c r="BB270" s="217" t="s">
        <v>692</v>
      </c>
      <c r="BC270" s="217"/>
      <c r="BD270" s="217"/>
      <c r="BE270" s="212" t="s">
        <v>3037</v>
      </c>
      <c r="BF270" s="217">
        <v>1</v>
      </c>
      <c r="BG270" s="230">
        <v>46240</v>
      </c>
      <c r="BH270" s="212">
        <f t="shared" si="104"/>
        <v>0</v>
      </c>
      <c r="BI270" s="212" t="s">
        <v>2493</v>
      </c>
      <c r="BJ270" s="217">
        <v>1</v>
      </c>
      <c r="BK270" s="231">
        <v>46240</v>
      </c>
      <c r="BL270" s="226"/>
      <c r="BM270" s="226"/>
      <c r="BN270" s="227"/>
      <c r="BO270" s="226"/>
      <c r="BP270" s="226"/>
      <c r="BQ270" s="226"/>
      <c r="BR270" s="226"/>
      <c r="BS270" s="226"/>
      <c r="BT270" s="227"/>
      <c r="BU270" s="226"/>
      <c r="BV270" s="226"/>
      <c r="BW270" s="226"/>
      <c r="BX270" s="226"/>
      <c r="BY270" s="226"/>
      <c r="BZ270" s="227"/>
      <c r="CA270" s="226"/>
      <c r="CB270" s="226"/>
      <c r="CC270" s="226"/>
      <c r="CD270" s="226"/>
      <c r="CE270" s="226"/>
      <c r="CF270" s="227"/>
      <c r="CG270" s="226"/>
      <c r="CH270" s="226"/>
      <c r="CI270" s="226"/>
      <c r="CJ270" s="212">
        <f t="shared" si="105"/>
        <v>0</v>
      </c>
    </row>
    <row r="271" spans="1:88" ht="13.5" customHeight="1">
      <c r="A271" s="217">
        <v>263</v>
      </c>
      <c r="B271" s="217" t="s">
        <v>3590</v>
      </c>
      <c r="C271" s="217" t="s">
        <v>3591</v>
      </c>
      <c r="D271" s="218" t="s">
        <v>2819</v>
      </c>
      <c r="E271" s="217" t="s">
        <v>741</v>
      </c>
      <c r="F271" s="217" t="s">
        <v>3334</v>
      </c>
      <c r="G271" s="248" t="s">
        <v>2818</v>
      </c>
      <c r="H271" s="220">
        <v>242</v>
      </c>
      <c r="I271" s="217" t="s">
        <v>738</v>
      </c>
      <c r="J271" s="217">
        <v>1</v>
      </c>
      <c r="K271" s="217"/>
      <c r="L271" s="217">
        <v>1</v>
      </c>
      <c r="M271" s="220">
        <v>6.7</v>
      </c>
      <c r="N271" s="220">
        <v>6.7</v>
      </c>
      <c r="O271" s="217" t="s">
        <v>674</v>
      </c>
      <c r="P271" s="217" t="s">
        <v>11</v>
      </c>
      <c r="Q271" s="217" t="s">
        <v>703</v>
      </c>
      <c r="R271" s="217"/>
      <c r="S271" s="217"/>
      <c r="T271" s="21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217">
        <f t="shared" ca="1" si="102"/>
        <v>0</v>
      </c>
      <c r="V271" s="217">
        <f t="shared" ca="1" si="103"/>
        <v>1</v>
      </c>
      <c r="W271" s="217"/>
      <c r="X271" s="217"/>
      <c r="Y271" s="217"/>
      <c r="Z271" s="217"/>
      <c r="AA271" s="217"/>
      <c r="AB271" s="221"/>
      <c r="AC271" s="220">
        <v>0.13100000000000001</v>
      </c>
      <c r="AD271" s="217"/>
      <c r="AE271" s="220"/>
      <c r="AF271" s="220"/>
      <c r="AG271" s="223"/>
      <c r="AH271" s="223"/>
      <c r="AI271" s="223"/>
      <c r="AJ271" s="224" t="s">
        <v>677</v>
      </c>
      <c r="AK271" s="223"/>
      <c r="AL271" s="225"/>
      <c r="AM271" s="223"/>
      <c r="AN271" s="223"/>
      <c r="AO271" s="223"/>
      <c r="AP271" s="223"/>
      <c r="AQ271" s="223"/>
      <c r="AR271" s="223"/>
      <c r="AS271" s="223"/>
      <c r="AT271" s="223"/>
      <c r="AU271" s="217">
        <v>0</v>
      </c>
      <c r="AV271" s="217">
        <v>0</v>
      </c>
      <c r="AW271" s="217">
        <v>0</v>
      </c>
      <c r="AX271" s="217">
        <v>0</v>
      </c>
      <c r="AY271" s="217">
        <v>0</v>
      </c>
      <c r="AZ271" s="217">
        <v>0</v>
      </c>
      <c r="BA271" s="217">
        <v>0</v>
      </c>
      <c r="BB271" s="217" t="s">
        <v>692</v>
      </c>
      <c r="BC271" s="217"/>
      <c r="BD271" s="217"/>
      <c r="BE271" s="212" t="s">
        <v>3289</v>
      </c>
      <c r="BF271" s="217">
        <v>1</v>
      </c>
      <c r="BG271" s="230">
        <v>46240</v>
      </c>
      <c r="BH271" s="212">
        <f t="shared" si="104"/>
        <v>0</v>
      </c>
      <c r="BI271" s="212" t="s">
        <v>2820</v>
      </c>
      <c r="BJ271" s="217">
        <v>1</v>
      </c>
      <c r="BK271" s="231">
        <v>46240</v>
      </c>
      <c r="BL271" s="226"/>
      <c r="BM271" s="226"/>
      <c r="BN271" s="227"/>
      <c r="BO271" s="226"/>
      <c r="BP271" s="226"/>
      <c r="BQ271" s="226"/>
      <c r="BR271" s="226"/>
      <c r="BS271" s="226"/>
      <c r="BT271" s="227"/>
      <c r="BU271" s="226"/>
      <c r="BV271" s="226"/>
      <c r="BW271" s="226"/>
      <c r="BX271" s="226"/>
      <c r="BY271" s="226"/>
      <c r="BZ271" s="227"/>
      <c r="CA271" s="226"/>
      <c r="CB271" s="226"/>
      <c r="CC271" s="226"/>
      <c r="CD271" s="226"/>
      <c r="CE271" s="226"/>
      <c r="CF271" s="227"/>
      <c r="CG271" s="226"/>
      <c r="CH271" s="226"/>
      <c r="CI271" s="226"/>
      <c r="CJ271" s="212">
        <f t="shared" si="105"/>
        <v>0</v>
      </c>
    </row>
    <row r="272" spans="1:88" ht="13.5" customHeight="1">
      <c r="A272" s="217">
        <v>264</v>
      </c>
      <c r="B272" s="217" t="s">
        <v>3590</v>
      </c>
      <c r="C272" s="217" t="s">
        <v>3591</v>
      </c>
      <c r="D272" s="218" t="s">
        <v>781</v>
      </c>
      <c r="E272" s="217" t="s">
        <v>948</v>
      </c>
      <c r="F272" s="217" t="s">
        <v>3335</v>
      </c>
      <c r="G272" s="218" t="s">
        <v>2490</v>
      </c>
      <c r="H272" s="220">
        <v>211</v>
      </c>
      <c r="I272" s="217" t="s">
        <v>702</v>
      </c>
      <c r="J272" s="217">
        <v>2</v>
      </c>
      <c r="K272" s="217"/>
      <c r="L272" s="217">
        <v>2</v>
      </c>
      <c r="M272" s="220">
        <v>1.9</v>
      </c>
      <c r="N272" s="220">
        <v>3.7</v>
      </c>
      <c r="O272" s="217" t="s">
        <v>674</v>
      </c>
      <c r="P272" s="217" t="s">
        <v>13</v>
      </c>
      <c r="Q272" s="217" t="s">
        <v>703</v>
      </c>
      <c r="R272" s="217"/>
      <c r="S272" s="217"/>
      <c r="T272" s="217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7">
        <f t="shared" ca="1" si="102"/>
        <v>0</v>
      </c>
      <c r="V272" s="217">
        <f t="shared" ca="1" si="103"/>
        <v>1</v>
      </c>
      <c r="W272" s="217"/>
      <c r="X272" s="217"/>
      <c r="Y272" s="217"/>
      <c r="Z272" s="217"/>
      <c r="AA272" s="217"/>
      <c r="AB272" s="221"/>
      <c r="AC272" s="220">
        <v>0.107</v>
      </c>
      <c r="AD272" s="217"/>
      <c r="AE272" s="220"/>
      <c r="AF272" s="220"/>
      <c r="AG272" s="223"/>
      <c r="AH272" s="223"/>
      <c r="AI272" s="223"/>
      <c r="AJ272" s="224" t="s">
        <v>677</v>
      </c>
      <c r="AK272" s="223"/>
      <c r="AL272" s="225"/>
      <c r="AM272" s="223"/>
      <c r="AN272" s="223"/>
      <c r="AO272" s="223"/>
      <c r="AP272" s="223"/>
      <c r="AQ272" s="223"/>
      <c r="AR272" s="223"/>
      <c r="AS272" s="223"/>
      <c r="AT272" s="223"/>
      <c r="AU272" s="217">
        <v>1</v>
      </c>
      <c r="AV272" s="217">
        <v>0</v>
      </c>
      <c r="AW272" s="217">
        <v>0</v>
      </c>
      <c r="AX272" s="217">
        <v>0</v>
      </c>
      <c r="AY272" s="217">
        <v>0</v>
      </c>
      <c r="AZ272" s="217">
        <v>0</v>
      </c>
      <c r="BA272" s="217">
        <v>0</v>
      </c>
      <c r="BB272" s="217" t="s">
        <v>692</v>
      </c>
      <c r="BC272" s="217"/>
      <c r="BD272" s="217"/>
      <c r="BE272" s="212" t="s">
        <v>3035</v>
      </c>
      <c r="BF272" s="217">
        <v>2</v>
      </c>
      <c r="BG272" s="230">
        <v>46240</v>
      </c>
      <c r="BH272" s="212">
        <f t="shared" si="104"/>
        <v>0</v>
      </c>
      <c r="BI272" s="212" t="s">
        <v>2491</v>
      </c>
      <c r="BJ272" s="217">
        <v>2</v>
      </c>
      <c r="BK272" s="231">
        <v>46240</v>
      </c>
      <c r="BL272" s="226"/>
      <c r="BM272" s="226"/>
      <c r="BN272" s="227"/>
      <c r="BO272" s="226"/>
      <c r="BP272" s="226"/>
      <c r="BQ272" s="226"/>
      <c r="BR272" s="226"/>
      <c r="BS272" s="226"/>
      <c r="BT272" s="227"/>
      <c r="BU272" s="226"/>
      <c r="BV272" s="226"/>
      <c r="BW272" s="226"/>
      <c r="BX272" s="226"/>
      <c r="BY272" s="226"/>
      <c r="BZ272" s="227"/>
      <c r="CA272" s="226"/>
      <c r="CB272" s="226"/>
      <c r="CC272" s="226"/>
      <c r="CD272" s="226"/>
      <c r="CE272" s="226"/>
      <c r="CF272" s="227"/>
      <c r="CG272" s="226"/>
      <c r="CH272" s="226"/>
      <c r="CI272" s="226"/>
      <c r="CJ272" s="212">
        <f t="shared" si="105"/>
        <v>0</v>
      </c>
    </row>
    <row r="273" spans="1:88" ht="13.5" customHeight="1">
      <c r="A273" s="217">
        <v>265</v>
      </c>
      <c r="B273" s="217" t="s">
        <v>3590</v>
      </c>
      <c r="C273" s="217" t="s">
        <v>3591</v>
      </c>
      <c r="D273" s="218" t="s">
        <v>781</v>
      </c>
      <c r="E273" s="217" t="s">
        <v>1124</v>
      </c>
      <c r="F273" s="217" t="s">
        <v>3336</v>
      </c>
      <c r="G273" s="218" t="s">
        <v>2495</v>
      </c>
      <c r="H273" s="220">
        <v>184</v>
      </c>
      <c r="I273" s="217" t="s">
        <v>702</v>
      </c>
      <c r="J273" s="217">
        <v>2</v>
      </c>
      <c r="K273" s="217"/>
      <c r="L273" s="217">
        <v>2</v>
      </c>
      <c r="M273" s="220">
        <v>2.1</v>
      </c>
      <c r="N273" s="220">
        <v>4.2</v>
      </c>
      <c r="O273" s="217" t="s">
        <v>674</v>
      </c>
      <c r="P273" s="217" t="s">
        <v>13</v>
      </c>
      <c r="Q273" s="217" t="s">
        <v>703</v>
      </c>
      <c r="R273" s="217"/>
      <c r="S273" s="217"/>
      <c r="T273" s="21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7">
        <f t="shared" ca="1" si="102"/>
        <v>0</v>
      </c>
      <c r="V273" s="217">
        <f t="shared" ca="1" si="103"/>
        <v>1</v>
      </c>
      <c r="W273" s="217"/>
      <c r="X273" s="217"/>
      <c r="Y273" s="217"/>
      <c r="Z273" s="217"/>
      <c r="AA273" s="217"/>
      <c r="AB273" s="221"/>
      <c r="AC273" s="220">
        <v>0.11899999999999999</v>
      </c>
      <c r="AD273" s="217"/>
      <c r="AE273" s="220"/>
      <c r="AF273" s="220"/>
      <c r="AG273" s="223"/>
      <c r="AH273" s="223"/>
      <c r="AI273" s="223"/>
      <c r="AJ273" s="224" t="s">
        <v>677</v>
      </c>
      <c r="AK273" s="223"/>
      <c r="AL273" s="225"/>
      <c r="AM273" s="223"/>
      <c r="AN273" s="223"/>
      <c r="AO273" s="223"/>
      <c r="AP273" s="223"/>
      <c r="AQ273" s="223"/>
      <c r="AR273" s="223"/>
      <c r="AS273" s="223"/>
      <c r="AT273" s="223"/>
      <c r="AU273" s="217">
        <v>1</v>
      </c>
      <c r="AV273" s="217">
        <v>0</v>
      </c>
      <c r="AW273" s="217">
        <v>0</v>
      </c>
      <c r="AX273" s="217">
        <v>0</v>
      </c>
      <c r="AY273" s="217">
        <v>0</v>
      </c>
      <c r="AZ273" s="217">
        <v>0</v>
      </c>
      <c r="BA273" s="217">
        <v>0</v>
      </c>
      <c r="BB273" s="217" t="s">
        <v>692</v>
      </c>
      <c r="BC273" s="217"/>
      <c r="BD273" s="217"/>
      <c r="BE273" s="212" t="s">
        <v>3035</v>
      </c>
      <c r="BF273" s="217">
        <v>2</v>
      </c>
      <c r="BG273" s="230">
        <v>46240</v>
      </c>
      <c r="BH273" s="212">
        <f t="shared" si="104"/>
        <v>0</v>
      </c>
      <c r="BI273" s="212" t="s">
        <v>2491</v>
      </c>
      <c r="BJ273" s="217">
        <v>2</v>
      </c>
      <c r="BK273" s="231">
        <v>46240</v>
      </c>
      <c r="BL273" s="226"/>
      <c r="BM273" s="226"/>
      <c r="BN273" s="227"/>
      <c r="BO273" s="226"/>
      <c r="BP273" s="226"/>
      <c r="BQ273" s="226"/>
      <c r="BR273" s="226"/>
      <c r="BS273" s="226"/>
      <c r="BT273" s="227"/>
      <c r="BU273" s="226"/>
      <c r="BV273" s="226"/>
      <c r="BW273" s="226"/>
      <c r="BX273" s="226"/>
      <c r="BY273" s="226"/>
      <c r="BZ273" s="227"/>
      <c r="CA273" s="226"/>
      <c r="CB273" s="226"/>
      <c r="CC273" s="226"/>
      <c r="CD273" s="226"/>
      <c r="CE273" s="226"/>
      <c r="CF273" s="227"/>
      <c r="CG273" s="226"/>
      <c r="CH273" s="226"/>
      <c r="CI273" s="226"/>
      <c r="CJ273" s="212">
        <f t="shared" si="105"/>
        <v>0</v>
      </c>
    </row>
    <row r="274" spans="1:88" ht="13.5" customHeight="1">
      <c r="A274" s="217">
        <v>266</v>
      </c>
      <c r="B274" s="217" t="s">
        <v>3590</v>
      </c>
      <c r="C274" s="217" t="s">
        <v>3591</v>
      </c>
      <c r="D274" s="218" t="s">
        <v>2839</v>
      </c>
      <c r="E274" s="217" t="s">
        <v>1147</v>
      </c>
      <c r="F274" s="217" t="s">
        <v>3340</v>
      </c>
      <c r="G274" s="218" t="s">
        <v>2838</v>
      </c>
      <c r="H274" s="220">
        <v>86</v>
      </c>
      <c r="I274" s="217" t="s">
        <v>812</v>
      </c>
      <c r="J274" s="217">
        <v>1</v>
      </c>
      <c r="K274" s="217"/>
      <c r="L274" s="217">
        <v>1</v>
      </c>
      <c r="M274" s="220">
        <v>0.7</v>
      </c>
      <c r="N274" s="220">
        <v>0.7</v>
      </c>
      <c r="O274" s="217" t="s">
        <v>674</v>
      </c>
      <c r="P274" s="217" t="s">
        <v>14</v>
      </c>
      <c r="Q274" s="217" t="s">
        <v>682</v>
      </c>
      <c r="R274" s="217"/>
      <c r="S274" s="217"/>
      <c r="T274" s="21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7">
        <f t="shared" ca="1" si="102"/>
        <v>1</v>
      </c>
      <c r="V274" s="217">
        <f t="shared" ca="1" si="103"/>
        <v>0</v>
      </c>
      <c r="W274" s="217"/>
      <c r="X274" s="217"/>
      <c r="Y274" s="217"/>
      <c r="Z274" s="217"/>
      <c r="AA274" s="217"/>
      <c r="AB274" s="221"/>
      <c r="AC274" s="220">
        <v>2.7E-2</v>
      </c>
      <c r="AD274" s="217"/>
      <c r="AE274" s="220"/>
      <c r="AF274" s="220"/>
      <c r="AG274" s="223"/>
      <c r="AH274" s="223"/>
      <c r="AI274" s="223"/>
      <c r="AJ274" s="224" t="s">
        <v>677</v>
      </c>
      <c r="AK274" s="223"/>
      <c r="AL274" s="225"/>
      <c r="AM274" s="223"/>
      <c r="AN274" s="223"/>
      <c r="AO274" s="223"/>
      <c r="AP274" s="223"/>
      <c r="AQ274" s="223"/>
      <c r="AR274" s="223"/>
      <c r="AS274" s="223"/>
      <c r="AT274" s="223"/>
      <c r="AU274" s="217">
        <v>0</v>
      </c>
      <c r="AV274" s="217">
        <v>0</v>
      </c>
      <c r="AW274" s="217">
        <v>0</v>
      </c>
      <c r="AX274" s="217">
        <v>0</v>
      </c>
      <c r="AY274" s="217">
        <v>0</v>
      </c>
      <c r="AZ274" s="217">
        <v>0</v>
      </c>
      <c r="BA274" s="217">
        <v>0</v>
      </c>
      <c r="BB274" s="217" t="s">
        <v>14</v>
      </c>
      <c r="BC274" s="217"/>
      <c r="BD274" s="217"/>
      <c r="BE274" s="226"/>
      <c r="BF274" s="226"/>
      <c r="BG274" s="227"/>
      <c r="BH274" s="228"/>
      <c r="BI274" s="226"/>
      <c r="BJ274" s="226"/>
      <c r="BK274" s="226"/>
      <c r="BL274" s="226"/>
      <c r="BM274" s="226"/>
      <c r="BN274" s="227"/>
      <c r="BO274" s="226"/>
      <c r="BP274" s="226"/>
      <c r="BQ274" s="226"/>
      <c r="BR274" s="226"/>
      <c r="BS274" s="226"/>
      <c r="BT274" s="227"/>
      <c r="BU274" s="226"/>
      <c r="BV274" s="226"/>
      <c r="BW274" s="226"/>
      <c r="BX274" s="226"/>
      <c r="BY274" s="226"/>
      <c r="BZ274" s="227"/>
      <c r="CA274" s="226"/>
      <c r="CB274" s="226"/>
      <c r="CC274" s="226"/>
      <c r="CD274" s="226"/>
      <c r="CE274" s="226"/>
      <c r="CF274" s="227"/>
      <c r="CG274" s="226"/>
      <c r="CH274" s="226"/>
      <c r="CI274" s="226"/>
      <c r="CJ274" s="228"/>
    </row>
    <row r="275" spans="1:88" ht="13.5" customHeight="1">
      <c r="A275" s="217">
        <v>267</v>
      </c>
      <c r="B275" s="217" t="s">
        <v>3590</v>
      </c>
      <c r="C275" s="217" t="s">
        <v>3591</v>
      </c>
      <c r="D275" s="218" t="s">
        <v>2842</v>
      </c>
      <c r="E275" s="217" t="s">
        <v>1150</v>
      </c>
      <c r="F275" s="217" t="s">
        <v>3341</v>
      </c>
      <c r="G275" s="218" t="s">
        <v>2841</v>
      </c>
      <c r="H275" s="220">
        <v>30</v>
      </c>
      <c r="I275" s="217" t="s">
        <v>812</v>
      </c>
      <c r="J275" s="217">
        <v>1</v>
      </c>
      <c r="K275" s="217"/>
      <c r="L275" s="217">
        <v>1</v>
      </c>
      <c r="M275" s="220">
        <v>0.4</v>
      </c>
      <c r="N275" s="220">
        <v>0.4</v>
      </c>
      <c r="O275" s="217" t="s">
        <v>674</v>
      </c>
      <c r="P275" s="217" t="s">
        <v>14</v>
      </c>
      <c r="Q275" s="217" t="s">
        <v>682</v>
      </c>
      <c r="R275" s="217"/>
      <c r="S275" s="217"/>
      <c r="T275" s="21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7">
        <f t="shared" ca="1" si="102"/>
        <v>1</v>
      </c>
      <c r="V275" s="217">
        <f t="shared" ca="1" si="103"/>
        <v>0</v>
      </c>
      <c r="W275" s="217"/>
      <c r="X275" s="217"/>
      <c r="Y275" s="217"/>
      <c r="Z275" s="217"/>
      <c r="AA275" s="217"/>
      <c r="AB275" s="221"/>
      <c r="AC275" s="220">
        <v>8.9999999999999993E-3</v>
      </c>
      <c r="AD275" s="217"/>
      <c r="AE275" s="220"/>
      <c r="AF275" s="220"/>
      <c r="AG275" s="223"/>
      <c r="AH275" s="223"/>
      <c r="AI275" s="223"/>
      <c r="AJ275" s="224"/>
      <c r="AK275" s="223"/>
      <c r="AL275" s="225"/>
      <c r="AM275" s="223"/>
      <c r="AN275" s="223"/>
      <c r="AO275" s="223"/>
      <c r="AP275" s="223"/>
      <c r="AQ275" s="223"/>
      <c r="AR275" s="223"/>
      <c r="AS275" s="223"/>
      <c r="AT275" s="223"/>
      <c r="AU275" s="217">
        <v>0</v>
      </c>
      <c r="AV275" s="217">
        <v>0</v>
      </c>
      <c r="AW275" s="217">
        <v>0</v>
      </c>
      <c r="AX275" s="217">
        <v>0</v>
      </c>
      <c r="AY275" s="217">
        <v>0</v>
      </c>
      <c r="AZ275" s="217">
        <v>0</v>
      </c>
      <c r="BA275" s="217">
        <v>0</v>
      </c>
      <c r="BB275" s="217" t="s">
        <v>14</v>
      </c>
      <c r="BC275" s="217"/>
      <c r="BD275" s="217"/>
      <c r="BE275" s="226"/>
      <c r="BF275" s="226"/>
      <c r="BG275" s="227"/>
      <c r="BH275" s="228"/>
      <c r="BI275" s="226"/>
      <c r="BJ275" s="226"/>
      <c r="BK275" s="226"/>
      <c r="BL275" s="226"/>
      <c r="BM275" s="226"/>
      <c r="BN275" s="227"/>
      <c r="BO275" s="226"/>
      <c r="BP275" s="226"/>
      <c r="BQ275" s="226"/>
      <c r="BR275" s="226"/>
      <c r="BS275" s="226"/>
      <c r="BT275" s="227"/>
      <c r="BU275" s="226"/>
      <c r="BV275" s="226"/>
      <c r="BW275" s="226"/>
      <c r="BX275" s="226"/>
      <c r="BY275" s="226"/>
      <c r="BZ275" s="227"/>
      <c r="CA275" s="226"/>
      <c r="CB275" s="226"/>
      <c r="CC275" s="226"/>
      <c r="CD275" s="226"/>
      <c r="CE275" s="226"/>
      <c r="CF275" s="227"/>
      <c r="CG275" s="226"/>
      <c r="CH275" s="226"/>
      <c r="CI275" s="226"/>
      <c r="CJ275" s="228"/>
    </row>
    <row r="276" spans="1:88" ht="13.5" customHeight="1">
      <c r="A276" s="217">
        <v>268</v>
      </c>
      <c r="B276" s="217" t="s">
        <v>3590</v>
      </c>
      <c r="C276" s="217" t="s">
        <v>3591</v>
      </c>
      <c r="D276" s="218" t="s">
        <v>2828</v>
      </c>
      <c r="E276" s="217" t="s">
        <v>929</v>
      </c>
      <c r="F276" s="217" t="s">
        <v>3337</v>
      </c>
      <c r="G276" s="218" t="s">
        <v>2827</v>
      </c>
      <c r="H276" s="220">
        <v>279</v>
      </c>
      <c r="I276" s="217" t="s">
        <v>812</v>
      </c>
      <c r="J276" s="217">
        <v>1</v>
      </c>
      <c r="K276" s="217"/>
      <c r="L276" s="217">
        <v>1</v>
      </c>
      <c r="M276" s="220">
        <v>11.6</v>
      </c>
      <c r="N276" s="220">
        <v>11.6</v>
      </c>
      <c r="O276" s="217" t="s">
        <v>674</v>
      </c>
      <c r="P276" s="217" t="s">
        <v>14</v>
      </c>
      <c r="Q276" s="217" t="s">
        <v>682</v>
      </c>
      <c r="R276" s="217"/>
      <c r="S276" s="217"/>
      <c r="T276" s="21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7">
        <f t="shared" ca="1" si="102"/>
        <v>1</v>
      </c>
      <c r="V276" s="217">
        <f t="shared" ca="1" si="103"/>
        <v>0</v>
      </c>
      <c r="W276" s="217"/>
      <c r="X276" s="217"/>
      <c r="Y276" s="217"/>
      <c r="Z276" s="217"/>
      <c r="AA276" s="217"/>
      <c r="AB276" s="221"/>
      <c r="AC276" s="220">
        <v>0.14499999999999999</v>
      </c>
      <c r="AD276" s="217"/>
      <c r="AE276" s="220"/>
      <c r="AF276" s="220"/>
      <c r="AG276" s="223"/>
      <c r="AH276" s="223"/>
      <c r="AI276" s="223"/>
      <c r="AJ276" s="224"/>
      <c r="AK276" s="223"/>
      <c r="AL276" s="225"/>
      <c r="AM276" s="223"/>
      <c r="AN276" s="223"/>
      <c r="AO276" s="223"/>
      <c r="AP276" s="223"/>
      <c r="AQ276" s="223"/>
      <c r="AR276" s="223"/>
      <c r="AS276" s="223"/>
      <c r="AT276" s="223"/>
      <c r="AU276" s="217">
        <v>1</v>
      </c>
      <c r="AV276" s="217">
        <v>0</v>
      </c>
      <c r="AW276" s="217">
        <v>0</v>
      </c>
      <c r="AX276" s="217">
        <v>0</v>
      </c>
      <c r="AY276" s="217">
        <v>0</v>
      </c>
      <c r="AZ276" s="217">
        <v>1</v>
      </c>
      <c r="BA276" s="217">
        <v>0</v>
      </c>
      <c r="BB276" s="217" t="s">
        <v>14</v>
      </c>
      <c r="BC276" s="217"/>
      <c r="BD276" s="217"/>
      <c r="BE276" s="226"/>
      <c r="BF276" s="226"/>
      <c r="BG276" s="227"/>
      <c r="BH276" s="228"/>
      <c r="BI276" s="226"/>
      <c r="BJ276" s="226"/>
      <c r="BK276" s="226"/>
      <c r="BL276" s="226"/>
      <c r="BM276" s="226"/>
      <c r="BN276" s="227"/>
      <c r="BO276" s="226"/>
      <c r="BP276" s="226"/>
      <c r="BQ276" s="226"/>
      <c r="BR276" s="226"/>
      <c r="BS276" s="226"/>
      <c r="BT276" s="227"/>
      <c r="BU276" s="226"/>
      <c r="BV276" s="226"/>
      <c r="BW276" s="226"/>
      <c r="BX276" s="226"/>
      <c r="BY276" s="226"/>
      <c r="BZ276" s="227"/>
      <c r="CA276" s="226"/>
      <c r="CB276" s="226"/>
      <c r="CC276" s="226"/>
      <c r="CD276" s="226"/>
      <c r="CE276" s="226"/>
      <c r="CF276" s="227"/>
      <c r="CG276" s="226"/>
      <c r="CH276" s="226"/>
      <c r="CI276" s="226"/>
      <c r="CJ276" s="228"/>
    </row>
    <row r="277" spans="1:88" ht="13.5" customHeight="1">
      <c r="A277" s="217">
        <v>269</v>
      </c>
      <c r="B277" s="217" t="s">
        <v>3590</v>
      </c>
      <c r="C277" s="217" t="s">
        <v>3591</v>
      </c>
      <c r="D277" s="218" t="s">
        <v>2830</v>
      </c>
      <c r="E277" s="217" t="s">
        <v>931</v>
      </c>
      <c r="F277" s="217" t="s">
        <v>3338</v>
      </c>
      <c r="G277" s="218" t="s">
        <v>2827</v>
      </c>
      <c r="H277" s="220">
        <v>279</v>
      </c>
      <c r="I277" s="217" t="s">
        <v>812</v>
      </c>
      <c r="J277" s="217">
        <v>1</v>
      </c>
      <c r="K277" s="217"/>
      <c r="L277" s="217">
        <v>1</v>
      </c>
      <c r="M277" s="220">
        <v>8.5</v>
      </c>
      <c r="N277" s="220">
        <v>8.5</v>
      </c>
      <c r="O277" s="217" t="s">
        <v>674</v>
      </c>
      <c r="P277" s="217" t="s">
        <v>14</v>
      </c>
      <c r="Q277" s="217" t="s">
        <v>682</v>
      </c>
      <c r="R277" s="217"/>
      <c r="S277" s="217"/>
      <c r="T277" s="21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7">
        <f t="shared" ca="1" si="102"/>
        <v>1</v>
      </c>
      <c r="V277" s="217">
        <f t="shared" ca="1" si="103"/>
        <v>0</v>
      </c>
      <c r="W277" s="217"/>
      <c r="X277" s="217"/>
      <c r="Y277" s="217"/>
      <c r="Z277" s="217"/>
      <c r="AA277" s="217"/>
      <c r="AB277" s="221"/>
      <c r="AC277" s="220">
        <v>0.129</v>
      </c>
      <c r="AD277" s="217"/>
      <c r="AE277" s="220"/>
      <c r="AF277" s="220"/>
      <c r="AG277" s="223"/>
      <c r="AH277" s="223"/>
      <c r="AI277" s="223"/>
      <c r="AJ277" s="224"/>
      <c r="AK277" s="223"/>
      <c r="AL277" s="225"/>
      <c r="AM277" s="223"/>
      <c r="AN277" s="223"/>
      <c r="AO277" s="223"/>
      <c r="AP277" s="223"/>
      <c r="AQ277" s="223"/>
      <c r="AR277" s="223"/>
      <c r="AS277" s="223"/>
      <c r="AT277" s="223"/>
      <c r="AU277" s="217">
        <v>1</v>
      </c>
      <c r="AV277" s="217">
        <v>0</v>
      </c>
      <c r="AW277" s="217">
        <v>0</v>
      </c>
      <c r="AX277" s="217">
        <v>0</v>
      </c>
      <c r="AY277" s="217">
        <v>0</v>
      </c>
      <c r="AZ277" s="217">
        <v>1</v>
      </c>
      <c r="BA277" s="217">
        <v>0</v>
      </c>
      <c r="BB277" s="217" t="s">
        <v>14</v>
      </c>
      <c r="BC277" s="217"/>
      <c r="BD277" s="217"/>
      <c r="BE277" s="226"/>
      <c r="BF277" s="226"/>
      <c r="BG277" s="227"/>
      <c r="BH277" s="228"/>
      <c r="BI277" s="226"/>
      <c r="BJ277" s="226"/>
      <c r="BK277" s="226"/>
      <c r="BL277" s="226"/>
      <c r="BM277" s="226"/>
      <c r="BN277" s="227"/>
      <c r="BO277" s="226"/>
      <c r="BP277" s="226"/>
      <c r="BQ277" s="226"/>
      <c r="BR277" s="226"/>
      <c r="BS277" s="226"/>
      <c r="BT277" s="227"/>
      <c r="BU277" s="226"/>
      <c r="BV277" s="226"/>
      <c r="BW277" s="226"/>
      <c r="BX277" s="226"/>
      <c r="BY277" s="226"/>
      <c r="BZ277" s="227"/>
      <c r="CA277" s="226"/>
      <c r="CB277" s="226"/>
      <c r="CC277" s="226"/>
      <c r="CD277" s="226"/>
      <c r="CE277" s="226"/>
      <c r="CF277" s="227"/>
      <c r="CG277" s="226"/>
      <c r="CH277" s="226"/>
      <c r="CI277" s="226"/>
      <c r="CJ277" s="228"/>
    </row>
    <row r="278" spans="1:88" ht="13.5" customHeight="1">
      <c r="A278" s="217">
        <v>270</v>
      </c>
      <c r="B278" s="217" t="s">
        <v>3590</v>
      </c>
      <c r="C278" s="217" t="s">
        <v>3591</v>
      </c>
      <c r="D278" s="218" t="s">
        <v>2833</v>
      </c>
      <c r="E278" s="217" t="s">
        <v>933</v>
      </c>
      <c r="F278" s="217" t="s">
        <v>3339</v>
      </c>
      <c r="G278" s="218" t="s">
        <v>2832</v>
      </c>
      <c r="H278" s="220">
        <v>3</v>
      </c>
      <c r="I278" s="217" t="s">
        <v>820</v>
      </c>
      <c r="J278" s="217">
        <v>1</v>
      </c>
      <c r="K278" s="217"/>
      <c r="L278" s="217">
        <v>1</v>
      </c>
      <c r="M278" s="220">
        <v>0</v>
      </c>
      <c r="N278" s="220">
        <v>0</v>
      </c>
      <c r="O278" s="217" t="s">
        <v>674</v>
      </c>
      <c r="P278" s="217" t="s">
        <v>14</v>
      </c>
      <c r="Q278" s="217" t="s">
        <v>682</v>
      </c>
      <c r="R278" s="217"/>
      <c r="S278" s="217"/>
      <c r="T278" s="21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7">
        <f t="shared" ca="1" si="102"/>
        <v>1</v>
      </c>
      <c r="V278" s="217">
        <f t="shared" ca="1" si="103"/>
        <v>0</v>
      </c>
      <c r="W278" s="217"/>
      <c r="X278" s="217"/>
      <c r="Y278" s="217"/>
      <c r="Z278" s="217"/>
      <c r="AA278" s="217"/>
      <c r="AB278" s="221"/>
      <c r="AC278" s="220">
        <v>1.7000000000000001E-2</v>
      </c>
      <c r="AD278" s="217"/>
      <c r="AE278" s="220"/>
      <c r="AF278" s="220"/>
      <c r="AG278" s="223"/>
      <c r="AH278" s="223"/>
      <c r="AI278" s="223"/>
      <c r="AJ278" s="224"/>
      <c r="AK278" s="223"/>
      <c r="AL278" s="225"/>
      <c r="AM278" s="223"/>
      <c r="AN278" s="223"/>
      <c r="AO278" s="223"/>
      <c r="AP278" s="223"/>
      <c r="AQ278" s="223"/>
      <c r="AR278" s="223"/>
      <c r="AS278" s="223"/>
      <c r="AT278" s="223"/>
      <c r="AU278" s="217">
        <v>0</v>
      </c>
      <c r="AV278" s="217">
        <v>0</v>
      </c>
      <c r="AW278" s="217">
        <v>0</v>
      </c>
      <c r="AX278" s="217">
        <v>0</v>
      </c>
      <c r="AY278" s="217">
        <v>0</v>
      </c>
      <c r="AZ278" s="217">
        <v>0</v>
      </c>
      <c r="BA278" s="217">
        <v>0</v>
      </c>
      <c r="BB278" s="217" t="s">
        <v>14</v>
      </c>
      <c r="BC278" s="217"/>
      <c r="BD278" s="217"/>
      <c r="BE278" s="226"/>
      <c r="BF278" s="226"/>
      <c r="BG278" s="227"/>
      <c r="BH278" s="228"/>
      <c r="BI278" s="226"/>
      <c r="BJ278" s="226"/>
      <c r="BK278" s="226"/>
      <c r="BL278" s="226"/>
      <c r="BM278" s="226"/>
      <c r="BN278" s="227"/>
      <c r="BO278" s="226"/>
      <c r="BP278" s="226"/>
      <c r="BQ278" s="226"/>
      <c r="BR278" s="226"/>
      <c r="BS278" s="226"/>
      <c r="BT278" s="227"/>
      <c r="BU278" s="226"/>
      <c r="BV278" s="226"/>
      <c r="BW278" s="226"/>
      <c r="BX278" s="226"/>
      <c r="BY278" s="226"/>
      <c r="BZ278" s="227"/>
      <c r="CA278" s="226"/>
      <c r="CB278" s="226"/>
      <c r="CC278" s="226"/>
      <c r="CD278" s="226"/>
      <c r="CE278" s="226"/>
      <c r="CF278" s="227"/>
      <c r="CG278" s="226"/>
      <c r="CH278" s="226"/>
      <c r="CI278" s="226"/>
      <c r="CJ278" s="228"/>
    </row>
    <row r="279" spans="1:88" ht="13.5" customHeight="1">
      <c r="A279" s="217">
        <v>271</v>
      </c>
      <c r="B279" s="217" t="s">
        <v>3590</v>
      </c>
      <c r="C279" s="217" t="s">
        <v>3591</v>
      </c>
      <c r="D279" s="218" t="s">
        <v>2588</v>
      </c>
      <c r="E279" s="217" t="s">
        <v>3535</v>
      </c>
      <c r="F279" s="217" t="s">
        <v>3342</v>
      </c>
      <c r="G279" s="218" t="s">
        <v>2755</v>
      </c>
      <c r="H279" s="220">
        <v>4416</v>
      </c>
      <c r="I279" s="217" t="s">
        <v>702</v>
      </c>
      <c r="J279" s="217">
        <v>2</v>
      </c>
      <c r="K279" s="217"/>
      <c r="L279" s="217">
        <v>2</v>
      </c>
      <c r="M279" s="220">
        <v>415.4</v>
      </c>
      <c r="N279" s="220">
        <v>830.8</v>
      </c>
      <c r="O279" s="217" t="s">
        <v>674</v>
      </c>
      <c r="P279" s="217" t="s">
        <v>13</v>
      </c>
      <c r="Q279" s="217" t="s">
        <v>786</v>
      </c>
      <c r="R279" s="217"/>
      <c r="S279" s="217"/>
      <c r="T279" s="21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7">
        <f t="shared" ca="1" si="102"/>
        <v>2</v>
      </c>
      <c r="V279" s="217">
        <f t="shared" ca="1" si="103"/>
        <v>0</v>
      </c>
      <c r="W279" s="217"/>
      <c r="X279" s="217"/>
      <c r="Y279" s="217"/>
      <c r="Z279" s="217"/>
      <c r="AA279" s="217"/>
      <c r="AB279" s="221"/>
      <c r="AC279" s="220">
        <v>35.433</v>
      </c>
      <c r="AD279" s="217"/>
      <c r="AE279" s="220"/>
      <c r="AF279" s="220"/>
      <c r="AG279" s="223"/>
      <c r="AH279" s="223"/>
      <c r="AI279" s="223"/>
      <c r="AJ279" s="224" t="s">
        <v>677</v>
      </c>
      <c r="AK279" s="223"/>
      <c r="AL279" s="225"/>
      <c r="AM279" s="223"/>
      <c r="AN279" s="223"/>
      <c r="AO279" s="223"/>
      <c r="AP279" s="223"/>
      <c r="AQ279" s="223"/>
      <c r="AR279" s="223"/>
      <c r="AS279" s="223"/>
      <c r="AT279" s="223"/>
      <c r="AU279" s="217">
        <v>0</v>
      </c>
      <c r="AV279" s="217">
        <v>1</v>
      </c>
      <c r="AW279" s="217">
        <v>0</v>
      </c>
      <c r="AX279" s="217">
        <v>1</v>
      </c>
      <c r="AY279" s="217">
        <v>0</v>
      </c>
      <c r="AZ279" s="217">
        <v>0</v>
      </c>
      <c r="BA279" s="217">
        <v>0</v>
      </c>
      <c r="BB279" s="217" t="s">
        <v>692</v>
      </c>
      <c r="BC279" s="217"/>
      <c r="BD279" s="217"/>
      <c r="BE279" s="244" t="s">
        <v>3020</v>
      </c>
      <c r="BF279" s="217">
        <v>2</v>
      </c>
      <c r="BG279" s="245">
        <v>46240</v>
      </c>
      <c r="BH279" s="212">
        <f>+L279-BF279</f>
        <v>0</v>
      </c>
      <c r="BI279" s="244" t="s">
        <v>2469</v>
      </c>
      <c r="BJ279" s="217">
        <v>2</v>
      </c>
      <c r="BK279" s="245">
        <v>46240</v>
      </c>
      <c r="BL279" s="226"/>
      <c r="BM279" s="226"/>
      <c r="BN279" s="227"/>
      <c r="BO279" s="226"/>
      <c r="BP279" s="226"/>
      <c r="BQ279" s="226"/>
      <c r="BR279" s="226"/>
      <c r="BS279" s="226"/>
      <c r="BT279" s="227"/>
      <c r="BU279" s="226"/>
      <c r="BV279" s="226"/>
      <c r="BW279" s="226"/>
      <c r="BX279" s="226"/>
      <c r="BY279" s="226"/>
      <c r="BZ279" s="227"/>
      <c r="CA279" s="226"/>
      <c r="CB279" s="226"/>
      <c r="CC279" s="226"/>
      <c r="CD279" s="226"/>
      <c r="CE279" s="226"/>
      <c r="CF279" s="227"/>
      <c r="CG279" s="226"/>
      <c r="CH279" s="226"/>
      <c r="CI279" s="226"/>
      <c r="CJ279" s="212">
        <f>+L279-BJ279</f>
        <v>0</v>
      </c>
    </row>
    <row r="280" spans="1:88" ht="13.5" customHeight="1">
      <c r="A280" s="217">
        <v>272</v>
      </c>
      <c r="B280" s="217" t="s">
        <v>3590</v>
      </c>
      <c r="C280" s="217" t="s">
        <v>3591</v>
      </c>
      <c r="D280" s="218" t="s">
        <v>2588</v>
      </c>
      <c r="E280" s="217" t="s">
        <v>3593</v>
      </c>
      <c r="F280" s="217" t="s">
        <v>3343</v>
      </c>
      <c r="G280" s="218" t="s">
        <v>2755</v>
      </c>
      <c r="H280" s="220">
        <v>4416</v>
      </c>
      <c r="I280" s="217" t="s">
        <v>702</v>
      </c>
      <c r="J280" s="217">
        <v>1</v>
      </c>
      <c r="K280" s="217"/>
      <c r="L280" s="217">
        <v>1</v>
      </c>
      <c r="M280" s="220">
        <v>415.3</v>
      </c>
      <c r="N280" s="220">
        <v>415.3</v>
      </c>
      <c r="O280" s="217" t="s">
        <v>674</v>
      </c>
      <c r="P280" s="217" t="s">
        <v>13</v>
      </c>
      <c r="Q280" s="217" t="s">
        <v>786</v>
      </c>
      <c r="R280" s="217"/>
      <c r="S280" s="217"/>
      <c r="T280" s="21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7">
        <f t="shared" ca="1" si="102"/>
        <v>1</v>
      </c>
      <c r="V280" s="217">
        <f t="shared" ca="1" si="103"/>
        <v>0</v>
      </c>
      <c r="W280" s="217"/>
      <c r="X280" s="217"/>
      <c r="Y280" s="217"/>
      <c r="Z280" s="217"/>
      <c r="AA280" s="217"/>
      <c r="AB280" s="221"/>
      <c r="AC280" s="220">
        <v>17.71</v>
      </c>
      <c r="AD280" s="217"/>
      <c r="AE280" s="220"/>
      <c r="AF280" s="220"/>
      <c r="AG280" s="223"/>
      <c r="AH280" s="223"/>
      <c r="AI280" s="223"/>
      <c r="AJ280" s="224" t="s">
        <v>677</v>
      </c>
      <c r="AK280" s="223"/>
      <c r="AL280" s="225"/>
      <c r="AM280" s="223"/>
      <c r="AN280" s="223"/>
      <c r="AO280" s="223"/>
      <c r="AP280" s="223"/>
      <c r="AQ280" s="223"/>
      <c r="AR280" s="223"/>
      <c r="AS280" s="223"/>
      <c r="AT280" s="223"/>
      <c r="AU280" s="217">
        <v>0</v>
      </c>
      <c r="AV280" s="217">
        <v>1</v>
      </c>
      <c r="AW280" s="217">
        <v>0</v>
      </c>
      <c r="AX280" s="217">
        <v>1</v>
      </c>
      <c r="AY280" s="217">
        <v>0</v>
      </c>
      <c r="AZ280" s="217">
        <v>0</v>
      </c>
      <c r="BA280" s="217">
        <v>0</v>
      </c>
      <c r="BB280" s="217" t="s">
        <v>692</v>
      </c>
      <c r="BC280" s="217"/>
      <c r="BD280" s="217"/>
      <c r="BE280" s="244" t="s">
        <v>3020</v>
      </c>
      <c r="BF280" s="217">
        <v>1</v>
      </c>
      <c r="BG280" s="245">
        <v>46240</v>
      </c>
      <c r="BH280" s="212">
        <f>+L280-BF280</f>
        <v>0</v>
      </c>
      <c r="BI280" s="244" t="s">
        <v>2469</v>
      </c>
      <c r="BJ280" s="217">
        <v>1</v>
      </c>
      <c r="BK280" s="245">
        <v>46240</v>
      </c>
      <c r="BL280" s="226"/>
      <c r="BM280" s="226"/>
      <c r="BN280" s="227"/>
      <c r="BO280" s="226"/>
      <c r="BP280" s="226"/>
      <c r="BQ280" s="226"/>
      <c r="BR280" s="226"/>
      <c r="BS280" s="226"/>
      <c r="BT280" s="227"/>
      <c r="BU280" s="226"/>
      <c r="BV280" s="226"/>
      <c r="BW280" s="226"/>
      <c r="BX280" s="226"/>
      <c r="BY280" s="226"/>
      <c r="BZ280" s="227"/>
      <c r="CA280" s="226"/>
      <c r="CB280" s="226"/>
      <c r="CC280" s="226"/>
      <c r="CD280" s="226"/>
      <c r="CE280" s="226"/>
      <c r="CF280" s="227"/>
      <c r="CG280" s="226"/>
      <c r="CH280" s="226"/>
      <c r="CI280" s="226"/>
      <c r="CJ280" s="212">
        <f>+L280-BJ280</f>
        <v>0</v>
      </c>
    </row>
    <row r="281" spans="1:88" ht="13.5" customHeight="1">
      <c r="A281" s="217">
        <v>273</v>
      </c>
      <c r="B281" s="217" t="s">
        <v>3590</v>
      </c>
      <c r="C281" s="217" t="s">
        <v>3591</v>
      </c>
      <c r="D281" s="218" t="s">
        <v>2588</v>
      </c>
      <c r="E281" s="217" t="s">
        <v>3594</v>
      </c>
      <c r="F281" s="217" t="s">
        <v>3344</v>
      </c>
      <c r="G281" s="218" t="s">
        <v>2755</v>
      </c>
      <c r="H281" s="220">
        <v>4416</v>
      </c>
      <c r="I281" s="217" t="s">
        <v>702</v>
      </c>
      <c r="J281" s="217">
        <v>1</v>
      </c>
      <c r="K281" s="217"/>
      <c r="L281" s="217">
        <v>1</v>
      </c>
      <c r="M281" s="220">
        <v>414.3</v>
      </c>
      <c r="N281" s="220">
        <v>414.3</v>
      </c>
      <c r="O281" s="217" t="s">
        <v>674</v>
      </c>
      <c r="P281" s="217" t="s">
        <v>13</v>
      </c>
      <c r="Q281" s="217" t="s">
        <v>786</v>
      </c>
      <c r="R281" s="217"/>
      <c r="S281" s="217"/>
      <c r="T281" s="21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7">
        <f t="shared" ca="1" si="102"/>
        <v>1</v>
      </c>
      <c r="V281" s="217">
        <f t="shared" ca="1" si="103"/>
        <v>0</v>
      </c>
      <c r="W281" s="217"/>
      <c r="X281" s="217"/>
      <c r="Y281" s="217"/>
      <c r="Z281" s="217"/>
      <c r="AA281" s="217"/>
      <c r="AB281" s="221"/>
      <c r="AC281" s="220">
        <v>17.672000000000001</v>
      </c>
      <c r="AD281" s="217"/>
      <c r="AE281" s="220"/>
      <c r="AF281" s="220"/>
      <c r="AG281" s="223"/>
      <c r="AH281" s="223"/>
      <c r="AI281" s="223"/>
      <c r="AJ281" s="224" t="s">
        <v>677</v>
      </c>
      <c r="AK281" s="223"/>
      <c r="AL281" s="225"/>
      <c r="AM281" s="223"/>
      <c r="AN281" s="223"/>
      <c r="AO281" s="223"/>
      <c r="AP281" s="223"/>
      <c r="AQ281" s="223"/>
      <c r="AR281" s="223"/>
      <c r="AS281" s="223"/>
      <c r="AT281" s="223"/>
      <c r="AU281" s="217">
        <v>0</v>
      </c>
      <c r="AV281" s="217">
        <v>1</v>
      </c>
      <c r="AW281" s="217">
        <v>0</v>
      </c>
      <c r="AX281" s="217">
        <v>1</v>
      </c>
      <c r="AY281" s="217">
        <v>0</v>
      </c>
      <c r="AZ281" s="217">
        <v>0</v>
      </c>
      <c r="BA281" s="217">
        <v>0</v>
      </c>
      <c r="BB281" s="217" t="s">
        <v>692</v>
      </c>
      <c r="BC281" s="217"/>
      <c r="BD281" s="217"/>
      <c r="BE281" s="244" t="s">
        <v>3020</v>
      </c>
      <c r="BF281" s="217">
        <v>1</v>
      </c>
      <c r="BG281" s="245">
        <v>46240</v>
      </c>
      <c r="BH281" s="212">
        <f>+L281-BF281</f>
        <v>0</v>
      </c>
      <c r="BI281" s="244" t="s">
        <v>2469</v>
      </c>
      <c r="BJ281" s="217">
        <v>1</v>
      </c>
      <c r="BK281" s="245">
        <v>46240</v>
      </c>
      <c r="BL281" s="226"/>
      <c r="BM281" s="226"/>
      <c r="BN281" s="227"/>
      <c r="BO281" s="226"/>
      <c r="BP281" s="226"/>
      <c r="BQ281" s="226"/>
      <c r="BR281" s="226"/>
      <c r="BS281" s="226"/>
      <c r="BT281" s="227"/>
      <c r="BU281" s="226"/>
      <c r="BV281" s="226"/>
      <c r="BW281" s="226"/>
      <c r="BX281" s="226"/>
      <c r="BY281" s="226"/>
      <c r="BZ281" s="227"/>
      <c r="CA281" s="226"/>
      <c r="CB281" s="226"/>
      <c r="CC281" s="226"/>
      <c r="CD281" s="226"/>
      <c r="CE281" s="226"/>
      <c r="CF281" s="227"/>
      <c r="CG281" s="226"/>
      <c r="CH281" s="226"/>
      <c r="CI281" s="226"/>
      <c r="CJ281" s="212">
        <f>+L281-BJ281</f>
        <v>0</v>
      </c>
    </row>
    <row r="282" spans="1:88" ht="13.5" customHeight="1">
      <c r="A282" s="217">
        <v>274</v>
      </c>
      <c r="B282" s="217" t="s">
        <v>3590</v>
      </c>
      <c r="C282" s="217" t="s">
        <v>3591</v>
      </c>
      <c r="D282" s="218" t="s">
        <v>2588</v>
      </c>
      <c r="E282" s="217" t="s">
        <v>3595</v>
      </c>
      <c r="F282" s="217" t="s">
        <v>3345</v>
      </c>
      <c r="G282" s="218" t="s">
        <v>2897</v>
      </c>
      <c r="H282" s="220">
        <v>4416</v>
      </c>
      <c r="I282" s="217" t="s">
        <v>702</v>
      </c>
      <c r="J282" s="217">
        <v>1</v>
      </c>
      <c r="K282" s="217"/>
      <c r="L282" s="217">
        <v>1</v>
      </c>
      <c r="M282" s="220">
        <v>311.5</v>
      </c>
      <c r="N282" s="220">
        <v>311.5</v>
      </c>
      <c r="O282" s="217" t="s">
        <v>674</v>
      </c>
      <c r="P282" s="217" t="s">
        <v>13</v>
      </c>
      <c r="Q282" s="217" t="s">
        <v>786</v>
      </c>
      <c r="R282" s="217"/>
      <c r="S282" s="217"/>
      <c r="T282" s="21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7">
        <f t="shared" ca="1" si="102"/>
        <v>1</v>
      </c>
      <c r="V282" s="217">
        <f t="shared" ca="1" si="103"/>
        <v>0</v>
      </c>
      <c r="W282" s="217"/>
      <c r="X282" s="217"/>
      <c r="Y282" s="217"/>
      <c r="Z282" s="217"/>
      <c r="AA282" s="217"/>
      <c r="AB282" s="221"/>
      <c r="AC282" s="220">
        <v>13.298999999999999</v>
      </c>
      <c r="AD282" s="217"/>
      <c r="AE282" s="220"/>
      <c r="AF282" s="220"/>
      <c r="AG282" s="223"/>
      <c r="AH282" s="223"/>
      <c r="AI282" s="223"/>
      <c r="AJ282" s="224" t="s">
        <v>677</v>
      </c>
      <c r="AK282" s="223"/>
      <c r="AL282" s="225"/>
      <c r="AM282" s="223"/>
      <c r="AN282" s="223"/>
      <c r="AO282" s="223"/>
      <c r="AP282" s="223"/>
      <c r="AQ282" s="223"/>
      <c r="AR282" s="223"/>
      <c r="AS282" s="223"/>
      <c r="AT282" s="223"/>
      <c r="AU282" s="217">
        <v>0</v>
      </c>
      <c r="AV282" s="217">
        <v>1</v>
      </c>
      <c r="AW282" s="217">
        <v>0</v>
      </c>
      <c r="AX282" s="217">
        <v>1</v>
      </c>
      <c r="AY282" s="217">
        <v>0</v>
      </c>
      <c r="AZ282" s="217">
        <v>0</v>
      </c>
      <c r="BA282" s="217">
        <v>0</v>
      </c>
      <c r="BB282" s="217" t="s">
        <v>692</v>
      </c>
      <c r="BC282" s="217"/>
      <c r="BD282" s="217"/>
      <c r="BE282" s="244" t="s">
        <v>3020</v>
      </c>
      <c r="BF282" s="217">
        <v>1</v>
      </c>
      <c r="BG282" s="245">
        <v>46240</v>
      </c>
      <c r="BH282" s="212">
        <f>+L282-BF282</f>
        <v>0</v>
      </c>
      <c r="BI282" s="244" t="s">
        <v>2469</v>
      </c>
      <c r="BJ282" s="217">
        <v>1</v>
      </c>
      <c r="BK282" s="245">
        <v>46240</v>
      </c>
      <c r="BL282" s="226"/>
      <c r="BM282" s="226"/>
      <c r="BN282" s="227"/>
      <c r="BO282" s="226"/>
      <c r="BP282" s="226"/>
      <c r="BQ282" s="226"/>
      <c r="BR282" s="226"/>
      <c r="BS282" s="226"/>
      <c r="BT282" s="227"/>
      <c r="BU282" s="226"/>
      <c r="BV282" s="226"/>
      <c r="BW282" s="226"/>
      <c r="BX282" s="226"/>
      <c r="BY282" s="226"/>
      <c r="BZ282" s="227"/>
      <c r="CA282" s="226"/>
      <c r="CB282" s="226"/>
      <c r="CC282" s="226"/>
      <c r="CD282" s="226"/>
      <c r="CE282" s="226"/>
      <c r="CF282" s="227"/>
      <c r="CG282" s="226"/>
      <c r="CH282" s="226"/>
      <c r="CI282" s="226"/>
      <c r="CJ282" s="212">
        <f>+L282-BJ282</f>
        <v>0</v>
      </c>
    </row>
    <row r="283" spans="1:88" ht="13.5" customHeight="1">
      <c r="A283" s="217">
        <v>275</v>
      </c>
      <c r="B283" s="217" t="s">
        <v>3590</v>
      </c>
      <c r="C283" s="217" t="s">
        <v>3591</v>
      </c>
      <c r="D283" s="218" t="s">
        <v>2588</v>
      </c>
      <c r="E283" s="217" t="s">
        <v>3596</v>
      </c>
      <c r="F283" s="217" t="s">
        <v>3346</v>
      </c>
      <c r="G283" s="218" t="s">
        <v>2899</v>
      </c>
      <c r="H283" s="220">
        <v>4416</v>
      </c>
      <c r="I283" s="217" t="s">
        <v>702</v>
      </c>
      <c r="J283" s="217">
        <v>1</v>
      </c>
      <c r="K283" s="217"/>
      <c r="L283" s="217">
        <v>1</v>
      </c>
      <c r="M283" s="220">
        <v>104.2</v>
      </c>
      <c r="N283" s="220">
        <v>104.2</v>
      </c>
      <c r="O283" s="217" t="s">
        <v>674</v>
      </c>
      <c r="P283" s="217" t="s">
        <v>13</v>
      </c>
      <c r="Q283" s="217" t="s">
        <v>786</v>
      </c>
      <c r="R283" s="217"/>
      <c r="S283" s="217"/>
      <c r="T283" s="21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7">
        <f t="shared" ca="1" si="102"/>
        <v>1</v>
      </c>
      <c r="V283" s="217">
        <f t="shared" ca="1" si="103"/>
        <v>0</v>
      </c>
      <c r="W283" s="217"/>
      <c r="X283" s="217"/>
      <c r="Y283" s="217"/>
      <c r="Z283" s="217"/>
      <c r="AA283" s="217"/>
      <c r="AB283" s="221"/>
      <c r="AC283" s="220">
        <v>4.4829999999999997</v>
      </c>
      <c r="AD283" s="217"/>
      <c r="AE283" s="220"/>
      <c r="AF283" s="220"/>
      <c r="AG283" s="223"/>
      <c r="AH283" s="223"/>
      <c r="AI283" s="223"/>
      <c r="AJ283" s="224" t="s">
        <v>677</v>
      </c>
      <c r="AK283" s="223"/>
      <c r="AL283" s="225"/>
      <c r="AM283" s="223"/>
      <c r="AN283" s="223"/>
      <c r="AO283" s="223"/>
      <c r="AP283" s="223"/>
      <c r="AQ283" s="223"/>
      <c r="AR283" s="223"/>
      <c r="AS283" s="223"/>
      <c r="AT283" s="223"/>
      <c r="AU283" s="217">
        <v>0</v>
      </c>
      <c r="AV283" s="217">
        <v>1</v>
      </c>
      <c r="AW283" s="217">
        <v>0</v>
      </c>
      <c r="AX283" s="217">
        <v>1</v>
      </c>
      <c r="AY283" s="217">
        <v>0</v>
      </c>
      <c r="AZ283" s="217">
        <v>0</v>
      </c>
      <c r="BA283" s="217">
        <v>0</v>
      </c>
      <c r="BB283" s="217" t="s">
        <v>692</v>
      </c>
      <c r="BC283" s="217"/>
      <c r="BD283" s="217"/>
      <c r="BE283" s="244" t="s">
        <v>3020</v>
      </c>
      <c r="BF283" s="217">
        <v>1</v>
      </c>
      <c r="BG283" s="245">
        <v>46240</v>
      </c>
      <c r="BH283" s="212">
        <f>+L283-BF283</f>
        <v>0</v>
      </c>
      <c r="BI283" s="244" t="s">
        <v>2469</v>
      </c>
      <c r="BJ283" s="217">
        <v>1</v>
      </c>
      <c r="BK283" s="245">
        <v>46240</v>
      </c>
      <c r="BL283" s="226"/>
      <c r="BM283" s="226"/>
      <c r="BN283" s="227"/>
      <c r="BO283" s="226"/>
      <c r="BP283" s="226"/>
      <c r="BQ283" s="226"/>
      <c r="BR283" s="226"/>
      <c r="BS283" s="226"/>
      <c r="BT283" s="227"/>
      <c r="BU283" s="226"/>
      <c r="BV283" s="226"/>
      <c r="BW283" s="226"/>
      <c r="BX283" s="226"/>
      <c r="BY283" s="226"/>
      <c r="BZ283" s="227"/>
      <c r="CA283" s="226"/>
      <c r="CB283" s="226"/>
      <c r="CC283" s="226"/>
      <c r="CD283" s="226"/>
      <c r="CE283" s="226"/>
      <c r="CF283" s="227"/>
      <c r="CG283" s="226"/>
      <c r="CH283" s="226"/>
      <c r="CI283" s="226"/>
      <c r="CJ283" s="212">
        <f>+L283-BJ283</f>
        <v>0</v>
      </c>
    </row>
    <row r="284" spans="1:88" ht="13.5" customHeight="1">
      <c r="A284" s="214">
        <v>277</v>
      </c>
      <c r="B284" s="214" t="s">
        <v>3597</v>
      </c>
      <c r="C284" s="214" t="s">
        <v>3598</v>
      </c>
      <c r="D284" s="215" t="s">
        <v>2588</v>
      </c>
      <c r="E284" s="214"/>
      <c r="F284" s="214"/>
      <c r="G284" s="215" t="s">
        <v>3599</v>
      </c>
      <c r="H284" s="214"/>
      <c r="I284" s="214"/>
      <c r="J284" s="214"/>
      <c r="K284" s="214">
        <v>1</v>
      </c>
      <c r="L284" s="214"/>
      <c r="M284" s="216">
        <v>2767.4</v>
      </c>
      <c r="N284" s="216">
        <v>2767.4</v>
      </c>
      <c r="O284" s="214" t="s">
        <v>674</v>
      </c>
      <c r="P284" s="214"/>
      <c r="Q284" s="214"/>
      <c r="R284" s="214" t="s">
        <v>3951</v>
      </c>
      <c r="S284" s="214"/>
      <c r="T284" s="214"/>
      <c r="U284" s="214"/>
      <c r="V284" s="214"/>
      <c r="W284" s="214">
        <f ca="1">_xlfn.MINIFS(V:V,C:C,C284,AE:AE,"",AB:AB,"")</f>
        <v>0</v>
      </c>
      <c r="X284" s="214">
        <f ca="1">SUMIFS(T:T,C:C,C284,AE:AE,"")/SUMIFS(L:L,C:C,C284,AE:AE,"",AB:AB,"")</f>
        <v>0.24</v>
      </c>
      <c r="Y284" s="214"/>
      <c r="Z284" s="214"/>
      <c r="AA284" s="214"/>
      <c r="AB284" s="216"/>
      <c r="AC284" s="216">
        <v>102.45</v>
      </c>
      <c r="AD284" s="214"/>
      <c r="AE284" s="214" t="s">
        <v>675</v>
      </c>
      <c r="AF284" s="214" t="s">
        <v>676</v>
      </c>
      <c r="AG284" s="214"/>
      <c r="AH284" s="214"/>
      <c r="AI284" s="214"/>
      <c r="AJ284" s="214" t="s">
        <v>677</v>
      </c>
      <c r="AK284" s="214"/>
      <c r="AL284" s="214"/>
      <c r="AM284" s="214"/>
      <c r="AN284" s="214"/>
      <c r="AO284" s="214"/>
      <c r="AP284" s="214"/>
      <c r="AQ284" s="214"/>
      <c r="AR284" s="214"/>
      <c r="AS284" s="214"/>
      <c r="AT284" s="214"/>
      <c r="AU284" s="214"/>
      <c r="AV284" s="214"/>
      <c r="AW284" s="214"/>
      <c r="AX284" s="214"/>
      <c r="AY284" s="214"/>
      <c r="AZ284" s="214"/>
      <c r="BA284" s="214"/>
      <c r="BB284" s="214" t="s">
        <v>692</v>
      </c>
      <c r="BC284" s="214"/>
      <c r="BD284" s="214"/>
      <c r="BE284" s="214"/>
      <c r="BF284" s="214"/>
      <c r="BG284" s="214"/>
      <c r="BH284" s="214"/>
      <c r="BI284" s="214"/>
      <c r="BJ284" s="214"/>
      <c r="BK284" s="214"/>
      <c r="BL284" s="214"/>
      <c r="BM284" s="214"/>
      <c r="BN284" s="214"/>
      <c r="BO284" s="214"/>
      <c r="BP284" s="214"/>
      <c r="BQ284" s="214"/>
      <c r="BR284" s="214"/>
      <c r="BS284" s="214"/>
      <c r="BT284" s="214"/>
      <c r="BU284" s="214"/>
      <c r="BV284" s="214"/>
      <c r="BW284" s="214"/>
      <c r="BX284" s="214"/>
      <c r="BY284" s="214"/>
      <c r="BZ284" s="214"/>
      <c r="CA284" s="214"/>
      <c r="CB284" s="214"/>
      <c r="CC284" s="214"/>
      <c r="CD284" s="214"/>
      <c r="CE284" s="214"/>
      <c r="CF284" s="214"/>
      <c r="CG284" s="214"/>
      <c r="CH284" s="214"/>
      <c r="CI284" s="214"/>
      <c r="CJ284" s="214"/>
    </row>
    <row r="285" spans="1:88" ht="13.5" customHeight="1">
      <c r="A285" s="217">
        <v>278</v>
      </c>
      <c r="B285" s="217" t="s">
        <v>3597</v>
      </c>
      <c r="C285" s="217" t="s">
        <v>3598</v>
      </c>
      <c r="D285" s="218" t="s">
        <v>2487</v>
      </c>
      <c r="E285" s="217" t="s">
        <v>3441</v>
      </c>
      <c r="F285" s="217" t="s">
        <v>3348</v>
      </c>
      <c r="G285" s="218" t="s">
        <v>2476</v>
      </c>
      <c r="H285" s="220">
        <v>3923</v>
      </c>
      <c r="I285" s="217" t="s">
        <v>702</v>
      </c>
      <c r="J285" s="217">
        <v>3</v>
      </c>
      <c r="K285" s="217"/>
      <c r="L285" s="217">
        <v>3</v>
      </c>
      <c r="M285" s="220">
        <v>154.6</v>
      </c>
      <c r="N285" s="220">
        <v>463.9</v>
      </c>
      <c r="O285" s="217" t="s">
        <v>674</v>
      </c>
      <c r="P285" s="217" t="s">
        <v>11</v>
      </c>
      <c r="Q285" s="217" t="s">
        <v>786</v>
      </c>
      <c r="R285" s="217"/>
      <c r="S285" s="217"/>
      <c r="T285" s="21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7">
        <f t="shared" ref="U285:U300" ca="1" si="106">+L285-T285</f>
        <v>3</v>
      </c>
      <c r="V285" s="217">
        <f t="shared" ref="V285:V300" ca="1" si="107">ROUNDDOWN(T285/J285,0)</f>
        <v>0</v>
      </c>
      <c r="W285" s="217"/>
      <c r="X285" s="217"/>
      <c r="Y285" s="217"/>
      <c r="Z285" s="217"/>
      <c r="AA285" s="217"/>
      <c r="AB285" s="221"/>
      <c r="AC285" s="220">
        <v>8.0519999999999996</v>
      </c>
      <c r="AD285" s="217"/>
      <c r="AE285" s="220"/>
      <c r="AF285" s="220"/>
      <c r="AG285" s="223"/>
      <c r="AH285" s="223"/>
      <c r="AI285" s="223"/>
      <c r="AJ285" s="224" t="s">
        <v>677</v>
      </c>
      <c r="AK285" s="223"/>
      <c r="AL285" s="225"/>
      <c r="AM285" s="223"/>
      <c r="AN285" s="223"/>
      <c r="AO285" s="223"/>
      <c r="AP285" s="223"/>
      <c r="AQ285" s="223"/>
      <c r="AR285" s="223"/>
      <c r="AS285" s="223"/>
      <c r="AT285" s="223"/>
      <c r="AU285" s="217">
        <v>0</v>
      </c>
      <c r="AV285" s="217">
        <v>1</v>
      </c>
      <c r="AW285" s="217">
        <v>0</v>
      </c>
      <c r="AX285" s="217">
        <v>0</v>
      </c>
      <c r="AY285" s="217">
        <v>0</v>
      </c>
      <c r="AZ285" s="217">
        <v>0</v>
      </c>
      <c r="BA285" s="217">
        <v>0</v>
      </c>
      <c r="BB285" s="217" t="s">
        <v>692</v>
      </c>
      <c r="BC285" s="217"/>
      <c r="BD285" s="217"/>
      <c r="BE285" s="212" t="s">
        <v>3026</v>
      </c>
      <c r="BF285" s="217">
        <v>3</v>
      </c>
      <c r="BG285" s="230">
        <v>46240</v>
      </c>
      <c r="BH285" s="212">
        <f t="shared" ref="BH285:BH290" si="108">+L285-BF285</f>
        <v>0</v>
      </c>
      <c r="BI285" s="212" t="s">
        <v>2478</v>
      </c>
      <c r="BJ285" s="217">
        <v>3</v>
      </c>
      <c r="BK285" s="231">
        <v>46240</v>
      </c>
      <c r="BL285" s="226"/>
      <c r="BM285" s="226"/>
      <c r="BN285" s="227"/>
      <c r="BO285" s="226"/>
      <c r="BP285" s="226"/>
      <c r="BQ285" s="226"/>
      <c r="BR285" s="226"/>
      <c r="BS285" s="226"/>
      <c r="BT285" s="227"/>
      <c r="BU285" s="226"/>
      <c r="BV285" s="226"/>
      <c r="BW285" s="226"/>
      <c r="BX285" s="226"/>
      <c r="BY285" s="226"/>
      <c r="BZ285" s="227"/>
      <c r="CA285" s="226"/>
      <c r="CB285" s="226"/>
      <c r="CC285" s="226"/>
      <c r="CD285" s="226"/>
      <c r="CE285" s="226"/>
      <c r="CF285" s="227"/>
      <c r="CG285" s="226"/>
      <c r="CH285" s="226"/>
      <c r="CI285" s="226"/>
      <c r="CJ285" s="212">
        <f t="shared" ref="CJ285:CJ290" si="109">+L285-BJ285</f>
        <v>0</v>
      </c>
    </row>
    <row r="286" spans="1:88" ht="13.5" customHeight="1">
      <c r="A286" s="217">
        <v>279</v>
      </c>
      <c r="B286" s="217" t="s">
        <v>3597</v>
      </c>
      <c r="C286" s="217" t="s">
        <v>3598</v>
      </c>
      <c r="D286" s="218" t="s">
        <v>2487</v>
      </c>
      <c r="E286" s="217" t="s">
        <v>3575</v>
      </c>
      <c r="F286" s="217" t="s">
        <v>3347</v>
      </c>
      <c r="G286" s="218" t="s">
        <v>2486</v>
      </c>
      <c r="H286" s="220">
        <v>3922</v>
      </c>
      <c r="I286" s="217" t="s">
        <v>702</v>
      </c>
      <c r="J286" s="217">
        <v>1</v>
      </c>
      <c r="K286" s="217"/>
      <c r="L286" s="217">
        <v>1</v>
      </c>
      <c r="M286" s="220">
        <v>70</v>
      </c>
      <c r="N286" s="220">
        <v>70</v>
      </c>
      <c r="O286" s="217" t="s">
        <v>674</v>
      </c>
      <c r="P286" s="217" t="s">
        <v>11</v>
      </c>
      <c r="Q286" s="217" t="s">
        <v>786</v>
      </c>
      <c r="R286" s="217"/>
      <c r="S286" s="217"/>
      <c r="T286" s="21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7">
        <f t="shared" ca="1" si="106"/>
        <v>1</v>
      </c>
      <c r="V286" s="217">
        <f t="shared" ca="1" si="107"/>
        <v>0</v>
      </c>
      <c r="W286" s="217"/>
      <c r="X286" s="217"/>
      <c r="Y286" s="217"/>
      <c r="Z286" s="217"/>
      <c r="AA286" s="217"/>
      <c r="AB286" s="221"/>
      <c r="AC286" s="220">
        <v>1.9990000000000001</v>
      </c>
      <c r="AD286" s="217"/>
      <c r="AE286" s="220"/>
      <c r="AF286" s="220"/>
      <c r="AG286" s="223"/>
      <c r="AH286" s="223"/>
      <c r="AI286" s="223"/>
      <c r="AJ286" s="224" t="s">
        <v>677</v>
      </c>
      <c r="AK286" s="223"/>
      <c r="AL286" s="225"/>
      <c r="AM286" s="223"/>
      <c r="AN286" s="223"/>
      <c r="AO286" s="223"/>
      <c r="AP286" s="223"/>
      <c r="AQ286" s="223"/>
      <c r="AR286" s="223"/>
      <c r="AS286" s="223"/>
      <c r="AT286" s="223"/>
      <c r="AU286" s="217">
        <v>0</v>
      </c>
      <c r="AV286" s="217">
        <v>1</v>
      </c>
      <c r="AW286" s="217">
        <v>0</v>
      </c>
      <c r="AX286" s="217">
        <v>0</v>
      </c>
      <c r="AY286" s="217">
        <v>0</v>
      </c>
      <c r="AZ286" s="217">
        <v>0</v>
      </c>
      <c r="BA286" s="217">
        <v>0</v>
      </c>
      <c r="BB286" s="217" t="s">
        <v>692</v>
      </c>
      <c r="BC286" s="217"/>
      <c r="BD286" s="217"/>
      <c r="BE286" s="212" t="s">
        <v>3033</v>
      </c>
      <c r="BF286" s="217">
        <v>1</v>
      </c>
      <c r="BG286" s="230">
        <v>46240</v>
      </c>
      <c r="BH286" s="212">
        <f t="shared" si="108"/>
        <v>0</v>
      </c>
      <c r="BI286" s="212" t="s">
        <v>2488</v>
      </c>
      <c r="BJ286" s="217">
        <v>1</v>
      </c>
      <c r="BK286" s="231">
        <v>46240</v>
      </c>
      <c r="BL286" s="226"/>
      <c r="BM286" s="226"/>
      <c r="BN286" s="227"/>
      <c r="BO286" s="226"/>
      <c r="BP286" s="226"/>
      <c r="BQ286" s="226"/>
      <c r="BR286" s="226"/>
      <c r="BS286" s="226"/>
      <c r="BT286" s="227"/>
      <c r="BU286" s="226"/>
      <c r="BV286" s="226"/>
      <c r="BW286" s="226"/>
      <c r="BX286" s="226"/>
      <c r="BY286" s="226"/>
      <c r="BZ286" s="227"/>
      <c r="CA286" s="226"/>
      <c r="CB286" s="226"/>
      <c r="CC286" s="226"/>
      <c r="CD286" s="226"/>
      <c r="CE286" s="226"/>
      <c r="CF286" s="227"/>
      <c r="CG286" s="226"/>
      <c r="CH286" s="226"/>
      <c r="CI286" s="226"/>
      <c r="CJ286" s="212">
        <f t="shared" si="109"/>
        <v>0</v>
      </c>
    </row>
    <row r="287" spans="1:88" ht="13.5" customHeight="1">
      <c r="A287" s="217">
        <v>280</v>
      </c>
      <c r="B287" s="217" t="s">
        <v>3597</v>
      </c>
      <c r="C287" s="217" t="s">
        <v>3598</v>
      </c>
      <c r="D287" s="218" t="s">
        <v>2487</v>
      </c>
      <c r="E287" s="217" t="s">
        <v>3576</v>
      </c>
      <c r="F287" s="217" t="s">
        <v>3349</v>
      </c>
      <c r="G287" s="218" t="s">
        <v>732</v>
      </c>
      <c r="H287" s="220">
        <v>3921</v>
      </c>
      <c r="I287" s="217" t="s">
        <v>702</v>
      </c>
      <c r="J287" s="217">
        <v>1</v>
      </c>
      <c r="K287" s="217"/>
      <c r="L287" s="217">
        <v>1</v>
      </c>
      <c r="M287" s="220">
        <v>95.8</v>
      </c>
      <c r="N287" s="220">
        <v>95.8</v>
      </c>
      <c r="O287" s="217" t="s">
        <v>674</v>
      </c>
      <c r="P287" s="217" t="s">
        <v>11</v>
      </c>
      <c r="Q287" s="217" t="s">
        <v>786</v>
      </c>
      <c r="R287" s="217"/>
      <c r="S287" s="217"/>
      <c r="T287" s="21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7">
        <f t="shared" ca="1" si="106"/>
        <v>1</v>
      </c>
      <c r="V287" s="217">
        <f t="shared" ca="1" si="107"/>
        <v>0</v>
      </c>
      <c r="W287" s="217"/>
      <c r="X287" s="217"/>
      <c r="Y287" s="217"/>
      <c r="Z287" s="217"/>
      <c r="AA287" s="217"/>
      <c r="AB287" s="221"/>
      <c r="AC287" s="220">
        <v>2.738</v>
      </c>
      <c r="AD287" s="217"/>
      <c r="AE287" s="220"/>
      <c r="AF287" s="220"/>
      <c r="AG287" s="223"/>
      <c r="AH287" s="223"/>
      <c r="AI287" s="223"/>
      <c r="AJ287" s="224" t="s">
        <v>677</v>
      </c>
      <c r="AK287" s="223"/>
      <c r="AL287" s="225"/>
      <c r="AM287" s="223"/>
      <c r="AN287" s="223"/>
      <c r="AO287" s="223"/>
      <c r="AP287" s="223"/>
      <c r="AQ287" s="223"/>
      <c r="AR287" s="223"/>
      <c r="AS287" s="223"/>
      <c r="AT287" s="223"/>
      <c r="AU287" s="217">
        <v>0</v>
      </c>
      <c r="AV287" s="217">
        <v>1</v>
      </c>
      <c r="AW287" s="217">
        <v>0</v>
      </c>
      <c r="AX287" s="217">
        <v>0</v>
      </c>
      <c r="AY287" s="217">
        <v>0</v>
      </c>
      <c r="AZ287" s="217">
        <v>0</v>
      </c>
      <c r="BA287" s="217">
        <v>0</v>
      </c>
      <c r="BB287" s="217" t="s">
        <v>692</v>
      </c>
      <c r="BC287" s="217"/>
      <c r="BD287" s="217"/>
      <c r="BE287" s="212" t="s">
        <v>3037</v>
      </c>
      <c r="BF287" s="217">
        <v>1</v>
      </c>
      <c r="BG287" s="230">
        <v>46240</v>
      </c>
      <c r="BH287" s="212">
        <f t="shared" si="108"/>
        <v>0</v>
      </c>
      <c r="BI287" s="212" t="s">
        <v>2493</v>
      </c>
      <c r="BJ287" s="217">
        <v>1</v>
      </c>
      <c r="BK287" s="231">
        <v>46240</v>
      </c>
      <c r="BL287" s="226"/>
      <c r="BM287" s="226"/>
      <c r="BN287" s="227"/>
      <c r="BO287" s="226"/>
      <c r="BP287" s="226"/>
      <c r="BQ287" s="226"/>
      <c r="BR287" s="226"/>
      <c r="BS287" s="226"/>
      <c r="BT287" s="227"/>
      <c r="BU287" s="226"/>
      <c r="BV287" s="226"/>
      <c r="BW287" s="226"/>
      <c r="BX287" s="226"/>
      <c r="BY287" s="226"/>
      <c r="BZ287" s="227"/>
      <c r="CA287" s="226"/>
      <c r="CB287" s="226"/>
      <c r="CC287" s="226"/>
      <c r="CD287" s="226"/>
      <c r="CE287" s="226"/>
      <c r="CF287" s="227"/>
      <c r="CG287" s="226"/>
      <c r="CH287" s="226"/>
      <c r="CI287" s="226"/>
      <c r="CJ287" s="212">
        <f t="shared" si="109"/>
        <v>0</v>
      </c>
    </row>
    <row r="288" spans="1:88" ht="13.5" customHeight="1">
      <c r="A288" s="217">
        <v>281</v>
      </c>
      <c r="B288" s="217" t="s">
        <v>3597</v>
      </c>
      <c r="C288" s="217" t="s">
        <v>3598</v>
      </c>
      <c r="D288" s="218" t="s">
        <v>2819</v>
      </c>
      <c r="E288" s="217" t="s">
        <v>741</v>
      </c>
      <c r="F288" s="217" t="s">
        <v>3350</v>
      </c>
      <c r="G288" s="248" t="s">
        <v>2818</v>
      </c>
      <c r="H288" s="220">
        <v>242</v>
      </c>
      <c r="I288" s="217" t="s">
        <v>738</v>
      </c>
      <c r="J288" s="217">
        <v>2</v>
      </c>
      <c r="K288" s="217"/>
      <c r="L288" s="217">
        <v>2</v>
      </c>
      <c r="M288" s="220">
        <v>6.7</v>
      </c>
      <c r="N288" s="220">
        <v>13.5</v>
      </c>
      <c r="O288" s="217" t="s">
        <v>674</v>
      </c>
      <c r="P288" s="217" t="s">
        <v>11</v>
      </c>
      <c r="Q288" s="217" t="s">
        <v>703</v>
      </c>
      <c r="R288" s="217"/>
      <c r="S288" s="217"/>
      <c r="T288" s="21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217">
        <f t="shared" ca="1" si="106"/>
        <v>0</v>
      </c>
      <c r="V288" s="217">
        <f t="shared" ca="1" si="107"/>
        <v>1</v>
      </c>
      <c r="W288" s="217"/>
      <c r="X288" s="217"/>
      <c r="Y288" s="217"/>
      <c r="Z288" s="217"/>
      <c r="AA288" s="217"/>
      <c r="AB288" s="221"/>
      <c r="AC288" s="220">
        <v>0.26200000000000001</v>
      </c>
      <c r="AD288" s="217"/>
      <c r="AE288" s="220"/>
      <c r="AF288" s="220"/>
      <c r="AG288" s="223"/>
      <c r="AH288" s="223"/>
      <c r="AI288" s="223"/>
      <c r="AJ288" s="224" t="s">
        <v>677</v>
      </c>
      <c r="AK288" s="223"/>
      <c r="AL288" s="225"/>
      <c r="AM288" s="223"/>
      <c r="AN288" s="223"/>
      <c r="AO288" s="223"/>
      <c r="AP288" s="223"/>
      <c r="AQ288" s="223"/>
      <c r="AR288" s="223"/>
      <c r="AS288" s="223"/>
      <c r="AT288" s="223"/>
      <c r="AU288" s="217">
        <v>0</v>
      </c>
      <c r="AV288" s="217">
        <v>0</v>
      </c>
      <c r="AW288" s="217">
        <v>0</v>
      </c>
      <c r="AX288" s="217">
        <v>0</v>
      </c>
      <c r="AY288" s="217">
        <v>0</v>
      </c>
      <c r="AZ288" s="217">
        <v>0</v>
      </c>
      <c r="BA288" s="217">
        <v>0</v>
      </c>
      <c r="BB288" s="217" t="s">
        <v>692</v>
      </c>
      <c r="BC288" s="217"/>
      <c r="BD288" s="217"/>
      <c r="BE288" s="212" t="s">
        <v>3289</v>
      </c>
      <c r="BF288" s="217">
        <v>2</v>
      </c>
      <c r="BG288" s="230">
        <v>46240</v>
      </c>
      <c r="BH288" s="212">
        <f t="shared" si="108"/>
        <v>0</v>
      </c>
      <c r="BI288" s="212" t="s">
        <v>2820</v>
      </c>
      <c r="BJ288" s="217">
        <v>2</v>
      </c>
      <c r="BK288" s="231">
        <v>46240</v>
      </c>
      <c r="BL288" s="226"/>
      <c r="BM288" s="226"/>
      <c r="BN288" s="227"/>
      <c r="BO288" s="226"/>
      <c r="BP288" s="226"/>
      <c r="BQ288" s="226"/>
      <c r="BR288" s="226"/>
      <c r="BS288" s="226"/>
      <c r="BT288" s="227"/>
      <c r="BU288" s="226"/>
      <c r="BV288" s="226"/>
      <c r="BW288" s="226"/>
      <c r="BX288" s="226"/>
      <c r="BY288" s="226"/>
      <c r="BZ288" s="227"/>
      <c r="CA288" s="226"/>
      <c r="CB288" s="226"/>
      <c r="CC288" s="226"/>
      <c r="CD288" s="226"/>
      <c r="CE288" s="226"/>
      <c r="CF288" s="227"/>
      <c r="CG288" s="226"/>
      <c r="CH288" s="226"/>
      <c r="CI288" s="226"/>
      <c r="CJ288" s="212">
        <f t="shared" si="109"/>
        <v>0</v>
      </c>
    </row>
    <row r="289" spans="1:88" ht="13.5" customHeight="1">
      <c r="A289" s="217">
        <v>282</v>
      </c>
      <c r="B289" s="217" t="s">
        <v>3597</v>
      </c>
      <c r="C289" s="217" t="s">
        <v>3598</v>
      </c>
      <c r="D289" s="218" t="s">
        <v>781</v>
      </c>
      <c r="E289" s="217" t="s">
        <v>948</v>
      </c>
      <c r="F289" s="217" t="s">
        <v>3351</v>
      </c>
      <c r="G289" s="218" t="s">
        <v>2490</v>
      </c>
      <c r="H289" s="220">
        <v>211</v>
      </c>
      <c r="I289" s="217" t="s">
        <v>702</v>
      </c>
      <c r="J289" s="217">
        <v>2</v>
      </c>
      <c r="K289" s="217"/>
      <c r="L289" s="217">
        <v>2</v>
      </c>
      <c r="M289" s="220">
        <v>1.9</v>
      </c>
      <c r="N289" s="220">
        <v>3.7</v>
      </c>
      <c r="O289" s="217" t="s">
        <v>674</v>
      </c>
      <c r="P289" s="217" t="s">
        <v>13</v>
      </c>
      <c r="Q289" s="217" t="s">
        <v>703</v>
      </c>
      <c r="R289" s="217"/>
      <c r="S289" s="217"/>
      <c r="T289" s="21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7">
        <f t="shared" ca="1" si="106"/>
        <v>0</v>
      </c>
      <c r="V289" s="217">
        <f t="shared" ca="1" si="107"/>
        <v>1</v>
      </c>
      <c r="W289" s="217"/>
      <c r="X289" s="217"/>
      <c r="Y289" s="217"/>
      <c r="Z289" s="217"/>
      <c r="AA289" s="217"/>
      <c r="AB289" s="221"/>
      <c r="AC289" s="220">
        <v>0.107</v>
      </c>
      <c r="AD289" s="217"/>
      <c r="AE289" s="220"/>
      <c r="AF289" s="220"/>
      <c r="AG289" s="223"/>
      <c r="AH289" s="223"/>
      <c r="AI289" s="223"/>
      <c r="AJ289" s="224" t="s">
        <v>677</v>
      </c>
      <c r="AK289" s="223"/>
      <c r="AL289" s="225"/>
      <c r="AM289" s="223"/>
      <c r="AN289" s="223"/>
      <c r="AO289" s="223"/>
      <c r="AP289" s="223"/>
      <c r="AQ289" s="223"/>
      <c r="AR289" s="223"/>
      <c r="AS289" s="223"/>
      <c r="AT289" s="223"/>
      <c r="AU289" s="217">
        <v>1</v>
      </c>
      <c r="AV289" s="217">
        <v>0</v>
      </c>
      <c r="AW289" s="217">
        <v>0</v>
      </c>
      <c r="AX289" s="217">
        <v>0</v>
      </c>
      <c r="AY289" s="217">
        <v>0</v>
      </c>
      <c r="AZ289" s="217">
        <v>0</v>
      </c>
      <c r="BA289" s="217">
        <v>0</v>
      </c>
      <c r="BB289" s="217" t="s">
        <v>692</v>
      </c>
      <c r="BC289" s="217"/>
      <c r="BD289" s="217"/>
      <c r="BE289" s="212" t="s">
        <v>3035</v>
      </c>
      <c r="BF289" s="217">
        <v>2</v>
      </c>
      <c r="BG289" s="230">
        <v>46240</v>
      </c>
      <c r="BH289" s="212">
        <f t="shared" si="108"/>
        <v>0</v>
      </c>
      <c r="BI289" s="212" t="s">
        <v>2491</v>
      </c>
      <c r="BJ289" s="217">
        <v>2</v>
      </c>
      <c r="BK289" s="231">
        <v>46240</v>
      </c>
      <c r="BL289" s="226"/>
      <c r="BM289" s="226"/>
      <c r="BN289" s="227"/>
      <c r="BO289" s="226"/>
      <c r="BP289" s="226"/>
      <c r="BQ289" s="226"/>
      <c r="BR289" s="226"/>
      <c r="BS289" s="226"/>
      <c r="BT289" s="227"/>
      <c r="BU289" s="226"/>
      <c r="BV289" s="226"/>
      <c r="BW289" s="226"/>
      <c r="BX289" s="226"/>
      <c r="BY289" s="226"/>
      <c r="BZ289" s="227"/>
      <c r="CA289" s="226"/>
      <c r="CB289" s="226"/>
      <c r="CC289" s="226"/>
      <c r="CD289" s="226"/>
      <c r="CE289" s="226"/>
      <c r="CF289" s="227"/>
      <c r="CG289" s="226"/>
      <c r="CH289" s="226"/>
      <c r="CI289" s="226"/>
      <c r="CJ289" s="212">
        <f t="shared" si="109"/>
        <v>0</v>
      </c>
    </row>
    <row r="290" spans="1:88" ht="13.5" customHeight="1">
      <c r="A290" s="217">
        <v>283</v>
      </c>
      <c r="B290" s="217" t="s">
        <v>3597</v>
      </c>
      <c r="C290" s="217" t="s">
        <v>3598</v>
      </c>
      <c r="D290" s="218" t="s">
        <v>781</v>
      </c>
      <c r="E290" s="217" t="s">
        <v>1124</v>
      </c>
      <c r="F290" s="217" t="s">
        <v>3352</v>
      </c>
      <c r="G290" s="218" t="s">
        <v>2495</v>
      </c>
      <c r="H290" s="220">
        <v>184</v>
      </c>
      <c r="I290" s="217" t="s">
        <v>702</v>
      </c>
      <c r="J290" s="217">
        <v>2</v>
      </c>
      <c r="K290" s="217"/>
      <c r="L290" s="217">
        <v>2</v>
      </c>
      <c r="M290" s="220">
        <v>2.1</v>
      </c>
      <c r="N290" s="220">
        <v>4.2</v>
      </c>
      <c r="O290" s="217" t="s">
        <v>674</v>
      </c>
      <c r="P290" s="217" t="s">
        <v>13</v>
      </c>
      <c r="Q290" s="217" t="s">
        <v>703</v>
      </c>
      <c r="R290" s="217"/>
      <c r="S290" s="217"/>
      <c r="T290" s="21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7">
        <f t="shared" ca="1" si="106"/>
        <v>0</v>
      </c>
      <c r="V290" s="217">
        <f t="shared" ca="1" si="107"/>
        <v>1</v>
      </c>
      <c r="W290" s="217"/>
      <c r="X290" s="217"/>
      <c r="Y290" s="217"/>
      <c r="Z290" s="217"/>
      <c r="AA290" s="217"/>
      <c r="AB290" s="221"/>
      <c r="AC290" s="220">
        <v>0.11899999999999999</v>
      </c>
      <c r="AD290" s="217"/>
      <c r="AE290" s="220"/>
      <c r="AF290" s="220"/>
      <c r="AG290" s="223"/>
      <c r="AH290" s="223"/>
      <c r="AI290" s="223"/>
      <c r="AJ290" s="224" t="s">
        <v>677</v>
      </c>
      <c r="AK290" s="223"/>
      <c r="AL290" s="225"/>
      <c r="AM290" s="223"/>
      <c r="AN290" s="223"/>
      <c r="AO290" s="223"/>
      <c r="AP290" s="223"/>
      <c r="AQ290" s="223"/>
      <c r="AR290" s="223"/>
      <c r="AS290" s="223"/>
      <c r="AT290" s="223"/>
      <c r="AU290" s="217">
        <v>1</v>
      </c>
      <c r="AV290" s="217">
        <v>0</v>
      </c>
      <c r="AW290" s="217">
        <v>0</v>
      </c>
      <c r="AX290" s="217">
        <v>0</v>
      </c>
      <c r="AY290" s="217">
        <v>0</v>
      </c>
      <c r="AZ290" s="217">
        <v>0</v>
      </c>
      <c r="BA290" s="217">
        <v>0</v>
      </c>
      <c r="BB290" s="217" t="s">
        <v>692</v>
      </c>
      <c r="BC290" s="217"/>
      <c r="BD290" s="217"/>
      <c r="BE290" s="212" t="s">
        <v>3035</v>
      </c>
      <c r="BF290" s="217">
        <v>2</v>
      </c>
      <c r="BG290" s="230">
        <v>46240</v>
      </c>
      <c r="BH290" s="212">
        <f t="shared" si="108"/>
        <v>0</v>
      </c>
      <c r="BI290" s="212" t="s">
        <v>2491</v>
      </c>
      <c r="BJ290" s="217">
        <v>2</v>
      </c>
      <c r="BK290" s="231">
        <v>46240</v>
      </c>
      <c r="BL290" s="226"/>
      <c r="BM290" s="226"/>
      <c r="BN290" s="227"/>
      <c r="BO290" s="226"/>
      <c r="BP290" s="226"/>
      <c r="BQ290" s="226"/>
      <c r="BR290" s="226"/>
      <c r="BS290" s="226"/>
      <c r="BT290" s="227"/>
      <c r="BU290" s="226"/>
      <c r="BV290" s="226"/>
      <c r="BW290" s="226"/>
      <c r="BX290" s="226"/>
      <c r="BY290" s="226"/>
      <c r="BZ290" s="227"/>
      <c r="CA290" s="226"/>
      <c r="CB290" s="226"/>
      <c r="CC290" s="226"/>
      <c r="CD290" s="226"/>
      <c r="CE290" s="226"/>
      <c r="CF290" s="227"/>
      <c r="CG290" s="226"/>
      <c r="CH290" s="226"/>
      <c r="CI290" s="226"/>
      <c r="CJ290" s="212">
        <f t="shared" si="109"/>
        <v>0</v>
      </c>
    </row>
    <row r="291" spans="1:88" ht="13.5" customHeight="1">
      <c r="A291" s="217">
        <v>284</v>
      </c>
      <c r="B291" s="217" t="s">
        <v>3597</v>
      </c>
      <c r="C291" s="217" t="s">
        <v>3598</v>
      </c>
      <c r="D291" s="218" t="s">
        <v>2839</v>
      </c>
      <c r="E291" s="217" t="s">
        <v>1147</v>
      </c>
      <c r="F291" s="217" t="s">
        <v>3356</v>
      </c>
      <c r="G291" s="218" t="s">
        <v>2838</v>
      </c>
      <c r="H291" s="220">
        <v>86</v>
      </c>
      <c r="I291" s="217" t="s">
        <v>812</v>
      </c>
      <c r="J291" s="217">
        <v>1</v>
      </c>
      <c r="K291" s="217"/>
      <c r="L291" s="217">
        <v>1</v>
      </c>
      <c r="M291" s="220">
        <v>0.7</v>
      </c>
      <c r="N291" s="220">
        <v>0.7</v>
      </c>
      <c r="O291" s="217" t="s">
        <v>674</v>
      </c>
      <c r="P291" s="217" t="s">
        <v>14</v>
      </c>
      <c r="Q291" s="217" t="s">
        <v>682</v>
      </c>
      <c r="R291" s="217"/>
      <c r="S291" s="217"/>
      <c r="T291" s="217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7">
        <f t="shared" ca="1" si="106"/>
        <v>1</v>
      </c>
      <c r="V291" s="217">
        <f t="shared" ca="1" si="107"/>
        <v>0</v>
      </c>
      <c r="W291" s="217"/>
      <c r="X291" s="217"/>
      <c r="Y291" s="217"/>
      <c r="Z291" s="217"/>
      <c r="AA291" s="217"/>
      <c r="AB291" s="221"/>
      <c r="AC291" s="220">
        <v>2.7E-2</v>
      </c>
      <c r="AD291" s="217"/>
      <c r="AE291" s="220"/>
      <c r="AF291" s="220"/>
      <c r="AG291" s="223"/>
      <c r="AH291" s="223"/>
      <c r="AI291" s="223"/>
      <c r="AJ291" s="224" t="s">
        <v>677</v>
      </c>
      <c r="AK291" s="223"/>
      <c r="AL291" s="225"/>
      <c r="AM291" s="223"/>
      <c r="AN291" s="223"/>
      <c r="AO291" s="223"/>
      <c r="AP291" s="223"/>
      <c r="AQ291" s="223"/>
      <c r="AR291" s="223"/>
      <c r="AS291" s="223"/>
      <c r="AT291" s="223"/>
      <c r="AU291" s="217">
        <v>0</v>
      </c>
      <c r="AV291" s="217">
        <v>0</v>
      </c>
      <c r="AW291" s="217">
        <v>0</v>
      </c>
      <c r="AX291" s="217">
        <v>0</v>
      </c>
      <c r="AY291" s="217">
        <v>0</v>
      </c>
      <c r="AZ291" s="217">
        <v>0</v>
      </c>
      <c r="BA291" s="217">
        <v>0</v>
      </c>
      <c r="BB291" s="217" t="s">
        <v>14</v>
      </c>
      <c r="BC291" s="217"/>
      <c r="BD291" s="217"/>
      <c r="BE291" s="226"/>
      <c r="BF291" s="226"/>
      <c r="BG291" s="227"/>
      <c r="BH291" s="228"/>
      <c r="BI291" s="226"/>
      <c r="BJ291" s="226"/>
      <c r="BK291" s="226"/>
      <c r="BL291" s="226"/>
      <c r="BM291" s="226"/>
      <c r="BN291" s="227"/>
      <c r="BO291" s="226"/>
      <c r="BP291" s="226"/>
      <c r="BQ291" s="226"/>
      <c r="BR291" s="226"/>
      <c r="BS291" s="226"/>
      <c r="BT291" s="227"/>
      <c r="BU291" s="226"/>
      <c r="BV291" s="226"/>
      <c r="BW291" s="226"/>
      <c r="BX291" s="226"/>
      <c r="BY291" s="226"/>
      <c r="BZ291" s="227"/>
      <c r="CA291" s="226"/>
      <c r="CB291" s="226"/>
      <c r="CC291" s="226"/>
      <c r="CD291" s="226"/>
      <c r="CE291" s="226"/>
      <c r="CF291" s="227"/>
      <c r="CG291" s="226"/>
      <c r="CH291" s="226"/>
      <c r="CI291" s="226"/>
      <c r="CJ291" s="228"/>
    </row>
    <row r="292" spans="1:88" ht="13.5" customHeight="1">
      <c r="A292" s="217">
        <v>285</v>
      </c>
      <c r="B292" s="217" t="s">
        <v>3597</v>
      </c>
      <c r="C292" s="217" t="s">
        <v>3598</v>
      </c>
      <c r="D292" s="218" t="s">
        <v>2842</v>
      </c>
      <c r="E292" s="217" t="s">
        <v>1150</v>
      </c>
      <c r="F292" s="217" t="s">
        <v>3357</v>
      </c>
      <c r="G292" s="218" t="s">
        <v>2841</v>
      </c>
      <c r="H292" s="220">
        <v>30</v>
      </c>
      <c r="I292" s="217" t="s">
        <v>812</v>
      </c>
      <c r="J292" s="217">
        <v>1</v>
      </c>
      <c r="K292" s="217"/>
      <c r="L292" s="217">
        <v>1</v>
      </c>
      <c r="M292" s="220">
        <v>0.4</v>
      </c>
      <c r="N292" s="220">
        <v>0.4</v>
      </c>
      <c r="O292" s="217" t="s">
        <v>674</v>
      </c>
      <c r="P292" s="217" t="s">
        <v>14</v>
      </c>
      <c r="Q292" s="217" t="s">
        <v>682</v>
      </c>
      <c r="R292" s="217"/>
      <c r="S292" s="217"/>
      <c r="T292" s="217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7">
        <f t="shared" ca="1" si="106"/>
        <v>1</v>
      </c>
      <c r="V292" s="217">
        <f t="shared" ca="1" si="107"/>
        <v>0</v>
      </c>
      <c r="W292" s="217"/>
      <c r="X292" s="217"/>
      <c r="Y292" s="217"/>
      <c r="Z292" s="217"/>
      <c r="AA292" s="217"/>
      <c r="AB292" s="221"/>
      <c r="AC292" s="220">
        <v>8.9999999999999993E-3</v>
      </c>
      <c r="AD292" s="217"/>
      <c r="AE292" s="220"/>
      <c r="AF292" s="220"/>
      <c r="AG292" s="223"/>
      <c r="AH292" s="223"/>
      <c r="AI292" s="223"/>
      <c r="AJ292" s="224"/>
      <c r="AK292" s="223"/>
      <c r="AL292" s="225"/>
      <c r="AM292" s="223"/>
      <c r="AN292" s="223"/>
      <c r="AO292" s="223"/>
      <c r="AP292" s="223"/>
      <c r="AQ292" s="223"/>
      <c r="AR292" s="223"/>
      <c r="AS292" s="223"/>
      <c r="AT292" s="223"/>
      <c r="AU292" s="217">
        <v>0</v>
      </c>
      <c r="AV292" s="217">
        <v>0</v>
      </c>
      <c r="AW292" s="217">
        <v>0</v>
      </c>
      <c r="AX292" s="217">
        <v>0</v>
      </c>
      <c r="AY292" s="217">
        <v>0</v>
      </c>
      <c r="AZ292" s="217">
        <v>0</v>
      </c>
      <c r="BA292" s="217">
        <v>0</v>
      </c>
      <c r="BB292" s="217" t="s">
        <v>14</v>
      </c>
      <c r="BC292" s="217"/>
      <c r="BD292" s="217"/>
      <c r="BE292" s="226"/>
      <c r="BF292" s="226"/>
      <c r="BG292" s="227"/>
      <c r="BH292" s="228"/>
      <c r="BI292" s="226"/>
      <c r="BJ292" s="226"/>
      <c r="BK292" s="226"/>
      <c r="BL292" s="226"/>
      <c r="BM292" s="226"/>
      <c r="BN292" s="227"/>
      <c r="BO292" s="226"/>
      <c r="BP292" s="226"/>
      <c r="BQ292" s="226"/>
      <c r="BR292" s="226"/>
      <c r="BS292" s="226"/>
      <c r="BT292" s="227"/>
      <c r="BU292" s="226"/>
      <c r="BV292" s="226"/>
      <c r="BW292" s="226"/>
      <c r="BX292" s="226"/>
      <c r="BY292" s="226"/>
      <c r="BZ292" s="227"/>
      <c r="CA292" s="226"/>
      <c r="CB292" s="226"/>
      <c r="CC292" s="226"/>
      <c r="CD292" s="226"/>
      <c r="CE292" s="226"/>
      <c r="CF292" s="227"/>
      <c r="CG292" s="226"/>
      <c r="CH292" s="226"/>
      <c r="CI292" s="226"/>
      <c r="CJ292" s="228"/>
    </row>
    <row r="293" spans="1:88" ht="13.5" customHeight="1">
      <c r="A293" s="217">
        <v>286</v>
      </c>
      <c r="B293" s="217" t="s">
        <v>3597</v>
      </c>
      <c r="C293" s="217" t="s">
        <v>3598</v>
      </c>
      <c r="D293" s="218" t="s">
        <v>2828</v>
      </c>
      <c r="E293" s="217" t="s">
        <v>929</v>
      </c>
      <c r="F293" s="217" t="s">
        <v>3353</v>
      </c>
      <c r="G293" s="218" t="s">
        <v>2827</v>
      </c>
      <c r="H293" s="220">
        <v>279</v>
      </c>
      <c r="I293" s="217" t="s">
        <v>812</v>
      </c>
      <c r="J293" s="217">
        <v>2</v>
      </c>
      <c r="K293" s="217"/>
      <c r="L293" s="217">
        <v>2</v>
      </c>
      <c r="M293" s="220">
        <v>11.6</v>
      </c>
      <c r="N293" s="220">
        <v>23.1</v>
      </c>
      <c r="O293" s="217" t="s">
        <v>674</v>
      </c>
      <c r="P293" s="217" t="s">
        <v>14</v>
      </c>
      <c r="Q293" s="217" t="s">
        <v>682</v>
      </c>
      <c r="R293" s="217"/>
      <c r="S293" s="217"/>
      <c r="T293" s="217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7">
        <f t="shared" ca="1" si="106"/>
        <v>2</v>
      </c>
      <c r="V293" s="217">
        <f t="shared" ca="1" si="107"/>
        <v>0</v>
      </c>
      <c r="W293" s="217"/>
      <c r="X293" s="217"/>
      <c r="Y293" s="217"/>
      <c r="Z293" s="217"/>
      <c r="AA293" s="217"/>
      <c r="AB293" s="221"/>
      <c r="AC293" s="220">
        <v>0.28999999999999998</v>
      </c>
      <c r="AD293" s="217"/>
      <c r="AE293" s="220"/>
      <c r="AF293" s="220"/>
      <c r="AG293" s="223"/>
      <c r="AH293" s="223"/>
      <c r="AI293" s="223"/>
      <c r="AJ293" s="224"/>
      <c r="AK293" s="223"/>
      <c r="AL293" s="225"/>
      <c r="AM293" s="223"/>
      <c r="AN293" s="223"/>
      <c r="AO293" s="223"/>
      <c r="AP293" s="223"/>
      <c r="AQ293" s="223"/>
      <c r="AR293" s="223"/>
      <c r="AS293" s="223"/>
      <c r="AT293" s="223"/>
      <c r="AU293" s="217">
        <v>1</v>
      </c>
      <c r="AV293" s="217">
        <v>0</v>
      </c>
      <c r="AW293" s="217">
        <v>0</v>
      </c>
      <c r="AX293" s="217">
        <v>0</v>
      </c>
      <c r="AY293" s="217">
        <v>0</v>
      </c>
      <c r="AZ293" s="217">
        <v>1</v>
      </c>
      <c r="BA293" s="217">
        <v>0</v>
      </c>
      <c r="BB293" s="217" t="s">
        <v>14</v>
      </c>
      <c r="BC293" s="217"/>
      <c r="BD293" s="217"/>
      <c r="BE293" s="226"/>
      <c r="BF293" s="226"/>
      <c r="BG293" s="227"/>
      <c r="BH293" s="228"/>
      <c r="BI293" s="226"/>
      <c r="BJ293" s="226"/>
      <c r="BK293" s="226"/>
      <c r="BL293" s="226"/>
      <c r="BM293" s="226"/>
      <c r="BN293" s="227"/>
      <c r="BO293" s="226"/>
      <c r="BP293" s="226"/>
      <c r="BQ293" s="226"/>
      <c r="BR293" s="226"/>
      <c r="BS293" s="226"/>
      <c r="BT293" s="227"/>
      <c r="BU293" s="226"/>
      <c r="BV293" s="226"/>
      <c r="BW293" s="226"/>
      <c r="BX293" s="226"/>
      <c r="BY293" s="226"/>
      <c r="BZ293" s="227"/>
      <c r="CA293" s="226"/>
      <c r="CB293" s="226"/>
      <c r="CC293" s="226"/>
      <c r="CD293" s="226"/>
      <c r="CE293" s="226"/>
      <c r="CF293" s="227"/>
      <c r="CG293" s="226"/>
      <c r="CH293" s="226"/>
      <c r="CI293" s="226"/>
      <c r="CJ293" s="228"/>
    </row>
    <row r="294" spans="1:88" ht="13.5" customHeight="1">
      <c r="A294" s="217">
        <v>287</v>
      </c>
      <c r="B294" s="217" t="s">
        <v>3597</v>
      </c>
      <c r="C294" s="217" t="s">
        <v>3598</v>
      </c>
      <c r="D294" s="218" t="s">
        <v>2830</v>
      </c>
      <c r="E294" s="217" t="s">
        <v>931</v>
      </c>
      <c r="F294" s="217" t="s">
        <v>3354</v>
      </c>
      <c r="G294" s="218" t="s">
        <v>2827</v>
      </c>
      <c r="H294" s="220">
        <v>279</v>
      </c>
      <c r="I294" s="217" t="s">
        <v>812</v>
      </c>
      <c r="J294" s="217">
        <v>2</v>
      </c>
      <c r="K294" s="217"/>
      <c r="L294" s="217">
        <v>2</v>
      </c>
      <c r="M294" s="220">
        <v>8.5</v>
      </c>
      <c r="N294" s="220">
        <v>17</v>
      </c>
      <c r="O294" s="217" t="s">
        <v>674</v>
      </c>
      <c r="P294" s="217" t="s">
        <v>14</v>
      </c>
      <c r="Q294" s="217" t="s">
        <v>682</v>
      </c>
      <c r="R294" s="217"/>
      <c r="S294" s="217"/>
      <c r="T294" s="217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7">
        <f t="shared" ca="1" si="106"/>
        <v>2</v>
      </c>
      <c r="V294" s="217">
        <f t="shared" ca="1" si="107"/>
        <v>0</v>
      </c>
      <c r="W294" s="217"/>
      <c r="X294" s="217"/>
      <c r="Y294" s="217"/>
      <c r="Z294" s="217"/>
      <c r="AA294" s="217"/>
      <c r="AB294" s="221"/>
      <c r="AC294" s="220">
        <v>0.25800000000000001</v>
      </c>
      <c r="AD294" s="217"/>
      <c r="AE294" s="220"/>
      <c r="AF294" s="220"/>
      <c r="AG294" s="223"/>
      <c r="AH294" s="223"/>
      <c r="AI294" s="223"/>
      <c r="AJ294" s="224"/>
      <c r="AK294" s="223"/>
      <c r="AL294" s="225"/>
      <c r="AM294" s="223"/>
      <c r="AN294" s="223"/>
      <c r="AO294" s="223"/>
      <c r="AP294" s="223"/>
      <c r="AQ294" s="223"/>
      <c r="AR294" s="223"/>
      <c r="AS294" s="223"/>
      <c r="AT294" s="223"/>
      <c r="AU294" s="217">
        <v>1</v>
      </c>
      <c r="AV294" s="217">
        <v>0</v>
      </c>
      <c r="AW294" s="217">
        <v>0</v>
      </c>
      <c r="AX294" s="217">
        <v>0</v>
      </c>
      <c r="AY294" s="217">
        <v>0</v>
      </c>
      <c r="AZ294" s="217">
        <v>1</v>
      </c>
      <c r="BA294" s="217">
        <v>0</v>
      </c>
      <c r="BB294" s="217" t="s">
        <v>14</v>
      </c>
      <c r="BC294" s="217"/>
      <c r="BD294" s="217"/>
      <c r="BE294" s="226"/>
      <c r="BF294" s="226"/>
      <c r="BG294" s="227"/>
      <c r="BH294" s="228"/>
      <c r="BI294" s="226"/>
      <c r="BJ294" s="226"/>
      <c r="BK294" s="226"/>
      <c r="BL294" s="226"/>
      <c r="BM294" s="226"/>
      <c r="BN294" s="227"/>
      <c r="BO294" s="226"/>
      <c r="BP294" s="226"/>
      <c r="BQ294" s="226"/>
      <c r="BR294" s="226"/>
      <c r="BS294" s="226"/>
      <c r="BT294" s="227"/>
      <c r="BU294" s="226"/>
      <c r="BV294" s="226"/>
      <c r="BW294" s="226"/>
      <c r="BX294" s="226"/>
      <c r="BY294" s="226"/>
      <c r="BZ294" s="227"/>
      <c r="CA294" s="226"/>
      <c r="CB294" s="226"/>
      <c r="CC294" s="226"/>
      <c r="CD294" s="226"/>
      <c r="CE294" s="226"/>
      <c r="CF294" s="227"/>
      <c r="CG294" s="226"/>
      <c r="CH294" s="226"/>
      <c r="CI294" s="226"/>
      <c r="CJ294" s="228"/>
    </row>
    <row r="295" spans="1:88" ht="13.5" customHeight="1">
      <c r="A295" s="217">
        <v>288</v>
      </c>
      <c r="B295" s="217" t="s">
        <v>3597</v>
      </c>
      <c r="C295" s="217" t="s">
        <v>3598</v>
      </c>
      <c r="D295" s="218" t="s">
        <v>2833</v>
      </c>
      <c r="E295" s="217" t="s">
        <v>933</v>
      </c>
      <c r="F295" s="217" t="s">
        <v>3355</v>
      </c>
      <c r="G295" s="218" t="s">
        <v>2832</v>
      </c>
      <c r="H295" s="220">
        <v>3</v>
      </c>
      <c r="I295" s="217" t="s">
        <v>820</v>
      </c>
      <c r="J295" s="217">
        <v>2</v>
      </c>
      <c r="K295" s="217"/>
      <c r="L295" s="217">
        <v>2</v>
      </c>
      <c r="M295" s="220">
        <v>0</v>
      </c>
      <c r="N295" s="220">
        <v>0</v>
      </c>
      <c r="O295" s="217" t="s">
        <v>674</v>
      </c>
      <c r="P295" s="217" t="s">
        <v>14</v>
      </c>
      <c r="Q295" s="217" t="s">
        <v>682</v>
      </c>
      <c r="R295" s="217"/>
      <c r="S295" s="217"/>
      <c r="T295" s="217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7">
        <f t="shared" ca="1" si="106"/>
        <v>2</v>
      </c>
      <c r="V295" s="217">
        <f t="shared" ca="1" si="107"/>
        <v>0</v>
      </c>
      <c r="W295" s="217"/>
      <c r="X295" s="217"/>
      <c r="Y295" s="217"/>
      <c r="Z295" s="217"/>
      <c r="AA295" s="217"/>
      <c r="AB295" s="221"/>
      <c r="AC295" s="220">
        <v>3.4000000000000002E-2</v>
      </c>
      <c r="AD295" s="217"/>
      <c r="AE295" s="220"/>
      <c r="AF295" s="220"/>
      <c r="AG295" s="223"/>
      <c r="AH295" s="223"/>
      <c r="AI295" s="223"/>
      <c r="AJ295" s="224"/>
      <c r="AK295" s="223"/>
      <c r="AL295" s="225"/>
      <c r="AM295" s="223"/>
      <c r="AN295" s="223"/>
      <c r="AO295" s="223"/>
      <c r="AP295" s="223"/>
      <c r="AQ295" s="223"/>
      <c r="AR295" s="223"/>
      <c r="AS295" s="223"/>
      <c r="AT295" s="223"/>
      <c r="AU295" s="217">
        <v>0</v>
      </c>
      <c r="AV295" s="217">
        <v>0</v>
      </c>
      <c r="AW295" s="217">
        <v>0</v>
      </c>
      <c r="AX295" s="217">
        <v>0</v>
      </c>
      <c r="AY295" s="217">
        <v>0</v>
      </c>
      <c r="AZ295" s="217">
        <v>0</v>
      </c>
      <c r="BA295" s="217">
        <v>0</v>
      </c>
      <c r="BB295" s="217" t="s">
        <v>14</v>
      </c>
      <c r="BC295" s="217"/>
      <c r="BD295" s="217"/>
      <c r="BE295" s="226"/>
      <c r="BF295" s="226"/>
      <c r="BG295" s="227"/>
      <c r="BH295" s="228"/>
      <c r="BI295" s="226"/>
      <c r="BJ295" s="226"/>
      <c r="BK295" s="226"/>
      <c r="BL295" s="226"/>
      <c r="BM295" s="226"/>
      <c r="BN295" s="227"/>
      <c r="BO295" s="226"/>
      <c r="BP295" s="226"/>
      <c r="BQ295" s="226"/>
      <c r="BR295" s="226"/>
      <c r="BS295" s="226"/>
      <c r="BT295" s="227"/>
      <c r="BU295" s="226"/>
      <c r="BV295" s="226"/>
      <c r="BW295" s="226"/>
      <c r="BX295" s="226"/>
      <c r="BY295" s="226"/>
      <c r="BZ295" s="227"/>
      <c r="CA295" s="226"/>
      <c r="CB295" s="226"/>
      <c r="CC295" s="226"/>
      <c r="CD295" s="226"/>
      <c r="CE295" s="226"/>
      <c r="CF295" s="227"/>
      <c r="CG295" s="226"/>
      <c r="CH295" s="226"/>
      <c r="CI295" s="226"/>
      <c r="CJ295" s="228"/>
    </row>
    <row r="296" spans="1:88" ht="13.5" customHeight="1">
      <c r="A296" s="217">
        <v>289</v>
      </c>
      <c r="B296" s="217" t="s">
        <v>3597</v>
      </c>
      <c r="C296" s="217" t="s">
        <v>3598</v>
      </c>
      <c r="D296" s="218" t="s">
        <v>2588</v>
      </c>
      <c r="E296" s="217" t="s">
        <v>3535</v>
      </c>
      <c r="F296" s="217" t="s">
        <v>3358</v>
      </c>
      <c r="G296" s="218" t="s">
        <v>2755</v>
      </c>
      <c r="H296" s="220">
        <v>4416</v>
      </c>
      <c r="I296" s="217" t="s">
        <v>702</v>
      </c>
      <c r="J296" s="217">
        <v>2</v>
      </c>
      <c r="K296" s="217"/>
      <c r="L296" s="217">
        <v>2</v>
      </c>
      <c r="M296" s="220">
        <v>415.4</v>
      </c>
      <c r="N296" s="220">
        <v>830.8</v>
      </c>
      <c r="O296" s="217" t="s">
        <v>674</v>
      </c>
      <c r="P296" s="217" t="s">
        <v>13</v>
      </c>
      <c r="Q296" s="217" t="s">
        <v>786</v>
      </c>
      <c r="R296" s="217"/>
      <c r="S296" s="217"/>
      <c r="T296" s="217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7">
        <f t="shared" ca="1" si="106"/>
        <v>2</v>
      </c>
      <c r="V296" s="217">
        <f t="shared" ca="1" si="107"/>
        <v>0</v>
      </c>
      <c r="W296" s="217"/>
      <c r="X296" s="217"/>
      <c r="Y296" s="217"/>
      <c r="Z296" s="217"/>
      <c r="AA296" s="217"/>
      <c r="AB296" s="221"/>
      <c r="AC296" s="220">
        <v>35.433</v>
      </c>
      <c r="AD296" s="217"/>
      <c r="AE296" s="220"/>
      <c r="AF296" s="220"/>
      <c r="AG296" s="223"/>
      <c r="AH296" s="223"/>
      <c r="AI296" s="223"/>
      <c r="AJ296" s="224" t="s">
        <v>677</v>
      </c>
      <c r="AK296" s="223"/>
      <c r="AL296" s="225"/>
      <c r="AM296" s="223"/>
      <c r="AN296" s="223"/>
      <c r="AO296" s="223"/>
      <c r="AP296" s="223"/>
      <c r="AQ296" s="223"/>
      <c r="AR296" s="223"/>
      <c r="AS296" s="223"/>
      <c r="AT296" s="223"/>
      <c r="AU296" s="217">
        <v>0</v>
      </c>
      <c r="AV296" s="217">
        <v>1</v>
      </c>
      <c r="AW296" s="217">
        <v>0</v>
      </c>
      <c r="AX296" s="217">
        <v>1</v>
      </c>
      <c r="AY296" s="217">
        <v>0</v>
      </c>
      <c r="AZ296" s="217">
        <v>0</v>
      </c>
      <c r="BA296" s="217">
        <v>0</v>
      </c>
      <c r="BB296" s="217" t="s">
        <v>692</v>
      </c>
      <c r="BC296" s="217"/>
      <c r="BD296" s="217"/>
      <c r="BE296" s="244" t="s">
        <v>3020</v>
      </c>
      <c r="BF296" s="217">
        <v>2</v>
      </c>
      <c r="BG296" s="245">
        <v>46240</v>
      </c>
      <c r="BH296" s="212">
        <f>+L296-BF296</f>
        <v>0</v>
      </c>
      <c r="BI296" s="244" t="s">
        <v>2469</v>
      </c>
      <c r="BJ296" s="217">
        <v>2</v>
      </c>
      <c r="BK296" s="245">
        <v>46240</v>
      </c>
      <c r="BL296" s="226"/>
      <c r="BM296" s="226"/>
      <c r="BN296" s="227"/>
      <c r="BO296" s="226"/>
      <c r="BP296" s="226"/>
      <c r="BQ296" s="226"/>
      <c r="BR296" s="226"/>
      <c r="BS296" s="226"/>
      <c r="BT296" s="227"/>
      <c r="BU296" s="226"/>
      <c r="BV296" s="226"/>
      <c r="BW296" s="226"/>
      <c r="BX296" s="226"/>
      <c r="BY296" s="226"/>
      <c r="BZ296" s="227"/>
      <c r="CA296" s="226"/>
      <c r="CB296" s="226"/>
      <c r="CC296" s="226"/>
      <c r="CD296" s="226"/>
      <c r="CE296" s="226"/>
      <c r="CF296" s="227"/>
      <c r="CG296" s="226"/>
      <c r="CH296" s="226"/>
      <c r="CI296" s="226"/>
      <c r="CJ296" s="212">
        <f>+L296-BJ296</f>
        <v>0</v>
      </c>
    </row>
    <row r="297" spans="1:88" ht="13.5" customHeight="1">
      <c r="A297" s="217">
        <v>290</v>
      </c>
      <c r="B297" s="217" t="s">
        <v>3597</v>
      </c>
      <c r="C297" s="217" t="s">
        <v>3598</v>
      </c>
      <c r="D297" s="218" t="s">
        <v>2588</v>
      </c>
      <c r="E297" s="217" t="s">
        <v>3600</v>
      </c>
      <c r="F297" s="217" t="s">
        <v>3359</v>
      </c>
      <c r="G297" s="218" t="s">
        <v>2755</v>
      </c>
      <c r="H297" s="220">
        <v>4416</v>
      </c>
      <c r="I297" s="217" t="s">
        <v>702</v>
      </c>
      <c r="J297" s="217">
        <v>1</v>
      </c>
      <c r="K297" s="217"/>
      <c r="L297" s="217">
        <v>1</v>
      </c>
      <c r="M297" s="220">
        <v>415.1</v>
      </c>
      <c r="N297" s="220">
        <v>415.1</v>
      </c>
      <c r="O297" s="217" t="s">
        <v>674</v>
      </c>
      <c r="P297" s="217" t="s">
        <v>13</v>
      </c>
      <c r="Q297" s="217" t="s">
        <v>786</v>
      </c>
      <c r="R297" s="217"/>
      <c r="S297" s="217"/>
      <c r="T297" s="217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7">
        <f t="shared" ca="1" si="106"/>
        <v>1</v>
      </c>
      <c r="V297" s="217">
        <f t="shared" ca="1" si="107"/>
        <v>0</v>
      </c>
      <c r="W297" s="217"/>
      <c r="X297" s="217"/>
      <c r="Y297" s="217"/>
      <c r="Z297" s="217"/>
      <c r="AA297" s="217"/>
      <c r="AB297" s="221"/>
      <c r="AC297" s="220">
        <v>17.702999999999999</v>
      </c>
      <c r="AD297" s="217"/>
      <c r="AE297" s="220"/>
      <c r="AF297" s="220"/>
      <c r="AG297" s="223"/>
      <c r="AH297" s="223"/>
      <c r="AI297" s="223"/>
      <c r="AJ297" s="224" t="s">
        <v>677</v>
      </c>
      <c r="AK297" s="223"/>
      <c r="AL297" s="225"/>
      <c r="AM297" s="223"/>
      <c r="AN297" s="223"/>
      <c r="AO297" s="223"/>
      <c r="AP297" s="223"/>
      <c r="AQ297" s="223"/>
      <c r="AR297" s="223"/>
      <c r="AS297" s="223"/>
      <c r="AT297" s="223"/>
      <c r="AU297" s="217">
        <v>0</v>
      </c>
      <c r="AV297" s="217">
        <v>1</v>
      </c>
      <c r="AW297" s="217">
        <v>0</v>
      </c>
      <c r="AX297" s="217">
        <v>1</v>
      </c>
      <c r="AY297" s="217">
        <v>0</v>
      </c>
      <c r="AZ297" s="217">
        <v>0</v>
      </c>
      <c r="BA297" s="217">
        <v>0</v>
      </c>
      <c r="BB297" s="217" t="s">
        <v>692</v>
      </c>
      <c r="BC297" s="217"/>
      <c r="BD297" s="217"/>
      <c r="BE297" s="244" t="s">
        <v>3020</v>
      </c>
      <c r="BF297" s="217">
        <v>1</v>
      </c>
      <c r="BG297" s="245">
        <v>46240</v>
      </c>
      <c r="BH297" s="212">
        <f>+L297-BF297</f>
        <v>0</v>
      </c>
      <c r="BI297" s="244" t="s">
        <v>2469</v>
      </c>
      <c r="BJ297" s="217">
        <v>1</v>
      </c>
      <c r="BK297" s="245">
        <v>46240</v>
      </c>
      <c r="BL297" s="226"/>
      <c r="BM297" s="226"/>
      <c r="BN297" s="227"/>
      <c r="BO297" s="226"/>
      <c r="BP297" s="226"/>
      <c r="BQ297" s="226"/>
      <c r="BR297" s="226"/>
      <c r="BS297" s="226"/>
      <c r="BT297" s="227"/>
      <c r="BU297" s="226"/>
      <c r="BV297" s="226"/>
      <c r="BW297" s="226"/>
      <c r="BX297" s="226"/>
      <c r="BY297" s="226"/>
      <c r="BZ297" s="227"/>
      <c r="CA297" s="226"/>
      <c r="CB297" s="226"/>
      <c r="CC297" s="226"/>
      <c r="CD297" s="226"/>
      <c r="CE297" s="226"/>
      <c r="CF297" s="227"/>
      <c r="CG297" s="226"/>
      <c r="CH297" s="226"/>
      <c r="CI297" s="226"/>
      <c r="CJ297" s="212">
        <f>+L297-BJ297</f>
        <v>0</v>
      </c>
    </row>
    <row r="298" spans="1:88" ht="13.5" customHeight="1">
      <c r="A298" s="217">
        <v>291</v>
      </c>
      <c r="B298" s="217" t="s">
        <v>3597</v>
      </c>
      <c r="C298" s="217" t="s">
        <v>3598</v>
      </c>
      <c r="D298" s="218" t="s">
        <v>2588</v>
      </c>
      <c r="E298" s="217" t="s">
        <v>3601</v>
      </c>
      <c r="F298" s="217" t="s">
        <v>3360</v>
      </c>
      <c r="G298" s="218" t="s">
        <v>2755</v>
      </c>
      <c r="H298" s="220">
        <v>4416</v>
      </c>
      <c r="I298" s="217" t="s">
        <v>702</v>
      </c>
      <c r="J298" s="217">
        <v>1</v>
      </c>
      <c r="K298" s="217"/>
      <c r="L298" s="217">
        <v>1</v>
      </c>
      <c r="M298" s="220">
        <v>413.4</v>
      </c>
      <c r="N298" s="220">
        <v>413.4</v>
      </c>
      <c r="O298" s="217" t="s">
        <v>674</v>
      </c>
      <c r="P298" s="217" t="s">
        <v>13</v>
      </c>
      <c r="Q298" s="217" t="s">
        <v>786</v>
      </c>
      <c r="R298" s="217"/>
      <c r="S298" s="217"/>
      <c r="T298" s="217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7">
        <f t="shared" ca="1" si="106"/>
        <v>1</v>
      </c>
      <c r="V298" s="217">
        <f t="shared" ca="1" si="107"/>
        <v>0</v>
      </c>
      <c r="W298" s="217"/>
      <c r="X298" s="217"/>
      <c r="Y298" s="217"/>
      <c r="Z298" s="217"/>
      <c r="AA298" s="217"/>
      <c r="AB298" s="221"/>
      <c r="AC298" s="220">
        <v>17.635999999999999</v>
      </c>
      <c r="AD298" s="217"/>
      <c r="AE298" s="220"/>
      <c r="AF298" s="220"/>
      <c r="AG298" s="223"/>
      <c r="AH298" s="223"/>
      <c r="AI298" s="223"/>
      <c r="AJ298" s="224" t="s">
        <v>677</v>
      </c>
      <c r="AK298" s="223"/>
      <c r="AL298" s="225"/>
      <c r="AM298" s="223"/>
      <c r="AN298" s="223"/>
      <c r="AO298" s="223"/>
      <c r="AP298" s="223"/>
      <c r="AQ298" s="223"/>
      <c r="AR298" s="223"/>
      <c r="AS298" s="223"/>
      <c r="AT298" s="223"/>
      <c r="AU298" s="217">
        <v>0</v>
      </c>
      <c r="AV298" s="217">
        <v>1</v>
      </c>
      <c r="AW298" s="217">
        <v>0</v>
      </c>
      <c r="AX298" s="217">
        <v>1</v>
      </c>
      <c r="AY298" s="217">
        <v>0</v>
      </c>
      <c r="AZ298" s="217">
        <v>0</v>
      </c>
      <c r="BA298" s="217">
        <v>0</v>
      </c>
      <c r="BB298" s="217" t="s">
        <v>692</v>
      </c>
      <c r="BC298" s="217"/>
      <c r="BD298" s="217"/>
      <c r="BE298" s="244" t="s">
        <v>3020</v>
      </c>
      <c r="BF298" s="217">
        <v>1</v>
      </c>
      <c r="BG298" s="245">
        <v>46240</v>
      </c>
      <c r="BH298" s="212">
        <f>+L298-BF298</f>
        <v>0</v>
      </c>
      <c r="BI298" s="244" t="s">
        <v>2469</v>
      </c>
      <c r="BJ298" s="217">
        <v>1</v>
      </c>
      <c r="BK298" s="245">
        <v>46240</v>
      </c>
      <c r="BL298" s="226"/>
      <c r="BM298" s="226"/>
      <c r="BN298" s="227"/>
      <c r="BO298" s="226"/>
      <c r="BP298" s="226"/>
      <c r="BQ298" s="226"/>
      <c r="BR298" s="226"/>
      <c r="BS298" s="226"/>
      <c r="BT298" s="227"/>
      <c r="BU298" s="226"/>
      <c r="BV298" s="226"/>
      <c r="BW298" s="226"/>
      <c r="BX298" s="226"/>
      <c r="BY298" s="226"/>
      <c r="BZ298" s="227"/>
      <c r="CA298" s="226"/>
      <c r="CB298" s="226"/>
      <c r="CC298" s="226"/>
      <c r="CD298" s="226"/>
      <c r="CE298" s="226"/>
      <c r="CF298" s="227"/>
      <c r="CG298" s="226"/>
      <c r="CH298" s="226"/>
      <c r="CI298" s="226"/>
      <c r="CJ298" s="212">
        <f>+L298-BJ298</f>
        <v>0</v>
      </c>
    </row>
    <row r="299" spans="1:88" ht="13.5" customHeight="1">
      <c r="A299" s="217">
        <v>292</v>
      </c>
      <c r="B299" s="217" t="s">
        <v>3597</v>
      </c>
      <c r="C299" s="217" t="s">
        <v>3598</v>
      </c>
      <c r="D299" s="218" t="s">
        <v>2588</v>
      </c>
      <c r="E299" s="217" t="s">
        <v>3595</v>
      </c>
      <c r="F299" s="217" t="s">
        <v>3361</v>
      </c>
      <c r="G299" s="218" t="s">
        <v>2897</v>
      </c>
      <c r="H299" s="220">
        <v>4416</v>
      </c>
      <c r="I299" s="217" t="s">
        <v>702</v>
      </c>
      <c r="J299" s="217">
        <v>1</v>
      </c>
      <c r="K299" s="217"/>
      <c r="L299" s="217">
        <v>1</v>
      </c>
      <c r="M299" s="220">
        <v>311.5</v>
      </c>
      <c r="N299" s="220">
        <v>311.5</v>
      </c>
      <c r="O299" s="217" t="s">
        <v>674</v>
      </c>
      <c r="P299" s="217" t="s">
        <v>13</v>
      </c>
      <c r="Q299" s="217" t="s">
        <v>786</v>
      </c>
      <c r="R299" s="217"/>
      <c r="S299" s="217"/>
      <c r="T299" s="217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7">
        <f t="shared" ca="1" si="106"/>
        <v>1</v>
      </c>
      <c r="V299" s="217">
        <f t="shared" ca="1" si="107"/>
        <v>0</v>
      </c>
      <c r="W299" s="217"/>
      <c r="X299" s="217"/>
      <c r="Y299" s="217"/>
      <c r="Z299" s="217"/>
      <c r="AA299" s="217"/>
      <c r="AB299" s="221"/>
      <c r="AC299" s="220">
        <v>13.298999999999999</v>
      </c>
      <c r="AD299" s="217"/>
      <c r="AE299" s="220"/>
      <c r="AF299" s="220"/>
      <c r="AG299" s="223"/>
      <c r="AH299" s="223"/>
      <c r="AI299" s="223"/>
      <c r="AJ299" s="224" t="s">
        <v>677</v>
      </c>
      <c r="AK299" s="223"/>
      <c r="AL299" s="225"/>
      <c r="AM299" s="223"/>
      <c r="AN299" s="223"/>
      <c r="AO299" s="223"/>
      <c r="AP299" s="223"/>
      <c r="AQ299" s="223"/>
      <c r="AR299" s="223"/>
      <c r="AS299" s="223"/>
      <c r="AT299" s="223"/>
      <c r="AU299" s="217">
        <v>0</v>
      </c>
      <c r="AV299" s="217">
        <v>1</v>
      </c>
      <c r="AW299" s="217">
        <v>0</v>
      </c>
      <c r="AX299" s="217">
        <v>1</v>
      </c>
      <c r="AY299" s="217">
        <v>0</v>
      </c>
      <c r="AZ299" s="217">
        <v>0</v>
      </c>
      <c r="BA299" s="217">
        <v>0</v>
      </c>
      <c r="BB299" s="217" t="s">
        <v>692</v>
      </c>
      <c r="BC299" s="217"/>
      <c r="BD299" s="217"/>
      <c r="BE299" s="244" t="s">
        <v>3020</v>
      </c>
      <c r="BF299" s="217">
        <v>1</v>
      </c>
      <c r="BG299" s="245">
        <v>46240</v>
      </c>
      <c r="BH299" s="212">
        <f>+L299-BF299</f>
        <v>0</v>
      </c>
      <c r="BI299" s="244" t="s">
        <v>2469</v>
      </c>
      <c r="BJ299" s="217">
        <v>1</v>
      </c>
      <c r="BK299" s="245">
        <v>46240</v>
      </c>
      <c r="BL299" s="226"/>
      <c r="BM299" s="226"/>
      <c r="BN299" s="227"/>
      <c r="BO299" s="226"/>
      <c r="BP299" s="226"/>
      <c r="BQ299" s="226"/>
      <c r="BR299" s="226"/>
      <c r="BS299" s="226"/>
      <c r="BT299" s="227"/>
      <c r="BU299" s="226"/>
      <c r="BV299" s="226"/>
      <c r="BW299" s="226"/>
      <c r="BX299" s="226"/>
      <c r="BY299" s="226"/>
      <c r="BZ299" s="227"/>
      <c r="CA299" s="226"/>
      <c r="CB299" s="226"/>
      <c r="CC299" s="226"/>
      <c r="CD299" s="226"/>
      <c r="CE299" s="226"/>
      <c r="CF299" s="227"/>
      <c r="CG299" s="226"/>
      <c r="CH299" s="226"/>
      <c r="CI299" s="226"/>
      <c r="CJ299" s="212">
        <f>+L299-BJ299</f>
        <v>0</v>
      </c>
    </row>
    <row r="300" spans="1:88" ht="13.5" customHeight="1">
      <c r="A300" s="217">
        <v>293</v>
      </c>
      <c r="B300" s="217" t="s">
        <v>3597</v>
      </c>
      <c r="C300" s="217" t="s">
        <v>3598</v>
      </c>
      <c r="D300" s="218" t="s">
        <v>2588</v>
      </c>
      <c r="E300" s="217" t="s">
        <v>3596</v>
      </c>
      <c r="F300" s="217" t="s">
        <v>3362</v>
      </c>
      <c r="G300" s="218" t="s">
        <v>2899</v>
      </c>
      <c r="H300" s="220">
        <v>4416</v>
      </c>
      <c r="I300" s="217" t="s">
        <v>702</v>
      </c>
      <c r="J300" s="217">
        <v>1</v>
      </c>
      <c r="K300" s="217"/>
      <c r="L300" s="217">
        <v>1</v>
      </c>
      <c r="M300" s="220">
        <v>104.2</v>
      </c>
      <c r="N300" s="220">
        <v>104.2</v>
      </c>
      <c r="O300" s="217" t="s">
        <v>674</v>
      </c>
      <c r="P300" s="217" t="s">
        <v>13</v>
      </c>
      <c r="Q300" s="217" t="s">
        <v>786</v>
      </c>
      <c r="R300" s="217"/>
      <c r="S300" s="217"/>
      <c r="T300" s="217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7">
        <f t="shared" ca="1" si="106"/>
        <v>1</v>
      </c>
      <c r="V300" s="217">
        <f t="shared" ca="1" si="107"/>
        <v>0</v>
      </c>
      <c r="W300" s="217"/>
      <c r="X300" s="217"/>
      <c r="Y300" s="217"/>
      <c r="Z300" s="217"/>
      <c r="AA300" s="217"/>
      <c r="AB300" s="221"/>
      <c r="AC300" s="220">
        <v>4.4829999999999997</v>
      </c>
      <c r="AD300" s="217"/>
      <c r="AE300" s="220"/>
      <c r="AF300" s="220"/>
      <c r="AG300" s="223"/>
      <c r="AH300" s="223"/>
      <c r="AI300" s="223"/>
      <c r="AJ300" s="224" t="s">
        <v>677</v>
      </c>
      <c r="AK300" s="223"/>
      <c r="AL300" s="225"/>
      <c r="AM300" s="223"/>
      <c r="AN300" s="223"/>
      <c r="AO300" s="223"/>
      <c r="AP300" s="223"/>
      <c r="AQ300" s="223"/>
      <c r="AR300" s="223"/>
      <c r="AS300" s="223"/>
      <c r="AT300" s="223"/>
      <c r="AU300" s="217">
        <v>0</v>
      </c>
      <c r="AV300" s="217">
        <v>1</v>
      </c>
      <c r="AW300" s="217">
        <v>0</v>
      </c>
      <c r="AX300" s="217">
        <v>1</v>
      </c>
      <c r="AY300" s="217">
        <v>0</v>
      </c>
      <c r="AZ300" s="217">
        <v>0</v>
      </c>
      <c r="BA300" s="217">
        <v>0</v>
      </c>
      <c r="BB300" s="217" t="s">
        <v>692</v>
      </c>
      <c r="BC300" s="217"/>
      <c r="BD300" s="217"/>
      <c r="BE300" s="244" t="s">
        <v>3020</v>
      </c>
      <c r="BF300" s="217">
        <v>1</v>
      </c>
      <c r="BG300" s="245">
        <v>46240</v>
      </c>
      <c r="BH300" s="212">
        <f>+L300-BF300</f>
        <v>0</v>
      </c>
      <c r="BI300" s="244" t="s">
        <v>2469</v>
      </c>
      <c r="BJ300" s="217">
        <v>1</v>
      </c>
      <c r="BK300" s="245">
        <v>46240</v>
      </c>
      <c r="BL300" s="226"/>
      <c r="BM300" s="226"/>
      <c r="BN300" s="227"/>
      <c r="BO300" s="226"/>
      <c r="BP300" s="226"/>
      <c r="BQ300" s="226"/>
      <c r="BR300" s="226"/>
      <c r="BS300" s="226"/>
      <c r="BT300" s="227"/>
      <c r="BU300" s="226"/>
      <c r="BV300" s="226"/>
      <c r="BW300" s="226"/>
      <c r="BX300" s="226"/>
      <c r="BY300" s="226"/>
      <c r="BZ300" s="227"/>
      <c r="CA300" s="226"/>
      <c r="CB300" s="226"/>
      <c r="CC300" s="226"/>
      <c r="CD300" s="226"/>
      <c r="CE300" s="226"/>
      <c r="CF300" s="227"/>
      <c r="CG300" s="226"/>
      <c r="CH300" s="226"/>
      <c r="CI300" s="226"/>
      <c r="CJ300" s="212">
        <f>+L300-BJ300</f>
        <v>0</v>
      </c>
    </row>
    <row r="301" spans="1:88" ht="13.5" customHeight="1">
      <c r="A301" s="214">
        <v>295</v>
      </c>
      <c r="B301" s="214" t="s">
        <v>3602</v>
      </c>
      <c r="C301" s="214" t="s">
        <v>3603</v>
      </c>
      <c r="D301" s="215" t="s">
        <v>2588</v>
      </c>
      <c r="E301" s="214"/>
      <c r="F301" s="214"/>
      <c r="G301" s="215" t="s">
        <v>3604</v>
      </c>
      <c r="H301" s="214"/>
      <c r="I301" s="214"/>
      <c r="J301" s="214"/>
      <c r="K301" s="214">
        <v>1</v>
      </c>
      <c r="L301" s="214"/>
      <c r="M301" s="216">
        <v>2900.1</v>
      </c>
      <c r="N301" s="216">
        <v>2900.1</v>
      </c>
      <c r="O301" s="214" t="s">
        <v>674</v>
      </c>
      <c r="P301" s="214"/>
      <c r="Q301" s="214"/>
      <c r="R301" s="214" t="s">
        <v>3951</v>
      </c>
      <c r="S301" s="214"/>
      <c r="T301" s="214"/>
      <c r="U301" s="214"/>
      <c r="V301" s="214"/>
      <c r="W301" s="214">
        <f ca="1">_xlfn.MINIFS(V:V,C:C,C301,AE:AE,"",AB:AB,"")</f>
        <v>0</v>
      </c>
      <c r="X301" s="214">
        <f ca="1">SUMIFS(T:T,C:C,C301,AE:AE,"")/SUMIFS(L:L,C:C,C301,AE:AE,"",AB:AB,"")</f>
        <v>0.22222222222222221</v>
      </c>
      <c r="Y301" s="214"/>
      <c r="Z301" s="214"/>
      <c r="AA301" s="214"/>
      <c r="AB301" s="216"/>
      <c r="AC301" s="216">
        <v>103.571</v>
      </c>
      <c r="AD301" s="214"/>
      <c r="AE301" s="214" t="s">
        <v>675</v>
      </c>
      <c r="AF301" s="214" t="s">
        <v>676</v>
      </c>
      <c r="AG301" s="214"/>
      <c r="AH301" s="214"/>
      <c r="AI301" s="214"/>
      <c r="AJ301" s="214" t="s">
        <v>677</v>
      </c>
      <c r="AK301" s="214"/>
      <c r="AL301" s="229" t="s">
        <v>698</v>
      </c>
      <c r="AM301" s="214"/>
      <c r="AN301" s="214"/>
      <c r="AO301" s="214"/>
      <c r="AP301" s="214"/>
      <c r="AQ301" s="214"/>
      <c r="AR301" s="214"/>
      <c r="AS301" s="214"/>
      <c r="AT301" s="214"/>
      <c r="AU301" s="214"/>
      <c r="AV301" s="214"/>
      <c r="AW301" s="214"/>
      <c r="AX301" s="214"/>
      <c r="AY301" s="214"/>
      <c r="AZ301" s="214"/>
      <c r="BA301" s="214"/>
      <c r="BB301" s="214" t="s">
        <v>692</v>
      </c>
      <c r="BC301" s="214"/>
      <c r="BD301" s="214"/>
      <c r="BE301" s="214"/>
      <c r="BF301" s="214"/>
      <c r="BG301" s="214"/>
      <c r="BH301" s="214"/>
      <c r="BI301" s="214"/>
      <c r="BJ301" s="214"/>
      <c r="BK301" s="214"/>
      <c r="BL301" s="214"/>
      <c r="BM301" s="214"/>
      <c r="BN301" s="214"/>
      <c r="BO301" s="214"/>
      <c r="BP301" s="214"/>
      <c r="BQ301" s="214"/>
      <c r="BR301" s="214"/>
      <c r="BS301" s="214"/>
      <c r="BT301" s="214"/>
      <c r="BU301" s="214"/>
      <c r="BV301" s="214"/>
      <c r="BW301" s="214"/>
      <c r="BX301" s="214"/>
      <c r="BY301" s="214"/>
      <c r="BZ301" s="214"/>
      <c r="CA301" s="214"/>
      <c r="CB301" s="214"/>
      <c r="CC301" s="214"/>
      <c r="CD301" s="214"/>
      <c r="CE301" s="214"/>
      <c r="CF301" s="214"/>
      <c r="CG301" s="214"/>
      <c r="CH301" s="214"/>
      <c r="CI301" s="214"/>
      <c r="CJ301" s="214"/>
    </row>
    <row r="302" spans="1:88" ht="13.5" customHeight="1">
      <c r="A302" s="217">
        <v>296</v>
      </c>
      <c r="B302" s="217" t="s">
        <v>3602</v>
      </c>
      <c r="C302" s="217" t="s">
        <v>3603</v>
      </c>
      <c r="D302" s="218" t="s">
        <v>2487</v>
      </c>
      <c r="E302" s="217" t="s">
        <v>3441</v>
      </c>
      <c r="F302" s="217" t="s">
        <v>3364</v>
      </c>
      <c r="G302" s="218" t="s">
        <v>2476</v>
      </c>
      <c r="H302" s="220">
        <v>3923</v>
      </c>
      <c r="I302" s="217" t="s">
        <v>702</v>
      </c>
      <c r="J302" s="217">
        <v>3</v>
      </c>
      <c r="K302" s="217"/>
      <c r="L302" s="217">
        <v>3</v>
      </c>
      <c r="M302" s="220">
        <v>154.6</v>
      </c>
      <c r="N302" s="220">
        <v>463.9</v>
      </c>
      <c r="O302" s="217" t="s">
        <v>674</v>
      </c>
      <c r="P302" s="217" t="s">
        <v>11</v>
      </c>
      <c r="Q302" s="217" t="s">
        <v>786</v>
      </c>
      <c r="R302" s="217"/>
      <c r="S302" s="217"/>
      <c r="T302" s="217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7">
        <f t="shared" ref="U302:U322" ca="1" si="110">+L302-T302</f>
        <v>3</v>
      </c>
      <c r="V302" s="217">
        <f t="shared" ref="V302:V322" ca="1" si="111">ROUNDDOWN(T302/J302,0)</f>
        <v>0</v>
      </c>
      <c r="W302" s="217"/>
      <c r="X302" s="217"/>
      <c r="Y302" s="217"/>
      <c r="Z302" s="217"/>
      <c r="AA302" s="217"/>
      <c r="AB302" s="221"/>
      <c r="AC302" s="220">
        <v>8.0519999999999996</v>
      </c>
      <c r="AD302" s="217"/>
      <c r="AE302" s="220"/>
      <c r="AF302" s="220"/>
      <c r="AG302" s="223"/>
      <c r="AH302" s="223"/>
      <c r="AI302" s="223"/>
      <c r="AJ302" s="224" t="s">
        <v>677</v>
      </c>
      <c r="AK302" s="223"/>
      <c r="AL302" s="225"/>
      <c r="AM302" s="223"/>
      <c r="AN302" s="223"/>
      <c r="AO302" s="223"/>
      <c r="AP302" s="223"/>
      <c r="AQ302" s="223"/>
      <c r="AR302" s="223"/>
      <c r="AS302" s="223"/>
      <c r="AT302" s="223"/>
      <c r="AU302" s="217">
        <v>0</v>
      </c>
      <c r="AV302" s="217">
        <v>1</v>
      </c>
      <c r="AW302" s="217">
        <v>0</v>
      </c>
      <c r="AX302" s="217">
        <v>0</v>
      </c>
      <c r="AY302" s="217">
        <v>0</v>
      </c>
      <c r="AZ302" s="217">
        <v>0</v>
      </c>
      <c r="BA302" s="217">
        <v>0</v>
      </c>
      <c r="BB302" s="217" t="s">
        <v>692</v>
      </c>
      <c r="BC302" s="217"/>
      <c r="BD302" s="217"/>
      <c r="BE302" s="212" t="s">
        <v>3026</v>
      </c>
      <c r="BF302" s="217">
        <v>3</v>
      </c>
      <c r="BG302" s="230">
        <v>46240</v>
      </c>
      <c r="BH302" s="212">
        <f t="shared" ref="BH302:BH309" si="112">+L302-BF302</f>
        <v>0</v>
      </c>
      <c r="BI302" s="212" t="s">
        <v>2478</v>
      </c>
      <c r="BJ302" s="217">
        <v>3</v>
      </c>
      <c r="BK302" s="231">
        <v>46240</v>
      </c>
      <c r="BL302" s="226"/>
      <c r="BM302" s="226"/>
      <c r="BN302" s="227"/>
      <c r="BO302" s="226"/>
      <c r="BP302" s="226"/>
      <c r="BQ302" s="226"/>
      <c r="BR302" s="226"/>
      <c r="BS302" s="226"/>
      <c r="BT302" s="227"/>
      <c r="BU302" s="226"/>
      <c r="BV302" s="226"/>
      <c r="BW302" s="226"/>
      <c r="BX302" s="226"/>
      <c r="BY302" s="226"/>
      <c r="BZ302" s="227"/>
      <c r="CA302" s="226"/>
      <c r="CB302" s="226"/>
      <c r="CC302" s="226"/>
      <c r="CD302" s="226"/>
      <c r="CE302" s="226"/>
      <c r="CF302" s="227"/>
      <c r="CG302" s="226"/>
      <c r="CH302" s="226"/>
      <c r="CI302" s="226"/>
      <c r="CJ302" s="212">
        <f t="shared" ref="CJ302:CJ309" si="113">+L302-BJ302</f>
        <v>0</v>
      </c>
    </row>
    <row r="303" spans="1:88" ht="13.5" customHeight="1">
      <c r="A303" s="217">
        <v>297</v>
      </c>
      <c r="B303" s="217" t="s">
        <v>3602</v>
      </c>
      <c r="C303" s="217" t="s">
        <v>3603</v>
      </c>
      <c r="D303" s="218" t="s">
        <v>2487</v>
      </c>
      <c r="E303" s="217" t="s">
        <v>3575</v>
      </c>
      <c r="F303" s="217" t="s">
        <v>3363</v>
      </c>
      <c r="G303" s="218" t="s">
        <v>2486</v>
      </c>
      <c r="H303" s="220">
        <v>3922</v>
      </c>
      <c r="I303" s="217" t="s">
        <v>702</v>
      </c>
      <c r="J303" s="217">
        <v>1</v>
      </c>
      <c r="K303" s="217"/>
      <c r="L303" s="217">
        <v>1</v>
      </c>
      <c r="M303" s="220">
        <v>70</v>
      </c>
      <c r="N303" s="220">
        <v>70</v>
      </c>
      <c r="O303" s="217" t="s">
        <v>674</v>
      </c>
      <c r="P303" s="217" t="s">
        <v>11</v>
      </c>
      <c r="Q303" s="217" t="s">
        <v>786</v>
      </c>
      <c r="R303" s="217"/>
      <c r="S303" s="217"/>
      <c r="T303" s="217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7">
        <f t="shared" ca="1" si="110"/>
        <v>1</v>
      </c>
      <c r="V303" s="217">
        <f t="shared" ca="1" si="111"/>
        <v>0</v>
      </c>
      <c r="W303" s="217"/>
      <c r="X303" s="217"/>
      <c r="Y303" s="217"/>
      <c r="Z303" s="217"/>
      <c r="AA303" s="217"/>
      <c r="AB303" s="221"/>
      <c r="AC303" s="220">
        <v>1.9990000000000001</v>
      </c>
      <c r="AD303" s="217"/>
      <c r="AE303" s="220"/>
      <c r="AF303" s="220"/>
      <c r="AG303" s="223"/>
      <c r="AH303" s="223"/>
      <c r="AI303" s="223"/>
      <c r="AJ303" s="224" t="s">
        <v>677</v>
      </c>
      <c r="AK303" s="223"/>
      <c r="AL303" s="225"/>
      <c r="AM303" s="223"/>
      <c r="AN303" s="223"/>
      <c r="AO303" s="223"/>
      <c r="AP303" s="223"/>
      <c r="AQ303" s="223"/>
      <c r="AR303" s="223"/>
      <c r="AS303" s="223"/>
      <c r="AT303" s="223"/>
      <c r="AU303" s="217">
        <v>0</v>
      </c>
      <c r="AV303" s="217">
        <v>1</v>
      </c>
      <c r="AW303" s="217">
        <v>0</v>
      </c>
      <c r="AX303" s="217">
        <v>0</v>
      </c>
      <c r="AY303" s="217">
        <v>0</v>
      </c>
      <c r="AZ303" s="217">
        <v>0</v>
      </c>
      <c r="BA303" s="217">
        <v>0</v>
      </c>
      <c r="BB303" s="217" t="s">
        <v>692</v>
      </c>
      <c r="BC303" s="217"/>
      <c r="BD303" s="217"/>
      <c r="BE303" s="212" t="s">
        <v>3033</v>
      </c>
      <c r="BF303" s="217">
        <v>1</v>
      </c>
      <c r="BG303" s="230">
        <v>46240</v>
      </c>
      <c r="BH303" s="212">
        <f t="shared" si="112"/>
        <v>0</v>
      </c>
      <c r="BI303" s="212" t="s">
        <v>2488</v>
      </c>
      <c r="BJ303" s="217">
        <v>1</v>
      </c>
      <c r="BK303" s="231">
        <v>46240</v>
      </c>
      <c r="BL303" s="226"/>
      <c r="BM303" s="226"/>
      <c r="BN303" s="227"/>
      <c r="BO303" s="226"/>
      <c r="BP303" s="226"/>
      <c r="BQ303" s="226"/>
      <c r="BR303" s="226"/>
      <c r="BS303" s="226"/>
      <c r="BT303" s="227"/>
      <c r="BU303" s="226"/>
      <c r="BV303" s="226"/>
      <c r="BW303" s="226"/>
      <c r="BX303" s="226"/>
      <c r="BY303" s="226"/>
      <c r="BZ303" s="227"/>
      <c r="CA303" s="226"/>
      <c r="CB303" s="226"/>
      <c r="CC303" s="226"/>
      <c r="CD303" s="226"/>
      <c r="CE303" s="226"/>
      <c r="CF303" s="227"/>
      <c r="CG303" s="226"/>
      <c r="CH303" s="226"/>
      <c r="CI303" s="226"/>
      <c r="CJ303" s="212">
        <f t="shared" si="113"/>
        <v>0</v>
      </c>
    </row>
    <row r="304" spans="1:88" ht="13.5" customHeight="1">
      <c r="A304" s="217">
        <v>298</v>
      </c>
      <c r="B304" s="217" t="s">
        <v>3602</v>
      </c>
      <c r="C304" s="217" t="s">
        <v>3603</v>
      </c>
      <c r="D304" s="218" t="s">
        <v>2487</v>
      </c>
      <c r="E304" s="217" t="s">
        <v>3576</v>
      </c>
      <c r="F304" s="217" t="s">
        <v>3365</v>
      </c>
      <c r="G304" s="218" t="s">
        <v>732</v>
      </c>
      <c r="H304" s="220">
        <v>3921</v>
      </c>
      <c r="I304" s="217" t="s">
        <v>702</v>
      </c>
      <c r="J304" s="217">
        <v>1</v>
      </c>
      <c r="K304" s="217"/>
      <c r="L304" s="217">
        <v>1</v>
      </c>
      <c r="M304" s="220">
        <v>95.8</v>
      </c>
      <c r="N304" s="220">
        <v>95.8</v>
      </c>
      <c r="O304" s="217" t="s">
        <v>674</v>
      </c>
      <c r="P304" s="217" t="s">
        <v>11</v>
      </c>
      <c r="Q304" s="217" t="s">
        <v>786</v>
      </c>
      <c r="R304" s="217"/>
      <c r="S304" s="217"/>
      <c r="T304" s="217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7">
        <f t="shared" ca="1" si="110"/>
        <v>1</v>
      </c>
      <c r="V304" s="217">
        <f t="shared" ca="1" si="111"/>
        <v>0</v>
      </c>
      <c r="W304" s="217"/>
      <c r="X304" s="217"/>
      <c r="Y304" s="217"/>
      <c r="Z304" s="217"/>
      <c r="AA304" s="217"/>
      <c r="AB304" s="221"/>
      <c r="AC304" s="220">
        <v>2.738</v>
      </c>
      <c r="AD304" s="217"/>
      <c r="AE304" s="220"/>
      <c r="AF304" s="220"/>
      <c r="AG304" s="223"/>
      <c r="AH304" s="223"/>
      <c r="AI304" s="223"/>
      <c r="AJ304" s="224" t="s">
        <v>677</v>
      </c>
      <c r="AK304" s="223"/>
      <c r="AL304" s="225"/>
      <c r="AM304" s="223"/>
      <c r="AN304" s="223"/>
      <c r="AO304" s="223"/>
      <c r="AP304" s="223"/>
      <c r="AQ304" s="223"/>
      <c r="AR304" s="223"/>
      <c r="AS304" s="223"/>
      <c r="AT304" s="223"/>
      <c r="AU304" s="217">
        <v>0</v>
      </c>
      <c r="AV304" s="217">
        <v>1</v>
      </c>
      <c r="AW304" s="217">
        <v>0</v>
      </c>
      <c r="AX304" s="217">
        <v>0</v>
      </c>
      <c r="AY304" s="217">
        <v>0</v>
      </c>
      <c r="AZ304" s="217">
        <v>0</v>
      </c>
      <c r="BA304" s="217">
        <v>0</v>
      </c>
      <c r="BB304" s="217" t="s">
        <v>692</v>
      </c>
      <c r="BC304" s="217"/>
      <c r="BD304" s="217"/>
      <c r="BE304" s="212" t="s">
        <v>3037</v>
      </c>
      <c r="BF304" s="217">
        <v>1</v>
      </c>
      <c r="BG304" s="230">
        <v>46240</v>
      </c>
      <c r="BH304" s="212">
        <f t="shared" si="112"/>
        <v>0</v>
      </c>
      <c r="BI304" s="212" t="s">
        <v>2493</v>
      </c>
      <c r="BJ304" s="217">
        <v>1</v>
      </c>
      <c r="BK304" s="231">
        <v>46240</v>
      </c>
      <c r="BL304" s="226"/>
      <c r="BM304" s="226"/>
      <c r="BN304" s="227"/>
      <c r="BO304" s="226"/>
      <c r="BP304" s="226"/>
      <c r="BQ304" s="226"/>
      <c r="BR304" s="226"/>
      <c r="BS304" s="226"/>
      <c r="BT304" s="227"/>
      <c r="BU304" s="226"/>
      <c r="BV304" s="226"/>
      <c r="BW304" s="226"/>
      <c r="BX304" s="226"/>
      <c r="BY304" s="226"/>
      <c r="BZ304" s="227"/>
      <c r="CA304" s="226"/>
      <c r="CB304" s="226"/>
      <c r="CC304" s="226"/>
      <c r="CD304" s="226"/>
      <c r="CE304" s="226"/>
      <c r="CF304" s="227"/>
      <c r="CG304" s="226"/>
      <c r="CH304" s="226"/>
      <c r="CI304" s="226"/>
      <c r="CJ304" s="212">
        <f t="shared" si="113"/>
        <v>0</v>
      </c>
    </row>
    <row r="305" spans="1:88" ht="13.5" customHeight="1">
      <c r="A305" s="217">
        <v>299</v>
      </c>
      <c r="B305" s="217" t="s">
        <v>3602</v>
      </c>
      <c r="C305" s="217" t="s">
        <v>3603</v>
      </c>
      <c r="D305" s="218" t="s">
        <v>2819</v>
      </c>
      <c r="E305" s="217" t="s">
        <v>736</v>
      </c>
      <c r="F305" s="217" t="s">
        <v>3366</v>
      </c>
      <c r="G305" s="218" t="s">
        <v>2818</v>
      </c>
      <c r="H305" s="220">
        <v>242</v>
      </c>
      <c r="I305" s="217" t="s">
        <v>738</v>
      </c>
      <c r="J305" s="217">
        <v>1</v>
      </c>
      <c r="K305" s="217"/>
      <c r="L305" s="217">
        <v>1</v>
      </c>
      <c r="M305" s="220">
        <v>6.7</v>
      </c>
      <c r="N305" s="220">
        <v>6.7</v>
      </c>
      <c r="O305" s="217" t="s">
        <v>674</v>
      </c>
      <c r="P305" s="217" t="s">
        <v>11</v>
      </c>
      <c r="Q305" s="217" t="s">
        <v>703</v>
      </c>
      <c r="R305" s="217"/>
      <c r="S305" s="217"/>
      <c r="T305" s="217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217">
        <f t="shared" ca="1" si="110"/>
        <v>0</v>
      </c>
      <c r="V305" s="217">
        <f t="shared" ca="1" si="111"/>
        <v>1</v>
      </c>
      <c r="W305" s="217"/>
      <c r="X305" s="217"/>
      <c r="Y305" s="217"/>
      <c r="Z305" s="217"/>
      <c r="AA305" s="217"/>
      <c r="AB305" s="221"/>
      <c r="AC305" s="220">
        <v>0.13100000000000001</v>
      </c>
      <c r="AD305" s="217"/>
      <c r="AE305" s="220"/>
      <c r="AF305" s="220"/>
      <c r="AG305" s="223"/>
      <c r="AH305" s="223"/>
      <c r="AI305" s="223"/>
      <c r="AJ305" s="224" t="s">
        <v>677</v>
      </c>
      <c r="AK305" s="223"/>
      <c r="AL305" s="225"/>
      <c r="AM305" s="223"/>
      <c r="AN305" s="223"/>
      <c r="AO305" s="223"/>
      <c r="AP305" s="223"/>
      <c r="AQ305" s="223"/>
      <c r="AR305" s="223"/>
      <c r="AS305" s="223"/>
      <c r="AT305" s="223"/>
      <c r="AU305" s="217">
        <v>0</v>
      </c>
      <c r="AV305" s="217">
        <v>0</v>
      </c>
      <c r="AW305" s="217">
        <v>0</v>
      </c>
      <c r="AX305" s="217">
        <v>0</v>
      </c>
      <c r="AY305" s="217">
        <v>0</v>
      </c>
      <c r="AZ305" s="217">
        <v>0</v>
      </c>
      <c r="BA305" s="217">
        <v>0</v>
      </c>
      <c r="BB305" s="217" t="s">
        <v>692</v>
      </c>
      <c r="BC305" s="217"/>
      <c r="BD305" s="217"/>
      <c r="BE305" s="212" t="s">
        <v>3289</v>
      </c>
      <c r="BF305" s="217">
        <v>1</v>
      </c>
      <c r="BG305" s="230">
        <v>46240</v>
      </c>
      <c r="BH305" s="212">
        <f t="shared" si="112"/>
        <v>0</v>
      </c>
      <c r="BI305" s="212" t="s">
        <v>2820</v>
      </c>
      <c r="BJ305" s="217">
        <v>1</v>
      </c>
      <c r="BK305" s="231">
        <v>46240</v>
      </c>
      <c r="BL305" s="226"/>
      <c r="BM305" s="226"/>
      <c r="BN305" s="227"/>
      <c r="BO305" s="226"/>
      <c r="BP305" s="226"/>
      <c r="BQ305" s="226"/>
      <c r="BR305" s="226"/>
      <c r="BS305" s="226"/>
      <c r="BT305" s="227"/>
      <c r="BU305" s="226"/>
      <c r="BV305" s="226"/>
      <c r="BW305" s="226"/>
      <c r="BX305" s="226"/>
      <c r="BY305" s="226"/>
      <c r="BZ305" s="227"/>
      <c r="CA305" s="226"/>
      <c r="CB305" s="226"/>
      <c r="CC305" s="226"/>
      <c r="CD305" s="226"/>
      <c r="CE305" s="226"/>
      <c r="CF305" s="227"/>
      <c r="CG305" s="226"/>
      <c r="CH305" s="226"/>
      <c r="CI305" s="226"/>
      <c r="CJ305" s="212">
        <f t="shared" si="113"/>
        <v>0</v>
      </c>
    </row>
    <row r="306" spans="1:88" ht="13.5" customHeight="1">
      <c r="A306" s="217">
        <v>300</v>
      </c>
      <c r="B306" s="217" t="s">
        <v>3602</v>
      </c>
      <c r="C306" s="217" t="s">
        <v>3603</v>
      </c>
      <c r="D306" s="218" t="s">
        <v>2819</v>
      </c>
      <c r="E306" s="217" t="s">
        <v>741</v>
      </c>
      <c r="F306" s="217" t="s">
        <v>3367</v>
      </c>
      <c r="G306" s="248" t="s">
        <v>2818</v>
      </c>
      <c r="H306" s="220">
        <v>242</v>
      </c>
      <c r="I306" s="217" t="s">
        <v>738</v>
      </c>
      <c r="J306" s="217">
        <v>2</v>
      </c>
      <c r="K306" s="217"/>
      <c r="L306" s="217">
        <v>2</v>
      </c>
      <c r="M306" s="220">
        <v>6.7</v>
      </c>
      <c r="N306" s="220">
        <v>13.5</v>
      </c>
      <c r="O306" s="217" t="s">
        <v>674</v>
      </c>
      <c r="P306" s="217" t="s">
        <v>11</v>
      </c>
      <c r="Q306" s="217" t="s">
        <v>703</v>
      </c>
      <c r="R306" s="217"/>
      <c r="S306" s="217"/>
      <c r="T306" s="217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17">
        <f t="shared" ca="1" si="110"/>
        <v>0</v>
      </c>
      <c r="V306" s="217">
        <f t="shared" ca="1" si="111"/>
        <v>1</v>
      </c>
      <c r="W306" s="217"/>
      <c r="X306" s="217"/>
      <c r="Y306" s="217"/>
      <c r="Z306" s="217"/>
      <c r="AA306" s="217"/>
      <c r="AB306" s="221"/>
      <c r="AC306" s="220">
        <v>0.26200000000000001</v>
      </c>
      <c r="AD306" s="217"/>
      <c r="AE306" s="220"/>
      <c r="AF306" s="220"/>
      <c r="AG306" s="223"/>
      <c r="AH306" s="223"/>
      <c r="AI306" s="223"/>
      <c r="AJ306" s="224" t="s">
        <v>677</v>
      </c>
      <c r="AK306" s="223"/>
      <c r="AL306" s="225"/>
      <c r="AM306" s="223"/>
      <c r="AN306" s="223"/>
      <c r="AO306" s="223"/>
      <c r="AP306" s="223"/>
      <c r="AQ306" s="223"/>
      <c r="AR306" s="223"/>
      <c r="AS306" s="223"/>
      <c r="AT306" s="223"/>
      <c r="AU306" s="217">
        <v>0</v>
      </c>
      <c r="AV306" s="217">
        <v>0</v>
      </c>
      <c r="AW306" s="217">
        <v>0</v>
      </c>
      <c r="AX306" s="217">
        <v>0</v>
      </c>
      <c r="AY306" s="217">
        <v>0</v>
      </c>
      <c r="AZ306" s="217">
        <v>0</v>
      </c>
      <c r="BA306" s="217">
        <v>0</v>
      </c>
      <c r="BB306" s="217" t="s">
        <v>692</v>
      </c>
      <c r="BC306" s="217"/>
      <c r="BD306" s="217"/>
      <c r="BE306" s="212" t="s">
        <v>3289</v>
      </c>
      <c r="BF306" s="217">
        <v>2</v>
      </c>
      <c r="BG306" s="230">
        <v>46240</v>
      </c>
      <c r="BH306" s="212">
        <f t="shared" si="112"/>
        <v>0</v>
      </c>
      <c r="BI306" s="212" t="s">
        <v>2820</v>
      </c>
      <c r="BJ306" s="217">
        <v>2</v>
      </c>
      <c r="BK306" s="231">
        <v>46240</v>
      </c>
      <c r="BL306" s="226"/>
      <c r="BM306" s="226"/>
      <c r="BN306" s="227"/>
      <c r="BO306" s="226"/>
      <c r="BP306" s="226"/>
      <c r="BQ306" s="226"/>
      <c r="BR306" s="226"/>
      <c r="BS306" s="226"/>
      <c r="BT306" s="227"/>
      <c r="BU306" s="226"/>
      <c r="BV306" s="226"/>
      <c r="BW306" s="226"/>
      <c r="BX306" s="226"/>
      <c r="BY306" s="226"/>
      <c r="BZ306" s="227"/>
      <c r="CA306" s="226"/>
      <c r="CB306" s="226"/>
      <c r="CC306" s="226"/>
      <c r="CD306" s="226"/>
      <c r="CE306" s="226"/>
      <c r="CF306" s="227"/>
      <c r="CG306" s="226"/>
      <c r="CH306" s="226"/>
      <c r="CI306" s="226"/>
      <c r="CJ306" s="212">
        <f t="shared" si="113"/>
        <v>0</v>
      </c>
    </row>
    <row r="307" spans="1:88" ht="13.5" customHeight="1">
      <c r="A307" s="217">
        <v>301</v>
      </c>
      <c r="B307" s="217" t="s">
        <v>3602</v>
      </c>
      <c r="C307" s="217" t="s">
        <v>3603</v>
      </c>
      <c r="D307" s="218" t="s">
        <v>781</v>
      </c>
      <c r="E307" s="217" t="s">
        <v>948</v>
      </c>
      <c r="F307" s="217" t="s">
        <v>3368</v>
      </c>
      <c r="G307" s="218" t="s">
        <v>2490</v>
      </c>
      <c r="H307" s="220">
        <v>211</v>
      </c>
      <c r="I307" s="217" t="s">
        <v>702</v>
      </c>
      <c r="J307" s="217">
        <v>1</v>
      </c>
      <c r="K307" s="217"/>
      <c r="L307" s="217">
        <v>1</v>
      </c>
      <c r="M307" s="220">
        <v>1.9</v>
      </c>
      <c r="N307" s="220">
        <v>1.9</v>
      </c>
      <c r="O307" s="217" t="s">
        <v>674</v>
      </c>
      <c r="P307" s="217" t="s">
        <v>13</v>
      </c>
      <c r="Q307" s="217" t="s">
        <v>703</v>
      </c>
      <c r="R307" s="217"/>
      <c r="S307" s="217"/>
      <c r="T307" s="217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7">
        <f t="shared" ca="1" si="110"/>
        <v>0</v>
      </c>
      <c r="V307" s="217">
        <f t="shared" ca="1" si="111"/>
        <v>1</v>
      </c>
      <c r="W307" s="217"/>
      <c r="X307" s="217"/>
      <c r="Y307" s="217"/>
      <c r="Z307" s="217"/>
      <c r="AA307" s="217"/>
      <c r="AB307" s="221"/>
      <c r="AC307" s="220">
        <v>5.2999999999999999E-2</v>
      </c>
      <c r="AD307" s="217"/>
      <c r="AE307" s="220"/>
      <c r="AF307" s="220"/>
      <c r="AG307" s="223"/>
      <c r="AH307" s="223"/>
      <c r="AI307" s="223"/>
      <c r="AJ307" s="224" t="s">
        <v>677</v>
      </c>
      <c r="AK307" s="223"/>
      <c r="AL307" s="225"/>
      <c r="AM307" s="223"/>
      <c r="AN307" s="223"/>
      <c r="AO307" s="223"/>
      <c r="AP307" s="223"/>
      <c r="AQ307" s="223"/>
      <c r="AR307" s="223"/>
      <c r="AS307" s="223"/>
      <c r="AT307" s="223"/>
      <c r="AU307" s="217">
        <v>1</v>
      </c>
      <c r="AV307" s="217">
        <v>0</v>
      </c>
      <c r="AW307" s="217">
        <v>0</v>
      </c>
      <c r="AX307" s="217">
        <v>0</v>
      </c>
      <c r="AY307" s="217">
        <v>0</v>
      </c>
      <c r="AZ307" s="217">
        <v>0</v>
      </c>
      <c r="BA307" s="217">
        <v>0</v>
      </c>
      <c r="BB307" s="217" t="s">
        <v>692</v>
      </c>
      <c r="BC307" s="217"/>
      <c r="BD307" s="217"/>
      <c r="BE307" s="212" t="s">
        <v>3035</v>
      </c>
      <c r="BF307" s="217">
        <v>1</v>
      </c>
      <c r="BG307" s="230">
        <v>46240</v>
      </c>
      <c r="BH307" s="212">
        <f t="shared" si="112"/>
        <v>0</v>
      </c>
      <c r="BI307" s="212" t="s">
        <v>2491</v>
      </c>
      <c r="BJ307" s="217">
        <v>1</v>
      </c>
      <c r="BK307" s="231">
        <v>46240</v>
      </c>
      <c r="BL307" s="226"/>
      <c r="BM307" s="226"/>
      <c r="BN307" s="227"/>
      <c r="BO307" s="226"/>
      <c r="BP307" s="226"/>
      <c r="BQ307" s="226"/>
      <c r="BR307" s="226"/>
      <c r="BS307" s="226"/>
      <c r="BT307" s="227"/>
      <c r="BU307" s="226"/>
      <c r="BV307" s="226"/>
      <c r="BW307" s="226"/>
      <c r="BX307" s="226"/>
      <c r="BY307" s="226"/>
      <c r="BZ307" s="227"/>
      <c r="CA307" s="226"/>
      <c r="CB307" s="226"/>
      <c r="CC307" s="226"/>
      <c r="CD307" s="226"/>
      <c r="CE307" s="226"/>
      <c r="CF307" s="227"/>
      <c r="CG307" s="226"/>
      <c r="CH307" s="226"/>
      <c r="CI307" s="226"/>
      <c r="CJ307" s="212">
        <f t="shared" si="113"/>
        <v>0</v>
      </c>
    </row>
    <row r="308" spans="1:88" ht="13.5" customHeight="1">
      <c r="A308" s="217">
        <v>302</v>
      </c>
      <c r="B308" s="217" t="s">
        <v>3602</v>
      </c>
      <c r="C308" s="217" t="s">
        <v>3603</v>
      </c>
      <c r="D308" s="218" t="s">
        <v>781</v>
      </c>
      <c r="E308" s="217" t="s">
        <v>1124</v>
      </c>
      <c r="F308" s="217" t="s">
        <v>3369</v>
      </c>
      <c r="G308" s="218" t="s">
        <v>2495</v>
      </c>
      <c r="H308" s="220">
        <v>184</v>
      </c>
      <c r="I308" s="217" t="s">
        <v>702</v>
      </c>
      <c r="J308" s="217">
        <v>1</v>
      </c>
      <c r="K308" s="217"/>
      <c r="L308" s="217">
        <v>1</v>
      </c>
      <c r="M308" s="220">
        <v>2.1</v>
      </c>
      <c r="N308" s="220">
        <v>2.1</v>
      </c>
      <c r="O308" s="217" t="s">
        <v>674</v>
      </c>
      <c r="P308" s="217" t="s">
        <v>13</v>
      </c>
      <c r="Q308" s="217" t="s">
        <v>703</v>
      </c>
      <c r="R308" s="217"/>
      <c r="S308" s="217"/>
      <c r="T308" s="217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7">
        <f t="shared" ca="1" si="110"/>
        <v>0</v>
      </c>
      <c r="V308" s="217">
        <f t="shared" ca="1" si="111"/>
        <v>1</v>
      </c>
      <c r="W308" s="217"/>
      <c r="X308" s="217"/>
      <c r="Y308" s="217"/>
      <c r="Z308" s="217"/>
      <c r="AA308" s="217"/>
      <c r="AB308" s="221"/>
      <c r="AC308" s="220">
        <v>5.8999999999999997E-2</v>
      </c>
      <c r="AD308" s="217"/>
      <c r="AE308" s="220"/>
      <c r="AF308" s="220"/>
      <c r="AG308" s="223"/>
      <c r="AH308" s="223"/>
      <c r="AI308" s="223"/>
      <c r="AJ308" s="224" t="s">
        <v>677</v>
      </c>
      <c r="AK308" s="223"/>
      <c r="AL308" s="225"/>
      <c r="AM308" s="223"/>
      <c r="AN308" s="223"/>
      <c r="AO308" s="223"/>
      <c r="AP308" s="223"/>
      <c r="AQ308" s="223"/>
      <c r="AR308" s="223"/>
      <c r="AS308" s="223"/>
      <c r="AT308" s="223"/>
      <c r="AU308" s="217">
        <v>1</v>
      </c>
      <c r="AV308" s="217">
        <v>0</v>
      </c>
      <c r="AW308" s="217">
        <v>0</v>
      </c>
      <c r="AX308" s="217">
        <v>0</v>
      </c>
      <c r="AY308" s="217">
        <v>0</v>
      </c>
      <c r="AZ308" s="217">
        <v>0</v>
      </c>
      <c r="BA308" s="217">
        <v>0</v>
      </c>
      <c r="BB308" s="217" t="s">
        <v>692</v>
      </c>
      <c r="BC308" s="217"/>
      <c r="BD308" s="217"/>
      <c r="BE308" s="212" t="s">
        <v>3035</v>
      </c>
      <c r="BF308" s="217">
        <v>1</v>
      </c>
      <c r="BG308" s="230">
        <v>46240</v>
      </c>
      <c r="BH308" s="212">
        <f t="shared" si="112"/>
        <v>0</v>
      </c>
      <c r="BI308" s="212" t="s">
        <v>2491</v>
      </c>
      <c r="BJ308" s="217">
        <v>1</v>
      </c>
      <c r="BK308" s="231">
        <v>46240</v>
      </c>
      <c r="BL308" s="226"/>
      <c r="BM308" s="226"/>
      <c r="BN308" s="227"/>
      <c r="BO308" s="226"/>
      <c r="BP308" s="226"/>
      <c r="BQ308" s="226"/>
      <c r="BR308" s="226"/>
      <c r="BS308" s="226"/>
      <c r="BT308" s="227"/>
      <c r="BU308" s="226"/>
      <c r="BV308" s="226"/>
      <c r="BW308" s="226"/>
      <c r="BX308" s="226"/>
      <c r="BY308" s="226"/>
      <c r="BZ308" s="227"/>
      <c r="CA308" s="226"/>
      <c r="CB308" s="226"/>
      <c r="CC308" s="226"/>
      <c r="CD308" s="226"/>
      <c r="CE308" s="226"/>
      <c r="CF308" s="227"/>
      <c r="CG308" s="226"/>
      <c r="CH308" s="226"/>
      <c r="CI308" s="226"/>
      <c r="CJ308" s="212">
        <f t="shared" si="113"/>
        <v>0</v>
      </c>
    </row>
    <row r="309" spans="1:88" ht="13.5" customHeight="1">
      <c r="A309" s="217">
        <v>303</v>
      </c>
      <c r="B309" s="217" t="s">
        <v>3602</v>
      </c>
      <c r="C309" s="217" t="s">
        <v>3603</v>
      </c>
      <c r="D309" s="218" t="s">
        <v>2579</v>
      </c>
      <c r="E309" s="217" t="s">
        <v>789</v>
      </c>
      <c r="F309" s="217" t="s">
        <v>3370</v>
      </c>
      <c r="G309" s="218" t="s">
        <v>2578</v>
      </c>
      <c r="H309" s="220">
        <v>673</v>
      </c>
      <c r="I309" s="217" t="s">
        <v>702</v>
      </c>
      <c r="J309" s="217">
        <v>1</v>
      </c>
      <c r="K309" s="217"/>
      <c r="L309" s="217">
        <v>1</v>
      </c>
      <c r="M309" s="220">
        <v>76.2</v>
      </c>
      <c r="N309" s="220">
        <v>76.2</v>
      </c>
      <c r="O309" s="217" t="s">
        <v>674</v>
      </c>
      <c r="P309" s="217" t="s">
        <v>13</v>
      </c>
      <c r="Q309" s="217" t="s">
        <v>786</v>
      </c>
      <c r="R309" s="217"/>
      <c r="S309" s="217"/>
      <c r="T309" s="217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217">
        <f t="shared" ca="1" si="110"/>
        <v>0</v>
      </c>
      <c r="V309" s="217">
        <f t="shared" ca="1" si="111"/>
        <v>1</v>
      </c>
      <c r="W309" s="217"/>
      <c r="X309" s="217"/>
      <c r="Y309" s="217"/>
      <c r="Z309" s="217"/>
      <c r="AA309" s="217"/>
      <c r="AB309" s="221"/>
      <c r="AC309" s="220">
        <v>0.48</v>
      </c>
      <c r="AD309" s="217"/>
      <c r="AE309" s="220"/>
      <c r="AF309" s="220"/>
      <c r="AG309" s="223"/>
      <c r="AH309" s="223"/>
      <c r="AI309" s="223"/>
      <c r="AJ309" s="224" t="s">
        <v>677</v>
      </c>
      <c r="AK309" s="223"/>
      <c r="AL309" s="225"/>
      <c r="AM309" s="223"/>
      <c r="AN309" s="223"/>
      <c r="AO309" s="223"/>
      <c r="AP309" s="223"/>
      <c r="AQ309" s="223"/>
      <c r="AR309" s="223"/>
      <c r="AS309" s="223"/>
      <c r="AT309" s="223"/>
      <c r="AU309" s="217">
        <v>1</v>
      </c>
      <c r="AV309" s="217">
        <v>0</v>
      </c>
      <c r="AW309" s="217">
        <v>0</v>
      </c>
      <c r="AX309" s="217">
        <v>0</v>
      </c>
      <c r="AY309" s="217">
        <v>1</v>
      </c>
      <c r="AZ309" s="217">
        <v>0</v>
      </c>
      <c r="BA309" s="217">
        <v>0</v>
      </c>
      <c r="BB309" s="217" t="s">
        <v>692</v>
      </c>
      <c r="BC309" s="217"/>
      <c r="BD309" s="217"/>
      <c r="BE309" s="232" t="s">
        <v>3102</v>
      </c>
      <c r="BF309" s="232">
        <v>1</v>
      </c>
      <c r="BG309" s="233">
        <v>46240</v>
      </c>
      <c r="BH309" s="212">
        <f t="shared" si="112"/>
        <v>0</v>
      </c>
      <c r="BI309" s="232" t="s">
        <v>2580</v>
      </c>
      <c r="BJ309" s="232">
        <v>1</v>
      </c>
      <c r="BK309" s="234">
        <v>46240</v>
      </c>
      <c r="BL309" s="226"/>
      <c r="BM309" s="226"/>
      <c r="BN309" s="227"/>
      <c r="BO309" s="226"/>
      <c r="BP309" s="226"/>
      <c r="BQ309" s="226"/>
      <c r="BR309" s="226"/>
      <c r="BS309" s="226"/>
      <c r="BT309" s="227"/>
      <c r="BU309" s="226"/>
      <c r="BV309" s="226"/>
      <c r="BW309" s="226"/>
      <c r="BX309" s="226"/>
      <c r="BY309" s="226"/>
      <c r="BZ309" s="227"/>
      <c r="CA309" s="226"/>
      <c r="CB309" s="226"/>
      <c r="CC309" s="226"/>
      <c r="CD309" s="226"/>
      <c r="CE309" s="226"/>
      <c r="CF309" s="227"/>
      <c r="CG309" s="226"/>
      <c r="CH309" s="226"/>
      <c r="CI309" s="226"/>
      <c r="CJ309" s="212">
        <f t="shared" si="113"/>
        <v>0</v>
      </c>
    </row>
    <row r="310" spans="1:88" ht="13.5" customHeight="1">
      <c r="A310" s="217">
        <v>304</v>
      </c>
      <c r="B310" s="217" t="s">
        <v>3602</v>
      </c>
      <c r="C310" s="217" t="s">
        <v>3603</v>
      </c>
      <c r="D310" s="218" t="s">
        <v>2828</v>
      </c>
      <c r="E310" s="217" t="s">
        <v>995</v>
      </c>
      <c r="F310" s="217" t="s">
        <v>3371</v>
      </c>
      <c r="G310" s="218" t="s">
        <v>2827</v>
      </c>
      <c r="H310" s="220">
        <v>279</v>
      </c>
      <c r="I310" s="217" t="s">
        <v>812</v>
      </c>
      <c r="J310" s="217">
        <v>1</v>
      </c>
      <c r="K310" s="217"/>
      <c r="L310" s="217">
        <v>1</v>
      </c>
      <c r="M310" s="220">
        <v>11.6</v>
      </c>
      <c r="N310" s="220">
        <v>11.6</v>
      </c>
      <c r="O310" s="217" t="s">
        <v>674</v>
      </c>
      <c r="P310" s="217" t="s">
        <v>14</v>
      </c>
      <c r="Q310" s="217" t="s">
        <v>682</v>
      </c>
      <c r="R310" s="217"/>
      <c r="S310" s="217"/>
      <c r="T310" s="217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7">
        <f t="shared" ca="1" si="110"/>
        <v>1</v>
      </c>
      <c r="V310" s="217">
        <f t="shared" ca="1" si="111"/>
        <v>0</v>
      </c>
      <c r="W310" s="217"/>
      <c r="X310" s="217"/>
      <c r="Y310" s="217"/>
      <c r="Z310" s="217"/>
      <c r="AA310" s="217"/>
      <c r="AB310" s="221"/>
      <c r="AC310" s="220">
        <v>0.14499999999999999</v>
      </c>
      <c r="AD310" s="217"/>
      <c r="AE310" s="220"/>
      <c r="AF310" s="220"/>
      <c r="AG310" s="223"/>
      <c r="AH310" s="223"/>
      <c r="AI310" s="223"/>
      <c r="AJ310" s="224"/>
      <c r="AK310" s="223"/>
      <c r="AL310" s="225"/>
      <c r="AM310" s="223"/>
      <c r="AN310" s="223"/>
      <c r="AO310" s="223"/>
      <c r="AP310" s="223"/>
      <c r="AQ310" s="223"/>
      <c r="AR310" s="223"/>
      <c r="AS310" s="223"/>
      <c r="AT310" s="223"/>
      <c r="AU310" s="217">
        <v>1</v>
      </c>
      <c r="AV310" s="217">
        <v>0</v>
      </c>
      <c r="AW310" s="217">
        <v>0</v>
      </c>
      <c r="AX310" s="217">
        <v>0</v>
      </c>
      <c r="AY310" s="217">
        <v>0</v>
      </c>
      <c r="AZ310" s="217">
        <v>1</v>
      </c>
      <c r="BA310" s="217">
        <v>0</v>
      </c>
      <c r="BB310" s="217" t="s">
        <v>14</v>
      </c>
      <c r="BC310" s="217"/>
      <c r="BD310" s="217"/>
      <c r="BE310" s="226"/>
      <c r="BF310" s="226"/>
      <c r="BG310" s="227"/>
      <c r="BH310" s="228"/>
      <c r="BI310" s="226"/>
      <c r="BJ310" s="226"/>
      <c r="BK310" s="226"/>
      <c r="BL310" s="226"/>
      <c r="BM310" s="226"/>
      <c r="BN310" s="227"/>
      <c r="BO310" s="226"/>
      <c r="BP310" s="226"/>
      <c r="BQ310" s="226"/>
      <c r="BR310" s="226"/>
      <c r="BS310" s="226"/>
      <c r="BT310" s="227"/>
      <c r="BU310" s="226"/>
      <c r="BV310" s="226"/>
      <c r="BW310" s="226"/>
      <c r="BX310" s="226"/>
      <c r="BY310" s="226"/>
      <c r="BZ310" s="227"/>
      <c r="CA310" s="226"/>
      <c r="CB310" s="226"/>
      <c r="CC310" s="226"/>
      <c r="CD310" s="226"/>
      <c r="CE310" s="226"/>
      <c r="CF310" s="227"/>
      <c r="CG310" s="226"/>
      <c r="CH310" s="226"/>
      <c r="CI310" s="226"/>
      <c r="CJ310" s="228"/>
    </row>
    <row r="311" spans="1:88" ht="13.5" customHeight="1">
      <c r="A311" s="217">
        <v>305</v>
      </c>
      <c r="B311" s="217" t="s">
        <v>3602</v>
      </c>
      <c r="C311" s="217" t="s">
        <v>3603</v>
      </c>
      <c r="D311" s="218" t="s">
        <v>2830</v>
      </c>
      <c r="E311" s="217" t="s">
        <v>997</v>
      </c>
      <c r="F311" s="217" t="s">
        <v>3372</v>
      </c>
      <c r="G311" s="218" t="s">
        <v>2827</v>
      </c>
      <c r="H311" s="220">
        <v>279</v>
      </c>
      <c r="I311" s="217" t="s">
        <v>812</v>
      </c>
      <c r="J311" s="217">
        <v>1</v>
      </c>
      <c r="K311" s="217"/>
      <c r="L311" s="217">
        <v>1</v>
      </c>
      <c r="M311" s="220">
        <v>8.5</v>
      </c>
      <c r="N311" s="220">
        <v>8.5</v>
      </c>
      <c r="O311" s="217" t="s">
        <v>674</v>
      </c>
      <c r="P311" s="217" t="s">
        <v>14</v>
      </c>
      <c r="Q311" s="217" t="s">
        <v>682</v>
      </c>
      <c r="R311" s="217"/>
      <c r="S311" s="217"/>
      <c r="T311" s="217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7">
        <f t="shared" ca="1" si="110"/>
        <v>1</v>
      </c>
      <c r="V311" s="217">
        <f t="shared" ca="1" si="111"/>
        <v>0</v>
      </c>
      <c r="W311" s="217"/>
      <c r="X311" s="217"/>
      <c r="Y311" s="217"/>
      <c r="Z311" s="217"/>
      <c r="AA311" s="217"/>
      <c r="AB311" s="221"/>
      <c r="AC311" s="220">
        <v>0.129</v>
      </c>
      <c r="AD311" s="217"/>
      <c r="AE311" s="220"/>
      <c r="AF311" s="220"/>
      <c r="AG311" s="223"/>
      <c r="AH311" s="223"/>
      <c r="AI311" s="223"/>
      <c r="AJ311" s="224"/>
      <c r="AK311" s="223"/>
      <c r="AL311" s="225"/>
      <c r="AM311" s="223"/>
      <c r="AN311" s="223"/>
      <c r="AO311" s="223"/>
      <c r="AP311" s="223"/>
      <c r="AQ311" s="223"/>
      <c r="AR311" s="223"/>
      <c r="AS311" s="223"/>
      <c r="AT311" s="223"/>
      <c r="AU311" s="217">
        <v>1</v>
      </c>
      <c r="AV311" s="217">
        <v>0</v>
      </c>
      <c r="AW311" s="217">
        <v>0</v>
      </c>
      <c r="AX311" s="217">
        <v>0</v>
      </c>
      <c r="AY311" s="217">
        <v>0</v>
      </c>
      <c r="AZ311" s="217">
        <v>1</v>
      </c>
      <c r="BA311" s="217">
        <v>0</v>
      </c>
      <c r="BB311" s="217" t="s">
        <v>14</v>
      </c>
      <c r="BC311" s="217"/>
      <c r="BD311" s="217"/>
      <c r="BE311" s="226"/>
      <c r="BF311" s="226"/>
      <c r="BG311" s="227"/>
      <c r="BH311" s="228"/>
      <c r="BI311" s="226"/>
      <c r="BJ311" s="226"/>
      <c r="BK311" s="226"/>
      <c r="BL311" s="226"/>
      <c r="BM311" s="226"/>
      <c r="BN311" s="227"/>
      <c r="BO311" s="226"/>
      <c r="BP311" s="226"/>
      <c r="BQ311" s="226"/>
      <c r="BR311" s="226"/>
      <c r="BS311" s="226"/>
      <c r="BT311" s="227"/>
      <c r="BU311" s="226"/>
      <c r="BV311" s="226"/>
      <c r="BW311" s="226"/>
      <c r="BX311" s="226"/>
      <c r="BY311" s="226"/>
      <c r="BZ311" s="227"/>
      <c r="CA311" s="226"/>
      <c r="CB311" s="226"/>
      <c r="CC311" s="226"/>
      <c r="CD311" s="226"/>
      <c r="CE311" s="226"/>
      <c r="CF311" s="227"/>
      <c r="CG311" s="226"/>
      <c r="CH311" s="226"/>
      <c r="CI311" s="226"/>
      <c r="CJ311" s="228"/>
    </row>
    <row r="312" spans="1:88" ht="13.5" customHeight="1">
      <c r="A312" s="217">
        <v>306</v>
      </c>
      <c r="B312" s="217" t="s">
        <v>3602</v>
      </c>
      <c r="C312" s="217" t="s">
        <v>3603</v>
      </c>
      <c r="D312" s="218" t="s">
        <v>2833</v>
      </c>
      <c r="E312" s="217" t="s">
        <v>927</v>
      </c>
      <c r="F312" s="217" t="s">
        <v>3373</v>
      </c>
      <c r="G312" s="218" t="s">
        <v>2832</v>
      </c>
      <c r="H312" s="220">
        <v>3</v>
      </c>
      <c r="I312" s="217" t="s">
        <v>820</v>
      </c>
      <c r="J312" s="217">
        <v>1</v>
      </c>
      <c r="K312" s="217"/>
      <c r="L312" s="217">
        <v>1</v>
      </c>
      <c r="M312" s="220">
        <v>0</v>
      </c>
      <c r="N312" s="220">
        <v>0</v>
      </c>
      <c r="O312" s="217" t="s">
        <v>674</v>
      </c>
      <c r="P312" s="217" t="s">
        <v>14</v>
      </c>
      <c r="Q312" s="217" t="s">
        <v>682</v>
      </c>
      <c r="R312" s="217"/>
      <c r="S312" s="217"/>
      <c r="T312" s="217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7">
        <f t="shared" ca="1" si="110"/>
        <v>1</v>
      </c>
      <c r="V312" s="217">
        <f t="shared" ca="1" si="111"/>
        <v>0</v>
      </c>
      <c r="W312" s="217"/>
      <c r="X312" s="217"/>
      <c r="Y312" s="217"/>
      <c r="Z312" s="217"/>
      <c r="AA312" s="217"/>
      <c r="AB312" s="221"/>
      <c r="AC312" s="220">
        <v>1.7000000000000001E-2</v>
      </c>
      <c r="AD312" s="217"/>
      <c r="AE312" s="220"/>
      <c r="AF312" s="220"/>
      <c r="AG312" s="223"/>
      <c r="AH312" s="223"/>
      <c r="AI312" s="223"/>
      <c r="AJ312" s="224"/>
      <c r="AK312" s="223"/>
      <c r="AL312" s="225"/>
      <c r="AM312" s="223"/>
      <c r="AN312" s="223"/>
      <c r="AO312" s="223"/>
      <c r="AP312" s="223"/>
      <c r="AQ312" s="223"/>
      <c r="AR312" s="223"/>
      <c r="AS312" s="223"/>
      <c r="AT312" s="223"/>
      <c r="AU312" s="217">
        <v>0</v>
      </c>
      <c r="AV312" s="217">
        <v>0</v>
      </c>
      <c r="AW312" s="217">
        <v>0</v>
      </c>
      <c r="AX312" s="217">
        <v>0</v>
      </c>
      <c r="AY312" s="217">
        <v>0</v>
      </c>
      <c r="AZ312" s="217">
        <v>0</v>
      </c>
      <c r="BA312" s="217">
        <v>0</v>
      </c>
      <c r="BB312" s="217" t="s">
        <v>14</v>
      </c>
      <c r="BC312" s="217"/>
      <c r="BD312" s="217"/>
      <c r="BE312" s="226"/>
      <c r="BF312" s="226"/>
      <c r="BG312" s="227"/>
      <c r="BH312" s="228"/>
      <c r="BI312" s="226"/>
      <c r="BJ312" s="226"/>
      <c r="BK312" s="226"/>
      <c r="BL312" s="226"/>
      <c r="BM312" s="226"/>
      <c r="BN312" s="227"/>
      <c r="BO312" s="226"/>
      <c r="BP312" s="226"/>
      <c r="BQ312" s="226"/>
      <c r="BR312" s="226"/>
      <c r="BS312" s="226"/>
      <c r="BT312" s="227"/>
      <c r="BU312" s="226"/>
      <c r="BV312" s="226"/>
      <c r="BW312" s="226"/>
      <c r="BX312" s="226"/>
      <c r="BY312" s="226"/>
      <c r="BZ312" s="227"/>
      <c r="CA312" s="226"/>
      <c r="CB312" s="226"/>
      <c r="CC312" s="226"/>
      <c r="CD312" s="226"/>
      <c r="CE312" s="226"/>
      <c r="CF312" s="227"/>
      <c r="CG312" s="226"/>
      <c r="CH312" s="226"/>
      <c r="CI312" s="226"/>
      <c r="CJ312" s="228"/>
    </row>
    <row r="313" spans="1:88" ht="13.5" customHeight="1">
      <c r="A313" s="217">
        <v>307</v>
      </c>
      <c r="B313" s="217" t="s">
        <v>3602</v>
      </c>
      <c r="C313" s="217" t="s">
        <v>3603</v>
      </c>
      <c r="D313" s="218" t="s">
        <v>2828</v>
      </c>
      <c r="E313" s="217" t="s">
        <v>929</v>
      </c>
      <c r="F313" s="217" t="s">
        <v>3374</v>
      </c>
      <c r="G313" s="218" t="s">
        <v>2827</v>
      </c>
      <c r="H313" s="220">
        <v>279</v>
      </c>
      <c r="I313" s="217" t="s">
        <v>812</v>
      </c>
      <c r="J313" s="217">
        <v>2</v>
      </c>
      <c r="K313" s="217"/>
      <c r="L313" s="217">
        <v>2</v>
      </c>
      <c r="M313" s="220">
        <v>11.6</v>
      </c>
      <c r="N313" s="220">
        <v>23.1</v>
      </c>
      <c r="O313" s="217" t="s">
        <v>674</v>
      </c>
      <c r="P313" s="217" t="s">
        <v>14</v>
      </c>
      <c r="Q313" s="217" t="s">
        <v>682</v>
      </c>
      <c r="R313" s="217"/>
      <c r="S313" s="217"/>
      <c r="T313" s="217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7">
        <f t="shared" ca="1" si="110"/>
        <v>2</v>
      </c>
      <c r="V313" s="217">
        <f t="shared" ca="1" si="111"/>
        <v>0</v>
      </c>
      <c r="W313" s="217"/>
      <c r="X313" s="217"/>
      <c r="Y313" s="217"/>
      <c r="Z313" s="217"/>
      <c r="AA313" s="217"/>
      <c r="AB313" s="221"/>
      <c r="AC313" s="220">
        <v>0.28999999999999998</v>
      </c>
      <c r="AD313" s="217"/>
      <c r="AE313" s="220"/>
      <c r="AF313" s="220"/>
      <c r="AG313" s="223"/>
      <c r="AH313" s="223"/>
      <c r="AI313" s="223"/>
      <c r="AJ313" s="224"/>
      <c r="AK313" s="223"/>
      <c r="AL313" s="225"/>
      <c r="AM313" s="223"/>
      <c r="AN313" s="223"/>
      <c r="AO313" s="223"/>
      <c r="AP313" s="223"/>
      <c r="AQ313" s="223"/>
      <c r="AR313" s="223"/>
      <c r="AS313" s="223"/>
      <c r="AT313" s="223"/>
      <c r="AU313" s="217">
        <v>1</v>
      </c>
      <c r="AV313" s="217">
        <v>0</v>
      </c>
      <c r="AW313" s="217">
        <v>0</v>
      </c>
      <c r="AX313" s="217">
        <v>0</v>
      </c>
      <c r="AY313" s="217">
        <v>0</v>
      </c>
      <c r="AZ313" s="217">
        <v>1</v>
      </c>
      <c r="BA313" s="217">
        <v>0</v>
      </c>
      <c r="BB313" s="217" t="s">
        <v>14</v>
      </c>
      <c r="BC313" s="217"/>
      <c r="BD313" s="217"/>
      <c r="BE313" s="226"/>
      <c r="BF313" s="226"/>
      <c r="BG313" s="227"/>
      <c r="BH313" s="228"/>
      <c r="BI313" s="226"/>
      <c r="BJ313" s="226"/>
      <c r="BK313" s="226"/>
      <c r="BL313" s="226"/>
      <c r="BM313" s="226"/>
      <c r="BN313" s="227"/>
      <c r="BO313" s="226"/>
      <c r="BP313" s="226"/>
      <c r="BQ313" s="226"/>
      <c r="BR313" s="226"/>
      <c r="BS313" s="226"/>
      <c r="BT313" s="227"/>
      <c r="BU313" s="226"/>
      <c r="BV313" s="226"/>
      <c r="BW313" s="226"/>
      <c r="BX313" s="226"/>
      <c r="BY313" s="226"/>
      <c r="BZ313" s="227"/>
      <c r="CA313" s="226"/>
      <c r="CB313" s="226"/>
      <c r="CC313" s="226"/>
      <c r="CD313" s="226"/>
      <c r="CE313" s="226"/>
      <c r="CF313" s="227"/>
      <c r="CG313" s="226"/>
      <c r="CH313" s="226"/>
      <c r="CI313" s="226"/>
      <c r="CJ313" s="228"/>
    </row>
    <row r="314" spans="1:88" ht="13.5" customHeight="1">
      <c r="A314" s="217">
        <v>308</v>
      </c>
      <c r="B314" s="217" t="s">
        <v>3602</v>
      </c>
      <c r="C314" s="217" t="s">
        <v>3603</v>
      </c>
      <c r="D314" s="218" t="s">
        <v>2830</v>
      </c>
      <c r="E314" s="217" t="s">
        <v>931</v>
      </c>
      <c r="F314" s="217" t="s">
        <v>3375</v>
      </c>
      <c r="G314" s="218" t="s">
        <v>2827</v>
      </c>
      <c r="H314" s="220">
        <v>279</v>
      </c>
      <c r="I314" s="217" t="s">
        <v>812</v>
      </c>
      <c r="J314" s="217">
        <v>2</v>
      </c>
      <c r="K314" s="217"/>
      <c r="L314" s="217">
        <v>2</v>
      </c>
      <c r="M314" s="220">
        <v>8.5</v>
      </c>
      <c r="N314" s="220">
        <v>17</v>
      </c>
      <c r="O314" s="217" t="s">
        <v>674</v>
      </c>
      <c r="P314" s="217" t="s">
        <v>14</v>
      </c>
      <c r="Q314" s="217" t="s">
        <v>682</v>
      </c>
      <c r="R314" s="217"/>
      <c r="S314" s="217"/>
      <c r="T314" s="217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7">
        <f t="shared" ca="1" si="110"/>
        <v>2</v>
      </c>
      <c r="V314" s="217">
        <f t="shared" ca="1" si="111"/>
        <v>0</v>
      </c>
      <c r="W314" s="217"/>
      <c r="X314" s="217"/>
      <c r="Y314" s="217"/>
      <c r="Z314" s="217"/>
      <c r="AA314" s="217"/>
      <c r="AB314" s="221"/>
      <c r="AC314" s="220">
        <v>0.25800000000000001</v>
      </c>
      <c r="AD314" s="217"/>
      <c r="AE314" s="220"/>
      <c r="AF314" s="220"/>
      <c r="AG314" s="223"/>
      <c r="AH314" s="223"/>
      <c r="AI314" s="223"/>
      <c r="AJ314" s="224"/>
      <c r="AK314" s="223"/>
      <c r="AL314" s="225"/>
      <c r="AM314" s="223"/>
      <c r="AN314" s="223"/>
      <c r="AO314" s="223"/>
      <c r="AP314" s="223"/>
      <c r="AQ314" s="223"/>
      <c r="AR314" s="223"/>
      <c r="AS314" s="223"/>
      <c r="AT314" s="223"/>
      <c r="AU314" s="217">
        <v>1</v>
      </c>
      <c r="AV314" s="217">
        <v>0</v>
      </c>
      <c r="AW314" s="217">
        <v>0</v>
      </c>
      <c r="AX314" s="217">
        <v>0</v>
      </c>
      <c r="AY314" s="217">
        <v>0</v>
      </c>
      <c r="AZ314" s="217">
        <v>1</v>
      </c>
      <c r="BA314" s="217">
        <v>0</v>
      </c>
      <c r="BB314" s="217" t="s">
        <v>14</v>
      </c>
      <c r="BC314" s="217"/>
      <c r="BD314" s="217"/>
      <c r="BE314" s="226"/>
      <c r="BF314" s="226"/>
      <c r="BG314" s="227"/>
      <c r="BH314" s="228"/>
      <c r="BI314" s="226"/>
      <c r="BJ314" s="226"/>
      <c r="BK314" s="226"/>
      <c r="BL314" s="226"/>
      <c r="BM314" s="226"/>
      <c r="BN314" s="227"/>
      <c r="BO314" s="226"/>
      <c r="BP314" s="226"/>
      <c r="BQ314" s="226"/>
      <c r="BR314" s="226"/>
      <c r="BS314" s="226"/>
      <c r="BT314" s="227"/>
      <c r="BU314" s="226"/>
      <c r="BV314" s="226"/>
      <c r="BW314" s="226"/>
      <c r="BX314" s="226"/>
      <c r="BY314" s="226"/>
      <c r="BZ314" s="227"/>
      <c r="CA314" s="226"/>
      <c r="CB314" s="226"/>
      <c r="CC314" s="226"/>
      <c r="CD314" s="226"/>
      <c r="CE314" s="226"/>
      <c r="CF314" s="227"/>
      <c r="CG314" s="226"/>
      <c r="CH314" s="226"/>
      <c r="CI314" s="226"/>
      <c r="CJ314" s="228"/>
    </row>
    <row r="315" spans="1:88" ht="13.5" customHeight="1">
      <c r="A315" s="217">
        <v>309</v>
      </c>
      <c r="B315" s="217" t="s">
        <v>3602</v>
      </c>
      <c r="C315" s="217" t="s">
        <v>3603</v>
      </c>
      <c r="D315" s="218" t="s">
        <v>2833</v>
      </c>
      <c r="E315" s="217" t="s">
        <v>933</v>
      </c>
      <c r="F315" s="217" t="s">
        <v>3376</v>
      </c>
      <c r="G315" s="218" t="s">
        <v>2832</v>
      </c>
      <c r="H315" s="220">
        <v>3</v>
      </c>
      <c r="I315" s="217" t="s">
        <v>820</v>
      </c>
      <c r="J315" s="217">
        <v>2</v>
      </c>
      <c r="K315" s="217"/>
      <c r="L315" s="217">
        <v>2</v>
      </c>
      <c r="M315" s="220">
        <v>0</v>
      </c>
      <c r="N315" s="220">
        <v>0</v>
      </c>
      <c r="O315" s="217" t="s">
        <v>674</v>
      </c>
      <c r="P315" s="217" t="s">
        <v>14</v>
      </c>
      <c r="Q315" s="217" t="s">
        <v>682</v>
      </c>
      <c r="R315" s="217"/>
      <c r="S315" s="217"/>
      <c r="T315" s="217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7">
        <f t="shared" ca="1" si="110"/>
        <v>2</v>
      </c>
      <c r="V315" s="217">
        <f t="shared" ca="1" si="111"/>
        <v>0</v>
      </c>
      <c r="W315" s="217"/>
      <c r="X315" s="217"/>
      <c r="Y315" s="217"/>
      <c r="Z315" s="217"/>
      <c r="AA315" s="217"/>
      <c r="AB315" s="221"/>
      <c r="AC315" s="220">
        <v>3.4000000000000002E-2</v>
      </c>
      <c r="AD315" s="217"/>
      <c r="AE315" s="220"/>
      <c r="AF315" s="220"/>
      <c r="AG315" s="223"/>
      <c r="AH315" s="223"/>
      <c r="AI315" s="223"/>
      <c r="AJ315" s="224"/>
      <c r="AK315" s="223"/>
      <c r="AL315" s="225"/>
      <c r="AM315" s="223"/>
      <c r="AN315" s="223"/>
      <c r="AO315" s="223"/>
      <c r="AP315" s="223"/>
      <c r="AQ315" s="223"/>
      <c r="AR315" s="223"/>
      <c r="AS315" s="223"/>
      <c r="AT315" s="223"/>
      <c r="AU315" s="217">
        <v>0</v>
      </c>
      <c r="AV315" s="217">
        <v>0</v>
      </c>
      <c r="AW315" s="217">
        <v>0</v>
      </c>
      <c r="AX315" s="217">
        <v>0</v>
      </c>
      <c r="AY315" s="217">
        <v>0</v>
      </c>
      <c r="AZ315" s="217">
        <v>0</v>
      </c>
      <c r="BA315" s="217">
        <v>0</v>
      </c>
      <c r="BB315" s="217" t="s">
        <v>14</v>
      </c>
      <c r="BC315" s="217"/>
      <c r="BD315" s="217"/>
      <c r="BE315" s="226"/>
      <c r="BF315" s="226"/>
      <c r="BG315" s="227"/>
      <c r="BH315" s="228"/>
      <c r="BI315" s="226"/>
      <c r="BJ315" s="226"/>
      <c r="BK315" s="226"/>
      <c r="BL315" s="226"/>
      <c r="BM315" s="226"/>
      <c r="BN315" s="227"/>
      <c r="BO315" s="226"/>
      <c r="BP315" s="226"/>
      <c r="BQ315" s="226"/>
      <c r="BR315" s="226"/>
      <c r="BS315" s="226"/>
      <c r="BT315" s="227"/>
      <c r="BU315" s="226"/>
      <c r="BV315" s="226"/>
      <c r="BW315" s="226"/>
      <c r="BX315" s="226"/>
      <c r="BY315" s="226"/>
      <c r="BZ315" s="227"/>
      <c r="CA315" s="226"/>
      <c r="CB315" s="226"/>
      <c r="CC315" s="226"/>
      <c r="CD315" s="226"/>
      <c r="CE315" s="226"/>
      <c r="CF315" s="227"/>
      <c r="CG315" s="226"/>
      <c r="CH315" s="226"/>
      <c r="CI315" s="226"/>
      <c r="CJ315" s="228"/>
    </row>
    <row r="316" spans="1:88" ht="13.5" customHeight="1">
      <c r="A316" s="217">
        <v>311</v>
      </c>
      <c r="B316" s="217" t="s">
        <v>3602</v>
      </c>
      <c r="C316" s="217" t="s">
        <v>3603</v>
      </c>
      <c r="D316" s="218" t="s">
        <v>2588</v>
      </c>
      <c r="E316" s="217" t="s">
        <v>3535</v>
      </c>
      <c r="F316" s="217" t="s">
        <v>3378</v>
      </c>
      <c r="G316" s="218" t="s">
        <v>2755</v>
      </c>
      <c r="H316" s="220">
        <v>4416</v>
      </c>
      <c r="I316" s="217" t="s">
        <v>702</v>
      </c>
      <c r="J316" s="217">
        <v>1</v>
      </c>
      <c r="K316" s="217"/>
      <c r="L316" s="217">
        <v>1</v>
      </c>
      <c r="M316" s="220">
        <v>415.4</v>
      </c>
      <c r="N316" s="220">
        <v>415.4</v>
      </c>
      <c r="O316" s="217" t="s">
        <v>674</v>
      </c>
      <c r="P316" s="217" t="s">
        <v>13</v>
      </c>
      <c r="Q316" s="217" t="s">
        <v>786</v>
      </c>
      <c r="R316" s="217"/>
      <c r="S316" s="217"/>
      <c r="T316" s="217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7">
        <f t="shared" ca="1" si="110"/>
        <v>1</v>
      </c>
      <c r="V316" s="217">
        <f t="shared" ca="1" si="111"/>
        <v>0</v>
      </c>
      <c r="W316" s="217"/>
      <c r="X316" s="217"/>
      <c r="Y316" s="217"/>
      <c r="Z316" s="217"/>
      <c r="AA316" s="217"/>
      <c r="AB316" s="221"/>
      <c r="AC316" s="220">
        <v>17.716999999999999</v>
      </c>
      <c r="AD316" s="217"/>
      <c r="AE316" s="220"/>
      <c r="AF316" s="220"/>
      <c r="AG316" s="223"/>
      <c r="AH316" s="223"/>
      <c r="AI316" s="223"/>
      <c r="AJ316" s="224" t="s">
        <v>677</v>
      </c>
      <c r="AK316" s="223"/>
      <c r="AL316" s="225"/>
      <c r="AM316" s="223"/>
      <c r="AN316" s="223"/>
      <c r="AO316" s="223"/>
      <c r="AP316" s="223"/>
      <c r="AQ316" s="223"/>
      <c r="AR316" s="223"/>
      <c r="AS316" s="223"/>
      <c r="AT316" s="223"/>
      <c r="AU316" s="217">
        <v>0</v>
      </c>
      <c r="AV316" s="217">
        <v>1</v>
      </c>
      <c r="AW316" s="217">
        <v>0</v>
      </c>
      <c r="AX316" s="217">
        <v>1</v>
      </c>
      <c r="AY316" s="217">
        <v>0</v>
      </c>
      <c r="AZ316" s="217">
        <v>0</v>
      </c>
      <c r="BA316" s="217">
        <v>0</v>
      </c>
      <c r="BB316" s="217" t="s">
        <v>692</v>
      </c>
      <c r="BC316" s="217"/>
      <c r="BD316" s="217"/>
      <c r="BE316" s="244" t="s">
        <v>3020</v>
      </c>
      <c r="BF316" s="217">
        <v>1</v>
      </c>
      <c r="BG316" s="245">
        <v>46240</v>
      </c>
      <c r="BH316" s="212">
        <f t="shared" ref="BH316:BH321" si="114">+L316-BF316</f>
        <v>0</v>
      </c>
      <c r="BI316" s="244" t="s">
        <v>2469</v>
      </c>
      <c r="BJ316" s="217">
        <v>1</v>
      </c>
      <c r="BK316" s="245">
        <v>46240</v>
      </c>
      <c r="BL316" s="226"/>
      <c r="BM316" s="226"/>
      <c r="BN316" s="227"/>
      <c r="BO316" s="226"/>
      <c r="BP316" s="226"/>
      <c r="BQ316" s="226"/>
      <c r="BR316" s="226"/>
      <c r="BS316" s="226"/>
      <c r="BT316" s="227"/>
      <c r="BU316" s="226"/>
      <c r="BV316" s="226"/>
      <c r="BW316" s="226"/>
      <c r="BX316" s="226"/>
      <c r="BY316" s="226"/>
      <c r="BZ316" s="227"/>
      <c r="CA316" s="226"/>
      <c r="CB316" s="226"/>
      <c r="CC316" s="226"/>
      <c r="CD316" s="226"/>
      <c r="CE316" s="226"/>
      <c r="CF316" s="227"/>
      <c r="CG316" s="226"/>
      <c r="CH316" s="226"/>
      <c r="CI316" s="226"/>
      <c r="CJ316" s="212">
        <f t="shared" ref="CJ316:CJ321" si="115">+L316-BJ316</f>
        <v>0</v>
      </c>
    </row>
    <row r="317" spans="1:88" ht="13.5" customHeight="1">
      <c r="A317" s="217">
        <v>312</v>
      </c>
      <c r="B317" s="217" t="s">
        <v>3602</v>
      </c>
      <c r="C317" s="217" t="s">
        <v>3603</v>
      </c>
      <c r="D317" s="218" t="s">
        <v>2588</v>
      </c>
      <c r="E317" s="217" t="s">
        <v>3605</v>
      </c>
      <c r="F317" s="217" t="s">
        <v>3379</v>
      </c>
      <c r="G317" s="218" t="s">
        <v>2874</v>
      </c>
      <c r="H317" s="220">
        <v>4416</v>
      </c>
      <c r="I317" s="217" t="s">
        <v>702</v>
      </c>
      <c r="J317" s="217">
        <v>1</v>
      </c>
      <c r="K317" s="217"/>
      <c r="L317" s="217">
        <v>1</v>
      </c>
      <c r="M317" s="220">
        <v>373.9</v>
      </c>
      <c r="N317" s="220">
        <v>373.9</v>
      </c>
      <c r="O317" s="217" t="s">
        <v>674</v>
      </c>
      <c r="P317" s="217" t="s">
        <v>13</v>
      </c>
      <c r="Q317" s="217" t="s">
        <v>786</v>
      </c>
      <c r="R317" s="217"/>
      <c r="S317" s="217"/>
      <c r="T317" s="217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7">
        <f t="shared" ca="1" si="110"/>
        <v>1</v>
      </c>
      <c r="V317" s="217">
        <f t="shared" ca="1" si="111"/>
        <v>0</v>
      </c>
      <c r="W317" s="217"/>
      <c r="X317" s="217"/>
      <c r="Y317" s="217"/>
      <c r="Z317" s="217"/>
      <c r="AA317" s="217"/>
      <c r="AB317" s="221"/>
      <c r="AC317" s="220">
        <v>15.949</v>
      </c>
      <c r="AD317" s="217"/>
      <c r="AE317" s="220"/>
      <c r="AF317" s="220"/>
      <c r="AG317" s="223"/>
      <c r="AH317" s="223"/>
      <c r="AI317" s="223"/>
      <c r="AJ317" s="224" t="s">
        <v>677</v>
      </c>
      <c r="AK317" s="223"/>
      <c r="AL317" s="225"/>
      <c r="AM317" s="223"/>
      <c r="AN317" s="223"/>
      <c r="AO317" s="223"/>
      <c r="AP317" s="223"/>
      <c r="AQ317" s="223"/>
      <c r="AR317" s="223"/>
      <c r="AS317" s="223"/>
      <c r="AT317" s="223"/>
      <c r="AU317" s="217">
        <v>0</v>
      </c>
      <c r="AV317" s="217">
        <v>1</v>
      </c>
      <c r="AW317" s="217">
        <v>0</v>
      </c>
      <c r="AX317" s="217">
        <v>1</v>
      </c>
      <c r="AY317" s="217">
        <v>0</v>
      </c>
      <c r="AZ317" s="217">
        <v>0</v>
      </c>
      <c r="BA317" s="217">
        <v>0</v>
      </c>
      <c r="BB317" s="217" t="s">
        <v>692</v>
      </c>
      <c r="BC317" s="217"/>
      <c r="BD317" s="217"/>
      <c r="BE317" s="244" t="s">
        <v>3020</v>
      </c>
      <c r="BF317" s="217">
        <v>1</v>
      </c>
      <c r="BG317" s="245">
        <v>46240</v>
      </c>
      <c r="BH317" s="212">
        <f t="shared" si="114"/>
        <v>0</v>
      </c>
      <c r="BI317" s="244" t="s">
        <v>2469</v>
      </c>
      <c r="BJ317" s="217">
        <v>1</v>
      </c>
      <c r="BK317" s="245">
        <v>46240</v>
      </c>
      <c r="BL317" s="226"/>
      <c r="BM317" s="226"/>
      <c r="BN317" s="227"/>
      <c r="BO317" s="226"/>
      <c r="BP317" s="226"/>
      <c r="BQ317" s="226"/>
      <c r="BR317" s="226"/>
      <c r="BS317" s="226"/>
      <c r="BT317" s="227"/>
      <c r="BU317" s="226"/>
      <c r="BV317" s="226"/>
      <c r="BW317" s="226"/>
      <c r="BX317" s="226"/>
      <c r="BY317" s="226"/>
      <c r="BZ317" s="227"/>
      <c r="CA317" s="226"/>
      <c r="CB317" s="226"/>
      <c r="CC317" s="226"/>
      <c r="CD317" s="226"/>
      <c r="CE317" s="226"/>
      <c r="CF317" s="227"/>
      <c r="CG317" s="226"/>
      <c r="CH317" s="226"/>
      <c r="CI317" s="226"/>
      <c r="CJ317" s="212">
        <f t="shared" si="115"/>
        <v>0</v>
      </c>
    </row>
    <row r="318" spans="1:88" ht="13.5" customHeight="1">
      <c r="A318" s="217">
        <v>313</v>
      </c>
      <c r="B318" s="217" t="s">
        <v>3602</v>
      </c>
      <c r="C318" s="217" t="s">
        <v>3603</v>
      </c>
      <c r="D318" s="218" t="s">
        <v>2588</v>
      </c>
      <c r="E318" s="217" t="s">
        <v>3606</v>
      </c>
      <c r="F318" s="217" t="s">
        <v>3380</v>
      </c>
      <c r="G318" s="218" t="s">
        <v>2755</v>
      </c>
      <c r="H318" s="220">
        <v>4409</v>
      </c>
      <c r="I318" s="217" t="s">
        <v>702</v>
      </c>
      <c r="J318" s="217">
        <v>1</v>
      </c>
      <c r="K318" s="217"/>
      <c r="L318" s="217">
        <v>1</v>
      </c>
      <c r="M318" s="220">
        <v>413.1</v>
      </c>
      <c r="N318" s="220">
        <v>413.1</v>
      </c>
      <c r="O318" s="217" t="s">
        <v>674</v>
      </c>
      <c r="P318" s="217" t="s">
        <v>13</v>
      </c>
      <c r="Q318" s="217" t="s">
        <v>786</v>
      </c>
      <c r="R318" s="217"/>
      <c r="S318" s="217"/>
      <c r="T318" s="217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7">
        <f t="shared" ca="1" si="110"/>
        <v>1</v>
      </c>
      <c r="V318" s="217">
        <f t="shared" ca="1" si="111"/>
        <v>0</v>
      </c>
      <c r="W318" s="217"/>
      <c r="X318" s="217"/>
      <c r="Y318" s="217"/>
      <c r="Z318" s="217"/>
      <c r="AA318" s="217"/>
      <c r="AB318" s="221"/>
      <c r="AC318" s="220">
        <v>17.623000000000001</v>
      </c>
      <c r="AD318" s="217"/>
      <c r="AE318" s="220"/>
      <c r="AF318" s="220"/>
      <c r="AG318" s="223"/>
      <c r="AH318" s="223"/>
      <c r="AI318" s="223"/>
      <c r="AJ318" s="224" t="s">
        <v>677</v>
      </c>
      <c r="AK318" s="223"/>
      <c r="AL318" s="225"/>
      <c r="AM318" s="223"/>
      <c r="AN318" s="223"/>
      <c r="AO318" s="223"/>
      <c r="AP318" s="223"/>
      <c r="AQ318" s="223"/>
      <c r="AR318" s="223"/>
      <c r="AS318" s="223"/>
      <c r="AT318" s="223"/>
      <c r="AU318" s="217">
        <v>0</v>
      </c>
      <c r="AV318" s="217">
        <v>1</v>
      </c>
      <c r="AW318" s="217">
        <v>0</v>
      </c>
      <c r="AX318" s="217">
        <v>1</v>
      </c>
      <c r="AY318" s="217">
        <v>0</v>
      </c>
      <c r="AZ318" s="217">
        <v>0</v>
      </c>
      <c r="BA318" s="217">
        <v>0</v>
      </c>
      <c r="BB318" s="217" t="s">
        <v>692</v>
      </c>
      <c r="BC318" s="217"/>
      <c r="BD318" s="217"/>
      <c r="BE318" s="244" t="s">
        <v>3020</v>
      </c>
      <c r="BF318" s="217">
        <v>1</v>
      </c>
      <c r="BG318" s="245">
        <v>46240</v>
      </c>
      <c r="BH318" s="212">
        <f t="shared" si="114"/>
        <v>0</v>
      </c>
      <c r="BI318" s="244" t="s">
        <v>2469</v>
      </c>
      <c r="BJ318" s="217">
        <v>1</v>
      </c>
      <c r="BK318" s="245">
        <v>46240</v>
      </c>
      <c r="BL318" s="226"/>
      <c r="BM318" s="226"/>
      <c r="BN318" s="227"/>
      <c r="BO318" s="226"/>
      <c r="BP318" s="226"/>
      <c r="BQ318" s="226"/>
      <c r="BR318" s="226"/>
      <c r="BS318" s="226"/>
      <c r="BT318" s="227"/>
      <c r="BU318" s="226"/>
      <c r="BV318" s="226"/>
      <c r="BW318" s="226"/>
      <c r="BX318" s="226"/>
      <c r="BY318" s="226"/>
      <c r="BZ318" s="227"/>
      <c r="CA318" s="226"/>
      <c r="CB318" s="226"/>
      <c r="CC318" s="226"/>
      <c r="CD318" s="226"/>
      <c r="CE318" s="226"/>
      <c r="CF318" s="227"/>
      <c r="CG318" s="226"/>
      <c r="CH318" s="226"/>
      <c r="CI318" s="226"/>
      <c r="CJ318" s="212">
        <f t="shared" si="115"/>
        <v>0</v>
      </c>
    </row>
    <row r="319" spans="1:88" ht="13.5" customHeight="1">
      <c r="A319" s="217">
        <v>314</v>
      </c>
      <c r="B319" s="217" t="s">
        <v>3602</v>
      </c>
      <c r="C319" s="217" t="s">
        <v>3603</v>
      </c>
      <c r="D319" s="218" t="s">
        <v>2588</v>
      </c>
      <c r="E319" s="217" t="s">
        <v>3607</v>
      </c>
      <c r="F319" s="217" t="s">
        <v>3381</v>
      </c>
      <c r="G319" s="218" t="s">
        <v>2755</v>
      </c>
      <c r="H319" s="220">
        <v>4416</v>
      </c>
      <c r="I319" s="217" t="s">
        <v>702</v>
      </c>
      <c r="J319" s="217">
        <v>1</v>
      </c>
      <c r="K319" s="217"/>
      <c r="L319" s="217">
        <v>1</v>
      </c>
      <c r="M319" s="220">
        <v>414.6</v>
      </c>
      <c r="N319" s="220">
        <v>414.6</v>
      </c>
      <c r="O319" s="217" t="s">
        <v>674</v>
      </c>
      <c r="P319" s="217" t="s">
        <v>13</v>
      </c>
      <c r="Q319" s="217" t="s">
        <v>786</v>
      </c>
      <c r="R319" s="217"/>
      <c r="S319" s="217"/>
      <c r="T319" s="217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7">
        <f t="shared" ca="1" si="110"/>
        <v>1</v>
      </c>
      <c r="V319" s="217">
        <f t="shared" ca="1" si="111"/>
        <v>0</v>
      </c>
      <c r="W319" s="217"/>
      <c r="X319" s="217"/>
      <c r="Y319" s="217"/>
      <c r="Z319" s="217"/>
      <c r="AA319" s="217"/>
      <c r="AB319" s="221"/>
      <c r="AC319" s="220">
        <v>17.681999999999999</v>
      </c>
      <c r="AD319" s="217"/>
      <c r="AE319" s="220"/>
      <c r="AF319" s="220"/>
      <c r="AG319" s="223"/>
      <c r="AH319" s="223"/>
      <c r="AI319" s="223"/>
      <c r="AJ319" s="224" t="s">
        <v>677</v>
      </c>
      <c r="AK319" s="223"/>
      <c r="AL319" s="225"/>
      <c r="AM319" s="223"/>
      <c r="AN319" s="223"/>
      <c r="AO319" s="223"/>
      <c r="AP319" s="223"/>
      <c r="AQ319" s="223"/>
      <c r="AR319" s="223"/>
      <c r="AS319" s="223"/>
      <c r="AT319" s="223"/>
      <c r="AU319" s="217">
        <v>0</v>
      </c>
      <c r="AV319" s="217">
        <v>1</v>
      </c>
      <c r="AW319" s="217">
        <v>0</v>
      </c>
      <c r="AX319" s="217">
        <v>1</v>
      </c>
      <c r="AY319" s="217">
        <v>0</v>
      </c>
      <c r="AZ319" s="217">
        <v>0</v>
      </c>
      <c r="BA319" s="217">
        <v>0</v>
      </c>
      <c r="BB319" s="217" t="s">
        <v>692</v>
      </c>
      <c r="BC319" s="217"/>
      <c r="BD319" s="217"/>
      <c r="BE319" s="244" t="s">
        <v>3020</v>
      </c>
      <c r="BF319" s="217">
        <v>1</v>
      </c>
      <c r="BG319" s="245">
        <v>46240</v>
      </c>
      <c r="BH319" s="212">
        <f t="shared" si="114"/>
        <v>0</v>
      </c>
      <c r="BI319" s="244" t="s">
        <v>2469</v>
      </c>
      <c r="BJ319" s="217">
        <v>1</v>
      </c>
      <c r="BK319" s="245">
        <v>46240</v>
      </c>
      <c r="BL319" s="226"/>
      <c r="BM319" s="226"/>
      <c r="BN319" s="227"/>
      <c r="BO319" s="226"/>
      <c r="BP319" s="226"/>
      <c r="BQ319" s="226"/>
      <c r="BR319" s="226"/>
      <c r="BS319" s="226"/>
      <c r="BT319" s="227"/>
      <c r="BU319" s="226"/>
      <c r="BV319" s="226"/>
      <c r="BW319" s="226"/>
      <c r="BX319" s="226"/>
      <c r="BY319" s="226"/>
      <c r="BZ319" s="227"/>
      <c r="CA319" s="226"/>
      <c r="CB319" s="226"/>
      <c r="CC319" s="226"/>
      <c r="CD319" s="226"/>
      <c r="CE319" s="226"/>
      <c r="CF319" s="227"/>
      <c r="CG319" s="226"/>
      <c r="CH319" s="226"/>
      <c r="CI319" s="226"/>
      <c r="CJ319" s="212">
        <f t="shared" si="115"/>
        <v>0</v>
      </c>
    </row>
    <row r="320" spans="1:88" ht="13.5" customHeight="1">
      <c r="A320" s="217">
        <v>315</v>
      </c>
      <c r="B320" s="217" t="s">
        <v>3602</v>
      </c>
      <c r="C320" s="217" t="s">
        <v>3603</v>
      </c>
      <c r="D320" s="218" t="s">
        <v>2588</v>
      </c>
      <c r="E320" s="217" t="s">
        <v>3608</v>
      </c>
      <c r="F320" s="217" t="s">
        <v>3382</v>
      </c>
      <c r="G320" s="218" t="s">
        <v>2936</v>
      </c>
      <c r="H320" s="220">
        <v>4416</v>
      </c>
      <c r="I320" s="217" t="s">
        <v>702</v>
      </c>
      <c r="J320" s="217">
        <v>1</v>
      </c>
      <c r="K320" s="217"/>
      <c r="L320" s="217">
        <v>1</v>
      </c>
      <c r="M320" s="220">
        <v>320.2</v>
      </c>
      <c r="N320" s="220">
        <v>320.2</v>
      </c>
      <c r="O320" s="217" t="s">
        <v>674</v>
      </c>
      <c r="P320" s="217" t="s">
        <v>13</v>
      </c>
      <c r="Q320" s="217" t="s">
        <v>786</v>
      </c>
      <c r="R320" s="217"/>
      <c r="S320" s="217"/>
      <c r="T320" s="217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7">
        <f t="shared" ca="1" si="110"/>
        <v>1</v>
      </c>
      <c r="V320" s="217">
        <f t="shared" ca="1" si="111"/>
        <v>0</v>
      </c>
      <c r="W320" s="217"/>
      <c r="X320" s="217"/>
      <c r="Y320" s="217"/>
      <c r="Z320" s="217"/>
      <c r="AA320" s="217"/>
      <c r="AB320" s="221"/>
      <c r="AC320" s="220">
        <v>13.667999999999999</v>
      </c>
      <c r="AD320" s="217"/>
      <c r="AE320" s="220"/>
      <c r="AF320" s="220"/>
      <c r="AG320" s="223"/>
      <c r="AH320" s="223"/>
      <c r="AI320" s="223"/>
      <c r="AJ320" s="224" t="s">
        <v>677</v>
      </c>
      <c r="AK320" s="223"/>
      <c r="AL320" s="225"/>
      <c r="AM320" s="223"/>
      <c r="AN320" s="223"/>
      <c r="AO320" s="223"/>
      <c r="AP320" s="223"/>
      <c r="AQ320" s="223"/>
      <c r="AR320" s="223"/>
      <c r="AS320" s="223"/>
      <c r="AT320" s="223"/>
      <c r="AU320" s="217">
        <v>0</v>
      </c>
      <c r="AV320" s="217">
        <v>1</v>
      </c>
      <c r="AW320" s="217">
        <v>0</v>
      </c>
      <c r="AX320" s="217">
        <v>1</v>
      </c>
      <c r="AY320" s="217">
        <v>0</v>
      </c>
      <c r="AZ320" s="217">
        <v>0</v>
      </c>
      <c r="BA320" s="217">
        <v>0</v>
      </c>
      <c r="BB320" s="217" t="s">
        <v>692</v>
      </c>
      <c r="BC320" s="217"/>
      <c r="BD320" s="217"/>
      <c r="BE320" s="244" t="s">
        <v>3020</v>
      </c>
      <c r="BF320" s="217">
        <v>1</v>
      </c>
      <c r="BG320" s="245">
        <v>46240</v>
      </c>
      <c r="BH320" s="212">
        <f t="shared" si="114"/>
        <v>0</v>
      </c>
      <c r="BI320" s="244" t="s">
        <v>2469</v>
      </c>
      <c r="BJ320" s="217">
        <v>1</v>
      </c>
      <c r="BK320" s="245">
        <v>46240</v>
      </c>
      <c r="BL320" s="226"/>
      <c r="BM320" s="226"/>
      <c r="BN320" s="227"/>
      <c r="BO320" s="226"/>
      <c r="BP320" s="226"/>
      <c r="BQ320" s="226"/>
      <c r="BR320" s="226"/>
      <c r="BS320" s="226"/>
      <c r="BT320" s="227"/>
      <c r="BU320" s="226"/>
      <c r="BV320" s="226"/>
      <c r="BW320" s="226"/>
      <c r="BX320" s="226"/>
      <c r="BY320" s="226"/>
      <c r="BZ320" s="227"/>
      <c r="CA320" s="226"/>
      <c r="CB320" s="226"/>
      <c r="CC320" s="226"/>
      <c r="CD320" s="226"/>
      <c r="CE320" s="226"/>
      <c r="CF320" s="227"/>
      <c r="CG320" s="226"/>
      <c r="CH320" s="226"/>
      <c r="CI320" s="226"/>
      <c r="CJ320" s="212">
        <f t="shared" si="115"/>
        <v>0</v>
      </c>
    </row>
    <row r="321" spans="1:88" ht="13.5" customHeight="1">
      <c r="A321" s="217">
        <v>316</v>
      </c>
      <c r="B321" s="217" t="s">
        <v>3602</v>
      </c>
      <c r="C321" s="217" t="s">
        <v>3603</v>
      </c>
      <c r="D321" s="218" t="s">
        <v>2588</v>
      </c>
      <c r="E321" s="217" t="s">
        <v>3589</v>
      </c>
      <c r="F321" s="217" t="s">
        <v>3383</v>
      </c>
      <c r="G321" s="218" t="s">
        <v>2881</v>
      </c>
      <c r="H321" s="220">
        <v>4416</v>
      </c>
      <c r="I321" s="217" t="s">
        <v>702</v>
      </c>
      <c r="J321" s="217">
        <v>1</v>
      </c>
      <c r="K321" s="217"/>
      <c r="L321" s="217">
        <v>1</v>
      </c>
      <c r="M321" s="220">
        <v>137.1</v>
      </c>
      <c r="N321" s="220">
        <v>137.1</v>
      </c>
      <c r="O321" s="217" t="s">
        <v>674</v>
      </c>
      <c r="P321" s="217" t="s">
        <v>13</v>
      </c>
      <c r="Q321" s="217" t="s">
        <v>786</v>
      </c>
      <c r="R321" s="217"/>
      <c r="S321" s="217"/>
      <c r="T321" s="217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7">
        <f t="shared" ca="1" si="110"/>
        <v>1</v>
      </c>
      <c r="V321" s="217">
        <f t="shared" ca="1" si="111"/>
        <v>0</v>
      </c>
      <c r="W321" s="217"/>
      <c r="X321" s="217"/>
      <c r="Y321" s="217"/>
      <c r="Z321" s="217"/>
      <c r="AA321" s="217"/>
      <c r="AB321" s="221"/>
      <c r="AC321" s="220">
        <v>5.8810000000000002</v>
      </c>
      <c r="AD321" s="217"/>
      <c r="AE321" s="220"/>
      <c r="AF321" s="220"/>
      <c r="AG321" s="223"/>
      <c r="AH321" s="223"/>
      <c r="AI321" s="223"/>
      <c r="AJ321" s="224" t="s">
        <v>677</v>
      </c>
      <c r="AK321" s="223"/>
      <c r="AL321" s="225"/>
      <c r="AM321" s="223"/>
      <c r="AN321" s="223"/>
      <c r="AO321" s="223"/>
      <c r="AP321" s="223"/>
      <c r="AQ321" s="223"/>
      <c r="AR321" s="223"/>
      <c r="AS321" s="223"/>
      <c r="AT321" s="223"/>
      <c r="AU321" s="217">
        <v>0</v>
      </c>
      <c r="AV321" s="217">
        <v>1</v>
      </c>
      <c r="AW321" s="217">
        <v>0</v>
      </c>
      <c r="AX321" s="217">
        <v>1</v>
      </c>
      <c r="AY321" s="217">
        <v>0</v>
      </c>
      <c r="AZ321" s="217">
        <v>0</v>
      </c>
      <c r="BA321" s="217">
        <v>0</v>
      </c>
      <c r="BB321" s="217" t="s">
        <v>692</v>
      </c>
      <c r="BC321" s="223"/>
      <c r="BD321" s="223"/>
      <c r="BE321" s="244" t="s">
        <v>3020</v>
      </c>
      <c r="BF321" s="217">
        <v>1</v>
      </c>
      <c r="BG321" s="245">
        <v>46240</v>
      </c>
      <c r="BH321" s="212">
        <f t="shared" si="114"/>
        <v>0</v>
      </c>
      <c r="BI321" s="244" t="s">
        <v>2469</v>
      </c>
      <c r="BJ321" s="217">
        <v>1</v>
      </c>
      <c r="BK321" s="245">
        <v>46240</v>
      </c>
      <c r="BL321" s="223"/>
      <c r="BM321" s="223"/>
      <c r="BN321" s="223"/>
      <c r="BO321" s="223"/>
      <c r="BP321" s="223"/>
      <c r="BQ321" s="223"/>
      <c r="BR321" s="223"/>
      <c r="BS321" s="223"/>
      <c r="BT321" s="223"/>
      <c r="BU321" s="223"/>
      <c r="BV321" s="223"/>
      <c r="BW321" s="223"/>
      <c r="BX321" s="223"/>
      <c r="BY321" s="223"/>
      <c r="BZ321" s="223"/>
      <c r="CA321" s="223"/>
      <c r="CB321" s="223"/>
      <c r="CC321" s="223"/>
      <c r="CD321" s="223"/>
      <c r="CE321" s="223"/>
      <c r="CF321" s="223"/>
      <c r="CG321" s="223"/>
      <c r="CH321" s="223"/>
      <c r="CI321" s="223"/>
      <c r="CJ321" s="212">
        <f t="shared" si="115"/>
        <v>0</v>
      </c>
    </row>
    <row r="322" spans="1:88" ht="13.5" customHeight="1">
      <c r="A322" s="217">
        <v>316</v>
      </c>
      <c r="B322" s="217" t="s">
        <v>3602</v>
      </c>
      <c r="C322" s="235" t="s">
        <v>3603</v>
      </c>
      <c r="D322" s="236" t="s">
        <v>2579</v>
      </c>
      <c r="E322" s="235" t="s">
        <v>3417</v>
      </c>
      <c r="F322" s="235" t="s">
        <v>3377</v>
      </c>
      <c r="G322" s="236" t="s">
        <v>2584</v>
      </c>
      <c r="H322" s="163">
        <v>429</v>
      </c>
      <c r="I322" s="235" t="s">
        <v>702</v>
      </c>
      <c r="J322" s="235">
        <v>1</v>
      </c>
      <c r="K322" s="235"/>
      <c r="L322" s="235">
        <v>1</v>
      </c>
      <c r="M322" s="163">
        <v>35.5</v>
      </c>
      <c r="N322" s="163">
        <v>35.5</v>
      </c>
      <c r="O322" s="235" t="s">
        <v>674</v>
      </c>
      <c r="P322" s="235" t="s">
        <v>13</v>
      </c>
      <c r="Q322" s="217" t="s">
        <v>786</v>
      </c>
      <c r="R322" s="217"/>
      <c r="S322" s="217"/>
      <c r="T322" s="217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7">
        <f t="shared" ca="1" si="110"/>
        <v>1</v>
      </c>
      <c r="V322" s="217">
        <f t="shared" ca="1" si="111"/>
        <v>0</v>
      </c>
      <c r="W322" s="217"/>
      <c r="X322" s="217"/>
      <c r="Y322" s="217"/>
      <c r="Z322" s="217"/>
      <c r="AA322" s="235"/>
      <c r="AB322" s="221"/>
      <c r="AC322" s="163">
        <v>0.40200000000000002</v>
      </c>
      <c r="AD322" s="235"/>
      <c r="AE322" s="220"/>
      <c r="AF322" s="220"/>
      <c r="AG322" s="223"/>
      <c r="AH322" s="223"/>
      <c r="AI322" s="223"/>
      <c r="AJ322" s="224" t="s">
        <v>677</v>
      </c>
      <c r="AK322" s="223"/>
      <c r="AL322" s="237" t="s">
        <v>880</v>
      </c>
      <c r="AM322" s="223"/>
      <c r="AN322" s="223"/>
      <c r="AO322" s="223"/>
      <c r="AP322" s="223"/>
      <c r="AQ322" s="223"/>
      <c r="AR322" s="223"/>
      <c r="AS322" s="223"/>
      <c r="AT322" s="223"/>
      <c r="AU322" s="235">
        <v>0</v>
      </c>
      <c r="AV322" s="235">
        <v>1</v>
      </c>
      <c r="AW322" s="235">
        <v>0</v>
      </c>
      <c r="AX322" s="235">
        <v>0</v>
      </c>
      <c r="AY322" s="235">
        <v>0</v>
      </c>
      <c r="AZ322" s="235">
        <v>0</v>
      </c>
      <c r="BA322" s="235">
        <v>0</v>
      </c>
      <c r="BB322" s="235" t="s">
        <v>14</v>
      </c>
      <c r="BC322" s="223"/>
      <c r="BD322" s="223"/>
      <c r="BE322" s="223"/>
      <c r="BF322" s="223"/>
      <c r="BG322" s="223"/>
      <c r="BH322" s="223"/>
      <c r="BI322" s="223"/>
      <c r="BJ322" s="223"/>
      <c r="BK322" s="223"/>
      <c r="BL322" s="223"/>
      <c r="BM322" s="223"/>
      <c r="BN322" s="223"/>
      <c r="BO322" s="223"/>
      <c r="BP322" s="223"/>
      <c r="BQ322" s="223"/>
      <c r="BR322" s="223"/>
      <c r="BS322" s="223"/>
      <c r="BT322" s="223"/>
      <c r="BU322" s="223"/>
      <c r="BV322" s="223"/>
      <c r="BW322" s="223"/>
      <c r="BX322" s="223"/>
      <c r="BY322" s="223"/>
      <c r="BZ322" s="223"/>
      <c r="CA322" s="223"/>
      <c r="CB322" s="223"/>
      <c r="CC322" s="223"/>
      <c r="CD322" s="223"/>
      <c r="CE322" s="223"/>
      <c r="CF322" s="223"/>
      <c r="CG322" s="223"/>
      <c r="CH322" s="223"/>
      <c r="CI322" s="223"/>
      <c r="CJ322" s="223"/>
    </row>
    <row r="323" spans="1:88" ht="13.5" customHeight="1">
      <c r="A323" s="214">
        <v>318</v>
      </c>
      <c r="B323" s="214" t="s">
        <v>3609</v>
      </c>
      <c r="C323" s="214" t="s">
        <v>3610</v>
      </c>
      <c r="D323" s="215" t="s">
        <v>3611</v>
      </c>
      <c r="E323" s="214"/>
      <c r="F323" s="214"/>
      <c r="G323" s="215" t="s">
        <v>3612</v>
      </c>
      <c r="H323" s="214"/>
      <c r="I323" s="214"/>
      <c r="J323" s="214"/>
      <c r="K323" s="214">
        <v>3</v>
      </c>
      <c r="L323" s="214"/>
      <c r="M323" s="216">
        <v>76.400000000000006</v>
      </c>
      <c r="N323" s="216">
        <v>229.2</v>
      </c>
      <c r="O323" s="214" t="s">
        <v>674</v>
      </c>
      <c r="P323" s="214"/>
      <c r="Q323" s="214"/>
      <c r="R323" s="214" t="s">
        <v>3951</v>
      </c>
      <c r="S323" s="214"/>
      <c r="T323" s="214"/>
      <c r="U323" s="214"/>
      <c r="V323" s="214"/>
      <c r="W323" s="214">
        <f ca="1">_xlfn.MINIFS(V:V,C:C,C323,AE:AE,"",AB:AB,"")</f>
        <v>3</v>
      </c>
      <c r="X323" s="214">
        <f ca="1">SUMIFS(T:T,C:C,C323,AE:AE,"")/SUMIFS(L:L,C:C,C323,AE:AE,"",AB:AB,"")</f>
        <v>1</v>
      </c>
      <c r="Y323" s="214"/>
      <c r="Z323" s="214"/>
      <c r="AA323" s="214"/>
      <c r="AB323" s="216"/>
      <c r="AC323" s="216">
        <v>5.2240000000000002</v>
      </c>
      <c r="AD323" s="214"/>
      <c r="AE323" s="214" t="s">
        <v>675</v>
      </c>
      <c r="AF323" s="214" t="s">
        <v>676</v>
      </c>
      <c r="AG323" s="214"/>
      <c r="AH323" s="214"/>
      <c r="AI323" s="214"/>
      <c r="AJ323" s="214" t="s">
        <v>677</v>
      </c>
      <c r="AK323" s="214"/>
      <c r="AL323" s="214"/>
      <c r="AM323" s="214"/>
      <c r="AN323" s="214"/>
      <c r="AO323" s="214"/>
      <c r="AP323" s="214"/>
      <c r="AQ323" s="214"/>
      <c r="AR323" s="214"/>
      <c r="AS323" s="214"/>
      <c r="AT323" s="214"/>
      <c r="AU323" s="214"/>
      <c r="AV323" s="214"/>
      <c r="AW323" s="214"/>
      <c r="AX323" s="214"/>
      <c r="AY323" s="214"/>
      <c r="AZ323" s="214"/>
      <c r="BA323" s="214"/>
      <c r="BB323" s="214" t="s">
        <v>692</v>
      </c>
      <c r="BC323" s="214"/>
      <c r="BD323" s="214"/>
      <c r="BE323" s="214"/>
      <c r="BF323" s="214"/>
      <c r="BG323" s="214"/>
      <c r="BH323" s="214"/>
      <c r="BI323" s="214"/>
      <c r="BJ323" s="214"/>
      <c r="BK323" s="214"/>
      <c r="BL323" s="214"/>
      <c r="BM323" s="214"/>
      <c r="BN323" s="214"/>
      <c r="BO323" s="214"/>
      <c r="BP323" s="214"/>
      <c r="BQ323" s="214"/>
      <c r="BR323" s="214"/>
      <c r="BS323" s="214"/>
      <c r="BT323" s="214"/>
      <c r="BU323" s="214"/>
      <c r="BV323" s="214"/>
      <c r="BW323" s="214"/>
      <c r="BX323" s="214"/>
      <c r="BY323" s="214"/>
      <c r="BZ323" s="214"/>
      <c r="CA323" s="214"/>
      <c r="CB323" s="214"/>
      <c r="CC323" s="214"/>
      <c r="CD323" s="214"/>
      <c r="CE323" s="214"/>
      <c r="CF323" s="214"/>
      <c r="CG323" s="214"/>
      <c r="CH323" s="214"/>
      <c r="CI323" s="214"/>
      <c r="CJ323" s="214"/>
    </row>
    <row r="324" spans="1:88" ht="13.5" customHeight="1">
      <c r="A324" s="217">
        <v>319</v>
      </c>
      <c r="B324" s="217" t="s">
        <v>3609</v>
      </c>
      <c r="C324" s="217" t="s">
        <v>3610</v>
      </c>
      <c r="D324" s="218" t="s">
        <v>2391</v>
      </c>
      <c r="E324" s="217" t="s">
        <v>3613</v>
      </c>
      <c r="F324" s="217" t="s">
        <v>2969</v>
      </c>
      <c r="G324" s="248" t="s">
        <v>2390</v>
      </c>
      <c r="H324" s="220">
        <v>4573</v>
      </c>
      <c r="I324" s="217" t="s">
        <v>738</v>
      </c>
      <c r="J324" s="217">
        <v>1</v>
      </c>
      <c r="K324" s="217"/>
      <c r="L324" s="217">
        <v>3</v>
      </c>
      <c r="M324" s="220">
        <v>72</v>
      </c>
      <c r="N324" s="220">
        <v>216.1</v>
      </c>
      <c r="O324" s="217" t="s">
        <v>674</v>
      </c>
      <c r="P324" s="217" t="s">
        <v>11</v>
      </c>
      <c r="Q324" s="217" t="s">
        <v>703</v>
      </c>
      <c r="R324" s="217"/>
      <c r="S324" s="217"/>
      <c r="T324" s="217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7">
        <f t="shared" ref="U324:U325" ca="1" si="116">+L324-T324</f>
        <v>0</v>
      </c>
      <c r="V324" s="217">
        <f t="shared" ref="V324:V325" ca="1" si="117">ROUNDDOWN(T324/J324,0)</f>
        <v>3</v>
      </c>
      <c r="W324" s="217"/>
      <c r="X324" s="217"/>
      <c r="Y324" s="217"/>
      <c r="Z324" s="217"/>
      <c r="AA324" s="217"/>
      <c r="AB324" s="221"/>
      <c r="AC324" s="220">
        <v>4.9020000000000001</v>
      </c>
      <c r="AD324" s="217"/>
      <c r="AE324" s="220"/>
      <c r="AF324" s="220"/>
      <c r="AG324" s="249"/>
      <c r="AH324" s="249"/>
      <c r="AI324" s="249"/>
      <c r="AJ324" s="224" t="s">
        <v>677</v>
      </c>
      <c r="AK324" s="228"/>
      <c r="AL324" s="250"/>
      <c r="AM324" s="226"/>
      <c r="AN324" s="228"/>
      <c r="AO324" s="226"/>
      <c r="AP324" s="226"/>
      <c r="AQ324" s="226"/>
      <c r="AR324" s="228"/>
      <c r="AS324" s="226"/>
      <c r="AT324" s="226"/>
      <c r="AU324" s="217">
        <v>0</v>
      </c>
      <c r="AV324" s="217">
        <v>0</v>
      </c>
      <c r="AW324" s="217">
        <v>0</v>
      </c>
      <c r="AX324" s="217">
        <v>1</v>
      </c>
      <c r="AY324" s="217">
        <v>0</v>
      </c>
      <c r="AZ324" s="217">
        <v>0</v>
      </c>
      <c r="BA324" s="217">
        <v>0</v>
      </c>
      <c r="BB324" s="217" t="s">
        <v>692</v>
      </c>
      <c r="BC324" s="217"/>
      <c r="BD324" s="217"/>
      <c r="BE324" s="212" t="s">
        <v>2970</v>
      </c>
      <c r="BF324" s="212">
        <v>3</v>
      </c>
      <c r="BG324" s="230">
        <v>46240</v>
      </c>
      <c r="BH324" s="212">
        <f>+L324-BF324</f>
        <v>0</v>
      </c>
      <c r="BI324" s="212" t="s">
        <v>2392</v>
      </c>
      <c r="BJ324" s="212">
        <v>3</v>
      </c>
      <c r="BK324" s="231">
        <v>46240</v>
      </c>
      <c r="BL324" s="226"/>
      <c r="BM324" s="226"/>
      <c r="BN324" s="227"/>
      <c r="BO324" s="226"/>
      <c r="BP324" s="226"/>
      <c r="BQ324" s="226"/>
      <c r="BR324" s="226"/>
      <c r="BS324" s="226"/>
      <c r="BT324" s="227"/>
      <c r="BU324" s="226"/>
      <c r="BV324" s="226"/>
      <c r="BW324" s="226"/>
      <c r="BX324" s="226"/>
      <c r="BY324" s="226"/>
      <c r="BZ324" s="227"/>
      <c r="CA324" s="226"/>
      <c r="CB324" s="226"/>
      <c r="CC324" s="226"/>
      <c r="CD324" s="226"/>
      <c r="CE324" s="226"/>
      <c r="CF324" s="227"/>
      <c r="CG324" s="226"/>
      <c r="CH324" s="226"/>
      <c r="CI324" s="226"/>
      <c r="CJ324" s="212">
        <f>+L324-BJ324</f>
        <v>0</v>
      </c>
    </row>
    <row r="325" spans="1:88" ht="13.5" customHeight="1">
      <c r="A325" s="217">
        <v>320</v>
      </c>
      <c r="B325" s="217" t="s">
        <v>3609</v>
      </c>
      <c r="C325" s="217" t="s">
        <v>3610</v>
      </c>
      <c r="D325" s="218" t="s">
        <v>781</v>
      </c>
      <c r="E325" s="217" t="s">
        <v>1069</v>
      </c>
      <c r="F325" s="217" t="s">
        <v>2971</v>
      </c>
      <c r="G325" s="218" t="s">
        <v>2394</v>
      </c>
      <c r="H325" s="220">
        <v>152</v>
      </c>
      <c r="I325" s="217" t="s">
        <v>702</v>
      </c>
      <c r="J325" s="217">
        <v>2</v>
      </c>
      <c r="K325" s="217"/>
      <c r="L325" s="217">
        <v>6</v>
      </c>
      <c r="M325" s="220">
        <v>2.2000000000000002</v>
      </c>
      <c r="N325" s="220">
        <v>13.1</v>
      </c>
      <c r="O325" s="217" t="s">
        <v>674</v>
      </c>
      <c r="P325" s="217" t="s">
        <v>13</v>
      </c>
      <c r="Q325" s="217" t="s">
        <v>703</v>
      </c>
      <c r="R325" s="217"/>
      <c r="S325" s="217"/>
      <c r="T325" s="217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7">
        <f t="shared" ca="1" si="116"/>
        <v>0</v>
      </c>
      <c r="V325" s="217">
        <f t="shared" ca="1" si="117"/>
        <v>3</v>
      </c>
      <c r="W325" s="217"/>
      <c r="X325" s="217"/>
      <c r="Y325" s="217"/>
      <c r="Z325" s="217"/>
      <c r="AA325" s="217"/>
      <c r="AB325" s="221"/>
      <c r="AC325" s="220">
        <v>0.32300000000000001</v>
      </c>
      <c r="AD325" s="217"/>
      <c r="AE325" s="220"/>
      <c r="AF325" s="220"/>
      <c r="AG325" s="249"/>
      <c r="AH325" s="249"/>
      <c r="AI325" s="249"/>
      <c r="AJ325" s="224" t="s">
        <v>677</v>
      </c>
      <c r="AK325" s="228"/>
      <c r="AL325" s="250"/>
      <c r="AM325" s="226"/>
      <c r="AN325" s="228"/>
      <c r="AO325" s="226"/>
      <c r="AP325" s="226"/>
      <c r="AQ325" s="226"/>
      <c r="AR325" s="228"/>
      <c r="AS325" s="226"/>
      <c r="AT325" s="226"/>
      <c r="AU325" s="217">
        <v>0</v>
      </c>
      <c r="AV325" s="217">
        <v>0</v>
      </c>
      <c r="AW325" s="217">
        <v>0</v>
      </c>
      <c r="AX325" s="217">
        <v>0</v>
      </c>
      <c r="AY325" s="217">
        <v>0</v>
      </c>
      <c r="AZ325" s="217">
        <v>0</v>
      </c>
      <c r="BA325" s="217">
        <v>0</v>
      </c>
      <c r="BB325" s="217" t="s">
        <v>692</v>
      </c>
      <c r="BC325" s="217"/>
      <c r="BD325" s="217"/>
      <c r="BE325" s="212" t="s">
        <v>2964</v>
      </c>
      <c r="BF325" s="217">
        <v>6</v>
      </c>
      <c r="BG325" s="230">
        <v>46240</v>
      </c>
      <c r="BH325" s="212">
        <f>+L325-BF325</f>
        <v>0</v>
      </c>
      <c r="BI325" s="212" t="s">
        <v>2384</v>
      </c>
      <c r="BJ325" s="217">
        <v>6</v>
      </c>
      <c r="BK325" s="231">
        <v>46240</v>
      </c>
      <c r="BL325" s="226"/>
      <c r="BM325" s="226"/>
      <c r="BN325" s="227"/>
      <c r="BO325" s="226"/>
      <c r="BP325" s="226"/>
      <c r="BQ325" s="226"/>
      <c r="BR325" s="226"/>
      <c r="BS325" s="226"/>
      <c r="BT325" s="227"/>
      <c r="BU325" s="226"/>
      <c r="BV325" s="226"/>
      <c r="BW325" s="226"/>
      <c r="BX325" s="226"/>
      <c r="BY325" s="226"/>
      <c r="BZ325" s="227"/>
      <c r="CA325" s="226"/>
      <c r="CB325" s="226"/>
      <c r="CC325" s="226"/>
      <c r="CD325" s="226"/>
      <c r="CE325" s="226"/>
      <c r="CF325" s="227"/>
      <c r="CG325" s="226"/>
      <c r="CH325" s="226"/>
      <c r="CI325" s="226"/>
      <c r="CJ325" s="212">
        <f>+L325-BJ325</f>
        <v>0</v>
      </c>
    </row>
    <row r="326" spans="1:88" ht="13.5" customHeight="1">
      <c r="A326" s="214">
        <v>321</v>
      </c>
      <c r="B326" s="214" t="s">
        <v>3614</v>
      </c>
      <c r="C326" s="214" t="s">
        <v>3615</v>
      </c>
      <c r="D326" s="215" t="s">
        <v>3616</v>
      </c>
      <c r="E326" s="214"/>
      <c r="F326" s="214"/>
      <c r="G326" s="215" t="s">
        <v>3617</v>
      </c>
      <c r="H326" s="214"/>
      <c r="I326" s="214"/>
      <c r="J326" s="214"/>
      <c r="K326" s="214">
        <v>1</v>
      </c>
      <c r="L326" s="214"/>
      <c r="M326" s="216">
        <v>45</v>
      </c>
      <c r="N326" s="216">
        <v>45</v>
      </c>
      <c r="O326" s="214" t="s">
        <v>674</v>
      </c>
      <c r="P326" s="214"/>
      <c r="Q326" s="214"/>
      <c r="R326" s="214" t="s">
        <v>3951</v>
      </c>
      <c r="S326" s="214"/>
      <c r="T326" s="214"/>
      <c r="U326" s="214"/>
      <c r="V326" s="214"/>
      <c r="W326" s="214">
        <f ca="1">_xlfn.MINIFS(V:V,C:C,C326,AE:AE,"",AB:AB,"")</f>
        <v>0</v>
      </c>
      <c r="X326" s="214">
        <f ca="1">SUMIFS(T:T,C:C,C326,AE:AE,"")/SUMIFS(L:L,C:C,C326,AE:AE,"",AB:AB,"")</f>
        <v>0.66666666666666663</v>
      </c>
      <c r="Y326" s="214"/>
      <c r="Z326" s="214"/>
      <c r="AA326" s="214"/>
      <c r="AB326" s="216"/>
      <c r="AC326" s="216">
        <v>1.0820000000000001</v>
      </c>
      <c r="AD326" s="214"/>
      <c r="AE326" s="214" t="s">
        <v>675</v>
      </c>
      <c r="AF326" s="214" t="s">
        <v>676</v>
      </c>
      <c r="AG326" s="214"/>
      <c r="AH326" s="214"/>
      <c r="AI326" s="214"/>
      <c r="AJ326" s="214" t="s">
        <v>677</v>
      </c>
      <c r="AK326" s="214"/>
      <c r="AL326" s="214"/>
      <c r="AM326" s="214"/>
      <c r="AN326" s="214"/>
      <c r="AO326" s="214"/>
      <c r="AP326" s="214"/>
      <c r="AQ326" s="214"/>
      <c r="AR326" s="214"/>
      <c r="AS326" s="214"/>
      <c r="AT326" s="214"/>
      <c r="AU326" s="214"/>
      <c r="AV326" s="214"/>
      <c r="AW326" s="214"/>
      <c r="AX326" s="214"/>
      <c r="AY326" s="214"/>
      <c r="AZ326" s="214"/>
      <c r="BA326" s="214"/>
      <c r="BB326" s="214" t="s">
        <v>692</v>
      </c>
      <c r="BC326" s="214"/>
      <c r="BD326" s="214"/>
      <c r="BE326" s="214"/>
      <c r="BF326" s="214"/>
      <c r="BG326" s="214"/>
      <c r="BH326" s="214"/>
      <c r="BI326" s="214"/>
      <c r="BJ326" s="214"/>
      <c r="BK326" s="214"/>
      <c r="BL326" s="214"/>
      <c r="BM326" s="214"/>
      <c r="BN326" s="214"/>
      <c r="BO326" s="214"/>
      <c r="BP326" s="214"/>
      <c r="BQ326" s="214"/>
      <c r="BR326" s="214"/>
      <c r="BS326" s="214"/>
      <c r="BT326" s="214"/>
      <c r="BU326" s="214"/>
      <c r="BV326" s="214"/>
      <c r="BW326" s="214"/>
      <c r="BX326" s="214"/>
      <c r="BY326" s="214"/>
      <c r="BZ326" s="214"/>
      <c r="CA326" s="214"/>
      <c r="CB326" s="214"/>
      <c r="CC326" s="214"/>
      <c r="CD326" s="214"/>
      <c r="CE326" s="214"/>
      <c r="CF326" s="214"/>
      <c r="CG326" s="214"/>
      <c r="CH326" s="214"/>
      <c r="CI326" s="214"/>
      <c r="CJ326" s="214"/>
    </row>
    <row r="327" spans="1:88" ht="13.5" customHeight="1">
      <c r="A327" s="217">
        <v>322</v>
      </c>
      <c r="B327" s="217" t="s">
        <v>3614</v>
      </c>
      <c r="C327" s="217" t="s">
        <v>3615</v>
      </c>
      <c r="D327" s="218" t="s">
        <v>2399</v>
      </c>
      <c r="E327" s="217" t="s">
        <v>2223</v>
      </c>
      <c r="F327" s="217" t="s">
        <v>2973</v>
      </c>
      <c r="G327" s="248" t="s">
        <v>2398</v>
      </c>
      <c r="H327" s="220">
        <v>3401</v>
      </c>
      <c r="I327" s="217" t="s">
        <v>2400</v>
      </c>
      <c r="J327" s="217">
        <v>1</v>
      </c>
      <c r="K327" s="217"/>
      <c r="L327" s="217">
        <v>1</v>
      </c>
      <c r="M327" s="220">
        <v>37.9</v>
      </c>
      <c r="N327" s="220">
        <v>37.9</v>
      </c>
      <c r="O327" s="217" t="s">
        <v>674</v>
      </c>
      <c r="P327" s="217" t="s">
        <v>11</v>
      </c>
      <c r="Q327" s="217" t="s">
        <v>703</v>
      </c>
      <c r="R327" s="217"/>
      <c r="S327" s="217"/>
      <c r="T327" s="217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7">
        <f t="shared" ref="U327:U329" ca="1" si="118">+L327-T327</f>
        <v>0</v>
      </c>
      <c r="V327" s="217">
        <f t="shared" ref="V327:V329" ca="1" si="119">ROUNDDOWN(T327/J327,0)</f>
        <v>1</v>
      </c>
      <c r="W327" s="217"/>
      <c r="X327" s="217"/>
      <c r="Y327" s="217"/>
      <c r="Z327" s="217"/>
      <c r="AA327" s="217"/>
      <c r="AB327" s="221"/>
      <c r="AC327" s="220">
        <v>0.94399999999999995</v>
      </c>
      <c r="AD327" s="217"/>
      <c r="AE327" s="220"/>
      <c r="AF327" s="220"/>
      <c r="AG327" s="249"/>
      <c r="AH327" s="249"/>
      <c r="AI327" s="249"/>
      <c r="AJ327" s="224" t="s">
        <v>677</v>
      </c>
      <c r="AK327" s="228"/>
      <c r="AL327" s="250"/>
      <c r="AM327" s="226"/>
      <c r="AN327" s="228"/>
      <c r="AO327" s="226"/>
      <c r="AP327" s="226"/>
      <c r="AQ327" s="226"/>
      <c r="AR327" s="228"/>
      <c r="AS327" s="226"/>
      <c r="AT327" s="226"/>
      <c r="AU327" s="217">
        <v>0</v>
      </c>
      <c r="AV327" s="217">
        <v>0</v>
      </c>
      <c r="AW327" s="217">
        <v>0</v>
      </c>
      <c r="AX327" s="217">
        <v>1</v>
      </c>
      <c r="AY327" s="217">
        <v>0</v>
      </c>
      <c r="AZ327" s="217">
        <v>0</v>
      </c>
      <c r="BA327" s="217">
        <v>0</v>
      </c>
      <c r="BB327" s="217" t="s">
        <v>692</v>
      </c>
      <c r="BC327" s="217"/>
      <c r="BD327" s="217"/>
      <c r="BE327" s="212" t="s">
        <v>2974</v>
      </c>
      <c r="BF327" s="212">
        <v>1</v>
      </c>
      <c r="BG327" s="230">
        <v>46240</v>
      </c>
      <c r="BH327" s="212">
        <f>+L327-BF327</f>
        <v>0</v>
      </c>
      <c r="BI327" s="212" t="s">
        <v>2401</v>
      </c>
      <c r="BJ327" s="212">
        <v>1</v>
      </c>
      <c r="BK327" s="231">
        <v>46240</v>
      </c>
      <c r="BL327" s="226"/>
      <c r="BM327" s="226"/>
      <c r="BN327" s="227"/>
      <c r="BO327" s="226"/>
      <c r="BP327" s="226"/>
      <c r="BQ327" s="226"/>
      <c r="BR327" s="226"/>
      <c r="BS327" s="226"/>
      <c r="BT327" s="227"/>
      <c r="BU327" s="226"/>
      <c r="BV327" s="226"/>
      <c r="BW327" s="226"/>
      <c r="BX327" s="226"/>
      <c r="BY327" s="226"/>
      <c r="BZ327" s="227"/>
      <c r="CA327" s="226"/>
      <c r="CB327" s="226"/>
      <c r="CC327" s="226"/>
      <c r="CD327" s="226"/>
      <c r="CE327" s="226"/>
      <c r="CF327" s="227"/>
      <c r="CG327" s="226"/>
      <c r="CH327" s="226"/>
      <c r="CI327" s="226"/>
      <c r="CJ327" s="212">
        <f>+L327-BJ327</f>
        <v>0</v>
      </c>
    </row>
    <row r="328" spans="1:88" ht="13.5" customHeight="1">
      <c r="A328" s="217">
        <v>323</v>
      </c>
      <c r="B328" s="217" t="s">
        <v>3614</v>
      </c>
      <c r="C328" s="217" t="s">
        <v>3615</v>
      </c>
      <c r="D328" s="218" t="s">
        <v>2399</v>
      </c>
      <c r="E328" s="217" t="s">
        <v>3618</v>
      </c>
      <c r="F328" s="217" t="s">
        <v>2975</v>
      </c>
      <c r="G328" s="248" t="s">
        <v>2398</v>
      </c>
      <c r="H328" s="220">
        <v>222</v>
      </c>
      <c r="I328" s="217" t="s">
        <v>2400</v>
      </c>
      <c r="J328" s="217">
        <v>1</v>
      </c>
      <c r="K328" s="217"/>
      <c r="L328" s="217">
        <v>1</v>
      </c>
      <c r="M328" s="220">
        <v>2.5</v>
      </c>
      <c r="N328" s="220">
        <v>2.5</v>
      </c>
      <c r="O328" s="217" t="s">
        <v>674</v>
      </c>
      <c r="P328" s="217" t="s">
        <v>11</v>
      </c>
      <c r="Q328" s="217" t="s">
        <v>703</v>
      </c>
      <c r="R328" s="217"/>
      <c r="S328" s="217"/>
      <c r="T328" s="217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7">
        <f t="shared" ca="1" si="118"/>
        <v>0</v>
      </c>
      <c r="V328" s="217">
        <f t="shared" ca="1" si="119"/>
        <v>1</v>
      </c>
      <c r="W328" s="217"/>
      <c r="X328" s="217"/>
      <c r="Y328" s="217"/>
      <c r="Z328" s="217"/>
      <c r="AA328" s="217"/>
      <c r="AB328" s="221"/>
      <c r="AC328" s="220">
        <v>6.3E-2</v>
      </c>
      <c r="AD328" s="217"/>
      <c r="AE328" s="220"/>
      <c r="AF328" s="220"/>
      <c r="AG328" s="249"/>
      <c r="AH328" s="249"/>
      <c r="AI328" s="249"/>
      <c r="AJ328" s="224" t="s">
        <v>677</v>
      </c>
      <c r="AK328" s="228"/>
      <c r="AL328" s="250"/>
      <c r="AM328" s="226"/>
      <c r="AN328" s="228"/>
      <c r="AO328" s="226"/>
      <c r="AP328" s="226"/>
      <c r="AQ328" s="226"/>
      <c r="AR328" s="228"/>
      <c r="AS328" s="226"/>
      <c r="AT328" s="226"/>
      <c r="AU328" s="217">
        <v>0</v>
      </c>
      <c r="AV328" s="217">
        <v>0</v>
      </c>
      <c r="AW328" s="217">
        <v>0</v>
      </c>
      <c r="AX328" s="217">
        <v>1</v>
      </c>
      <c r="AY328" s="217">
        <v>0</v>
      </c>
      <c r="AZ328" s="217">
        <v>0</v>
      </c>
      <c r="BA328" s="217">
        <v>0</v>
      </c>
      <c r="BB328" s="217" t="s">
        <v>692</v>
      </c>
      <c r="BC328" s="217"/>
      <c r="BD328" s="217"/>
      <c r="BE328" s="212" t="s">
        <v>2974</v>
      </c>
      <c r="BF328" s="212">
        <v>1</v>
      </c>
      <c r="BG328" s="230">
        <v>46240</v>
      </c>
      <c r="BH328" s="212">
        <f>+L328-BF328</f>
        <v>0</v>
      </c>
      <c r="BI328" s="212" t="s">
        <v>2401</v>
      </c>
      <c r="BJ328" s="212">
        <v>1</v>
      </c>
      <c r="BK328" s="231">
        <v>46240</v>
      </c>
      <c r="BL328" s="226"/>
      <c r="BM328" s="226"/>
      <c r="BN328" s="227"/>
      <c r="BO328" s="226"/>
      <c r="BP328" s="226"/>
      <c r="BQ328" s="226"/>
      <c r="BR328" s="226"/>
      <c r="BS328" s="226"/>
      <c r="BT328" s="227"/>
      <c r="BU328" s="226"/>
      <c r="BV328" s="226"/>
      <c r="BW328" s="226"/>
      <c r="BX328" s="226"/>
      <c r="BY328" s="226"/>
      <c r="BZ328" s="227"/>
      <c r="CA328" s="226"/>
      <c r="CB328" s="226"/>
      <c r="CC328" s="226"/>
      <c r="CD328" s="226"/>
      <c r="CE328" s="226"/>
      <c r="CF328" s="227"/>
      <c r="CG328" s="226"/>
      <c r="CH328" s="226"/>
      <c r="CI328" s="226"/>
      <c r="CJ328" s="212">
        <f>+L328-BJ328</f>
        <v>0</v>
      </c>
    </row>
    <row r="329" spans="1:88" ht="13.5" customHeight="1">
      <c r="A329" s="217">
        <v>324</v>
      </c>
      <c r="B329" s="217" t="s">
        <v>3614</v>
      </c>
      <c r="C329" s="217" t="s">
        <v>3615</v>
      </c>
      <c r="D329" s="218" t="s">
        <v>2405</v>
      </c>
      <c r="E329" s="217" t="s">
        <v>818</v>
      </c>
      <c r="F329" s="217" t="s">
        <v>2976</v>
      </c>
      <c r="G329" s="218" t="s">
        <v>2404</v>
      </c>
      <c r="H329" s="220">
        <v>191</v>
      </c>
      <c r="I329" s="217" t="s">
        <v>2406</v>
      </c>
      <c r="J329" s="217">
        <v>1</v>
      </c>
      <c r="K329" s="217"/>
      <c r="L329" s="217">
        <v>1</v>
      </c>
      <c r="M329" s="220">
        <v>4.7</v>
      </c>
      <c r="N329" s="220">
        <v>4.7</v>
      </c>
      <c r="O329" s="217" t="s">
        <v>674</v>
      </c>
      <c r="P329" s="217" t="s">
        <v>14</v>
      </c>
      <c r="Q329" s="217" t="s">
        <v>682</v>
      </c>
      <c r="R329" s="217"/>
      <c r="S329" s="217"/>
      <c r="T329" s="217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7">
        <f t="shared" ca="1" si="118"/>
        <v>1</v>
      </c>
      <c r="V329" s="217">
        <f t="shared" ca="1" si="119"/>
        <v>0</v>
      </c>
      <c r="W329" s="217"/>
      <c r="X329" s="217"/>
      <c r="Y329" s="217"/>
      <c r="Z329" s="217"/>
      <c r="AA329" s="217"/>
      <c r="AB329" s="221"/>
      <c r="AC329" s="220">
        <v>7.4999999999999997E-2</v>
      </c>
      <c r="AD329" s="217"/>
      <c r="AE329" s="220"/>
      <c r="AF329" s="220"/>
      <c r="AG329" s="249"/>
      <c r="AH329" s="249"/>
      <c r="AI329" s="249"/>
      <c r="AJ329" s="224"/>
      <c r="AK329" s="228"/>
      <c r="AL329" s="250"/>
      <c r="AM329" s="226"/>
      <c r="AN329" s="228"/>
      <c r="AO329" s="226"/>
      <c r="AP329" s="226"/>
      <c r="AQ329" s="226"/>
      <c r="AR329" s="228"/>
      <c r="AS329" s="226"/>
      <c r="AT329" s="226"/>
      <c r="AU329" s="217">
        <v>1</v>
      </c>
      <c r="AV329" s="217">
        <v>0</v>
      </c>
      <c r="AW329" s="217">
        <v>0</v>
      </c>
      <c r="AX329" s="217">
        <v>0</v>
      </c>
      <c r="AY329" s="217">
        <v>0</v>
      </c>
      <c r="AZ329" s="217">
        <v>1</v>
      </c>
      <c r="BA329" s="217">
        <v>0</v>
      </c>
      <c r="BB329" s="217" t="s">
        <v>14</v>
      </c>
      <c r="BC329" s="217"/>
      <c r="BD329" s="217"/>
      <c r="BE329" s="226"/>
      <c r="BF329" s="226"/>
      <c r="BG329" s="227"/>
      <c r="BH329" s="228"/>
      <c r="BI329" s="226"/>
      <c r="BJ329" s="226"/>
      <c r="BK329" s="226"/>
      <c r="BL329" s="226"/>
      <c r="BM329" s="226"/>
      <c r="BN329" s="227"/>
      <c r="BO329" s="226"/>
      <c r="BP329" s="226"/>
      <c r="BQ329" s="226"/>
      <c r="BR329" s="226"/>
      <c r="BS329" s="226"/>
      <c r="BT329" s="227"/>
      <c r="BU329" s="226"/>
      <c r="BV329" s="226"/>
      <c r="BW329" s="226"/>
      <c r="BX329" s="226"/>
      <c r="BY329" s="226"/>
      <c r="BZ329" s="227"/>
      <c r="CA329" s="226"/>
      <c r="CB329" s="226"/>
      <c r="CC329" s="226"/>
      <c r="CD329" s="226"/>
      <c r="CE329" s="226"/>
      <c r="CF329" s="227"/>
      <c r="CG329" s="226"/>
      <c r="CH329" s="226"/>
      <c r="CI329" s="226"/>
      <c r="CJ329" s="228"/>
    </row>
    <row r="330" spans="1:88" ht="13.5" customHeight="1">
      <c r="A330" s="214">
        <v>325</v>
      </c>
      <c r="B330" s="214" t="s">
        <v>3619</v>
      </c>
      <c r="C330" s="214" t="s">
        <v>3620</v>
      </c>
      <c r="D330" s="215" t="s">
        <v>3616</v>
      </c>
      <c r="E330" s="214"/>
      <c r="F330" s="214"/>
      <c r="G330" s="215" t="s">
        <v>3621</v>
      </c>
      <c r="H330" s="214"/>
      <c r="I330" s="214"/>
      <c r="J330" s="214"/>
      <c r="K330" s="214">
        <v>1</v>
      </c>
      <c r="L330" s="214"/>
      <c r="M330" s="216">
        <v>44.6</v>
      </c>
      <c r="N330" s="216">
        <v>44.6</v>
      </c>
      <c r="O330" s="214" t="s">
        <v>674</v>
      </c>
      <c r="P330" s="214"/>
      <c r="Q330" s="214"/>
      <c r="R330" s="214" t="s">
        <v>3951</v>
      </c>
      <c r="S330" s="214"/>
      <c r="T330" s="214"/>
      <c r="U330" s="214"/>
      <c r="V330" s="214"/>
      <c r="W330" s="214">
        <f ca="1">_xlfn.MINIFS(V:V,C:C,C330,AE:AE,"",AB:AB,"")</f>
        <v>0</v>
      </c>
      <c r="X330" s="214">
        <f ca="1">SUMIFS(T:T,C:C,C330,AE:AE,"")/SUMIFS(L:L,C:C,C330,AE:AE,"",AB:AB,"")</f>
        <v>0.5</v>
      </c>
      <c r="Y330" s="214"/>
      <c r="Z330" s="214"/>
      <c r="AA330" s="214"/>
      <c r="AB330" s="216"/>
      <c r="AC330" s="216">
        <v>1.1120000000000001</v>
      </c>
      <c r="AD330" s="214"/>
      <c r="AE330" s="214" t="s">
        <v>675</v>
      </c>
      <c r="AF330" s="214" t="s">
        <v>676</v>
      </c>
      <c r="AG330" s="214"/>
      <c r="AH330" s="214"/>
      <c r="AI330" s="214"/>
      <c r="AJ330" s="214" t="s">
        <v>677</v>
      </c>
      <c r="AK330" s="214"/>
      <c r="AL330" s="214"/>
      <c r="AM330" s="214"/>
      <c r="AN330" s="214"/>
      <c r="AO330" s="214"/>
      <c r="AP330" s="214"/>
      <c r="AQ330" s="214"/>
      <c r="AR330" s="214"/>
      <c r="AS330" s="214"/>
      <c r="AT330" s="214"/>
      <c r="AU330" s="214"/>
      <c r="AV330" s="214"/>
      <c r="AW330" s="214"/>
      <c r="AX330" s="214"/>
      <c r="AY330" s="214"/>
      <c r="AZ330" s="214"/>
      <c r="BA330" s="214"/>
      <c r="BB330" s="214" t="s">
        <v>692</v>
      </c>
      <c r="BC330" s="214"/>
      <c r="BD330" s="214"/>
      <c r="BE330" s="214"/>
      <c r="BF330" s="214"/>
      <c r="BG330" s="214"/>
      <c r="BH330" s="214"/>
      <c r="BI330" s="214"/>
      <c r="BJ330" s="214"/>
      <c r="BK330" s="214"/>
      <c r="BL330" s="214"/>
      <c r="BM330" s="214"/>
      <c r="BN330" s="214"/>
      <c r="BO330" s="214"/>
      <c r="BP330" s="214"/>
      <c r="BQ330" s="214"/>
      <c r="BR330" s="214"/>
      <c r="BS330" s="214"/>
      <c r="BT330" s="214"/>
      <c r="BU330" s="214"/>
      <c r="BV330" s="214"/>
      <c r="BW330" s="214"/>
      <c r="BX330" s="214"/>
      <c r="BY330" s="214"/>
      <c r="BZ330" s="214"/>
      <c r="CA330" s="214"/>
      <c r="CB330" s="214"/>
      <c r="CC330" s="214"/>
      <c r="CD330" s="214"/>
      <c r="CE330" s="214"/>
      <c r="CF330" s="214"/>
      <c r="CG330" s="214"/>
      <c r="CH330" s="214"/>
      <c r="CI330" s="214"/>
      <c r="CJ330" s="214"/>
    </row>
    <row r="331" spans="1:88" ht="13.5" customHeight="1">
      <c r="A331" s="217">
        <v>326</v>
      </c>
      <c r="B331" s="217" t="s">
        <v>3619</v>
      </c>
      <c r="C331" s="217" t="s">
        <v>3620</v>
      </c>
      <c r="D331" s="218" t="s">
        <v>2399</v>
      </c>
      <c r="E331" s="217" t="s">
        <v>2185</v>
      </c>
      <c r="F331" s="217" t="s">
        <v>2977</v>
      </c>
      <c r="G331" s="248" t="s">
        <v>2398</v>
      </c>
      <c r="H331" s="220">
        <v>3811</v>
      </c>
      <c r="I331" s="217" t="s">
        <v>2400</v>
      </c>
      <c r="J331" s="217">
        <v>1</v>
      </c>
      <c r="K331" s="217"/>
      <c r="L331" s="217">
        <v>1</v>
      </c>
      <c r="M331" s="220">
        <v>42.5</v>
      </c>
      <c r="N331" s="220">
        <v>42.5</v>
      </c>
      <c r="O331" s="217" t="s">
        <v>674</v>
      </c>
      <c r="P331" s="217" t="s">
        <v>11</v>
      </c>
      <c r="Q331" s="217" t="s">
        <v>703</v>
      </c>
      <c r="R331" s="217"/>
      <c r="S331" s="217"/>
      <c r="T331" s="217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7">
        <f t="shared" ref="U331:U332" ca="1" si="120">+L331-T331</f>
        <v>0</v>
      </c>
      <c r="V331" s="217">
        <f t="shared" ref="V331:V332" ca="1" si="121">ROUNDDOWN(T331/J331,0)</f>
        <v>1</v>
      </c>
      <c r="W331" s="217"/>
      <c r="X331" s="217"/>
      <c r="Y331" s="217"/>
      <c r="Z331" s="217"/>
      <c r="AA331" s="217"/>
      <c r="AB331" s="221"/>
      <c r="AC331" s="220">
        <v>1.0589999999999999</v>
      </c>
      <c r="AD331" s="217"/>
      <c r="AE331" s="220"/>
      <c r="AF331" s="220"/>
      <c r="AG331" s="249"/>
      <c r="AH331" s="249"/>
      <c r="AI331" s="249"/>
      <c r="AJ331" s="224" t="s">
        <v>677</v>
      </c>
      <c r="AK331" s="228"/>
      <c r="AL331" s="250"/>
      <c r="AM331" s="226"/>
      <c r="AN331" s="228"/>
      <c r="AO331" s="226"/>
      <c r="AP331" s="226"/>
      <c r="AQ331" s="226"/>
      <c r="AR331" s="228"/>
      <c r="AS331" s="226"/>
      <c r="AT331" s="226"/>
      <c r="AU331" s="217">
        <v>0</v>
      </c>
      <c r="AV331" s="217">
        <v>0</v>
      </c>
      <c r="AW331" s="217">
        <v>0</v>
      </c>
      <c r="AX331" s="217">
        <v>1</v>
      </c>
      <c r="AY331" s="217">
        <v>0</v>
      </c>
      <c r="AZ331" s="217">
        <v>0</v>
      </c>
      <c r="BA331" s="217">
        <v>0</v>
      </c>
      <c r="BB331" s="217" t="s">
        <v>692</v>
      </c>
      <c r="BC331" s="217"/>
      <c r="BD331" s="217"/>
      <c r="BE331" s="212" t="s">
        <v>2974</v>
      </c>
      <c r="BF331" s="212">
        <v>1</v>
      </c>
      <c r="BG331" s="230">
        <v>46240</v>
      </c>
      <c r="BH331" s="212">
        <f>+L331-BF331</f>
        <v>0</v>
      </c>
      <c r="BI331" s="212" t="s">
        <v>2401</v>
      </c>
      <c r="BJ331" s="212">
        <v>1</v>
      </c>
      <c r="BK331" s="231">
        <v>46240</v>
      </c>
      <c r="BL331" s="226"/>
      <c r="BM331" s="226"/>
      <c r="BN331" s="227"/>
      <c r="BO331" s="226"/>
      <c r="BP331" s="226"/>
      <c r="BQ331" s="226"/>
      <c r="BR331" s="226"/>
      <c r="BS331" s="226"/>
      <c r="BT331" s="227"/>
      <c r="BU331" s="226"/>
      <c r="BV331" s="226"/>
      <c r="BW331" s="226"/>
      <c r="BX331" s="226"/>
      <c r="BY331" s="226"/>
      <c r="BZ331" s="227"/>
      <c r="CA331" s="226"/>
      <c r="CB331" s="226"/>
      <c r="CC331" s="226"/>
      <c r="CD331" s="226"/>
      <c r="CE331" s="226"/>
      <c r="CF331" s="227"/>
      <c r="CG331" s="226"/>
      <c r="CH331" s="226"/>
      <c r="CI331" s="226"/>
      <c r="CJ331" s="212">
        <f>+L331-BJ331</f>
        <v>0</v>
      </c>
    </row>
    <row r="332" spans="1:88" ht="13.5" customHeight="1">
      <c r="A332" s="217">
        <v>327</v>
      </c>
      <c r="B332" s="217" t="s">
        <v>3619</v>
      </c>
      <c r="C332" s="217" t="s">
        <v>3620</v>
      </c>
      <c r="D332" s="218" t="s">
        <v>2409</v>
      </c>
      <c r="E332" s="217" t="s">
        <v>3622</v>
      </c>
      <c r="F332" s="217" t="s">
        <v>2978</v>
      </c>
      <c r="G332" s="248" t="s">
        <v>2398</v>
      </c>
      <c r="H332" s="220">
        <v>121</v>
      </c>
      <c r="I332" s="217" t="s">
        <v>2410</v>
      </c>
      <c r="J332" s="217">
        <v>1</v>
      </c>
      <c r="K332" s="217"/>
      <c r="L332" s="217">
        <v>1</v>
      </c>
      <c r="M332" s="220">
        <v>2.1</v>
      </c>
      <c r="N332" s="220">
        <v>2.1</v>
      </c>
      <c r="O332" s="217" t="s">
        <v>674</v>
      </c>
      <c r="P332" s="217" t="s">
        <v>14</v>
      </c>
      <c r="Q332" s="217" t="s">
        <v>682</v>
      </c>
      <c r="R332" s="217"/>
      <c r="S332" s="217"/>
      <c r="T332" s="217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7">
        <f t="shared" ca="1" si="120"/>
        <v>1</v>
      </c>
      <c r="V332" s="217">
        <f t="shared" ca="1" si="121"/>
        <v>0</v>
      </c>
      <c r="W332" s="217"/>
      <c r="X332" s="217"/>
      <c r="Y332" s="217"/>
      <c r="Z332" s="217"/>
      <c r="AA332" s="217"/>
      <c r="AB332" s="221"/>
      <c r="AC332" s="220">
        <v>5.2999999999999999E-2</v>
      </c>
      <c r="AD332" s="217"/>
      <c r="AE332" s="220"/>
      <c r="AF332" s="220"/>
      <c r="AG332" s="249"/>
      <c r="AH332" s="249"/>
      <c r="AI332" s="249"/>
      <c r="AJ332" s="224" t="s">
        <v>677</v>
      </c>
      <c r="AK332" s="228"/>
      <c r="AL332" s="250"/>
      <c r="AM332" s="226"/>
      <c r="AN332" s="228"/>
      <c r="AO332" s="226"/>
      <c r="AP332" s="226"/>
      <c r="AQ332" s="226"/>
      <c r="AR332" s="228"/>
      <c r="AS332" s="226"/>
      <c r="AT332" s="226"/>
      <c r="AU332" s="217">
        <v>0</v>
      </c>
      <c r="AV332" s="217">
        <v>0</v>
      </c>
      <c r="AW332" s="217">
        <v>0</v>
      </c>
      <c r="AX332" s="217">
        <v>1</v>
      </c>
      <c r="AY332" s="217">
        <v>0</v>
      </c>
      <c r="AZ332" s="217">
        <v>0</v>
      </c>
      <c r="BA332" s="217">
        <v>0</v>
      </c>
      <c r="BB332" s="217" t="s">
        <v>14</v>
      </c>
      <c r="BC332" s="217"/>
      <c r="BD332" s="217"/>
      <c r="BE332" s="226"/>
      <c r="BF332" s="226"/>
      <c r="BG332" s="227"/>
      <c r="BH332" s="228"/>
      <c r="BI332" s="226"/>
      <c r="BJ332" s="226"/>
      <c r="BK332" s="226"/>
      <c r="BL332" s="226"/>
      <c r="BM332" s="226"/>
      <c r="BN332" s="227"/>
      <c r="BO332" s="226"/>
      <c r="BP332" s="226"/>
      <c r="BQ332" s="226"/>
      <c r="BR332" s="226"/>
      <c r="BS332" s="226"/>
      <c r="BT332" s="227"/>
      <c r="BU332" s="226"/>
      <c r="BV332" s="226"/>
      <c r="BW332" s="226"/>
      <c r="BX332" s="226"/>
      <c r="BY332" s="226"/>
      <c r="BZ332" s="227"/>
      <c r="CA332" s="226"/>
      <c r="CB332" s="226"/>
      <c r="CC332" s="226"/>
      <c r="CD332" s="226"/>
      <c r="CE332" s="226"/>
      <c r="CF332" s="227"/>
      <c r="CG332" s="226"/>
      <c r="CH332" s="226"/>
      <c r="CI332" s="226"/>
      <c r="CJ332" s="228"/>
    </row>
    <row r="333" spans="1:88" ht="13.5" customHeight="1">
      <c r="A333" s="214">
        <v>328</v>
      </c>
      <c r="B333" s="214" t="s">
        <v>3623</v>
      </c>
      <c r="C333" s="214" t="s">
        <v>3624</v>
      </c>
      <c r="D333" s="215" t="s">
        <v>2000</v>
      </c>
      <c r="E333" s="214"/>
      <c r="F333" s="214"/>
      <c r="G333" s="215" t="s">
        <v>3625</v>
      </c>
      <c r="H333" s="214"/>
      <c r="I333" s="214"/>
      <c r="J333" s="214"/>
      <c r="K333" s="214">
        <v>32</v>
      </c>
      <c r="L333" s="214"/>
      <c r="M333" s="216">
        <v>2.9</v>
      </c>
      <c r="N333" s="216">
        <v>91.5</v>
      </c>
      <c r="O333" s="214" t="s">
        <v>674</v>
      </c>
      <c r="P333" s="214"/>
      <c r="Q333" s="214"/>
      <c r="R333" s="214" t="s">
        <v>3951</v>
      </c>
      <c r="S333" s="214"/>
      <c r="T333" s="214"/>
      <c r="U333" s="214"/>
      <c r="V333" s="214"/>
      <c r="W333" s="214">
        <f>_xlfn.MINIFS(V:V,C:C,C333,AE:AE,"",AB:AB,"")</f>
        <v>0</v>
      </c>
      <c r="X333" s="214" t="e">
        <f ca="1">SUMIFS(T:T,C:C,C333,AE:AE,"")/SUMIFS(L:L,C:C,C333,AE:AE,"",AB:AB,"")</f>
        <v>#DIV/0!</v>
      </c>
      <c r="Y333" s="214"/>
      <c r="Z333" s="214"/>
      <c r="AA333" s="214"/>
      <c r="AB333" s="216"/>
      <c r="AC333" s="216">
        <v>70.881</v>
      </c>
      <c r="AD333" s="214"/>
      <c r="AE333" s="214" t="s">
        <v>675</v>
      </c>
      <c r="AF333" s="214" t="s">
        <v>676</v>
      </c>
      <c r="AG333" s="214"/>
      <c r="AH333" s="214"/>
      <c r="AI333" s="214"/>
      <c r="AJ333" s="214" t="s">
        <v>677</v>
      </c>
      <c r="AK333" s="214"/>
      <c r="AL333" s="214"/>
      <c r="AM333" s="214"/>
      <c r="AN333" s="214"/>
      <c r="AO333" s="214"/>
      <c r="AP333" s="214"/>
      <c r="AQ333" s="214"/>
      <c r="AR333" s="214"/>
      <c r="AS333" s="214"/>
      <c r="AT333" s="214"/>
      <c r="AU333" s="214"/>
      <c r="AV333" s="214"/>
      <c r="AW333" s="214"/>
      <c r="AX333" s="214"/>
      <c r="AY333" s="214"/>
      <c r="AZ333" s="214"/>
      <c r="BA333" s="214"/>
      <c r="BB333" s="214" t="s">
        <v>692</v>
      </c>
      <c r="BC333" s="214"/>
      <c r="BD333" s="214"/>
      <c r="BE333" s="214"/>
      <c r="BF333" s="214"/>
      <c r="BG333" s="214"/>
      <c r="BH333" s="214"/>
      <c r="BI333" s="214"/>
      <c r="BJ333" s="214"/>
      <c r="BK333" s="214"/>
      <c r="BL333" s="214"/>
      <c r="BM333" s="214"/>
      <c r="BN333" s="214"/>
      <c r="BO333" s="214"/>
      <c r="BP333" s="214"/>
      <c r="BQ333" s="214"/>
      <c r="BR333" s="214"/>
      <c r="BS333" s="214"/>
      <c r="BT333" s="214"/>
      <c r="BU333" s="214"/>
      <c r="BV333" s="214"/>
      <c r="BW333" s="214"/>
      <c r="BX333" s="214"/>
      <c r="BY333" s="214"/>
      <c r="BZ333" s="214"/>
      <c r="CA333" s="214"/>
      <c r="CB333" s="214"/>
      <c r="CC333" s="214"/>
      <c r="CD333" s="214"/>
      <c r="CE333" s="214"/>
      <c r="CF333" s="214"/>
      <c r="CG333" s="214"/>
      <c r="CH333" s="214"/>
      <c r="CI333" s="214"/>
      <c r="CJ333" s="214"/>
    </row>
    <row r="334" spans="1:88" ht="13.5" customHeight="1">
      <c r="A334" s="217">
        <v>329</v>
      </c>
      <c r="B334" s="217" t="s">
        <v>3623</v>
      </c>
      <c r="C334" s="217" t="s">
        <v>3624</v>
      </c>
      <c r="D334" s="218" t="s">
        <v>2413</v>
      </c>
      <c r="E334" s="217" t="s">
        <v>3626</v>
      </c>
      <c r="F334" s="217" t="s">
        <v>2979</v>
      </c>
      <c r="G334" s="218" t="s">
        <v>2412</v>
      </c>
      <c r="H334" s="220">
        <v>670</v>
      </c>
      <c r="I334" s="217" t="s">
        <v>2001</v>
      </c>
      <c r="J334" s="217">
        <v>1</v>
      </c>
      <c r="K334" s="217"/>
      <c r="L334" s="217">
        <v>32</v>
      </c>
      <c r="M334" s="220">
        <v>2.9</v>
      </c>
      <c r="N334" s="220">
        <v>91.5</v>
      </c>
      <c r="O334" s="217" t="s">
        <v>674</v>
      </c>
      <c r="P334" s="217" t="s">
        <v>11</v>
      </c>
      <c r="Q334" s="217" t="s">
        <v>786</v>
      </c>
      <c r="R334" s="217"/>
      <c r="S334" s="217"/>
      <c r="T334" s="217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7">
        <f ca="1">+L334-T334</f>
        <v>32</v>
      </c>
      <c r="V334" s="217">
        <f ca="1">ROUNDDOWN(T334/J334,0)</f>
        <v>0</v>
      </c>
      <c r="W334" s="217"/>
      <c r="X334" s="217"/>
      <c r="Y334" s="217"/>
      <c r="Z334" s="217"/>
      <c r="AA334" s="217"/>
      <c r="AB334" s="221" t="s">
        <v>602</v>
      </c>
      <c r="AC334" s="220">
        <v>70.881</v>
      </c>
      <c r="AD334" s="217"/>
      <c r="AE334" s="220"/>
      <c r="AF334" s="220"/>
      <c r="AG334" s="249"/>
      <c r="AH334" s="249"/>
      <c r="AI334" s="249"/>
      <c r="AJ334" s="224" t="s">
        <v>677</v>
      </c>
      <c r="AK334" s="228"/>
      <c r="AL334" s="250"/>
      <c r="AM334" s="226"/>
      <c r="AN334" s="228"/>
      <c r="AO334" s="226"/>
      <c r="AP334" s="226"/>
      <c r="AQ334" s="226"/>
      <c r="AR334" s="228"/>
      <c r="AS334" s="226"/>
      <c r="AT334" s="226"/>
      <c r="AU334" s="217">
        <v>0</v>
      </c>
      <c r="AV334" s="217">
        <v>1</v>
      </c>
      <c r="AW334" s="217">
        <v>0</v>
      </c>
      <c r="AX334" s="217">
        <v>0</v>
      </c>
      <c r="AY334" s="217">
        <v>0</v>
      </c>
      <c r="AZ334" s="217">
        <v>0</v>
      </c>
      <c r="BA334" s="217">
        <v>0</v>
      </c>
      <c r="BB334" s="217" t="s">
        <v>692</v>
      </c>
      <c r="BC334" s="217"/>
      <c r="BD334" s="217"/>
      <c r="BE334" s="212" t="s">
        <v>2980</v>
      </c>
      <c r="BF334" s="217">
        <v>32</v>
      </c>
      <c r="BG334" s="230">
        <v>46240</v>
      </c>
      <c r="BH334" s="212">
        <f>+L334-BF334</f>
        <v>0</v>
      </c>
      <c r="BI334" s="212" t="s">
        <v>2414</v>
      </c>
      <c r="BJ334" s="217">
        <v>32</v>
      </c>
      <c r="BK334" s="231">
        <v>46240</v>
      </c>
      <c r="BL334" s="226"/>
      <c r="BM334" s="226"/>
      <c r="BN334" s="227"/>
      <c r="BO334" s="226"/>
      <c r="BP334" s="226"/>
      <c r="BQ334" s="226"/>
      <c r="BR334" s="226"/>
      <c r="BS334" s="226"/>
      <c r="BT334" s="227"/>
      <c r="BU334" s="226"/>
      <c r="BV334" s="226"/>
      <c r="BW334" s="226"/>
      <c r="BX334" s="226"/>
      <c r="BY334" s="226"/>
      <c r="BZ334" s="227"/>
      <c r="CA334" s="226"/>
      <c r="CB334" s="226"/>
      <c r="CC334" s="226"/>
      <c r="CD334" s="226"/>
      <c r="CE334" s="226"/>
      <c r="CF334" s="227"/>
      <c r="CG334" s="226"/>
      <c r="CH334" s="226"/>
      <c r="CI334" s="226"/>
      <c r="CJ334" s="212">
        <f>+L334-BJ334</f>
        <v>0</v>
      </c>
    </row>
    <row r="335" spans="1:88" ht="13.5" customHeight="1">
      <c r="A335" s="214">
        <v>330</v>
      </c>
      <c r="B335" s="214" t="s">
        <v>3627</v>
      </c>
      <c r="C335" s="214" t="s">
        <v>3628</v>
      </c>
      <c r="D335" s="215" t="s">
        <v>2000</v>
      </c>
      <c r="E335" s="214"/>
      <c r="F335" s="214"/>
      <c r="G335" s="215" t="s">
        <v>3629</v>
      </c>
      <c r="H335" s="214"/>
      <c r="I335" s="214"/>
      <c r="J335" s="214"/>
      <c r="K335" s="214">
        <v>2</v>
      </c>
      <c r="L335" s="214"/>
      <c r="M335" s="216">
        <v>3.9</v>
      </c>
      <c r="N335" s="216">
        <v>7.8</v>
      </c>
      <c r="O335" s="214" t="s">
        <v>674</v>
      </c>
      <c r="P335" s="214"/>
      <c r="Q335" s="214"/>
      <c r="R335" s="214" t="s">
        <v>3951</v>
      </c>
      <c r="S335" s="214"/>
      <c r="T335" s="214"/>
      <c r="U335" s="214"/>
      <c r="V335" s="214"/>
      <c r="W335" s="214">
        <f ca="1">_xlfn.MINIFS(V:V,C:C,C335,AE:AE,"",AB:AB,"")</f>
        <v>0</v>
      </c>
      <c r="X335" s="214">
        <f ca="1">SUMIFS(T:T,C:C,C335,AE:AE,"")/SUMIFS(L:L,C:C,C335,AE:AE,"",AB:AB,"")</f>
        <v>0</v>
      </c>
      <c r="Y335" s="214"/>
      <c r="Z335" s="214"/>
      <c r="AA335" s="214"/>
      <c r="AB335" s="216"/>
      <c r="AC335" s="216">
        <v>5.7859999999999996</v>
      </c>
      <c r="AD335" s="214"/>
      <c r="AE335" s="214" t="s">
        <v>675</v>
      </c>
      <c r="AF335" s="214" t="s">
        <v>676</v>
      </c>
      <c r="AG335" s="214"/>
      <c r="AH335" s="214"/>
      <c r="AI335" s="214"/>
      <c r="AJ335" s="214" t="s">
        <v>677</v>
      </c>
      <c r="AK335" s="214"/>
      <c r="AL335" s="214"/>
      <c r="AM335" s="214"/>
      <c r="AN335" s="214"/>
      <c r="AO335" s="214"/>
      <c r="AP335" s="214"/>
      <c r="AQ335" s="214"/>
      <c r="AR335" s="214"/>
      <c r="AS335" s="214"/>
      <c r="AT335" s="214"/>
      <c r="AU335" s="214"/>
      <c r="AV335" s="214"/>
      <c r="AW335" s="214"/>
      <c r="AX335" s="214"/>
      <c r="AY335" s="214"/>
      <c r="AZ335" s="214"/>
      <c r="BA335" s="214"/>
      <c r="BB335" s="214" t="s">
        <v>692</v>
      </c>
      <c r="BC335" s="214"/>
      <c r="BD335" s="214"/>
      <c r="BE335" s="214"/>
      <c r="BF335" s="214"/>
      <c r="BG335" s="214"/>
      <c r="BH335" s="214"/>
      <c r="BI335" s="214"/>
      <c r="BJ335" s="214"/>
      <c r="BK335" s="214"/>
      <c r="BL335" s="214"/>
      <c r="BM335" s="214"/>
      <c r="BN335" s="214"/>
      <c r="BO335" s="214"/>
      <c r="BP335" s="214"/>
      <c r="BQ335" s="214"/>
      <c r="BR335" s="214"/>
      <c r="BS335" s="214"/>
      <c r="BT335" s="214"/>
      <c r="BU335" s="214"/>
      <c r="BV335" s="214"/>
      <c r="BW335" s="214"/>
      <c r="BX335" s="214"/>
      <c r="BY335" s="214"/>
      <c r="BZ335" s="214"/>
      <c r="CA335" s="214"/>
      <c r="CB335" s="214"/>
      <c r="CC335" s="214"/>
      <c r="CD335" s="214"/>
      <c r="CE335" s="214"/>
      <c r="CF335" s="214"/>
      <c r="CG335" s="214"/>
      <c r="CH335" s="214"/>
      <c r="CI335" s="214"/>
      <c r="CJ335" s="214"/>
    </row>
    <row r="336" spans="1:88" ht="13.5" customHeight="1">
      <c r="A336" s="217">
        <v>331</v>
      </c>
      <c r="B336" s="217" t="s">
        <v>3627</v>
      </c>
      <c r="C336" s="217" t="s">
        <v>3628</v>
      </c>
      <c r="D336" s="218" t="s">
        <v>2413</v>
      </c>
      <c r="E336" s="217" t="s">
        <v>3630</v>
      </c>
      <c r="F336" s="217" t="s">
        <v>2991</v>
      </c>
      <c r="G336" s="218" t="s">
        <v>2421</v>
      </c>
      <c r="H336" s="220">
        <v>670</v>
      </c>
      <c r="I336" s="217" t="s">
        <v>2001</v>
      </c>
      <c r="J336" s="217">
        <v>1</v>
      </c>
      <c r="K336" s="217"/>
      <c r="L336" s="217">
        <v>2</v>
      </c>
      <c r="M336" s="220">
        <v>3.6</v>
      </c>
      <c r="N336" s="220">
        <v>7.3</v>
      </c>
      <c r="O336" s="217" t="s">
        <v>674</v>
      </c>
      <c r="P336" s="217" t="s">
        <v>11</v>
      </c>
      <c r="Q336" s="217" t="s">
        <v>786</v>
      </c>
      <c r="R336" s="217"/>
      <c r="S336" s="217"/>
      <c r="T336" s="217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7">
        <f ca="1">+L336-T336</f>
        <v>2</v>
      </c>
      <c r="V336" s="217">
        <f ca="1">ROUNDDOWN(T336/J336,0)</f>
        <v>0</v>
      </c>
      <c r="W336" s="217"/>
      <c r="X336" s="217"/>
      <c r="Y336" s="217"/>
      <c r="Z336" s="217"/>
      <c r="AA336" s="217"/>
      <c r="AB336" s="221"/>
      <c r="AC336" s="220">
        <v>5.64</v>
      </c>
      <c r="AD336" s="217"/>
      <c r="AE336" s="220"/>
      <c r="AF336" s="220"/>
      <c r="AG336" s="249"/>
      <c r="AH336" s="249"/>
      <c r="AI336" s="249"/>
      <c r="AJ336" s="224" t="s">
        <v>677</v>
      </c>
      <c r="AK336" s="228"/>
      <c r="AL336" s="250"/>
      <c r="AM336" s="226"/>
      <c r="AN336" s="228"/>
      <c r="AO336" s="226"/>
      <c r="AP336" s="226"/>
      <c r="AQ336" s="226"/>
      <c r="AR336" s="228"/>
      <c r="AS336" s="226"/>
      <c r="AT336" s="226"/>
      <c r="AU336" s="217">
        <v>0</v>
      </c>
      <c r="AV336" s="217">
        <v>1</v>
      </c>
      <c r="AW336" s="217">
        <v>0</v>
      </c>
      <c r="AX336" s="217">
        <v>0</v>
      </c>
      <c r="AY336" s="217">
        <v>0</v>
      </c>
      <c r="AZ336" s="217">
        <v>0</v>
      </c>
      <c r="BA336" s="217">
        <v>0</v>
      </c>
      <c r="BB336" s="217" t="s">
        <v>692</v>
      </c>
      <c r="BC336" s="217"/>
      <c r="BD336" s="217"/>
      <c r="BE336" s="212" t="s">
        <v>2980</v>
      </c>
      <c r="BF336" s="217">
        <v>2</v>
      </c>
      <c r="BG336" s="230">
        <v>46240</v>
      </c>
      <c r="BH336" s="212">
        <f>+L336-BF336</f>
        <v>0</v>
      </c>
      <c r="BI336" s="212" t="s">
        <v>2414</v>
      </c>
      <c r="BJ336" s="217">
        <v>2</v>
      </c>
      <c r="BK336" s="231">
        <v>46240</v>
      </c>
      <c r="BL336" s="226"/>
      <c r="BM336" s="226"/>
      <c r="BN336" s="227"/>
      <c r="BO336" s="226"/>
      <c r="BP336" s="226"/>
      <c r="BQ336" s="226"/>
      <c r="BR336" s="226"/>
      <c r="BS336" s="226"/>
      <c r="BT336" s="227"/>
      <c r="BU336" s="226"/>
      <c r="BV336" s="226"/>
      <c r="BW336" s="226"/>
      <c r="BX336" s="226"/>
      <c r="BY336" s="226"/>
      <c r="BZ336" s="227"/>
      <c r="CA336" s="226"/>
      <c r="CB336" s="226"/>
      <c r="CC336" s="226"/>
      <c r="CD336" s="226"/>
      <c r="CE336" s="226"/>
      <c r="CF336" s="227"/>
      <c r="CG336" s="226"/>
      <c r="CH336" s="226"/>
      <c r="CI336" s="226"/>
      <c r="CJ336" s="212">
        <f>+L336-BJ336</f>
        <v>0</v>
      </c>
    </row>
    <row r="337" spans="1:88" ht="13.5" customHeight="1">
      <c r="A337" s="214">
        <v>333</v>
      </c>
      <c r="B337" s="214" t="s">
        <v>3631</v>
      </c>
      <c r="C337" s="214" t="s">
        <v>3632</v>
      </c>
      <c r="D337" s="215" t="s">
        <v>2000</v>
      </c>
      <c r="E337" s="214"/>
      <c r="F337" s="214"/>
      <c r="G337" s="215" t="s">
        <v>3633</v>
      </c>
      <c r="H337" s="214"/>
      <c r="I337" s="214"/>
      <c r="J337" s="214"/>
      <c r="K337" s="214">
        <v>2</v>
      </c>
      <c r="L337" s="214"/>
      <c r="M337" s="216">
        <v>4.0999999999999996</v>
      </c>
      <c r="N337" s="216">
        <v>8.1</v>
      </c>
      <c r="O337" s="214" t="s">
        <v>674</v>
      </c>
      <c r="P337" s="214"/>
      <c r="Q337" s="214"/>
      <c r="R337" s="214" t="s">
        <v>3951</v>
      </c>
      <c r="S337" s="214"/>
      <c r="T337" s="214"/>
      <c r="U337" s="214"/>
      <c r="V337" s="214"/>
      <c r="W337" s="214">
        <f>_xlfn.MINIFS(V:V,C:C,C337,AE:AE,"",AB:AB,"")</f>
        <v>0</v>
      </c>
      <c r="X337" s="214" t="e">
        <f ca="1">SUMIFS(T:T,C:C,C337,AE:AE,"")/SUMIFS(L:L,C:C,C337,AE:AE,"",AB:AB,"")</f>
        <v>#DIV/0!</v>
      </c>
      <c r="Y337" s="214"/>
      <c r="Z337" s="214"/>
      <c r="AA337" s="214"/>
      <c r="AB337" s="216"/>
      <c r="AC337" s="216">
        <v>6.3079999999999998</v>
      </c>
      <c r="AD337" s="214"/>
      <c r="AE337" s="214" t="s">
        <v>675</v>
      </c>
      <c r="AF337" s="214" t="s">
        <v>676</v>
      </c>
      <c r="AG337" s="214"/>
      <c r="AH337" s="214"/>
      <c r="AI337" s="214"/>
      <c r="AJ337" s="214" t="s">
        <v>677</v>
      </c>
      <c r="AK337" s="214"/>
      <c r="AL337" s="214"/>
      <c r="AM337" s="214"/>
      <c r="AN337" s="214"/>
      <c r="AO337" s="214"/>
      <c r="AP337" s="214"/>
      <c r="AQ337" s="214"/>
      <c r="AR337" s="214"/>
      <c r="AS337" s="214"/>
      <c r="AT337" s="214"/>
      <c r="AU337" s="214"/>
      <c r="AV337" s="214"/>
      <c r="AW337" s="214"/>
      <c r="AX337" s="214"/>
      <c r="AY337" s="214"/>
      <c r="AZ337" s="214"/>
      <c r="BA337" s="214"/>
      <c r="BB337" s="214" t="s">
        <v>692</v>
      </c>
      <c r="BC337" s="214"/>
      <c r="BD337" s="214"/>
      <c r="BE337" s="214"/>
      <c r="BF337" s="214"/>
      <c r="BG337" s="214"/>
      <c r="BH337" s="214"/>
      <c r="BI337" s="214"/>
      <c r="BJ337" s="214"/>
      <c r="BK337" s="214"/>
      <c r="BL337" s="214"/>
      <c r="BM337" s="214"/>
      <c r="BN337" s="214"/>
      <c r="BO337" s="214"/>
      <c r="BP337" s="214"/>
      <c r="BQ337" s="214"/>
      <c r="BR337" s="214"/>
      <c r="BS337" s="214"/>
      <c r="BT337" s="214"/>
      <c r="BU337" s="214"/>
      <c r="BV337" s="214"/>
      <c r="BW337" s="214"/>
      <c r="BX337" s="214"/>
      <c r="BY337" s="214"/>
      <c r="BZ337" s="214"/>
      <c r="CA337" s="214"/>
      <c r="CB337" s="214"/>
      <c r="CC337" s="214"/>
      <c r="CD337" s="214"/>
      <c r="CE337" s="214"/>
      <c r="CF337" s="214"/>
      <c r="CG337" s="214"/>
      <c r="CH337" s="214"/>
      <c r="CI337" s="214"/>
      <c r="CJ337" s="214"/>
    </row>
    <row r="338" spans="1:88" ht="13.5" customHeight="1">
      <c r="A338" s="217">
        <v>334</v>
      </c>
      <c r="B338" s="217" t="s">
        <v>3631</v>
      </c>
      <c r="C338" s="217" t="s">
        <v>3632</v>
      </c>
      <c r="D338" s="218" t="s">
        <v>2413</v>
      </c>
      <c r="E338" s="217" t="s">
        <v>3634</v>
      </c>
      <c r="F338" s="217" t="s">
        <v>3002</v>
      </c>
      <c r="G338" s="218" t="s">
        <v>2421</v>
      </c>
      <c r="H338" s="220">
        <v>670</v>
      </c>
      <c r="I338" s="217" t="s">
        <v>2001</v>
      </c>
      <c r="J338" s="217">
        <v>1</v>
      </c>
      <c r="K338" s="217"/>
      <c r="L338" s="217">
        <v>2</v>
      </c>
      <c r="M338" s="220">
        <v>4.0999999999999996</v>
      </c>
      <c r="N338" s="220">
        <v>8.1</v>
      </c>
      <c r="O338" s="217" t="s">
        <v>674</v>
      </c>
      <c r="P338" s="217" t="s">
        <v>11</v>
      </c>
      <c r="Q338" s="217" t="s">
        <v>786</v>
      </c>
      <c r="R338" s="217"/>
      <c r="S338" s="217"/>
      <c r="T338" s="217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7">
        <f ca="1">+L338-T338</f>
        <v>2</v>
      </c>
      <c r="V338" s="217">
        <f ca="1">ROUNDDOWN(T338/J338,0)</f>
        <v>0</v>
      </c>
      <c r="W338" s="217"/>
      <c r="X338" s="217"/>
      <c r="Y338" s="217"/>
      <c r="Z338" s="217"/>
      <c r="AA338" s="217"/>
      <c r="AB338" s="221" t="s">
        <v>602</v>
      </c>
      <c r="AC338" s="220">
        <v>6.3079999999999998</v>
      </c>
      <c r="AD338" s="217"/>
      <c r="AE338" s="220"/>
      <c r="AF338" s="220"/>
      <c r="AG338" s="249"/>
      <c r="AH338" s="249"/>
      <c r="AI338" s="249"/>
      <c r="AJ338" s="224" t="s">
        <v>677</v>
      </c>
      <c r="AK338" s="228"/>
      <c r="AL338" s="250"/>
      <c r="AM338" s="226"/>
      <c r="AN338" s="228"/>
      <c r="AO338" s="226"/>
      <c r="AP338" s="226"/>
      <c r="AQ338" s="226"/>
      <c r="AR338" s="228"/>
      <c r="AS338" s="226"/>
      <c r="AT338" s="226"/>
      <c r="AU338" s="217">
        <v>0</v>
      </c>
      <c r="AV338" s="217">
        <v>1</v>
      </c>
      <c r="AW338" s="217">
        <v>0</v>
      </c>
      <c r="AX338" s="217">
        <v>0</v>
      </c>
      <c r="AY338" s="217">
        <v>0</v>
      </c>
      <c r="AZ338" s="217">
        <v>0</v>
      </c>
      <c r="BA338" s="217">
        <v>0</v>
      </c>
      <c r="BB338" s="217" t="s">
        <v>692</v>
      </c>
      <c r="BC338" s="217"/>
      <c r="BD338" s="217"/>
      <c r="BE338" s="212" t="s">
        <v>2980</v>
      </c>
      <c r="BF338" s="217">
        <v>2</v>
      </c>
      <c r="BG338" s="230">
        <v>46240</v>
      </c>
      <c r="BH338" s="212">
        <f>+L338-BF338</f>
        <v>0</v>
      </c>
      <c r="BI338" s="212" t="s">
        <v>2414</v>
      </c>
      <c r="BJ338" s="217">
        <v>2</v>
      </c>
      <c r="BK338" s="231">
        <v>46240</v>
      </c>
      <c r="BL338" s="226"/>
      <c r="BM338" s="226"/>
      <c r="BN338" s="227"/>
      <c r="BO338" s="226"/>
      <c r="BP338" s="226"/>
      <c r="BQ338" s="226"/>
      <c r="BR338" s="226"/>
      <c r="BS338" s="226"/>
      <c r="BT338" s="227"/>
      <c r="BU338" s="226"/>
      <c r="BV338" s="226"/>
      <c r="BW338" s="226"/>
      <c r="BX338" s="226"/>
      <c r="BY338" s="226"/>
      <c r="BZ338" s="227"/>
      <c r="CA338" s="226"/>
      <c r="CB338" s="226"/>
      <c r="CC338" s="226"/>
      <c r="CD338" s="226"/>
      <c r="CE338" s="226"/>
      <c r="CF338" s="227"/>
      <c r="CG338" s="226"/>
      <c r="CH338" s="226"/>
      <c r="CI338" s="226"/>
      <c r="CJ338" s="212">
        <f>+L338-BJ338</f>
        <v>0</v>
      </c>
    </row>
    <row r="339" spans="1:88" ht="13.5" customHeight="1">
      <c r="A339" s="214">
        <v>335</v>
      </c>
      <c r="B339" s="214" t="s">
        <v>3635</v>
      </c>
      <c r="C339" s="214" t="s">
        <v>3636</v>
      </c>
      <c r="D339" s="215" t="s">
        <v>2000</v>
      </c>
      <c r="E339" s="214"/>
      <c r="F339" s="214"/>
      <c r="G339" s="215" t="s">
        <v>3633</v>
      </c>
      <c r="H339" s="214"/>
      <c r="I339" s="214"/>
      <c r="J339" s="214"/>
      <c r="K339" s="214">
        <v>4</v>
      </c>
      <c r="L339" s="214"/>
      <c r="M339" s="216">
        <v>4.2</v>
      </c>
      <c r="N339" s="216">
        <v>16.8</v>
      </c>
      <c r="O339" s="214" t="s">
        <v>674</v>
      </c>
      <c r="P339" s="214"/>
      <c r="Q339" s="214"/>
      <c r="R339" s="214" t="s">
        <v>3951</v>
      </c>
      <c r="S339" s="214"/>
      <c r="T339" s="214"/>
      <c r="U339" s="214"/>
      <c r="V339" s="214"/>
      <c r="W339" s="214">
        <f>_xlfn.MINIFS(V:V,C:C,C339,AE:AE,"",AB:AB,"")</f>
        <v>0</v>
      </c>
      <c r="X339" s="214" t="e">
        <f ca="1">SUMIFS(T:T,C:C,C339,AE:AE,"")/SUMIFS(L:L,C:C,C339,AE:AE,"",AB:AB,"")</f>
        <v>#DIV/0!</v>
      </c>
      <c r="Y339" s="214"/>
      <c r="Z339" s="214"/>
      <c r="AA339" s="214"/>
      <c r="AB339" s="216"/>
      <c r="AC339" s="216">
        <v>12.997999999999999</v>
      </c>
      <c r="AD339" s="214"/>
      <c r="AE339" s="214" t="s">
        <v>675</v>
      </c>
      <c r="AF339" s="214" t="s">
        <v>676</v>
      </c>
      <c r="AG339" s="214"/>
      <c r="AH339" s="214"/>
      <c r="AI339" s="214"/>
      <c r="AJ339" s="214" t="s">
        <v>677</v>
      </c>
      <c r="AK339" s="214"/>
      <c r="AL339" s="214"/>
      <c r="AM339" s="214"/>
      <c r="AN339" s="214"/>
      <c r="AO339" s="214"/>
      <c r="AP339" s="214"/>
      <c r="AQ339" s="214"/>
      <c r="AR339" s="214"/>
      <c r="AS339" s="214"/>
      <c r="AT339" s="214"/>
      <c r="AU339" s="214"/>
      <c r="AV339" s="214"/>
      <c r="AW339" s="214"/>
      <c r="AX339" s="214"/>
      <c r="AY339" s="214"/>
      <c r="AZ339" s="214"/>
      <c r="BA339" s="214"/>
      <c r="BB339" s="214" t="s">
        <v>692</v>
      </c>
      <c r="BC339" s="214"/>
      <c r="BD339" s="214"/>
      <c r="BE339" s="214"/>
      <c r="BF339" s="214"/>
      <c r="BG339" s="214"/>
      <c r="BH339" s="214"/>
      <c r="BI339" s="214"/>
      <c r="BJ339" s="214"/>
      <c r="BK339" s="214"/>
      <c r="BL339" s="214"/>
      <c r="BM339" s="214"/>
      <c r="BN339" s="214"/>
      <c r="BO339" s="214"/>
      <c r="BP339" s="214"/>
      <c r="BQ339" s="214"/>
      <c r="BR339" s="214"/>
      <c r="BS339" s="214"/>
      <c r="BT339" s="214"/>
      <c r="BU339" s="214"/>
      <c r="BV339" s="214"/>
      <c r="BW339" s="214"/>
      <c r="BX339" s="214"/>
      <c r="BY339" s="214"/>
      <c r="BZ339" s="214"/>
      <c r="CA339" s="214"/>
      <c r="CB339" s="214"/>
      <c r="CC339" s="214"/>
      <c r="CD339" s="214"/>
      <c r="CE339" s="214"/>
      <c r="CF339" s="214"/>
      <c r="CG339" s="214"/>
      <c r="CH339" s="214"/>
      <c r="CI339" s="214"/>
      <c r="CJ339" s="214"/>
    </row>
    <row r="340" spans="1:88" ht="13.5" customHeight="1">
      <c r="A340" s="217">
        <v>336</v>
      </c>
      <c r="B340" s="217" t="s">
        <v>3635</v>
      </c>
      <c r="C340" s="217" t="s">
        <v>3636</v>
      </c>
      <c r="D340" s="218" t="s">
        <v>2413</v>
      </c>
      <c r="E340" s="217" t="s">
        <v>2180</v>
      </c>
      <c r="F340" s="217" t="s">
        <v>3010</v>
      </c>
      <c r="G340" s="218" t="s">
        <v>2421</v>
      </c>
      <c r="H340" s="220">
        <v>670</v>
      </c>
      <c r="I340" s="217" t="s">
        <v>2001</v>
      </c>
      <c r="J340" s="217">
        <v>1</v>
      </c>
      <c r="K340" s="217"/>
      <c r="L340" s="217">
        <v>4</v>
      </c>
      <c r="M340" s="220">
        <v>4.2</v>
      </c>
      <c r="N340" s="220">
        <v>16.8</v>
      </c>
      <c r="O340" s="217" t="s">
        <v>674</v>
      </c>
      <c r="P340" s="217" t="s">
        <v>11</v>
      </c>
      <c r="Q340" s="217" t="s">
        <v>786</v>
      </c>
      <c r="R340" s="217"/>
      <c r="S340" s="217"/>
      <c r="T340" s="217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7">
        <f ca="1">+L340-T340</f>
        <v>4</v>
      </c>
      <c r="V340" s="217">
        <f ca="1">ROUNDDOWN(T340/J340,0)</f>
        <v>0</v>
      </c>
      <c r="W340" s="217"/>
      <c r="X340" s="217"/>
      <c r="Y340" s="217"/>
      <c r="Z340" s="217"/>
      <c r="AA340" s="217"/>
      <c r="AB340" s="221" t="s">
        <v>602</v>
      </c>
      <c r="AC340" s="220">
        <v>12.997999999999999</v>
      </c>
      <c r="AD340" s="217"/>
      <c r="AE340" s="220"/>
      <c r="AF340" s="220"/>
      <c r="AG340" s="249"/>
      <c r="AH340" s="249"/>
      <c r="AI340" s="249"/>
      <c r="AJ340" s="224" t="s">
        <v>677</v>
      </c>
      <c r="AK340" s="228"/>
      <c r="AL340" s="250"/>
      <c r="AM340" s="226"/>
      <c r="AN340" s="228"/>
      <c r="AO340" s="226"/>
      <c r="AP340" s="226"/>
      <c r="AQ340" s="226"/>
      <c r="AR340" s="228"/>
      <c r="AS340" s="226"/>
      <c r="AT340" s="226"/>
      <c r="AU340" s="217">
        <v>0</v>
      </c>
      <c r="AV340" s="217">
        <v>1</v>
      </c>
      <c r="AW340" s="217">
        <v>0</v>
      </c>
      <c r="AX340" s="217">
        <v>0</v>
      </c>
      <c r="AY340" s="217">
        <v>0</v>
      </c>
      <c r="AZ340" s="217">
        <v>0</v>
      </c>
      <c r="BA340" s="217">
        <v>0</v>
      </c>
      <c r="BB340" s="217" t="s">
        <v>692</v>
      </c>
      <c r="BC340" s="217"/>
      <c r="BD340" s="217"/>
      <c r="BE340" s="212" t="s">
        <v>2980</v>
      </c>
      <c r="BF340" s="217">
        <v>4</v>
      </c>
      <c r="BG340" s="230">
        <v>46240</v>
      </c>
      <c r="BH340" s="212">
        <f>+L340-BF340</f>
        <v>0</v>
      </c>
      <c r="BI340" s="212" t="s">
        <v>2414</v>
      </c>
      <c r="BJ340" s="217">
        <v>4</v>
      </c>
      <c r="BK340" s="231">
        <v>46240</v>
      </c>
      <c r="BL340" s="226"/>
      <c r="BM340" s="226"/>
      <c r="BN340" s="227"/>
      <c r="BO340" s="226"/>
      <c r="BP340" s="226"/>
      <c r="BQ340" s="226"/>
      <c r="BR340" s="226"/>
      <c r="BS340" s="226"/>
      <c r="BT340" s="227"/>
      <c r="BU340" s="226"/>
      <c r="BV340" s="226"/>
      <c r="BW340" s="226"/>
      <c r="BX340" s="226"/>
      <c r="BY340" s="226"/>
      <c r="BZ340" s="227"/>
      <c r="CA340" s="226"/>
      <c r="CB340" s="226"/>
      <c r="CC340" s="226"/>
      <c r="CD340" s="226"/>
      <c r="CE340" s="226"/>
      <c r="CF340" s="227"/>
      <c r="CG340" s="226"/>
      <c r="CH340" s="226"/>
      <c r="CI340" s="226"/>
      <c r="CJ340" s="212">
        <f>+L340-BJ340</f>
        <v>0</v>
      </c>
    </row>
    <row r="341" spans="1:88" ht="13.5" customHeight="1">
      <c r="A341" s="214">
        <v>337</v>
      </c>
      <c r="B341" s="214" t="s">
        <v>3637</v>
      </c>
      <c r="C341" s="214" t="s">
        <v>3638</v>
      </c>
      <c r="D341" s="215" t="s">
        <v>2000</v>
      </c>
      <c r="E341" s="214"/>
      <c r="F341" s="214"/>
      <c r="G341" s="215" t="s">
        <v>3629</v>
      </c>
      <c r="H341" s="214"/>
      <c r="I341" s="214"/>
      <c r="J341" s="214"/>
      <c r="K341" s="214">
        <v>4</v>
      </c>
      <c r="L341" s="214"/>
      <c r="M341" s="216">
        <v>3.9</v>
      </c>
      <c r="N341" s="216">
        <v>15.6</v>
      </c>
      <c r="O341" s="214" t="s">
        <v>674</v>
      </c>
      <c r="P341" s="214"/>
      <c r="Q341" s="214"/>
      <c r="R341" s="214" t="s">
        <v>3951</v>
      </c>
      <c r="S341" s="214"/>
      <c r="T341" s="214"/>
      <c r="U341" s="214"/>
      <c r="V341" s="214"/>
      <c r="W341" s="214">
        <f ca="1">_xlfn.MINIFS(V:V,C:C,C341,AE:AE,"",AB:AB,"")</f>
        <v>0</v>
      </c>
      <c r="X341" s="214">
        <f ca="1">SUMIFS(T:T,C:C,C341,AE:AE,"")/SUMIFS(L:L,C:C,C341,AE:AE,"",AB:AB,"")</f>
        <v>0</v>
      </c>
      <c r="Y341" s="214"/>
      <c r="Z341" s="214"/>
      <c r="AA341" s="214"/>
      <c r="AB341" s="216"/>
      <c r="AC341" s="216">
        <v>11.573</v>
      </c>
      <c r="AD341" s="214"/>
      <c r="AE341" s="214" t="s">
        <v>675</v>
      </c>
      <c r="AF341" s="214" t="s">
        <v>676</v>
      </c>
      <c r="AG341" s="214"/>
      <c r="AH341" s="214"/>
      <c r="AI341" s="214"/>
      <c r="AJ341" s="214" t="s">
        <v>677</v>
      </c>
      <c r="AK341" s="214"/>
      <c r="AL341" s="214"/>
      <c r="AM341" s="214"/>
      <c r="AN341" s="214"/>
      <c r="AO341" s="214"/>
      <c r="AP341" s="214"/>
      <c r="AQ341" s="214"/>
      <c r="AR341" s="214"/>
      <c r="AS341" s="214"/>
      <c r="AT341" s="214"/>
      <c r="AU341" s="214"/>
      <c r="AV341" s="214"/>
      <c r="AW341" s="214"/>
      <c r="AX341" s="214"/>
      <c r="AY341" s="214"/>
      <c r="AZ341" s="214"/>
      <c r="BA341" s="214"/>
      <c r="BB341" s="214" t="s">
        <v>692</v>
      </c>
      <c r="BC341" s="214"/>
      <c r="BD341" s="214"/>
      <c r="BE341" s="214"/>
      <c r="BF341" s="214"/>
      <c r="BG341" s="214"/>
      <c r="BH341" s="214"/>
      <c r="BI341" s="214"/>
      <c r="BJ341" s="214"/>
      <c r="BK341" s="214"/>
      <c r="BL341" s="214"/>
      <c r="BM341" s="214"/>
      <c r="BN341" s="214"/>
      <c r="BO341" s="214"/>
      <c r="BP341" s="214"/>
      <c r="BQ341" s="214"/>
      <c r="BR341" s="214"/>
      <c r="BS341" s="214"/>
      <c r="BT341" s="214"/>
      <c r="BU341" s="214"/>
      <c r="BV341" s="214"/>
      <c r="BW341" s="214"/>
      <c r="BX341" s="214"/>
      <c r="BY341" s="214"/>
      <c r="BZ341" s="214"/>
      <c r="CA341" s="214"/>
      <c r="CB341" s="214"/>
      <c r="CC341" s="214"/>
      <c r="CD341" s="214"/>
      <c r="CE341" s="214"/>
      <c r="CF341" s="214"/>
      <c r="CG341" s="214"/>
      <c r="CH341" s="214"/>
      <c r="CI341" s="214"/>
      <c r="CJ341" s="214"/>
    </row>
    <row r="342" spans="1:88" ht="13.5" customHeight="1">
      <c r="A342" s="217">
        <v>338</v>
      </c>
      <c r="B342" s="217" t="s">
        <v>3637</v>
      </c>
      <c r="C342" s="217" t="s">
        <v>3638</v>
      </c>
      <c r="D342" s="218" t="s">
        <v>2413</v>
      </c>
      <c r="E342" s="217" t="s">
        <v>3639</v>
      </c>
      <c r="F342" s="217" t="s">
        <v>3011</v>
      </c>
      <c r="G342" s="218" t="s">
        <v>2421</v>
      </c>
      <c r="H342" s="220">
        <v>670</v>
      </c>
      <c r="I342" s="217" t="s">
        <v>2001</v>
      </c>
      <c r="J342" s="217">
        <v>1</v>
      </c>
      <c r="K342" s="217"/>
      <c r="L342" s="217">
        <v>4</v>
      </c>
      <c r="M342" s="220">
        <v>3.6</v>
      </c>
      <c r="N342" s="220">
        <v>14.6</v>
      </c>
      <c r="O342" s="217" t="s">
        <v>674</v>
      </c>
      <c r="P342" s="217" t="s">
        <v>11</v>
      </c>
      <c r="Q342" s="217" t="s">
        <v>786</v>
      </c>
      <c r="R342" s="217"/>
      <c r="S342" s="217"/>
      <c r="T342" s="217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7">
        <f ca="1">+L342-T342</f>
        <v>4</v>
      </c>
      <c r="V342" s="217">
        <f ca="1">ROUNDDOWN(T342/J342,0)</f>
        <v>0</v>
      </c>
      <c r="W342" s="217"/>
      <c r="X342" s="217"/>
      <c r="Y342" s="217"/>
      <c r="Z342" s="217"/>
      <c r="AA342" s="217"/>
      <c r="AB342" s="221"/>
      <c r="AC342" s="220">
        <v>11.279</v>
      </c>
      <c r="AD342" s="217"/>
      <c r="AE342" s="220"/>
      <c r="AF342" s="220"/>
      <c r="AG342" s="249"/>
      <c r="AH342" s="249"/>
      <c r="AI342" s="249"/>
      <c r="AJ342" s="224" t="s">
        <v>677</v>
      </c>
      <c r="AK342" s="228"/>
      <c r="AL342" s="250"/>
      <c r="AM342" s="226"/>
      <c r="AN342" s="228"/>
      <c r="AO342" s="226"/>
      <c r="AP342" s="226"/>
      <c r="AQ342" s="226"/>
      <c r="AR342" s="228"/>
      <c r="AS342" s="226"/>
      <c r="AT342" s="226"/>
      <c r="AU342" s="217">
        <v>0</v>
      </c>
      <c r="AV342" s="217">
        <v>1</v>
      </c>
      <c r="AW342" s="217">
        <v>0</v>
      </c>
      <c r="AX342" s="217">
        <v>0</v>
      </c>
      <c r="AY342" s="217">
        <v>0</v>
      </c>
      <c r="AZ342" s="217">
        <v>0</v>
      </c>
      <c r="BA342" s="217">
        <v>0</v>
      </c>
      <c r="BB342" s="217" t="s">
        <v>692</v>
      </c>
      <c r="BC342" s="217"/>
      <c r="BD342" s="217"/>
      <c r="BE342" s="212" t="s">
        <v>2980</v>
      </c>
      <c r="BF342" s="217">
        <v>4</v>
      </c>
      <c r="BG342" s="230">
        <v>46240</v>
      </c>
      <c r="BH342" s="212">
        <f>+L342-BF342</f>
        <v>0</v>
      </c>
      <c r="BI342" s="212" t="s">
        <v>2414</v>
      </c>
      <c r="BJ342" s="217">
        <v>4</v>
      </c>
      <c r="BK342" s="231">
        <v>46240</v>
      </c>
      <c r="BL342" s="226"/>
      <c r="BM342" s="226"/>
      <c r="BN342" s="227"/>
      <c r="BO342" s="226"/>
      <c r="BP342" s="226"/>
      <c r="BQ342" s="226"/>
      <c r="BR342" s="226"/>
      <c r="BS342" s="226"/>
      <c r="BT342" s="227"/>
      <c r="BU342" s="226"/>
      <c r="BV342" s="226"/>
      <c r="BW342" s="226"/>
      <c r="BX342" s="226"/>
      <c r="BY342" s="226"/>
      <c r="BZ342" s="227"/>
      <c r="CA342" s="226"/>
      <c r="CB342" s="226"/>
      <c r="CC342" s="226"/>
      <c r="CD342" s="226"/>
      <c r="CE342" s="226"/>
      <c r="CF342" s="227"/>
      <c r="CG342" s="226"/>
      <c r="CH342" s="226"/>
      <c r="CI342" s="226"/>
      <c r="CJ342" s="212">
        <f>+L342-BJ342</f>
        <v>0</v>
      </c>
    </row>
    <row r="343" spans="1:88" ht="13.5" customHeight="1">
      <c r="A343" s="214">
        <v>340</v>
      </c>
      <c r="B343" s="214" t="s">
        <v>3640</v>
      </c>
      <c r="C343" s="214" t="s">
        <v>3641</v>
      </c>
      <c r="D343" s="215" t="s">
        <v>2000</v>
      </c>
      <c r="E343" s="214"/>
      <c r="F343" s="214"/>
      <c r="G343" s="215" t="s">
        <v>3642</v>
      </c>
      <c r="H343" s="214"/>
      <c r="I343" s="214"/>
      <c r="J343" s="214"/>
      <c r="K343" s="214">
        <v>4</v>
      </c>
      <c r="L343" s="214"/>
      <c r="M343" s="216">
        <v>4.0999999999999996</v>
      </c>
      <c r="N343" s="216">
        <v>16.5</v>
      </c>
      <c r="O343" s="214" t="s">
        <v>674</v>
      </c>
      <c r="P343" s="214"/>
      <c r="Q343" s="214"/>
      <c r="R343" s="214" t="s">
        <v>3951</v>
      </c>
      <c r="S343" s="214"/>
      <c r="T343" s="214"/>
      <c r="U343" s="214"/>
      <c r="V343" s="214"/>
      <c r="W343" s="214">
        <f ca="1">_xlfn.MINIFS(V:V,C:C,C343,AE:AE,"",AB:AB,"")</f>
        <v>0</v>
      </c>
      <c r="X343" s="214">
        <f ca="1">SUMIFS(T:T,C:C,C343,AE:AE,"")/SUMIFS(L:L,C:C,C343,AE:AE,"",AB:AB,"")</f>
        <v>0</v>
      </c>
      <c r="Y343" s="214"/>
      <c r="Z343" s="214"/>
      <c r="AA343" s="214"/>
      <c r="AB343" s="216"/>
      <c r="AC343" s="216">
        <v>12.385</v>
      </c>
      <c r="AD343" s="214"/>
      <c r="AE343" s="214" t="s">
        <v>675</v>
      </c>
      <c r="AF343" s="214" t="s">
        <v>676</v>
      </c>
      <c r="AG343" s="214"/>
      <c r="AH343" s="214"/>
      <c r="AI343" s="214"/>
      <c r="AJ343" s="214" t="s">
        <v>677</v>
      </c>
      <c r="AK343" s="214"/>
      <c r="AL343" s="214"/>
      <c r="AM343" s="214"/>
      <c r="AN343" s="214"/>
      <c r="AO343" s="214"/>
      <c r="AP343" s="214"/>
      <c r="AQ343" s="214"/>
      <c r="AR343" s="214"/>
      <c r="AS343" s="214"/>
      <c r="AT343" s="214"/>
      <c r="AU343" s="214"/>
      <c r="AV343" s="214"/>
      <c r="AW343" s="214"/>
      <c r="AX343" s="214"/>
      <c r="AY343" s="214"/>
      <c r="AZ343" s="214"/>
      <c r="BA343" s="214"/>
      <c r="BB343" s="214" t="s">
        <v>692</v>
      </c>
      <c r="BC343" s="214"/>
      <c r="BD343" s="214"/>
      <c r="BE343" s="214"/>
      <c r="BF343" s="214"/>
      <c r="BG343" s="214"/>
      <c r="BH343" s="214"/>
      <c r="BI343" s="214"/>
      <c r="BJ343" s="214"/>
      <c r="BK343" s="214"/>
      <c r="BL343" s="214"/>
      <c r="BM343" s="214"/>
      <c r="BN343" s="214"/>
      <c r="BO343" s="214"/>
      <c r="BP343" s="214"/>
      <c r="BQ343" s="214"/>
      <c r="BR343" s="214"/>
      <c r="BS343" s="214"/>
      <c r="BT343" s="214"/>
      <c r="BU343" s="214"/>
      <c r="BV343" s="214"/>
      <c r="BW343" s="214"/>
      <c r="BX343" s="214"/>
      <c r="BY343" s="214"/>
      <c r="BZ343" s="214"/>
      <c r="CA343" s="214"/>
      <c r="CB343" s="214"/>
      <c r="CC343" s="214"/>
      <c r="CD343" s="214"/>
      <c r="CE343" s="214"/>
      <c r="CF343" s="214"/>
      <c r="CG343" s="214"/>
      <c r="CH343" s="214"/>
      <c r="CI343" s="214"/>
      <c r="CJ343" s="214"/>
    </row>
    <row r="344" spans="1:88" ht="13.5" customHeight="1">
      <c r="A344" s="217">
        <v>341</v>
      </c>
      <c r="B344" s="217" t="s">
        <v>3640</v>
      </c>
      <c r="C344" s="217" t="s">
        <v>3641</v>
      </c>
      <c r="D344" s="218" t="s">
        <v>2413</v>
      </c>
      <c r="E344" s="217" t="s">
        <v>2170</v>
      </c>
      <c r="F344" s="217" t="s">
        <v>3012</v>
      </c>
      <c r="G344" s="218" t="s">
        <v>2421</v>
      </c>
      <c r="H344" s="220">
        <v>670</v>
      </c>
      <c r="I344" s="217" t="s">
        <v>2001</v>
      </c>
      <c r="J344" s="217">
        <v>1</v>
      </c>
      <c r="K344" s="217"/>
      <c r="L344" s="217">
        <v>4</v>
      </c>
      <c r="M344" s="220">
        <v>3.9</v>
      </c>
      <c r="N344" s="220">
        <v>15.7</v>
      </c>
      <c r="O344" s="217" t="s">
        <v>674</v>
      </c>
      <c r="P344" s="217" t="s">
        <v>11</v>
      </c>
      <c r="Q344" s="217" t="s">
        <v>786</v>
      </c>
      <c r="R344" s="217"/>
      <c r="S344" s="217"/>
      <c r="T344" s="217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7">
        <f ca="1">+L344-T344</f>
        <v>4</v>
      </c>
      <c r="V344" s="217">
        <f ca="1">ROUNDDOWN(T344/J344,0)</f>
        <v>0</v>
      </c>
      <c r="W344" s="217"/>
      <c r="X344" s="217"/>
      <c r="Y344" s="217"/>
      <c r="Z344" s="217"/>
      <c r="AA344" s="217"/>
      <c r="AB344" s="221"/>
      <c r="AC344" s="220">
        <v>12.191000000000001</v>
      </c>
      <c r="AD344" s="217"/>
      <c r="AE344" s="220"/>
      <c r="AF344" s="220"/>
      <c r="AG344" s="249"/>
      <c r="AH344" s="249"/>
      <c r="AI344" s="249"/>
      <c r="AJ344" s="224" t="s">
        <v>677</v>
      </c>
      <c r="AK344" s="228"/>
      <c r="AL344" s="250"/>
      <c r="AM344" s="226"/>
      <c r="AN344" s="228"/>
      <c r="AO344" s="226"/>
      <c r="AP344" s="226"/>
      <c r="AQ344" s="226"/>
      <c r="AR344" s="228"/>
      <c r="AS344" s="226"/>
      <c r="AT344" s="226"/>
      <c r="AU344" s="217">
        <v>0</v>
      </c>
      <c r="AV344" s="217">
        <v>1</v>
      </c>
      <c r="AW344" s="217">
        <v>0</v>
      </c>
      <c r="AX344" s="217">
        <v>0</v>
      </c>
      <c r="AY344" s="217">
        <v>0</v>
      </c>
      <c r="AZ344" s="217">
        <v>0</v>
      </c>
      <c r="BA344" s="217">
        <v>0</v>
      </c>
      <c r="BB344" s="217" t="s">
        <v>692</v>
      </c>
      <c r="BC344" s="217"/>
      <c r="BD344" s="217"/>
      <c r="BE344" s="212" t="s">
        <v>2980</v>
      </c>
      <c r="BF344" s="217">
        <v>4</v>
      </c>
      <c r="BG344" s="230">
        <v>46240</v>
      </c>
      <c r="BH344" s="212">
        <f>+L344-BF344</f>
        <v>0</v>
      </c>
      <c r="BI344" s="212" t="s">
        <v>2414</v>
      </c>
      <c r="BJ344" s="217">
        <v>4</v>
      </c>
      <c r="BK344" s="231">
        <v>46240</v>
      </c>
      <c r="BL344" s="226"/>
      <c r="BM344" s="226"/>
      <c r="BN344" s="227"/>
      <c r="BO344" s="226"/>
      <c r="BP344" s="226"/>
      <c r="BQ344" s="226"/>
      <c r="BR344" s="226"/>
      <c r="BS344" s="226"/>
      <c r="BT344" s="227"/>
      <c r="BU344" s="226"/>
      <c r="BV344" s="226"/>
      <c r="BW344" s="226"/>
      <c r="BX344" s="226"/>
      <c r="BY344" s="226"/>
      <c r="BZ344" s="227"/>
      <c r="CA344" s="226"/>
      <c r="CB344" s="226"/>
      <c r="CC344" s="226"/>
      <c r="CD344" s="226"/>
      <c r="CE344" s="226"/>
      <c r="CF344" s="227"/>
      <c r="CG344" s="226"/>
      <c r="CH344" s="226"/>
      <c r="CI344" s="226"/>
      <c r="CJ344" s="212">
        <f>+L344-BJ344</f>
        <v>0</v>
      </c>
    </row>
    <row r="345" spans="1:88" ht="13.5" customHeight="1">
      <c r="A345" s="214">
        <v>343</v>
      </c>
      <c r="B345" s="214" t="s">
        <v>3643</v>
      </c>
      <c r="C345" s="214" t="s">
        <v>3644</v>
      </c>
      <c r="D345" s="215" t="s">
        <v>2000</v>
      </c>
      <c r="E345" s="214"/>
      <c r="F345" s="214"/>
      <c r="G345" s="215" t="s">
        <v>3633</v>
      </c>
      <c r="H345" s="214"/>
      <c r="I345" s="214"/>
      <c r="J345" s="214"/>
      <c r="K345" s="214">
        <v>4</v>
      </c>
      <c r="L345" s="214"/>
      <c r="M345" s="216">
        <v>4.0999999999999996</v>
      </c>
      <c r="N345" s="216">
        <v>16.3</v>
      </c>
      <c r="O345" s="214" t="s">
        <v>674</v>
      </c>
      <c r="P345" s="214"/>
      <c r="Q345" s="214"/>
      <c r="R345" s="214" t="s">
        <v>3951</v>
      </c>
      <c r="S345" s="214"/>
      <c r="T345" s="214"/>
      <c r="U345" s="214"/>
      <c r="V345" s="214"/>
      <c r="W345" s="214">
        <f>_xlfn.MINIFS(V:V,C:C,C345,AE:AE,"",AB:AB,"")</f>
        <v>0</v>
      </c>
      <c r="X345" s="214" t="e">
        <f ca="1">SUMIFS(T:T,C:C,C345,AE:AE,"")/SUMIFS(L:L,C:C,C345,AE:AE,"",AB:AB,"")</f>
        <v>#DIV/0!</v>
      </c>
      <c r="Y345" s="214"/>
      <c r="Z345" s="214"/>
      <c r="AA345" s="214"/>
      <c r="AB345" s="216"/>
      <c r="AC345" s="216">
        <v>12.617000000000001</v>
      </c>
      <c r="AD345" s="214"/>
      <c r="AE345" s="214" t="s">
        <v>675</v>
      </c>
      <c r="AF345" s="214" t="s">
        <v>676</v>
      </c>
      <c r="AG345" s="214"/>
      <c r="AH345" s="214"/>
      <c r="AI345" s="214"/>
      <c r="AJ345" s="214" t="s">
        <v>677</v>
      </c>
      <c r="AK345" s="214"/>
      <c r="AL345" s="214"/>
      <c r="AM345" s="214"/>
      <c r="AN345" s="214"/>
      <c r="AO345" s="214"/>
      <c r="AP345" s="214"/>
      <c r="AQ345" s="214"/>
      <c r="AR345" s="214"/>
      <c r="AS345" s="214"/>
      <c r="AT345" s="214"/>
      <c r="AU345" s="214"/>
      <c r="AV345" s="214"/>
      <c r="AW345" s="214"/>
      <c r="AX345" s="214"/>
      <c r="AY345" s="214"/>
      <c r="AZ345" s="214"/>
      <c r="BA345" s="214"/>
      <c r="BB345" s="214" t="s">
        <v>692</v>
      </c>
      <c r="BC345" s="214"/>
      <c r="BD345" s="214"/>
      <c r="BE345" s="214"/>
      <c r="BF345" s="214"/>
      <c r="BG345" s="214"/>
      <c r="BH345" s="214"/>
      <c r="BI345" s="214"/>
      <c r="BJ345" s="214"/>
      <c r="BK345" s="214"/>
      <c r="BL345" s="214"/>
      <c r="BM345" s="214"/>
      <c r="BN345" s="214"/>
      <c r="BO345" s="214"/>
      <c r="BP345" s="214"/>
      <c r="BQ345" s="214"/>
      <c r="BR345" s="214"/>
      <c r="BS345" s="214"/>
      <c r="BT345" s="214"/>
      <c r="BU345" s="214"/>
      <c r="BV345" s="214"/>
      <c r="BW345" s="214"/>
      <c r="BX345" s="214"/>
      <c r="BY345" s="214"/>
      <c r="BZ345" s="214"/>
      <c r="CA345" s="214"/>
      <c r="CB345" s="214"/>
      <c r="CC345" s="214"/>
      <c r="CD345" s="214"/>
      <c r="CE345" s="214"/>
      <c r="CF345" s="214"/>
      <c r="CG345" s="214"/>
      <c r="CH345" s="214"/>
      <c r="CI345" s="214"/>
      <c r="CJ345" s="214"/>
    </row>
    <row r="346" spans="1:88" ht="13.5" customHeight="1">
      <c r="A346" s="217">
        <v>344</v>
      </c>
      <c r="B346" s="217" t="s">
        <v>3643</v>
      </c>
      <c r="C346" s="217" t="s">
        <v>3644</v>
      </c>
      <c r="D346" s="218" t="s">
        <v>2413</v>
      </c>
      <c r="E346" s="217" t="s">
        <v>3645</v>
      </c>
      <c r="F346" s="217" t="s">
        <v>3013</v>
      </c>
      <c r="G346" s="218" t="s">
        <v>2421</v>
      </c>
      <c r="H346" s="220">
        <v>670</v>
      </c>
      <c r="I346" s="217" t="s">
        <v>2001</v>
      </c>
      <c r="J346" s="217">
        <v>1</v>
      </c>
      <c r="K346" s="217"/>
      <c r="L346" s="217">
        <v>4</v>
      </c>
      <c r="M346" s="220">
        <v>4.0999999999999996</v>
      </c>
      <c r="N346" s="220">
        <v>16.3</v>
      </c>
      <c r="O346" s="217" t="s">
        <v>674</v>
      </c>
      <c r="P346" s="217" t="s">
        <v>11</v>
      </c>
      <c r="Q346" s="217" t="s">
        <v>786</v>
      </c>
      <c r="R346" s="217"/>
      <c r="S346" s="217"/>
      <c r="T346" s="217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7">
        <f ca="1">+L346-T346</f>
        <v>4</v>
      </c>
      <c r="V346" s="217">
        <f ca="1">ROUNDDOWN(T346/J346,0)</f>
        <v>0</v>
      </c>
      <c r="W346" s="217"/>
      <c r="X346" s="217"/>
      <c r="Y346" s="217"/>
      <c r="Z346" s="217"/>
      <c r="AA346" s="217"/>
      <c r="AB346" s="221" t="s">
        <v>602</v>
      </c>
      <c r="AC346" s="220">
        <v>12.617000000000001</v>
      </c>
      <c r="AD346" s="217"/>
      <c r="AE346" s="220"/>
      <c r="AF346" s="220"/>
      <c r="AG346" s="249"/>
      <c r="AH346" s="249"/>
      <c r="AI346" s="249"/>
      <c r="AJ346" s="224" t="s">
        <v>677</v>
      </c>
      <c r="AK346" s="228"/>
      <c r="AL346" s="250"/>
      <c r="AM346" s="226"/>
      <c r="AN346" s="228"/>
      <c r="AO346" s="226"/>
      <c r="AP346" s="226"/>
      <c r="AQ346" s="226"/>
      <c r="AR346" s="228"/>
      <c r="AS346" s="226"/>
      <c r="AT346" s="226"/>
      <c r="AU346" s="217">
        <v>0</v>
      </c>
      <c r="AV346" s="217">
        <v>1</v>
      </c>
      <c r="AW346" s="217">
        <v>0</v>
      </c>
      <c r="AX346" s="217">
        <v>0</v>
      </c>
      <c r="AY346" s="217">
        <v>0</v>
      </c>
      <c r="AZ346" s="217">
        <v>0</v>
      </c>
      <c r="BA346" s="217">
        <v>0</v>
      </c>
      <c r="BB346" s="217" t="s">
        <v>692</v>
      </c>
      <c r="BC346" s="217"/>
      <c r="BD346" s="217"/>
      <c r="BE346" s="212" t="s">
        <v>2980</v>
      </c>
      <c r="BF346" s="217">
        <v>4</v>
      </c>
      <c r="BG346" s="230">
        <v>46240</v>
      </c>
      <c r="BH346" s="212">
        <f>+L346-BF346</f>
        <v>0</v>
      </c>
      <c r="BI346" s="212" t="s">
        <v>2414</v>
      </c>
      <c r="BJ346" s="217">
        <v>4</v>
      </c>
      <c r="BK346" s="231">
        <v>46240</v>
      </c>
      <c r="BL346" s="226"/>
      <c r="BM346" s="226"/>
      <c r="BN346" s="227"/>
      <c r="BO346" s="226"/>
      <c r="BP346" s="226"/>
      <c r="BQ346" s="226"/>
      <c r="BR346" s="226"/>
      <c r="BS346" s="226"/>
      <c r="BT346" s="227"/>
      <c r="BU346" s="226"/>
      <c r="BV346" s="226"/>
      <c r="BW346" s="226"/>
      <c r="BX346" s="226"/>
      <c r="BY346" s="226"/>
      <c r="BZ346" s="227"/>
      <c r="CA346" s="226"/>
      <c r="CB346" s="226"/>
      <c r="CC346" s="226"/>
      <c r="CD346" s="226"/>
      <c r="CE346" s="226"/>
      <c r="CF346" s="227"/>
      <c r="CG346" s="226"/>
      <c r="CH346" s="226"/>
      <c r="CI346" s="226"/>
      <c r="CJ346" s="212">
        <f>+L346-BJ346</f>
        <v>0</v>
      </c>
    </row>
    <row r="347" spans="1:88" ht="13.5" customHeight="1">
      <c r="A347" s="214">
        <v>345</v>
      </c>
      <c r="B347" s="214" t="s">
        <v>3646</v>
      </c>
      <c r="C347" s="214" t="s">
        <v>3647</v>
      </c>
      <c r="D347" s="215" t="s">
        <v>2000</v>
      </c>
      <c r="E347" s="214"/>
      <c r="F347" s="214"/>
      <c r="G347" s="215" t="s">
        <v>3648</v>
      </c>
      <c r="H347" s="214"/>
      <c r="I347" s="214"/>
      <c r="J347" s="214"/>
      <c r="K347" s="214">
        <v>3</v>
      </c>
      <c r="L347" s="214"/>
      <c r="M347" s="216">
        <v>3.7</v>
      </c>
      <c r="N347" s="216">
        <v>11</v>
      </c>
      <c r="O347" s="214" t="s">
        <v>674</v>
      </c>
      <c r="P347" s="214"/>
      <c r="Q347" s="214"/>
      <c r="R347" s="214" t="s">
        <v>3951</v>
      </c>
      <c r="S347" s="214"/>
      <c r="T347" s="214"/>
      <c r="U347" s="214"/>
      <c r="V347" s="214"/>
      <c r="W347" s="214">
        <f>_xlfn.MINIFS(V:V,C:C,C347,AE:AE,"",AB:AB,"")</f>
        <v>0</v>
      </c>
      <c r="X347" s="214" t="e">
        <f ca="1">SUMIFS(T:T,C:C,C347,AE:AE,"")/SUMIFS(L:L,C:C,C347,AE:AE,"",AB:AB,"")</f>
        <v>#DIV/0!</v>
      </c>
      <c r="Y347" s="214"/>
      <c r="Z347" s="214"/>
      <c r="AA347" s="214"/>
      <c r="AB347" s="216"/>
      <c r="AC347" s="216">
        <v>8.5440000000000005</v>
      </c>
      <c r="AD347" s="214"/>
      <c r="AE347" s="214" t="s">
        <v>675</v>
      </c>
      <c r="AF347" s="214" t="s">
        <v>676</v>
      </c>
      <c r="AG347" s="214"/>
      <c r="AH347" s="214"/>
      <c r="AI347" s="214"/>
      <c r="AJ347" s="214" t="s">
        <v>677</v>
      </c>
      <c r="AK347" s="214"/>
      <c r="AL347" s="214"/>
      <c r="AM347" s="214"/>
      <c r="AN347" s="214"/>
      <c r="AO347" s="214"/>
      <c r="AP347" s="214"/>
      <c r="AQ347" s="214"/>
      <c r="AR347" s="214"/>
      <c r="AS347" s="214"/>
      <c r="AT347" s="214"/>
      <c r="AU347" s="214"/>
      <c r="AV347" s="214"/>
      <c r="AW347" s="214"/>
      <c r="AX347" s="214"/>
      <c r="AY347" s="214"/>
      <c r="AZ347" s="214"/>
      <c r="BA347" s="214"/>
      <c r="BB347" s="214" t="s">
        <v>692</v>
      </c>
      <c r="BC347" s="214"/>
      <c r="BD347" s="214"/>
      <c r="BE347" s="214"/>
      <c r="BF347" s="214"/>
      <c r="BG347" s="214"/>
      <c r="BH347" s="214"/>
      <c r="BI347" s="214"/>
      <c r="BJ347" s="214"/>
      <c r="BK347" s="214"/>
      <c r="BL347" s="214"/>
      <c r="BM347" s="214"/>
      <c r="BN347" s="214"/>
      <c r="BO347" s="214"/>
      <c r="BP347" s="214"/>
      <c r="BQ347" s="214"/>
      <c r="BR347" s="214"/>
      <c r="BS347" s="214"/>
      <c r="BT347" s="214"/>
      <c r="BU347" s="214"/>
      <c r="BV347" s="214"/>
      <c r="BW347" s="214"/>
      <c r="BX347" s="214"/>
      <c r="BY347" s="214"/>
      <c r="BZ347" s="214"/>
      <c r="CA347" s="214"/>
      <c r="CB347" s="214"/>
      <c r="CC347" s="214"/>
      <c r="CD347" s="214"/>
      <c r="CE347" s="214"/>
      <c r="CF347" s="214"/>
      <c r="CG347" s="214"/>
      <c r="CH347" s="214"/>
      <c r="CI347" s="214"/>
      <c r="CJ347" s="214"/>
    </row>
    <row r="348" spans="1:88" ht="13.5" customHeight="1">
      <c r="A348" s="217">
        <v>346</v>
      </c>
      <c r="B348" s="217" t="s">
        <v>3646</v>
      </c>
      <c r="C348" s="217" t="s">
        <v>3647</v>
      </c>
      <c r="D348" s="218" t="s">
        <v>2413</v>
      </c>
      <c r="E348" s="217" t="s">
        <v>3649</v>
      </c>
      <c r="F348" s="217" t="s">
        <v>3014</v>
      </c>
      <c r="G348" s="218" t="s">
        <v>2434</v>
      </c>
      <c r="H348" s="220">
        <v>1022</v>
      </c>
      <c r="I348" s="217" t="s">
        <v>2001</v>
      </c>
      <c r="J348" s="217">
        <v>1</v>
      </c>
      <c r="K348" s="217"/>
      <c r="L348" s="217">
        <v>3</v>
      </c>
      <c r="M348" s="220">
        <v>3.7</v>
      </c>
      <c r="N348" s="220">
        <v>11</v>
      </c>
      <c r="O348" s="217" t="s">
        <v>674</v>
      </c>
      <c r="P348" s="217" t="s">
        <v>11</v>
      </c>
      <c r="Q348" s="217" t="s">
        <v>786</v>
      </c>
      <c r="R348" s="217"/>
      <c r="S348" s="217"/>
      <c r="T348" s="217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7">
        <f ca="1">+L348-T348</f>
        <v>3</v>
      </c>
      <c r="V348" s="217">
        <f ca="1">ROUNDDOWN(T348/J348,0)</f>
        <v>0</v>
      </c>
      <c r="W348" s="217"/>
      <c r="X348" s="217"/>
      <c r="Y348" s="217"/>
      <c r="Z348" s="217"/>
      <c r="AA348" s="217"/>
      <c r="AB348" s="221" t="s">
        <v>602</v>
      </c>
      <c r="AC348" s="220">
        <v>8.5440000000000005</v>
      </c>
      <c r="AD348" s="217"/>
      <c r="AE348" s="220"/>
      <c r="AF348" s="220"/>
      <c r="AG348" s="249"/>
      <c r="AH348" s="249"/>
      <c r="AI348" s="249"/>
      <c r="AJ348" s="224" t="s">
        <v>677</v>
      </c>
      <c r="AK348" s="228"/>
      <c r="AL348" s="250"/>
      <c r="AM348" s="226"/>
      <c r="AN348" s="228"/>
      <c r="AO348" s="226"/>
      <c r="AP348" s="226"/>
      <c r="AQ348" s="226"/>
      <c r="AR348" s="228"/>
      <c r="AS348" s="226"/>
      <c r="AT348" s="226"/>
      <c r="AU348" s="217">
        <v>0</v>
      </c>
      <c r="AV348" s="217">
        <v>1</v>
      </c>
      <c r="AW348" s="217">
        <v>0</v>
      </c>
      <c r="AX348" s="217">
        <v>0</v>
      </c>
      <c r="AY348" s="217">
        <v>0</v>
      </c>
      <c r="AZ348" s="217">
        <v>0</v>
      </c>
      <c r="BA348" s="217">
        <v>0</v>
      </c>
      <c r="BB348" s="217" t="s">
        <v>692</v>
      </c>
      <c r="BC348" s="217"/>
      <c r="BD348" s="217"/>
      <c r="BE348" s="212" t="s">
        <v>2980</v>
      </c>
      <c r="BF348" s="217">
        <v>3</v>
      </c>
      <c r="BG348" s="230">
        <v>46240</v>
      </c>
      <c r="BH348" s="212">
        <f>+L348-BF348</f>
        <v>0</v>
      </c>
      <c r="BI348" s="212" t="s">
        <v>2414</v>
      </c>
      <c r="BJ348" s="217">
        <v>3</v>
      </c>
      <c r="BK348" s="231">
        <v>46240</v>
      </c>
      <c r="BL348" s="226"/>
      <c r="BM348" s="226"/>
      <c r="BN348" s="227"/>
      <c r="BO348" s="226"/>
      <c r="BP348" s="226"/>
      <c r="BQ348" s="226"/>
      <c r="BR348" s="226"/>
      <c r="BS348" s="226"/>
      <c r="BT348" s="227"/>
      <c r="BU348" s="226"/>
      <c r="BV348" s="226"/>
      <c r="BW348" s="226"/>
      <c r="BX348" s="226"/>
      <c r="BY348" s="226"/>
      <c r="BZ348" s="227"/>
      <c r="CA348" s="226"/>
      <c r="CB348" s="226"/>
      <c r="CC348" s="226"/>
      <c r="CD348" s="226"/>
      <c r="CE348" s="226"/>
      <c r="CF348" s="227"/>
      <c r="CG348" s="226"/>
      <c r="CH348" s="226"/>
      <c r="CI348" s="226"/>
      <c r="CJ348" s="212">
        <f>+L348-BJ348</f>
        <v>0</v>
      </c>
    </row>
    <row r="349" spans="1:88" ht="13.5" customHeight="1">
      <c r="A349" s="214">
        <v>347</v>
      </c>
      <c r="B349" s="214" t="s">
        <v>3650</v>
      </c>
      <c r="C349" s="214" t="s">
        <v>3651</v>
      </c>
      <c r="D349" s="215" t="s">
        <v>2000</v>
      </c>
      <c r="E349" s="214"/>
      <c r="F349" s="214"/>
      <c r="G349" s="215" t="s">
        <v>3652</v>
      </c>
      <c r="H349" s="214"/>
      <c r="I349" s="214"/>
      <c r="J349" s="214"/>
      <c r="K349" s="229">
        <v>2</v>
      </c>
      <c r="L349" s="214"/>
      <c r="M349" s="216">
        <v>2.1</v>
      </c>
      <c r="N349" s="238">
        <v>4.3</v>
      </c>
      <c r="O349" s="214" t="s">
        <v>674</v>
      </c>
      <c r="P349" s="229"/>
      <c r="Q349" s="229"/>
      <c r="R349" s="214" t="s">
        <v>3951</v>
      </c>
      <c r="S349" s="229"/>
      <c r="T349" s="229"/>
      <c r="U349" s="229"/>
      <c r="V349" s="229"/>
      <c r="W349" s="214">
        <f>_xlfn.MINIFS(V:V,C:C,C349,AE:AE,"",AB:AB,"")</f>
        <v>0</v>
      </c>
      <c r="X349" s="214" t="e">
        <f ca="1">SUMIFS(T:T,C:C,C349,AE:AE,"")/SUMIFS(L:L,C:C,C349,AE:AE,"",AB:AB,"")</f>
        <v>#DIV/0!</v>
      </c>
      <c r="Y349" s="229"/>
      <c r="Z349" s="229"/>
      <c r="AA349" s="229"/>
      <c r="AB349" s="216"/>
      <c r="AC349" s="238">
        <v>3.3149999999999999</v>
      </c>
      <c r="AD349" s="214"/>
      <c r="AE349" s="214" t="s">
        <v>675</v>
      </c>
      <c r="AF349" s="214" t="s">
        <v>676</v>
      </c>
      <c r="AG349" s="214"/>
      <c r="AH349" s="214"/>
      <c r="AI349" s="214"/>
      <c r="AJ349" s="214" t="s">
        <v>677</v>
      </c>
      <c r="AK349" s="214"/>
      <c r="AL349" s="229" t="s">
        <v>3653</v>
      </c>
      <c r="AM349" s="214"/>
      <c r="AN349" s="214"/>
      <c r="AO349" s="214"/>
      <c r="AP349" s="214"/>
      <c r="AQ349" s="214"/>
      <c r="AR349" s="214"/>
      <c r="AS349" s="214"/>
      <c r="AT349" s="214"/>
      <c r="AU349" s="214"/>
      <c r="AV349" s="214"/>
      <c r="AW349" s="214"/>
      <c r="AX349" s="214"/>
      <c r="AY349" s="214"/>
      <c r="AZ349" s="214"/>
      <c r="BA349" s="214"/>
      <c r="BB349" s="214" t="s">
        <v>692</v>
      </c>
      <c r="BC349" s="214"/>
      <c r="BD349" s="214"/>
      <c r="BE349" s="214"/>
      <c r="BF349" s="214"/>
      <c r="BG349" s="214"/>
      <c r="BH349" s="214"/>
      <c r="BI349" s="214"/>
      <c r="BJ349" s="214"/>
      <c r="BK349" s="214"/>
      <c r="BL349" s="214"/>
      <c r="BM349" s="214"/>
      <c r="BN349" s="214"/>
      <c r="BO349" s="214"/>
      <c r="BP349" s="214"/>
      <c r="BQ349" s="214"/>
      <c r="BR349" s="214"/>
      <c r="BS349" s="214"/>
      <c r="BT349" s="214"/>
      <c r="BU349" s="214"/>
      <c r="BV349" s="214"/>
      <c r="BW349" s="214"/>
      <c r="BX349" s="214"/>
      <c r="BY349" s="214"/>
      <c r="BZ349" s="214"/>
      <c r="CA349" s="214"/>
      <c r="CB349" s="214"/>
      <c r="CC349" s="214"/>
      <c r="CD349" s="214"/>
      <c r="CE349" s="214"/>
      <c r="CF349" s="214"/>
      <c r="CG349" s="214"/>
      <c r="CH349" s="214"/>
      <c r="CI349" s="214"/>
      <c r="CJ349" s="214"/>
    </row>
    <row r="350" spans="1:88" ht="13.5" customHeight="1">
      <c r="A350" s="217">
        <v>348</v>
      </c>
      <c r="B350" s="217" t="s">
        <v>3650</v>
      </c>
      <c r="C350" s="217" t="s">
        <v>3651</v>
      </c>
      <c r="D350" s="218" t="s">
        <v>2413</v>
      </c>
      <c r="E350" s="217" t="s">
        <v>3654</v>
      </c>
      <c r="F350" s="217" t="s">
        <v>3016</v>
      </c>
      <c r="G350" s="218" t="s">
        <v>2436</v>
      </c>
      <c r="H350" s="220">
        <v>1022</v>
      </c>
      <c r="I350" s="217" t="s">
        <v>2001</v>
      </c>
      <c r="J350" s="217">
        <v>1</v>
      </c>
      <c r="K350" s="217"/>
      <c r="L350" s="235">
        <v>2</v>
      </c>
      <c r="M350" s="220">
        <v>2.1</v>
      </c>
      <c r="N350" s="163">
        <v>4.3</v>
      </c>
      <c r="O350" s="217" t="s">
        <v>674</v>
      </c>
      <c r="P350" s="217" t="s">
        <v>11</v>
      </c>
      <c r="Q350" s="217" t="s">
        <v>786</v>
      </c>
      <c r="R350" s="217"/>
      <c r="S350" s="217"/>
      <c r="T350" s="217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7">
        <f ca="1">+L350-T350</f>
        <v>2</v>
      </c>
      <c r="V350" s="217">
        <f ca="1">ROUNDDOWN(T350/J350,0)</f>
        <v>0</v>
      </c>
      <c r="W350" s="217"/>
      <c r="X350" s="217"/>
      <c r="Y350" s="217"/>
      <c r="Z350" s="217"/>
      <c r="AA350" s="235"/>
      <c r="AB350" s="221" t="s">
        <v>602</v>
      </c>
      <c r="AC350" s="163">
        <v>3.3149999999999999</v>
      </c>
      <c r="AD350" s="217"/>
      <c r="AE350" s="220"/>
      <c r="AF350" s="220"/>
      <c r="AG350" s="249"/>
      <c r="AH350" s="249"/>
      <c r="AI350" s="249"/>
      <c r="AJ350" s="224" t="s">
        <v>677</v>
      </c>
      <c r="AK350" s="228"/>
      <c r="AL350" s="251" t="s">
        <v>3653</v>
      </c>
      <c r="AM350" s="226"/>
      <c r="AN350" s="228"/>
      <c r="AO350" s="226"/>
      <c r="AP350" s="226"/>
      <c r="AQ350" s="226"/>
      <c r="AR350" s="228"/>
      <c r="AS350" s="226"/>
      <c r="AT350" s="226"/>
      <c r="AU350" s="217">
        <v>0</v>
      </c>
      <c r="AV350" s="217">
        <v>1</v>
      </c>
      <c r="AW350" s="217">
        <v>0</v>
      </c>
      <c r="AX350" s="217">
        <v>0</v>
      </c>
      <c r="AY350" s="217">
        <v>0</v>
      </c>
      <c r="AZ350" s="217">
        <v>0</v>
      </c>
      <c r="BA350" s="217">
        <v>0</v>
      </c>
      <c r="BB350" s="217" t="s">
        <v>692</v>
      </c>
      <c r="BC350" s="217"/>
      <c r="BD350" s="217"/>
      <c r="BE350" s="212" t="s">
        <v>2980</v>
      </c>
      <c r="BF350" s="252">
        <v>2</v>
      </c>
      <c r="BG350" s="230">
        <v>46240</v>
      </c>
      <c r="BH350" s="212">
        <f>+L350-BF350</f>
        <v>0</v>
      </c>
      <c r="BI350" s="212" t="s">
        <v>2414</v>
      </c>
      <c r="BJ350" s="252">
        <v>2</v>
      </c>
      <c r="BK350" s="231">
        <v>46240</v>
      </c>
      <c r="BL350" s="226"/>
      <c r="BM350" s="226"/>
      <c r="BN350" s="227"/>
      <c r="BO350" s="226"/>
      <c r="BP350" s="226"/>
      <c r="BQ350" s="226"/>
      <c r="BR350" s="226"/>
      <c r="BS350" s="226"/>
      <c r="BT350" s="227"/>
      <c r="BU350" s="226"/>
      <c r="BV350" s="226"/>
      <c r="BW350" s="226"/>
      <c r="BX350" s="226"/>
      <c r="BY350" s="226"/>
      <c r="BZ350" s="227"/>
      <c r="CA350" s="226"/>
      <c r="CB350" s="226"/>
      <c r="CC350" s="226"/>
      <c r="CD350" s="226"/>
      <c r="CE350" s="226"/>
      <c r="CF350" s="227"/>
      <c r="CG350" s="226"/>
      <c r="CH350" s="226"/>
      <c r="CI350" s="226"/>
      <c r="CJ350" s="212">
        <f>+L350-BJ350</f>
        <v>0</v>
      </c>
    </row>
    <row r="351" spans="1:88" ht="13.5" customHeight="1">
      <c r="A351" s="214">
        <v>349</v>
      </c>
      <c r="B351" s="214" t="s">
        <v>3655</v>
      </c>
      <c r="C351" s="214" t="s">
        <v>3656</v>
      </c>
      <c r="D351" s="215" t="s">
        <v>2000</v>
      </c>
      <c r="E351" s="214"/>
      <c r="F351" s="214"/>
      <c r="G351" s="215" t="s">
        <v>3625</v>
      </c>
      <c r="H351" s="214"/>
      <c r="I351" s="214"/>
      <c r="J351" s="214"/>
      <c r="K351" s="214">
        <v>1</v>
      </c>
      <c r="L351" s="214"/>
      <c r="M351" s="216">
        <v>2.8</v>
      </c>
      <c r="N351" s="216">
        <v>2.8</v>
      </c>
      <c r="O351" s="214" t="s">
        <v>674</v>
      </c>
      <c r="P351" s="214"/>
      <c r="Q351" s="214"/>
      <c r="R351" s="214" t="s">
        <v>3951</v>
      </c>
      <c r="S351" s="214"/>
      <c r="T351" s="214"/>
      <c r="U351" s="214"/>
      <c r="V351" s="214"/>
      <c r="W351" s="214">
        <f>_xlfn.MINIFS(V:V,C:C,C351,AE:AE,"",AB:AB,"")</f>
        <v>0</v>
      </c>
      <c r="X351" s="214" t="e">
        <f ca="1">SUMIFS(T:T,C:C,C351,AE:AE,"")/SUMIFS(L:L,C:C,C351,AE:AE,"",AB:AB,"")</f>
        <v>#DIV/0!</v>
      </c>
      <c r="Y351" s="214"/>
      <c r="Z351" s="214"/>
      <c r="AA351" s="214"/>
      <c r="AB351" s="216"/>
      <c r="AC351" s="216">
        <v>2.1920000000000002</v>
      </c>
      <c r="AD351" s="214"/>
      <c r="AE351" s="214" t="s">
        <v>675</v>
      </c>
      <c r="AF351" s="214" t="s">
        <v>676</v>
      </c>
      <c r="AG351" s="214"/>
      <c r="AH351" s="214"/>
      <c r="AI351" s="214"/>
      <c r="AJ351" s="214" t="s">
        <v>677</v>
      </c>
      <c r="AK351" s="214"/>
      <c r="AL351" s="214"/>
      <c r="AM351" s="214"/>
      <c r="AN351" s="214"/>
      <c r="AO351" s="214"/>
      <c r="AP351" s="214"/>
      <c r="AQ351" s="214"/>
      <c r="AR351" s="214"/>
      <c r="AS351" s="214"/>
      <c r="AT351" s="214"/>
      <c r="AU351" s="214"/>
      <c r="AV351" s="214"/>
      <c r="AW351" s="214"/>
      <c r="AX351" s="214"/>
      <c r="AY351" s="214"/>
      <c r="AZ351" s="214"/>
      <c r="BA351" s="214"/>
      <c r="BB351" s="214" t="s">
        <v>692</v>
      </c>
      <c r="BC351" s="214"/>
      <c r="BD351" s="214"/>
      <c r="BE351" s="214"/>
      <c r="BF351" s="214"/>
      <c r="BG351" s="214"/>
      <c r="BH351" s="214"/>
      <c r="BI351" s="214"/>
      <c r="BJ351" s="214"/>
      <c r="BK351" s="214"/>
      <c r="BL351" s="214"/>
      <c r="BM351" s="214"/>
      <c r="BN351" s="214"/>
      <c r="BO351" s="214"/>
      <c r="BP351" s="214"/>
      <c r="BQ351" s="214"/>
      <c r="BR351" s="214"/>
      <c r="BS351" s="214"/>
      <c r="BT351" s="214"/>
      <c r="BU351" s="214"/>
      <c r="BV351" s="214"/>
      <c r="BW351" s="214"/>
      <c r="BX351" s="214"/>
      <c r="BY351" s="214"/>
      <c r="BZ351" s="214"/>
      <c r="CA351" s="214"/>
      <c r="CB351" s="214"/>
      <c r="CC351" s="214"/>
      <c r="CD351" s="214"/>
      <c r="CE351" s="214"/>
      <c r="CF351" s="214"/>
      <c r="CG351" s="214"/>
      <c r="CH351" s="214"/>
      <c r="CI351" s="214"/>
      <c r="CJ351" s="214"/>
    </row>
    <row r="352" spans="1:88" ht="13.5" customHeight="1">
      <c r="A352" s="217">
        <v>350</v>
      </c>
      <c r="B352" s="217" t="s">
        <v>3655</v>
      </c>
      <c r="C352" s="217" t="s">
        <v>3656</v>
      </c>
      <c r="D352" s="218" t="s">
        <v>2413</v>
      </c>
      <c r="E352" s="217" t="s">
        <v>3657</v>
      </c>
      <c r="F352" s="217" t="s">
        <v>2981</v>
      </c>
      <c r="G352" s="218" t="s">
        <v>2412</v>
      </c>
      <c r="H352" s="220">
        <v>670</v>
      </c>
      <c r="I352" s="217" t="s">
        <v>2001</v>
      </c>
      <c r="J352" s="217">
        <v>1</v>
      </c>
      <c r="K352" s="217"/>
      <c r="L352" s="217">
        <v>1</v>
      </c>
      <c r="M352" s="220">
        <v>2.8</v>
      </c>
      <c r="N352" s="220">
        <v>2.8</v>
      </c>
      <c r="O352" s="217" t="s">
        <v>674</v>
      </c>
      <c r="P352" s="217" t="s">
        <v>11</v>
      </c>
      <c r="Q352" s="217" t="s">
        <v>786</v>
      </c>
      <c r="R352" s="217"/>
      <c r="S352" s="217"/>
      <c r="T352" s="217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7">
        <f ca="1">+L352-T352</f>
        <v>1</v>
      </c>
      <c r="V352" s="217">
        <f ca="1">ROUNDDOWN(T352/J352,0)</f>
        <v>0</v>
      </c>
      <c r="W352" s="217"/>
      <c r="X352" s="217"/>
      <c r="Y352" s="217"/>
      <c r="Z352" s="217"/>
      <c r="AA352" s="217"/>
      <c r="AB352" s="221" t="s">
        <v>602</v>
      </c>
      <c r="AC352" s="220">
        <v>2.1920000000000002</v>
      </c>
      <c r="AD352" s="217"/>
      <c r="AE352" s="220"/>
      <c r="AF352" s="220"/>
      <c r="AG352" s="249"/>
      <c r="AH352" s="249"/>
      <c r="AI352" s="249"/>
      <c r="AJ352" s="224" t="s">
        <v>677</v>
      </c>
      <c r="AK352" s="228"/>
      <c r="AL352" s="250"/>
      <c r="AM352" s="226"/>
      <c r="AN352" s="228"/>
      <c r="AO352" s="226"/>
      <c r="AP352" s="226"/>
      <c r="AQ352" s="226"/>
      <c r="AR352" s="228"/>
      <c r="AS352" s="226"/>
      <c r="AT352" s="226"/>
      <c r="AU352" s="217">
        <v>0</v>
      </c>
      <c r="AV352" s="217">
        <v>1</v>
      </c>
      <c r="AW352" s="217">
        <v>0</v>
      </c>
      <c r="AX352" s="217">
        <v>0</v>
      </c>
      <c r="AY352" s="217">
        <v>0</v>
      </c>
      <c r="AZ352" s="217">
        <v>0</v>
      </c>
      <c r="BA352" s="217">
        <v>0</v>
      </c>
      <c r="BB352" s="217" t="s">
        <v>692</v>
      </c>
      <c r="BC352" s="217"/>
      <c r="BD352" s="217"/>
      <c r="BE352" s="212" t="s">
        <v>2980</v>
      </c>
      <c r="BF352" s="217">
        <v>1</v>
      </c>
      <c r="BG352" s="230">
        <v>46240</v>
      </c>
      <c r="BH352" s="212">
        <f>+L352-BF352</f>
        <v>0</v>
      </c>
      <c r="BI352" s="212" t="s">
        <v>2414</v>
      </c>
      <c r="BJ352" s="217">
        <v>1</v>
      </c>
      <c r="BK352" s="231">
        <v>46240</v>
      </c>
      <c r="BL352" s="226"/>
      <c r="BM352" s="226"/>
      <c r="BN352" s="227"/>
      <c r="BO352" s="226"/>
      <c r="BP352" s="226"/>
      <c r="BQ352" s="226"/>
      <c r="BR352" s="226"/>
      <c r="BS352" s="226"/>
      <c r="BT352" s="227"/>
      <c r="BU352" s="226"/>
      <c r="BV352" s="226"/>
      <c r="BW352" s="226"/>
      <c r="BX352" s="226"/>
      <c r="BY352" s="226"/>
      <c r="BZ352" s="227"/>
      <c r="CA352" s="226"/>
      <c r="CB352" s="226"/>
      <c r="CC352" s="226"/>
      <c r="CD352" s="226"/>
      <c r="CE352" s="226"/>
      <c r="CF352" s="227"/>
      <c r="CG352" s="226"/>
      <c r="CH352" s="226"/>
      <c r="CI352" s="226"/>
      <c r="CJ352" s="212">
        <f>+L352-BJ352</f>
        <v>0</v>
      </c>
    </row>
    <row r="353" spans="1:88" ht="13.5" customHeight="1">
      <c r="A353" s="214">
        <v>351</v>
      </c>
      <c r="B353" s="214" t="s">
        <v>3658</v>
      </c>
      <c r="C353" s="214" t="s">
        <v>3659</v>
      </c>
      <c r="D353" s="215" t="s">
        <v>2000</v>
      </c>
      <c r="E353" s="214"/>
      <c r="F353" s="214"/>
      <c r="G353" s="215" t="s">
        <v>3660</v>
      </c>
      <c r="H353" s="214"/>
      <c r="I353" s="214"/>
      <c r="J353" s="214"/>
      <c r="K353" s="214">
        <v>1</v>
      </c>
      <c r="L353" s="214"/>
      <c r="M353" s="216">
        <v>5.3</v>
      </c>
      <c r="N353" s="216">
        <v>5.3</v>
      </c>
      <c r="O353" s="214" t="s">
        <v>674</v>
      </c>
      <c r="P353" s="214"/>
      <c r="Q353" s="214"/>
      <c r="R353" s="214" t="s">
        <v>3951</v>
      </c>
      <c r="S353" s="214"/>
      <c r="T353" s="214"/>
      <c r="U353" s="214"/>
      <c r="V353" s="214"/>
      <c r="W353" s="214">
        <f ca="1">_xlfn.MINIFS(V:V,C:C,C353,AE:AE,"",AB:AB,"")</f>
        <v>0</v>
      </c>
      <c r="X353" s="214">
        <f ca="1">SUMIFS(T:T,C:C,C353,AE:AE,"")/SUMIFS(L:L,C:C,C353,AE:AE,"",AB:AB,"")</f>
        <v>0</v>
      </c>
      <c r="Y353" s="214"/>
      <c r="Z353" s="214"/>
      <c r="AA353" s="214"/>
      <c r="AB353" s="216"/>
      <c r="AC353" s="216">
        <v>4.0129999999999999</v>
      </c>
      <c r="AD353" s="214"/>
      <c r="AE353" s="214" t="s">
        <v>675</v>
      </c>
      <c r="AF353" s="214" t="s">
        <v>676</v>
      </c>
      <c r="AG353" s="214"/>
      <c r="AH353" s="214"/>
      <c r="AI353" s="214"/>
      <c r="AJ353" s="214" t="s">
        <v>677</v>
      </c>
      <c r="AK353" s="214"/>
      <c r="AL353" s="229" t="s">
        <v>698</v>
      </c>
      <c r="AM353" s="214"/>
      <c r="AN353" s="214"/>
      <c r="AO353" s="214"/>
      <c r="AP353" s="214"/>
      <c r="AQ353" s="214"/>
      <c r="AR353" s="214"/>
      <c r="AS353" s="214"/>
      <c r="AT353" s="214"/>
      <c r="AU353" s="214"/>
      <c r="AV353" s="214"/>
      <c r="AW353" s="214"/>
      <c r="AX353" s="214"/>
      <c r="AY353" s="214"/>
      <c r="AZ353" s="214"/>
      <c r="BA353" s="214"/>
      <c r="BB353" s="214" t="s">
        <v>692</v>
      </c>
      <c r="BC353" s="214"/>
      <c r="BD353" s="214"/>
      <c r="BE353" s="214"/>
      <c r="BF353" s="214"/>
      <c r="BG353" s="214"/>
      <c r="BH353" s="214"/>
      <c r="BI353" s="214"/>
      <c r="BJ353" s="214"/>
      <c r="BK353" s="214"/>
      <c r="BL353" s="214"/>
      <c r="BM353" s="214"/>
      <c r="BN353" s="214"/>
      <c r="BO353" s="214"/>
      <c r="BP353" s="214"/>
      <c r="BQ353" s="214"/>
      <c r="BR353" s="214"/>
      <c r="BS353" s="214"/>
      <c r="BT353" s="214"/>
      <c r="BU353" s="214"/>
      <c r="BV353" s="214"/>
      <c r="BW353" s="214"/>
      <c r="BX353" s="214"/>
      <c r="BY353" s="214"/>
      <c r="BZ353" s="214"/>
      <c r="CA353" s="214"/>
      <c r="CB353" s="214"/>
      <c r="CC353" s="214"/>
      <c r="CD353" s="214"/>
      <c r="CE353" s="214"/>
      <c r="CF353" s="214"/>
      <c r="CG353" s="214"/>
      <c r="CH353" s="214"/>
      <c r="CI353" s="214"/>
      <c r="CJ353" s="214"/>
    </row>
    <row r="354" spans="1:88" ht="13.5" customHeight="1">
      <c r="A354" s="253">
        <v>352</v>
      </c>
      <c r="B354" s="253" t="s">
        <v>3658</v>
      </c>
      <c r="C354" s="235" t="s">
        <v>3659</v>
      </c>
      <c r="D354" s="236" t="s">
        <v>2413</v>
      </c>
      <c r="E354" s="235" t="s">
        <v>3661</v>
      </c>
      <c r="F354" s="235" t="s">
        <v>2982</v>
      </c>
      <c r="G354" s="236" t="s">
        <v>2417</v>
      </c>
      <c r="H354" s="163">
        <v>1022</v>
      </c>
      <c r="I354" s="235" t="s">
        <v>2001</v>
      </c>
      <c r="J354" s="235">
        <v>1</v>
      </c>
      <c r="K354" s="235"/>
      <c r="L354" s="235">
        <v>1</v>
      </c>
      <c r="M354" s="163">
        <v>5.0999999999999996</v>
      </c>
      <c r="N354" s="163">
        <v>5.0999999999999996</v>
      </c>
      <c r="O354" s="217" t="s">
        <v>674</v>
      </c>
      <c r="P354" s="217" t="s">
        <v>11</v>
      </c>
      <c r="Q354" s="217" t="s">
        <v>786</v>
      </c>
      <c r="R354" s="217"/>
      <c r="S354" s="217"/>
      <c r="T354" s="217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7">
        <f ca="1">+L354-T354</f>
        <v>1</v>
      </c>
      <c r="V354" s="217">
        <f ca="1">ROUNDDOWN(T354/J354,0)</f>
        <v>0</v>
      </c>
      <c r="W354" s="217"/>
      <c r="X354" s="217"/>
      <c r="Y354" s="217"/>
      <c r="Z354" s="217"/>
      <c r="AA354" s="235"/>
      <c r="AB354" s="221"/>
      <c r="AC354" s="163">
        <v>3.9540000000000002</v>
      </c>
      <c r="AD354" s="217"/>
      <c r="AE354" s="220"/>
      <c r="AF354" s="220"/>
      <c r="AG354" s="249"/>
      <c r="AH354" s="249"/>
      <c r="AI354" s="249"/>
      <c r="AJ354" s="224" t="s">
        <v>677</v>
      </c>
      <c r="AK354" s="228"/>
      <c r="AL354" s="124" t="s">
        <v>880</v>
      </c>
      <c r="AM354" s="226"/>
      <c r="AN354" s="228"/>
      <c r="AO354" s="226"/>
      <c r="AP354" s="226"/>
      <c r="AQ354" s="226"/>
      <c r="AR354" s="228"/>
      <c r="AS354" s="226"/>
      <c r="AT354" s="226"/>
      <c r="AU354" s="235">
        <v>0</v>
      </c>
      <c r="AV354" s="235">
        <v>1</v>
      </c>
      <c r="AW354" s="235">
        <v>0</v>
      </c>
      <c r="AX354" s="235">
        <v>0</v>
      </c>
      <c r="AY354" s="235">
        <v>0</v>
      </c>
      <c r="AZ354" s="235">
        <v>0</v>
      </c>
      <c r="BA354" s="235">
        <v>0</v>
      </c>
      <c r="BB354" s="235" t="s">
        <v>14</v>
      </c>
      <c r="BC354" s="217"/>
      <c r="BD354" s="217"/>
      <c r="BE354" s="226"/>
      <c r="BF354" s="226"/>
      <c r="BG354" s="227"/>
      <c r="BH354" s="228"/>
      <c r="BI354" s="226"/>
      <c r="BJ354" s="226"/>
      <c r="BK354" s="226"/>
      <c r="BL354" s="226"/>
      <c r="BM354" s="226"/>
      <c r="BN354" s="227"/>
      <c r="BO354" s="226"/>
      <c r="BP354" s="226"/>
      <c r="BQ354" s="226"/>
      <c r="BR354" s="226"/>
      <c r="BS354" s="226"/>
      <c r="BT354" s="227"/>
      <c r="BU354" s="226"/>
      <c r="BV354" s="226"/>
      <c r="BW354" s="226"/>
      <c r="BX354" s="226"/>
      <c r="BY354" s="226"/>
      <c r="BZ354" s="227"/>
      <c r="CA354" s="226"/>
      <c r="CB354" s="226"/>
      <c r="CC354" s="226"/>
      <c r="CD354" s="226"/>
      <c r="CE354" s="226"/>
      <c r="CF354" s="227"/>
      <c r="CG354" s="226"/>
      <c r="CH354" s="226"/>
      <c r="CI354" s="226"/>
      <c r="CJ354" s="228"/>
    </row>
    <row r="355" spans="1:88" ht="13.5" customHeight="1">
      <c r="A355" s="214">
        <v>353</v>
      </c>
      <c r="B355" s="214" t="s">
        <v>3662</v>
      </c>
      <c r="C355" s="214" t="s">
        <v>3663</v>
      </c>
      <c r="D355" s="215" t="s">
        <v>2000</v>
      </c>
      <c r="E355" s="214"/>
      <c r="F355" s="214"/>
      <c r="G355" s="215" t="s">
        <v>3664</v>
      </c>
      <c r="H355" s="214"/>
      <c r="I355" s="214"/>
      <c r="J355" s="214"/>
      <c r="K355" s="214">
        <v>1</v>
      </c>
      <c r="L355" s="214"/>
      <c r="M355" s="216">
        <v>1.4</v>
      </c>
      <c r="N355" s="216">
        <v>1.4</v>
      </c>
      <c r="O355" s="214" t="s">
        <v>674</v>
      </c>
      <c r="P355" s="214"/>
      <c r="Q355" s="214"/>
      <c r="R355" s="214" t="s">
        <v>3951</v>
      </c>
      <c r="S355" s="214"/>
      <c r="T355" s="214"/>
      <c r="U355" s="214"/>
      <c r="V355" s="214"/>
      <c r="W355" s="214">
        <f>_xlfn.MINIFS(V:V,C:C,C355,AE:AE,"",AB:AB,"")</f>
        <v>0</v>
      </c>
      <c r="X355" s="214" t="e">
        <f ca="1">SUMIFS(T:T,C:C,C355,AE:AE,"")/SUMIFS(L:L,C:C,C355,AE:AE,"",AB:AB,"")</f>
        <v>#DIV/0!</v>
      </c>
      <c r="Y355" s="214"/>
      <c r="Z355" s="214"/>
      <c r="AA355" s="214"/>
      <c r="AB355" s="216"/>
      <c r="AC355" s="216">
        <v>1.0489999999999999</v>
      </c>
      <c r="AD355" s="214"/>
      <c r="AE355" s="214" t="s">
        <v>675</v>
      </c>
      <c r="AF355" s="214" t="s">
        <v>676</v>
      </c>
      <c r="AG355" s="214"/>
      <c r="AH355" s="214"/>
      <c r="AI355" s="214"/>
      <c r="AJ355" s="214" t="s">
        <v>677</v>
      </c>
      <c r="AK355" s="214"/>
      <c r="AL355" s="214"/>
      <c r="AM355" s="214"/>
      <c r="AN355" s="214"/>
      <c r="AO355" s="214"/>
      <c r="AP355" s="214"/>
      <c r="AQ355" s="214"/>
      <c r="AR355" s="214"/>
      <c r="AS355" s="214"/>
      <c r="AT355" s="214"/>
      <c r="AU355" s="214"/>
      <c r="AV355" s="214"/>
      <c r="AW355" s="214"/>
      <c r="AX355" s="214"/>
      <c r="AY355" s="214"/>
      <c r="AZ355" s="214"/>
      <c r="BA355" s="214"/>
      <c r="BB355" s="214" t="s">
        <v>692</v>
      </c>
      <c r="BC355" s="214"/>
      <c r="BD355" s="214"/>
      <c r="BE355" s="214"/>
      <c r="BF355" s="214"/>
      <c r="BG355" s="214"/>
      <c r="BH355" s="214"/>
      <c r="BI355" s="214"/>
      <c r="BJ355" s="214"/>
      <c r="BK355" s="214"/>
      <c r="BL355" s="214"/>
      <c r="BM355" s="214"/>
      <c r="BN355" s="214"/>
      <c r="BO355" s="214"/>
      <c r="BP355" s="214"/>
      <c r="BQ355" s="214"/>
      <c r="BR355" s="214"/>
      <c r="BS355" s="214"/>
      <c r="BT355" s="214"/>
      <c r="BU355" s="214"/>
      <c r="BV355" s="214"/>
      <c r="BW355" s="214"/>
      <c r="BX355" s="214"/>
      <c r="BY355" s="214"/>
      <c r="BZ355" s="214"/>
      <c r="CA355" s="214"/>
      <c r="CB355" s="214"/>
      <c r="CC355" s="214"/>
      <c r="CD355" s="214"/>
      <c r="CE355" s="214"/>
      <c r="CF355" s="214"/>
      <c r="CG355" s="214"/>
      <c r="CH355" s="214"/>
      <c r="CI355" s="214"/>
      <c r="CJ355" s="214"/>
    </row>
    <row r="356" spans="1:88" ht="13.5" customHeight="1">
      <c r="A356" s="217">
        <v>354</v>
      </c>
      <c r="B356" s="217" t="s">
        <v>3662</v>
      </c>
      <c r="C356" s="217" t="s">
        <v>3663</v>
      </c>
      <c r="D356" s="218" t="s">
        <v>2413</v>
      </c>
      <c r="E356" s="217" t="s">
        <v>3665</v>
      </c>
      <c r="F356" s="217" t="s">
        <v>2983</v>
      </c>
      <c r="G356" s="218" t="s">
        <v>2419</v>
      </c>
      <c r="H356" s="220">
        <v>1022</v>
      </c>
      <c r="I356" s="217" t="s">
        <v>2001</v>
      </c>
      <c r="J356" s="217">
        <v>1</v>
      </c>
      <c r="K356" s="217"/>
      <c r="L356" s="217">
        <v>1</v>
      </c>
      <c r="M356" s="220">
        <v>1.4</v>
      </c>
      <c r="N356" s="220">
        <v>1.4</v>
      </c>
      <c r="O356" s="217" t="s">
        <v>674</v>
      </c>
      <c r="P356" s="217" t="s">
        <v>11</v>
      </c>
      <c r="Q356" s="217" t="s">
        <v>786</v>
      </c>
      <c r="R356" s="217"/>
      <c r="S356" s="217"/>
      <c r="T356" s="217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7">
        <f ca="1">+L356-T356</f>
        <v>1</v>
      </c>
      <c r="V356" s="217">
        <f ca="1">ROUNDDOWN(T356/J356,0)</f>
        <v>0</v>
      </c>
      <c r="W356" s="217"/>
      <c r="X356" s="217"/>
      <c r="Y356" s="217"/>
      <c r="Z356" s="217"/>
      <c r="AA356" s="217"/>
      <c r="AB356" s="221" t="s">
        <v>602</v>
      </c>
      <c r="AC356" s="220">
        <v>1.0489999999999999</v>
      </c>
      <c r="AD356" s="217"/>
      <c r="AE356" s="220"/>
      <c r="AF356" s="220"/>
      <c r="AG356" s="249"/>
      <c r="AH356" s="249"/>
      <c r="AI356" s="249"/>
      <c r="AJ356" s="224" t="s">
        <v>677</v>
      </c>
      <c r="AK356" s="228"/>
      <c r="AL356" s="250"/>
      <c r="AM356" s="226"/>
      <c r="AN356" s="228"/>
      <c r="AO356" s="226"/>
      <c r="AP356" s="226"/>
      <c r="AQ356" s="226"/>
      <c r="AR356" s="228"/>
      <c r="AS356" s="226"/>
      <c r="AT356" s="226"/>
      <c r="AU356" s="217">
        <v>0</v>
      </c>
      <c r="AV356" s="217">
        <v>1</v>
      </c>
      <c r="AW356" s="217">
        <v>0</v>
      </c>
      <c r="AX356" s="217">
        <v>0</v>
      </c>
      <c r="AY356" s="217">
        <v>0</v>
      </c>
      <c r="AZ356" s="217">
        <v>0</v>
      </c>
      <c r="BA356" s="217">
        <v>0</v>
      </c>
      <c r="BB356" s="217" t="s">
        <v>692</v>
      </c>
      <c r="BC356" s="217"/>
      <c r="BD356" s="217"/>
      <c r="BE356" s="212" t="s">
        <v>2980</v>
      </c>
      <c r="BF356" s="217">
        <v>1</v>
      </c>
      <c r="BG356" s="230">
        <v>46240</v>
      </c>
      <c r="BH356" s="212">
        <f>+L356-BF356</f>
        <v>0</v>
      </c>
      <c r="BI356" s="212" t="s">
        <v>2414</v>
      </c>
      <c r="BJ356" s="217">
        <v>1</v>
      </c>
      <c r="BK356" s="231">
        <v>46240</v>
      </c>
      <c r="BL356" s="226"/>
      <c r="BM356" s="226"/>
      <c r="BN356" s="227"/>
      <c r="BO356" s="226"/>
      <c r="BP356" s="226"/>
      <c r="BQ356" s="226"/>
      <c r="BR356" s="226"/>
      <c r="BS356" s="226"/>
      <c r="BT356" s="227"/>
      <c r="BU356" s="226"/>
      <c r="BV356" s="226"/>
      <c r="BW356" s="226"/>
      <c r="BX356" s="226"/>
      <c r="BY356" s="226"/>
      <c r="BZ356" s="227"/>
      <c r="CA356" s="226"/>
      <c r="CB356" s="226"/>
      <c r="CC356" s="226"/>
      <c r="CD356" s="226"/>
      <c r="CE356" s="226"/>
      <c r="CF356" s="227"/>
      <c r="CG356" s="226"/>
      <c r="CH356" s="226"/>
      <c r="CI356" s="226"/>
      <c r="CJ356" s="212">
        <f>+L356-BJ356</f>
        <v>0</v>
      </c>
    </row>
    <row r="357" spans="1:88" ht="13.5" customHeight="1">
      <c r="A357" s="214">
        <v>355</v>
      </c>
      <c r="B357" s="214" t="s">
        <v>3666</v>
      </c>
      <c r="C357" s="214" t="s">
        <v>3667</v>
      </c>
      <c r="D357" s="215" t="s">
        <v>2000</v>
      </c>
      <c r="E357" s="214"/>
      <c r="F357" s="214"/>
      <c r="G357" s="215" t="s">
        <v>3633</v>
      </c>
      <c r="H357" s="214"/>
      <c r="I357" s="214"/>
      <c r="J357" s="214"/>
      <c r="K357" s="214">
        <v>8</v>
      </c>
      <c r="L357" s="214"/>
      <c r="M357" s="216">
        <v>4.2</v>
      </c>
      <c r="N357" s="216">
        <v>33.799999999999997</v>
      </c>
      <c r="O357" s="214" t="s">
        <v>674</v>
      </c>
      <c r="P357" s="214"/>
      <c r="Q357" s="214"/>
      <c r="R357" s="214" t="s">
        <v>3951</v>
      </c>
      <c r="S357" s="214"/>
      <c r="T357" s="214"/>
      <c r="U357" s="214"/>
      <c r="V357" s="214"/>
      <c r="W357" s="214">
        <f>_xlfn.MINIFS(V:V,C:C,C357,AE:AE,"",AB:AB,"")</f>
        <v>0</v>
      </c>
      <c r="X357" s="214" t="e">
        <f ca="1">SUMIFS(T:T,C:C,C357,AE:AE,"")/SUMIFS(L:L,C:C,C357,AE:AE,"",AB:AB,"")</f>
        <v>#DIV/0!</v>
      </c>
      <c r="Y357" s="214"/>
      <c r="Z357" s="214"/>
      <c r="AA357" s="214"/>
      <c r="AB357" s="216"/>
      <c r="AC357" s="216">
        <v>26.178000000000001</v>
      </c>
      <c r="AD357" s="214"/>
      <c r="AE357" s="214" t="s">
        <v>675</v>
      </c>
      <c r="AF357" s="214" t="s">
        <v>676</v>
      </c>
      <c r="AG357" s="214"/>
      <c r="AH357" s="214"/>
      <c r="AI357" s="214"/>
      <c r="AJ357" s="214" t="s">
        <v>677</v>
      </c>
      <c r="AK357" s="214"/>
      <c r="AL357" s="214"/>
      <c r="AM357" s="214"/>
      <c r="AN357" s="214"/>
      <c r="AO357" s="214"/>
      <c r="AP357" s="214"/>
      <c r="AQ357" s="214"/>
      <c r="AR357" s="214"/>
      <c r="AS357" s="214"/>
      <c r="AT357" s="214"/>
      <c r="AU357" s="214"/>
      <c r="AV357" s="214"/>
      <c r="AW357" s="214"/>
      <c r="AX357" s="214"/>
      <c r="AY357" s="214"/>
      <c r="AZ357" s="214"/>
      <c r="BA357" s="214"/>
      <c r="BB357" s="214" t="s">
        <v>692</v>
      </c>
      <c r="BC357" s="214"/>
      <c r="BD357" s="214"/>
      <c r="BE357" s="214"/>
      <c r="BF357" s="214"/>
      <c r="BG357" s="214"/>
      <c r="BH357" s="214"/>
      <c r="BI357" s="214"/>
      <c r="BJ357" s="214"/>
      <c r="BK357" s="214"/>
      <c r="BL357" s="214"/>
      <c r="BM357" s="214"/>
      <c r="BN357" s="214"/>
      <c r="BO357" s="214"/>
      <c r="BP357" s="214"/>
      <c r="BQ357" s="214"/>
      <c r="BR357" s="214"/>
      <c r="BS357" s="214"/>
      <c r="BT357" s="214"/>
      <c r="BU357" s="214"/>
      <c r="BV357" s="214"/>
      <c r="BW357" s="214"/>
      <c r="BX357" s="214"/>
      <c r="BY357" s="214"/>
      <c r="BZ357" s="214"/>
      <c r="CA357" s="214"/>
      <c r="CB357" s="214"/>
      <c r="CC357" s="214"/>
      <c r="CD357" s="214"/>
      <c r="CE357" s="214"/>
      <c r="CF357" s="214"/>
      <c r="CG357" s="214"/>
      <c r="CH357" s="214"/>
      <c r="CI357" s="214"/>
      <c r="CJ357" s="214"/>
    </row>
    <row r="358" spans="1:88" ht="13.5" customHeight="1">
      <c r="A358" s="217">
        <v>356</v>
      </c>
      <c r="B358" s="217" t="s">
        <v>3666</v>
      </c>
      <c r="C358" s="217" t="s">
        <v>3667</v>
      </c>
      <c r="D358" s="218" t="s">
        <v>2413</v>
      </c>
      <c r="E358" s="217" t="s">
        <v>2175</v>
      </c>
      <c r="F358" s="217" t="s">
        <v>2984</v>
      </c>
      <c r="G358" s="218" t="s">
        <v>2421</v>
      </c>
      <c r="H358" s="220">
        <v>670</v>
      </c>
      <c r="I358" s="217" t="s">
        <v>2001</v>
      </c>
      <c r="J358" s="217">
        <v>1</v>
      </c>
      <c r="K358" s="217"/>
      <c r="L358" s="217">
        <v>8</v>
      </c>
      <c r="M358" s="220">
        <v>4.2</v>
      </c>
      <c r="N358" s="220">
        <v>33.799999999999997</v>
      </c>
      <c r="O358" s="217" t="s">
        <v>674</v>
      </c>
      <c r="P358" s="217" t="s">
        <v>11</v>
      </c>
      <c r="Q358" s="217" t="s">
        <v>786</v>
      </c>
      <c r="R358" s="217"/>
      <c r="S358" s="217"/>
      <c r="T358" s="217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7">
        <f ca="1">+L358-T358</f>
        <v>8</v>
      </c>
      <c r="V358" s="217">
        <f ca="1">ROUNDDOWN(T358/J358,0)</f>
        <v>0</v>
      </c>
      <c r="W358" s="217"/>
      <c r="X358" s="217"/>
      <c r="Y358" s="217"/>
      <c r="Z358" s="217"/>
      <c r="AA358" s="217"/>
      <c r="AB358" s="221" t="s">
        <v>602</v>
      </c>
      <c r="AC358" s="220">
        <v>26.178000000000001</v>
      </c>
      <c r="AD358" s="217"/>
      <c r="AE358" s="220"/>
      <c r="AF358" s="220"/>
      <c r="AG358" s="249"/>
      <c r="AH358" s="249"/>
      <c r="AI358" s="249"/>
      <c r="AJ358" s="224" t="s">
        <v>677</v>
      </c>
      <c r="AK358" s="228"/>
      <c r="AL358" s="250"/>
      <c r="AM358" s="226"/>
      <c r="AN358" s="228"/>
      <c r="AO358" s="226"/>
      <c r="AP358" s="226"/>
      <c r="AQ358" s="226"/>
      <c r="AR358" s="228"/>
      <c r="AS358" s="226"/>
      <c r="AT358" s="226"/>
      <c r="AU358" s="217">
        <v>0</v>
      </c>
      <c r="AV358" s="217">
        <v>1</v>
      </c>
      <c r="AW358" s="217">
        <v>0</v>
      </c>
      <c r="AX358" s="217">
        <v>0</v>
      </c>
      <c r="AY358" s="217">
        <v>0</v>
      </c>
      <c r="AZ358" s="217">
        <v>0</v>
      </c>
      <c r="BA358" s="217">
        <v>0</v>
      </c>
      <c r="BB358" s="217" t="s">
        <v>692</v>
      </c>
      <c r="BC358" s="217"/>
      <c r="BD358" s="217"/>
      <c r="BE358" s="212" t="s">
        <v>2980</v>
      </c>
      <c r="BF358" s="217">
        <v>8</v>
      </c>
      <c r="BG358" s="230">
        <v>46240</v>
      </c>
      <c r="BH358" s="212">
        <f>+L358-BF358</f>
        <v>0</v>
      </c>
      <c r="BI358" s="212" t="s">
        <v>2414</v>
      </c>
      <c r="BJ358" s="217">
        <v>8</v>
      </c>
      <c r="BK358" s="231">
        <v>46240</v>
      </c>
      <c r="BL358" s="226"/>
      <c r="BM358" s="226"/>
      <c r="BN358" s="227"/>
      <c r="BO358" s="226"/>
      <c r="BP358" s="226"/>
      <c r="BQ358" s="226"/>
      <c r="BR358" s="226"/>
      <c r="BS358" s="226"/>
      <c r="BT358" s="227"/>
      <c r="BU358" s="226"/>
      <c r="BV358" s="226"/>
      <c r="BW358" s="226"/>
      <c r="BX358" s="226"/>
      <c r="BY358" s="226"/>
      <c r="BZ358" s="227"/>
      <c r="CA358" s="226"/>
      <c r="CB358" s="226"/>
      <c r="CC358" s="226"/>
      <c r="CD358" s="226"/>
      <c r="CE358" s="226"/>
      <c r="CF358" s="227"/>
      <c r="CG358" s="226"/>
      <c r="CH358" s="226"/>
      <c r="CI358" s="226"/>
      <c r="CJ358" s="212">
        <f>+L358-BJ358</f>
        <v>0</v>
      </c>
    </row>
    <row r="359" spans="1:88" ht="13.5" customHeight="1">
      <c r="A359" s="214">
        <v>357</v>
      </c>
      <c r="B359" s="214" t="s">
        <v>3668</v>
      </c>
      <c r="C359" s="214" t="s">
        <v>3669</v>
      </c>
      <c r="D359" s="215" t="s">
        <v>2000</v>
      </c>
      <c r="E359" s="214"/>
      <c r="F359" s="214"/>
      <c r="G359" s="215" t="s">
        <v>3633</v>
      </c>
      <c r="H359" s="214"/>
      <c r="I359" s="214"/>
      <c r="J359" s="214"/>
      <c r="K359" s="214">
        <v>3</v>
      </c>
      <c r="L359" s="214"/>
      <c r="M359" s="216">
        <v>4.0999999999999996</v>
      </c>
      <c r="N359" s="216">
        <v>12.3</v>
      </c>
      <c r="O359" s="214" t="s">
        <v>674</v>
      </c>
      <c r="P359" s="214"/>
      <c r="Q359" s="214"/>
      <c r="R359" s="214" t="s">
        <v>3951</v>
      </c>
      <c r="S359" s="214"/>
      <c r="T359" s="214"/>
      <c r="U359" s="214"/>
      <c r="V359" s="214"/>
      <c r="W359" s="214">
        <f>_xlfn.MINIFS(V:V,C:C,C359,AE:AE,"",AB:AB,"")</f>
        <v>0</v>
      </c>
      <c r="X359" s="214" t="e">
        <f ca="1">SUMIFS(T:T,C:C,C359,AE:AE,"")/SUMIFS(L:L,C:C,C359,AE:AE,"",AB:AB,"")</f>
        <v>#DIV/0!</v>
      </c>
      <c r="Y359" s="214"/>
      <c r="Z359" s="214"/>
      <c r="AA359" s="214"/>
      <c r="AB359" s="216"/>
      <c r="AC359" s="216">
        <v>9.5030000000000001</v>
      </c>
      <c r="AD359" s="214"/>
      <c r="AE359" s="214" t="s">
        <v>675</v>
      </c>
      <c r="AF359" s="214" t="s">
        <v>676</v>
      </c>
      <c r="AG359" s="214"/>
      <c r="AH359" s="214"/>
      <c r="AI359" s="214"/>
      <c r="AJ359" s="214" t="s">
        <v>677</v>
      </c>
      <c r="AK359" s="214"/>
      <c r="AL359" s="214"/>
      <c r="AM359" s="214"/>
      <c r="AN359" s="214"/>
      <c r="AO359" s="214"/>
      <c r="AP359" s="214"/>
      <c r="AQ359" s="214"/>
      <c r="AR359" s="214"/>
      <c r="AS359" s="214"/>
      <c r="AT359" s="214"/>
      <c r="AU359" s="214"/>
      <c r="AV359" s="214"/>
      <c r="AW359" s="214"/>
      <c r="AX359" s="214"/>
      <c r="AY359" s="214"/>
      <c r="AZ359" s="214"/>
      <c r="BA359" s="214"/>
      <c r="BB359" s="214" t="s">
        <v>692</v>
      </c>
      <c r="BC359" s="214"/>
      <c r="BD359" s="214"/>
      <c r="BE359" s="214"/>
      <c r="BF359" s="214"/>
      <c r="BG359" s="214"/>
      <c r="BH359" s="214"/>
      <c r="BI359" s="214"/>
      <c r="BJ359" s="214"/>
      <c r="BK359" s="214"/>
      <c r="BL359" s="214"/>
      <c r="BM359" s="214"/>
      <c r="BN359" s="214"/>
      <c r="BO359" s="214"/>
      <c r="BP359" s="214"/>
      <c r="BQ359" s="214"/>
      <c r="BR359" s="214"/>
      <c r="BS359" s="214"/>
      <c r="BT359" s="214"/>
      <c r="BU359" s="214"/>
      <c r="BV359" s="214"/>
      <c r="BW359" s="214"/>
      <c r="BX359" s="214"/>
      <c r="BY359" s="214"/>
      <c r="BZ359" s="214"/>
      <c r="CA359" s="214"/>
      <c r="CB359" s="214"/>
      <c r="CC359" s="214"/>
      <c r="CD359" s="214"/>
      <c r="CE359" s="214"/>
      <c r="CF359" s="214"/>
      <c r="CG359" s="214"/>
      <c r="CH359" s="214"/>
      <c r="CI359" s="214"/>
      <c r="CJ359" s="214"/>
    </row>
    <row r="360" spans="1:88" ht="13.5" customHeight="1">
      <c r="A360" s="217">
        <v>358</v>
      </c>
      <c r="B360" s="217" t="s">
        <v>3668</v>
      </c>
      <c r="C360" s="217" t="s">
        <v>3669</v>
      </c>
      <c r="D360" s="218" t="s">
        <v>2413</v>
      </c>
      <c r="E360" s="217" t="s">
        <v>3670</v>
      </c>
      <c r="F360" s="217" t="s">
        <v>2985</v>
      </c>
      <c r="G360" s="218" t="s">
        <v>2421</v>
      </c>
      <c r="H360" s="220">
        <v>670</v>
      </c>
      <c r="I360" s="217" t="s">
        <v>2001</v>
      </c>
      <c r="J360" s="217">
        <v>1</v>
      </c>
      <c r="K360" s="217"/>
      <c r="L360" s="217">
        <v>3</v>
      </c>
      <c r="M360" s="220">
        <v>4.0999999999999996</v>
      </c>
      <c r="N360" s="220">
        <v>12.3</v>
      </c>
      <c r="O360" s="217" t="s">
        <v>674</v>
      </c>
      <c r="P360" s="217" t="s">
        <v>11</v>
      </c>
      <c r="Q360" s="217" t="s">
        <v>786</v>
      </c>
      <c r="R360" s="217"/>
      <c r="S360" s="217"/>
      <c r="T360" s="217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7">
        <f ca="1">+L360-T360</f>
        <v>3</v>
      </c>
      <c r="V360" s="217">
        <f ca="1">ROUNDDOWN(T360/J360,0)</f>
        <v>0</v>
      </c>
      <c r="W360" s="217"/>
      <c r="X360" s="217"/>
      <c r="Y360" s="217"/>
      <c r="Z360" s="217"/>
      <c r="AA360" s="217"/>
      <c r="AB360" s="221" t="s">
        <v>602</v>
      </c>
      <c r="AC360" s="220">
        <v>9.5030000000000001</v>
      </c>
      <c r="AD360" s="217"/>
      <c r="AE360" s="220"/>
      <c r="AF360" s="220"/>
      <c r="AG360" s="249"/>
      <c r="AH360" s="249"/>
      <c r="AI360" s="249"/>
      <c r="AJ360" s="224" t="s">
        <v>677</v>
      </c>
      <c r="AK360" s="228"/>
      <c r="AL360" s="250"/>
      <c r="AM360" s="226"/>
      <c r="AN360" s="228"/>
      <c r="AO360" s="226"/>
      <c r="AP360" s="226"/>
      <c r="AQ360" s="226"/>
      <c r="AR360" s="228"/>
      <c r="AS360" s="226"/>
      <c r="AT360" s="226"/>
      <c r="AU360" s="217">
        <v>0</v>
      </c>
      <c r="AV360" s="217">
        <v>1</v>
      </c>
      <c r="AW360" s="217">
        <v>0</v>
      </c>
      <c r="AX360" s="217">
        <v>0</v>
      </c>
      <c r="AY360" s="217">
        <v>0</v>
      </c>
      <c r="AZ360" s="217">
        <v>0</v>
      </c>
      <c r="BA360" s="217">
        <v>0</v>
      </c>
      <c r="BB360" s="217" t="s">
        <v>692</v>
      </c>
      <c r="BC360" s="217"/>
      <c r="BD360" s="217"/>
      <c r="BE360" s="212" t="s">
        <v>2980</v>
      </c>
      <c r="BF360" s="217">
        <v>3</v>
      </c>
      <c r="BG360" s="230">
        <v>46240</v>
      </c>
      <c r="BH360" s="212">
        <f>+L360-BF360</f>
        <v>0</v>
      </c>
      <c r="BI360" s="212" t="s">
        <v>2414</v>
      </c>
      <c r="BJ360" s="217">
        <v>3</v>
      </c>
      <c r="BK360" s="231">
        <v>46240</v>
      </c>
      <c r="BL360" s="226"/>
      <c r="BM360" s="226"/>
      <c r="BN360" s="227"/>
      <c r="BO360" s="226"/>
      <c r="BP360" s="226"/>
      <c r="BQ360" s="226"/>
      <c r="BR360" s="226"/>
      <c r="BS360" s="226"/>
      <c r="BT360" s="227"/>
      <c r="BU360" s="226"/>
      <c r="BV360" s="226"/>
      <c r="BW360" s="226"/>
      <c r="BX360" s="226"/>
      <c r="BY360" s="226"/>
      <c r="BZ360" s="227"/>
      <c r="CA360" s="226"/>
      <c r="CB360" s="226"/>
      <c r="CC360" s="226"/>
      <c r="CD360" s="226"/>
      <c r="CE360" s="226"/>
      <c r="CF360" s="227"/>
      <c r="CG360" s="226"/>
      <c r="CH360" s="226"/>
      <c r="CI360" s="226"/>
      <c r="CJ360" s="212">
        <f>+L360-BJ360</f>
        <v>0</v>
      </c>
    </row>
    <row r="361" spans="1:88" ht="13.5" customHeight="1">
      <c r="A361" s="214">
        <v>359</v>
      </c>
      <c r="B361" s="214" t="s">
        <v>3671</v>
      </c>
      <c r="C361" s="214" t="s">
        <v>3672</v>
      </c>
      <c r="D361" s="215" t="s">
        <v>2000</v>
      </c>
      <c r="E361" s="214"/>
      <c r="F361" s="214"/>
      <c r="G361" s="215" t="s">
        <v>3673</v>
      </c>
      <c r="H361" s="214"/>
      <c r="I361" s="214"/>
      <c r="J361" s="214"/>
      <c r="K361" s="214">
        <v>1</v>
      </c>
      <c r="L361" s="214"/>
      <c r="M361" s="216">
        <v>2.4</v>
      </c>
      <c r="N361" s="216">
        <v>2.4</v>
      </c>
      <c r="O361" s="214" t="s">
        <v>674</v>
      </c>
      <c r="P361" s="214"/>
      <c r="Q361" s="214"/>
      <c r="R361" s="214" t="s">
        <v>3951</v>
      </c>
      <c r="S361" s="214"/>
      <c r="T361" s="214"/>
      <c r="U361" s="214"/>
      <c r="V361" s="214"/>
      <c r="W361" s="214">
        <f ca="1">_xlfn.MINIFS(V:V,C:C,C361,AE:AE,"",AB:AB,"")</f>
        <v>0</v>
      </c>
      <c r="X361" s="214">
        <f ca="1">SUMIFS(T:T,C:C,C361,AE:AE,"")/SUMIFS(L:L,C:C,C361,AE:AE,"",AB:AB,"")</f>
        <v>0</v>
      </c>
      <c r="Y361" s="214"/>
      <c r="Z361" s="214"/>
      <c r="AA361" s="214"/>
      <c r="AB361" s="216"/>
      <c r="AC361" s="216">
        <v>1.7589999999999999</v>
      </c>
      <c r="AD361" s="214"/>
      <c r="AE361" s="214" t="s">
        <v>675</v>
      </c>
      <c r="AF361" s="214" t="s">
        <v>676</v>
      </c>
      <c r="AG361" s="214"/>
      <c r="AH361" s="214"/>
      <c r="AI361" s="214"/>
      <c r="AJ361" s="214" t="s">
        <v>677</v>
      </c>
      <c r="AK361" s="214"/>
      <c r="AL361" s="214"/>
      <c r="AM361" s="214"/>
      <c r="AN361" s="214"/>
      <c r="AO361" s="214"/>
      <c r="AP361" s="214"/>
      <c r="AQ361" s="214"/>
      <c r="AR361" s="214"/>
      <c r="AS361" s="214"/>
      <c r="AT361" s="214"/>
      <c r="AU361" s="214"/>
      <c r="AV361" s="214"/>
      <c r="AW361" s="214"/>
      <c r="AX361" s="214"/>
      <c r="AY361" s="214"/>
      <c r="AZ361" s="214"/>
      <c r="BA361" s="214"/>
      <c r="BB361" s="214" t="s">
        <v>692</v>
      </c>
      <c r="BC361" s="214"/>
      <c r="BD361" s="214"/>
      <c r="BE361" s="214"/>
      <c r="BF361" s="214"/>
      <c r="BG361" s="214"/>
      <c r="BH361" s="214"/>
      <c r="BI361" s="214"/>
      <c r="BJ361" s="214"/>
      <c r="BK361" s="214"/>
      <c r="BL361" s="214"/>
      <c r="BM361" s="214"/>
      <c r="BN361" s="214"/>
      <c r="BO361" s="214"/>
      <c r="BP361" s="214"/>
      <c r="BQ361" s="214"/>
      <c r="BR361" s="214"/>
      <c r="BS361" s="214"/>
      <c r="BT361" s="214"/>
      <c r="BU361" s="214"/>
      <c r="BV361" s="214"/>
      <c r="BW361" s="214"/>
      <c r="BX361" s="214"/>
      <c r="BY361" s="214"/>
      <c r="BZ361" s="214"/>
      <c r="CA361" s="214"/>
      <c r="CB361" s="214"/>
      <c r="CC361" s="214"/>
      <c r="CD361" s="214"/>
      <c r="CE361" s="214"/>
      <c r="CF361" s="214"/>
      <c r="CG361" s="214"/>
      <c r="CH361" s="214"/>
      <c r="CI361" s="214"/>
      <c r="CJ361" s="214"/>
    </row>
    <row r="362" spans="1:88" ht="13.5" customHeight="1">
      <c r="A362" s="217">
        <v>360</v>
      </c>
      <c r="B362" s="217" t="s">
        <v>3671</v>
      </c>
      <c r="C362" s="217" t="s">
        <v>3672</v>
      </c>
      <c r="D362" s="218" t="s">
        <v>2413</v>
      </c>
      <c r="E362" s="217" t="s">
        <v>3674</v>
      </c>
      <c r="F362" s="217" t="s">
        <v>2986</v>
      </c>
      <c r="G362" s="218" t="s">
        <v>2412</v>
      </c>
      <c r="H362" s="220">
        <v>670</v>
      </c>
      <c r="I362" s="217" t="s">
        <v>2001</v>
      </c>
      <c r="J362" s="217">
        <v>1</v>
      </c>
      <c r="K362" s="217"/>
      <c r="L362" s="217">
        <v>1</v>
      </c>
      <c r="M362" s="220">
        <v>2.2000000000000002</v>
      </c>
      <c r="N362" s="220">
        <v>2.2000000000000002</v>
      </c>
      <c r="O362" s="217" t="s">
        <v>674</v>
      </c>
      <c r="P362" s="217" t="s">
        <v>11</v>
      </c>
      <c r="Q362" s="217" t="s">
        <v>786</v>
      </c>
      <c r="R362" s="217"/>
      <c r="S362" s="217"/>
      <c r="T362" s="217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7">
        <f ca="1">+L362-T362</f>
        <v>1</v>
      </c>
      <c r="V362" s="217">
        <f ca="1">ROUNDDOWN(T362/J362,0)</f>
        <v>0</v>
      </c>
      <c r="W362" s="217"/>
      <c r="X362" s="217"/>
      <c r="Y362" s="217"/>
      <c r="Z362" s="217"/>
      <c r="AA362" s="217"/>
      <c r="AB362" s="221"/>
      <c r="AC362" s="220">
        <v>1.6850000000000001</v>
      </c>
      <c r="AD362" s="217"/>
      <c r="AE362" s="220"/>
      <c r="AF362" s="220"/>
      <c r="AG362" s="249"/>
      <c r="AH362" s="249"/>
      <c r="AI362" s="249"/>
      <c r="AJ362" s="224" t="s">
        <v>677</v>
      </c>
      <c r="AK362" s="228"/>
      <c r="AL362" s="250"/>
      <c r="AM362" s="226"/>
      <c r="AN362" s="228"/>
      <c r="AO362" s="226"/>
      <c r="AP362" s="226"/>
      <c r="AQ362" s="226"/>
      <c r="AR362" s="228"/>
      <c r="AS362" s="226"/>
      <c r="AT362" s="226"/>
      <c r="AU362" s="217">
        <v>0</v>
      </c>
      <c r="AV362" s="217">
        <v>1</v>
      </c>
      <c r="AW362" s="217">
        <v>0</v>
      </c>
      <c r="AX362" s="217">
        <v>0</v>
      </c>
      <c r="AY362" s="217">
        <v>0</v>
      </c>
      <c r="AZ362" s="217">
        <v>0</v>
      </c>
      <c r="BA362" s="217">
        <v>0</v>
      </c>
      <c r="BB362" s="217" t="s">
        <v>692</v>
      </c>
      <c r="BC362" s="217"/>
      <c r="BD362" s="217"/>
      <c r="BE362" s="212" t="s">
        <v>2980</v>
      </c>
      <c r="BF362" s="217">
        <v>1</v>
      </c>
      <c r="BG362" s="230">
        <v>46240</v>
      </c>
      <c r="BH362" s="212">
        <f>+L362-BF362</f>
        <v>0</v>
      </c>
      <c r="BI362" s="212" t="s">
        <v>2414</v>
      </c>
      <c r="BJ362" s="217">
        <v>1</v>
      </c>
      <c r="BK362" s="231">
        <v>46240</v>
      </c>
      <c r="BL362" s="226"/>
      <c r="BM362" s="226"/>
      <c r="BN362" s="227"/>
      <c r="BO362" s="226"/>
      <c r="BP362" s="226"/>
      <c r="BQ362" s="226"/>
      <c r="BR362" s="226"/>
      <c r="BS362" s="226"/>
      <c r="BT362" s="227"/>
      <c r="BU362" s="226"/>
      <c r="BV362" s="226"/>
      <c r="BW362" s="226"/>
      <c r="BX362" s="226"/>
      <c r="BY362" s="226"/>
      <c r="BZ362" s="227"/>
      <c r="CA362" s="226"/>
      <c r="CB362" s="226"/>
      <c r="CC362" s="226"/>
      <c r="CD362" s="226"/>
      <c r="CE362" s="226"/>
      <c r="CF362" s="227"/>
      <c r="CG362" s="226"/>
      <c r="CH362" s="226"/>
      <c r="CI362" s="226"/>
      <c r="CJ362" s="212">
        <f>+L362-BJ362</f>
        <v>0</v>
      </c>
    </row>
    <row r="363" spans="1:88" ht="13.5" customHeight="1">
      <c r="A363" s="214">
        <v>362</v>
      </c>
      <c r="B363" s="214" t="s">
        <v>3675</v>
      </c>
      <c r="C363" s="214" t="s">
        <v>3676</v>
      </c>
      <c r="D363" s="215" t="s">
        <v>2000</v>
      </c>
      <c r="E363" s="214"/>
      <c r="F363" s="214"/>
      <c r="G363" s="215" t="s">
        <v>3677</v>
      </c>
      <c r="H363" s="214"/>
      <c r="I363" s="214"/>
      <c r="J363" s="214"/>
      <c r="K363" s="214">
        <v>3</v>
      </c>
      <c r="L363" s="214"/>
      <c r="M363" s="216">
        <v>3.9</v>
      </c>
      <c r="N363" s="216">
        <v>11.7</v>
      </c>
      <c r="O363" s="214" t="s">
        <v>674</v>
      </c>
      <c r="P363" s="214"/>
      <c r="Q363" s="214"/>
      <c r="R363" s="214" t="s">
        <v>3951</v>
      </c>
      <c r="S363" s="214"/>
      <c r="T363" s="214"/>
      <c r="U363" s="214"/>
      <c r="V363" s="214"/>
      <c r="W363" s="214">
        <f ca="1">_xlfn.MINIFS(V:V,C:C,C363,AE:AE,"",AB:AB,"")</f>
        <v>0</v>
      </c>
      <c r="X363" s="214">
        <f ca="1">SUMIFS(T:T,C:C,C363,AE:AE,"")/SUMIFS(L:L,C:C,C363,AE:AE,"",AB:AB,"")</f>
        <v>0</v>
      </c>
      <c r="Y363" s="214"/>
      <c r="Z363" s="214"/>
      <c r="AA363" s="214"/>
      <c r="AB363" s="216"/>
      <c r="AC363" s="216">
        <v>8.6440000000000001</v>
      </c>
      <c r="AD363" s="214"/>
      <c r="AE363" s="214" t="s">
        <v>675</v>
      </c>
      <c r="AF363" s="214" t="s">
        <v>676</v>
      </c>
      <c r="AG363" s="214"/>
      <c r="AH363" s="214"/>
      <c r="AI363" s="214"/>
      <c r="AJ363" s="214" t="s">
        <v>677</v>
      </c>
      <c r="AK363" s="214"/>
      <c r="AL363" s="214"/>
      <c r="AM363" s="214"/>
      <c r="AN363" s="214"/>
      <c r="AO363" s="214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 t="s">
        <v>692</v>
      </c>
      <c r="BC363" s="214"/>
      <c r="BD363" s="214"/>
      <c r="BE363" s="214"/>
      <c r="BF363" s="214"/>
      <c r="BG363" s="214"/>
      <c r="BH363" s="214"/>
      <c r="BI363" s="214"/>
      <c r="BJ363" s="214"/>
      <c r="BK363" s="214"/>
      <c r="BL363" s="214"/>
      <c r="BM363" s="214"/>
      <c r="BN363" s="214"/>
      <c r="BO363" s="214"/>
      <c r="BP363" s="214"/>
      <c r="BQ363" s="214"/>
      <c r="BR363" s="214"/>
      <c r="BS363" s="214"/>
      <c r="BT363" s="214"/>
      <c r="BU363" s="214"/>
      <c r="BV363" s="214"/>
      <c r="BW363" s="214"/>
      <c r="BX363" s="214"/>
      <c r="BY363" s="214"/>
      <c r="BZ363" s="214"/>
      <c r="CA363" s="214"/>
      <c r="CB363" s="214"/>
      <c r="CC363" s="214"/>
      <c r="CD363" s="214"/>
      <c r="CE363" s="214"/>
      <c r="CF363" s="214"/>
      <c r="CG363" s="214"/>
      <c r="CH363" s="214"/>
      <c r="CI363" s="214"/>
      <c r="CJ363" s="214"/>
    </row>
    <row r="364" spans="1:88" ht="13.5" customHeight="1">
      <c r="A364" s="217">
        <v>363</v>
      </c>
      <c r="B364" s="217" t="s">
        <v>3675</v>
      </c>
      <c r="C364" s="217" t="s">
        <v>3676</v>
      </c>
      <c r="D364" s="218" t="s">
        <v>2413</v>
      </c>
      <c r="E364" s="217" t="s">
        <v>2164</v>
      </c>
      <c r="F364" s="217" t="s">
        <v>2987</v>
      </c>
      <c r="G364" s="218" t="s">
        <v>2421</v>
      </c>
      <c r="H364" s="220">
        <v>670</v>
      </c>
      <c r="I364" s="217" t="s">
        <v>2001</v>
      </c>
      <c r="J364" s="217">
        <v>1</v>
      </c>
      <c r="K364" s="217"/>
      <c r="L364" s="217">
        <v>3</v>
      </c>
      <c r="M364" s="220">
        <v>3.6</v>
      </c>
      <c r="N364" s="220">
        <v>10.9</v>
      </c>
      <c r="O364" s="217" t="s">
        <v>674</v>
      </c>
      <c r="P364" s="217" t="s">
        <v>11</v>
      </c>
      <c r="Q364" s="217" t="s">
        <v>786</v>
      </c>
      <c r="R364" s="217"/>
      <c r="S364" s="217"/>
      <c r="T364" s="217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7">
        <f ca="1">+L364-T364</f>
        <v>3</v>
      </c>
      <c r="V364" s="217">
        <f ca="1">ROUNDDOWN(T364/J364,0)</f>
        <v>0</v>
      </c>
      <c r="W364" s="217"/>
      <c r="X364" s="217"/>
      <c r="Y364" s="217"/>
      <c r="Z364" s="217"/>
      <c r="AA364" s="217"/>
      <c r="AB364" s="221"/>
      <c r="AC364" s="220">
        <v>8.423</v>
      </c>
      <c r="AD364" s="217"/>
      <c r="AE364" s="220"/>
      <c r="AF364" s="220"/>
      <c r="AG364" s="249"/>
      <c r="AH364" s="249"/>
      <c r="AI364" s="249"/>
      <c r="AJ364" s="224" t="s">
        <v>677</v>
      </c>
      <c r="AK364" s="228"/>
      <c r="AL364" s="250"/>
      <c r="AM364" s="226"/>
      <c r="AN364" s="228"/>
      <c r="AO364" s="226"/>
      <c r="AP364" s="226"/>
      <c r="AQ364" s="226"/>
      <c r="AR364" s="228"/>
      <c r="AS364" s="226"/>
      <c r="AT364" s="226"/>
      <c r="AU364" s="217">
        <v>0</v>
      </c>
      <c r="AV364" s="217">
        <v>1</v>
      </c>
      <c r="AW364" s="217">
        <v>0</v>
      </c>
      <c r="AX364" s="217">
        <v>0</v>
      </c>
      <c r="AY364" s="217">
        <v>0</v>
      </c>
      <c r="AZ364" s="217">
        <v>0</v>
      </c>
      <c r="BA364" s="217">
        <v>0</v>
      </c>
      <c r="BB364" s="217" t="s">
        <v>692</v>
      </c>
      <c r="BC364" s="217"/>
      <c r="BD364" s="217"/>
      <c r="BE364" s="212" t="s">
        <v>2980</v>
      </c>
      <c r="BF364" s="217">
        <v>3</v>
      </c>
      <c r="BG364" s="230">
        <v>46240</v>
      </c>
      <c r="BH364" s="212">
        <f>+L364-BF364</f>
        <v>0</v>
      </c>
      <c r="BI364" s="212" t="s">
        <v>2414</v>
      </c>
      <c r="BJ364" s="217">
        <v>3</v>
      </c>
      <c r="BK364" s="231">
        <v>46240</v>
      </c>
      <c r="BL364" s="226"/>
      <c r="BM364" s="226"/>
      <c r="BN364" s="227"/>
      <c r="BO364" s="226"/>
      <c r="BP364" s="226"/>
      <c r="BQ364" s="226"/>
      <c r="BR364" s="226"/>
      <c r="BS364" s="226"/>
      <c r="BT364" s="227"/>
      <c r="BU364" s="226"/>
      <c r="BV364" s="226"/>
      <c r="BW364" s="226"/>
      <c r="BX364" s="226"/>
      <c r="BY364" s="226"/>
      <c r="BZ364" s="227"/>
      <c r="CA364" s="226"/>
      <c r="CB364" s="226"/>
      <c r="CC364" s="226"/>
      <c r="CD364" s="226"/>
      <c r="CE364" s="226"/>
      <c r="CF364" s="227"/>
      <c r="CG364" s="226"/>
      <c r="CH364" s="226"/>
      <c r="CI364" s="226"/>
      <c r="CJ364" s="212">
        <f>+L364-BJ364</f>
        <v>0</v>
      </c>
    </row>
    <row r="365" spans="1:88" ht="13.5" customHeight="1">
      <c r="A365" s="214">
        <v>365</v>
      </c>
      <c r="B365" s="214" t="s">
        <v>3678</v>
      </c>
      <c r="C365" s="214" t="s">
        <v>3679</v>
      </c>
      <c r="D365" s="215" t="s">
        <v>2000</v>
      </c>
      <c r="E365" s="214"/>
      <c r="F365" s="214"/>
      <c r="G365" s="215" t="s">
        <v>3680</v>
      </c>
      <c r="H365" s="214"/>
      <c r="I365" s="214"/>
      <c r="J365" s="214"/>
      <c r="K365" s="214">
        <v>1</v>
      </c>
      <c r="L365" s="214"/>
      <c r="M365" s="216">
        <v>4.5</v>
      </c>
      <c r="N365" s="216">
        <v>4.5</v>
      </c>
      <c r="O365" s="214" t="s">
        <v>674</v>
      </c>
      <c r="P365" s="214"/>
      <c r="Q365" s="214"/>
      <c r="R365" s="214" t="s">
        <v>3951</v>
      </c>
      <c r="S365" s="214"/>
      <c r="T365" s="214"/>
      <c r="U365" s="214"/>
      <c r="V365" s="214"/>
      <c r="W365" s="214">
        <f>_xlfn.MINIFS(V:V,C:C,C365,AE:AE,"",AB:AB,"")</f>
        <v>0</v>
      </c>
      <c r="X365" s="214" t="e">
        <f ca="1">SUMIFS(T:T,C:C,C365,AE:AE,"")/SUMIFS(L:L,C:C,C365,AE:AE,"",AB:AB,"")</f>
        <v>#DIV/0!</v>
      </c>
      <c r="Y365" s="214"/>
      <c r="Z365" s="214"/>
      <c r="AA365" s="214"/>
      <c r="AB365" s="216"/>
      <c r="AC365" s="216">
        <v>3.4510000000000001</v>
      </c>
      <c r="AD365" s="214"/>
      <c r="AE365" s="214" t="s">
        <v>675</v>
      </c>
      <c r="AF365" s="214" t="s">
        <v>676</v>
      </c>
      <c r="AG365" s="214"/>
      <c r="AH365" s="214"/>
      <c r="AI365" s="214"/>
      <c r="AJ365" s="214" t="s">
        <v>677</v>
      </c>
      <c r="AK365" s="214"/>
      <c r="AL365" s="214"/>
      <c r="AM365" s="214"/>
      <c r="AN365" s="214"/>
      <c r="AO365" s="214"/>
      <c r="AP365" s="214"/>
      <c r="AQ365" s="214"/>
      <c r="AR365" s="214"/>
      <c r="AS365" s="214"/>
      <c r="AT365" s="214"/>
      <c r="AU365" s="214"/>
      <c r="AV365" s="214"/>
      <c r="AW365" s="214"/>
      <c r="AX365" s="214"/>
      <c r="AY365" s="214"/>
      <c r="AZ365" s="214"/>
      <c r="BA365" s="214"/>
      <c r="BB365" s="214" t="s">
        <v>692</v>
      </c>
      <c r="BC365" s="214"/>
      <c r="BD365" s="214"/>
      <c r="BE365" s="214"/>
      <c r="BF365" s="214"/>
      <c r="BG365" s="214"/>
      <c r="BH365" s="214"/>
      <c r="BI365" s="214"/>
      <c r="BJ365" s="214"/>
      <c r="BK365" s="214"/>
      <c r="BL365" s="214"/>
      <c r="BM365" s="214"/>
      <c r="BN365" s="214"/>
      <c r="BO365" s="214"/>
      <c r="BP365" s="214"/>
      <c r="BQ365" s="214"/>
      <c r="BR365" s="214"/>
      <c r="BS365" s="214"/>
      <c r="BT365" s="214"/>
      <c r="BU365" s="214"/>
      <c r="BV365" s="214"/>
      <c r="BW365" s="214"/>
      <c r="BX365" s="214"/>
      <c r="BY365" s="214"/>
      <c r="BZ365" s="214"/>
      <c r="CA365" s="214"/>
      <c r="CB365" s="214"/>
      <c r="CC365" s="214"/>
      <c r="CD365" s="214"/>
      <c r="CE365" s="214"/>
      <c r="CF365" s="214"/>
      <c r="CG365" s="214"/>
      <c r="CH365" s="214"/>
      <c r="CI365" s="214"/>
      <c r="CJ365" s="214"/>
    </row>
    <row r="366" spans="1:88" ht="13.5" customHeight="1">
      <c r="A366" s="217">
        <v>366</v>
      </c>
      <c r="B366" s="217" t="s">
        <v>3678</v>
      </c>
      <c r="C366" s="217" t="s">
        <v>3679</v>
      </c>
      <c r="D366" s="218" t="s">
        <v>2413</v>
      </c>
      <c r="E366" s="217" t="s">
        <v>3681</v>
      </c>
      <c r="F366" s="217" t="s">
        <v>2988</v>
      </c>
      <c r="G366" s="218" t="s">
        <v>2426</v>
      </c>
      <c r="H366" s="220">
        <v>707</v>
      </c>
      <c r="I366" s="217" t="s">
        <v>2001</v>
      </c>
      <c r="J366" s="217">
        <v>1</v>
      </c>
      <c r="K366" s="217"/>
      <c r="L366" s="217">
        <v>1</v>
      </c>
      <c r="M366" s="220">
        <v>4.5</v>
      </c>
      <c r="N366" s="220">
        <v>4.5</v>
      </c>
      <c r="O366" s="217" t="s">
        <v>674</v>
      </c>
      <c r="P366" s="217" t="s">
        <v>11</v>
      </c>
      <c r="Q366" s="217" t="s">
        <v>786</v>
      </c>
      <c r="R366" s="217"/>
      <c r="S366" s="217"/>
      <c r="T366" s="217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7">
        <f ca="1">+L366-T366</f>
        <v>1</v>
      </c>
      <c r="V366" s="217">
        <f ca="1">ROUNDDOWN(T366/J366,0)</f>
        <v>0</v>
      </c>
      <c r="W366" s="217"/>
      <c r="X366" s="217"/>
      <c r="Y366" s="217"/>
      <c r="Z366" s="217"/>
      <c r="AA366" s="217"/>
      <c r="AB366" s="221" t="s">
        <v>602</v>
      </c>
      <c r="AC366" s="220">
        <v>3.4510000000000001</v>
      </c>
      <c r="AD366" s="217"/>
      <c r="AE366" s="220"/>
      <c r="AF366" s="220"/>
      <c r="AG366" s="249"/>
      <c r="AH366" s="249"/>
      <c r="AI366" s="249"/>
      <c r="AJ366" s="224" t="s">
        <v>677</v>
      </c>
      <c r="AK366" s="228"/>
      <c r="AL366" s="250"/>
      <c r="AM366" s="226"/>
      <c r="AN366" s="228"/>
      <c r="AO366" s="226"/>
      <c r="AP366" s="226"/>
      <c r="AQ366" s="226"/>
      <c r="AR366" s="228"/>
      <c r="AS366" s="226"/>
      <c r="AT366" s="226"/>
      <c r="AU366" s="217">
        <v>0</v>
      </c>
      <c r="AV366" s="217">
        <v>1</v>
      </c>
      <c r="AW366" s="217">
        <v>0</v>
      </c>
      <c r="AX366" s="217">
        <v>0</v>
      </c>
      <c r="AY366" s="217">
        <v>0</v>
      </c>
      <c r="AZ366" s="217">
        <v>0</v>
      </c>
      <c r="BA366" s="217">
        <v>0</v>
      </c>
      <c r="BB366" s="217" t="s">
        <v>692</v>
      </c>
      <c r="BC366" s="217"/>
      <c r="BD366" s="217"/>
      <c r="BE366" s="212" t="s">
        <v>2980</v>
      </c>
      <c r="BF366" s="217">
        <v>1</v>
      </c>
      <c r="BG366" s="230">
        <v>46240</v>
      </c>
      <c r="BH366" s="212">
        <f>+L366-BF366</f>
        <v>0</v>
      </c>
      <c r="BI366" s="212" t="s">
        <v>2414</v>
      </c>
      <c r="BJ366" s="217">
        <v>1</v>
      </c>
      <c r="BK366" s="231">
        <v>46240</v>
      </c>
      <c r="BL366" s="226"/>
      <c r="BM366" s="226"/>
      <c r="BN366" s="227"/>
      <c r="BO366" s="226"/>
      <c r="BP366" s="226"/>
      <c r="BQ366" s="226"/>
      <c r="BR366" s="226"/>
      <c r="BS366" s="226"/>
      <c r="BT366" s="227"/>
      <c r="BU366" s="226"/>
      <c r="BV366" s="226"/>
      <c r="BW366" s="226"/>
      <c r="BX366" s="226"/>
      <c r="BY366" s="226"/>
      <c r="BZ366" s="227"/>
      <c r="CA366" s="226"/>
      <c r="CB366" s="226"/>
      <c r="CC366" s="226"/>
      <c r="CD366" s="226"/>
      <c r="CE366" s="226"/>
      <c r="CF366" s="227"/>
      <c r="CG366" s="226"/>
      <c r="CH366" s="226"/>
      <c r="CI366" s="226"/>
      <c r="CJ366" s="212">
        <f>+L366-BJ366</f>
        <v>0</v>
      </c>
    </row>
    <row r="367" spans="1:88" ht="13.5" customHeight="1">
      <c r="A367" s="214">
        <v>367</v>
      </c>
      <c r="B367" s="214" t="s">
        <v>3682</v>
      </c>
      <c r="C367" s="214" t="s">
        <v>3683</v>
      </c>
      <c r="D367" s="215" t="s">
        <v>2000</v>
      </c>
      <c r="E367" s="214"/>
      <c r="F367" s="214"/>
      <c r="G367" s="215" t="s">
        <v>3684</v>
      </c>
      <c r="H367" s="214"/>
      <c r="I367" s="214"/>
      <c r="J367" s="214"/>
      <c r="K367" s="214">
        <v>1</v>
      </c>
      <c r="L367" s="214"/>
      <c r="M367" s="216">
        <v>6.6</v>
      </c>
      <c r="N367" s="216">
        <v>6.6</v>
      </c>
      <c r="O367" s="214" t="s">
        <v>674</v>
      </c>
      <c r="P367" s="214"/>
      <c r="Q367" s="214"/>
      <c r="R367" s="214" t="s">
        <v>3951</v>
      </c>
      <c r="S367" s="214"/>
      <c r="T367" s="214"/>
      <c r="U367" s="214"/>
      <c r="V367" s="214"/>
      <c r="W367" s="214">
        <f ca="1">_xlfn.MINIFS(V:V,C:C,C367,AE:AE,"",AB:AB,"")</f>
        <v>0</v>
      </c>
      <c r="X367" s="214">
        <f ca="1">SUMIFS(T:T,C:C,C367,AE:AE,"")/SUMIFS(L:L,C:C,C367,AE:AE,"",AB:AB,"")</f>
        <v>0</v>
      </c>
      <c r="Y367" s="214"/>
      <c r="Z367" s="214"/>
      <c r="AA367" s="214"/>
      <c r="AB367" s="216"/>
      <c r="AC367" s="216">
        <v>4.0129999999999999</v>
      </c>
      <c r="AD367" s="214"/>
      <c r="AE367" s="214" t="s">
        <v>675</v>
      </c>
      <c r="AF367" s="214" t="s">
        <v>676</v>
      </c>
      <c r="AG367" s="214"/>
      <c r="AH367" s="214"/>
      <c r="AI367" s="214"/>
      <c r="AJ367" s="214" t="s">
        <v>677</v>
      </c>
      <c r="AK367" s="214"/>
      <c r="AL367" s="229" t="s">
        <v>698</v>
      </c>
      <c r="AM367" s="214"/>
      <c r="AN367" s="214"/>
      <c r="AO367" s="214"/>
      <c r="AP367" s="214"/>
      <c r="AQ367" s="214"/>
      <c r="AR367" s="214"/>
      <c r="AS367" s="214"/>
      <c r="AT367" s="214"/>
      <c r="AU367" s="214"/>
      <c r="AV367" s="214"/>
      <c r="AW367" s="214"/>
      <c r="AX367" s="214"/>
      <c r="AY367" s="214"/>
      <c r="AZ367" s="214"/>
      <c r="BA367" s="214"/>
      <c r="BB367" s="214" t="s">
        <v>692</v>
      </c>
      <c r="BC367" s="214"/>
      <c r="BD367" s="214"/>
      <c r="BE367" s="214"/>
      <c r="BF367" s="214"/>
      <c r="BG367" s="214"/>
      <c r="BH367" s="214"/>
      <c r="BI367" s="214"/>
      <c r="BJ367" s="214"/>
      <c r="BK367" s="214"/>
      <c r="BL367" s="214"/>
      <c r="BM367" s="214"/>
      <c r="BN367" s="214"/>
      <c r="BO367" s="214"/>
      <c r="BP367" s="214"/>
      <c r="BQ367" s="214"/>
      <c r="BR367" s="214"/>
      <c r="BS367" s="214"/>
      <c r="BT367" s="214"/>
      <c r="BU367" s="214"/>
      <c r="BV367" s="214"/>
      <c r="BW367" s="214"/>
      <c r="BX367" s="214"/>
      <c r="BY367" s="214"/>
      <c r="BZ367" s="214"/>
      <c r="CA367" s="214"/>
      <c r="CB367" s="214"/>
      <c r="CC367" s="214"/>
      <c r="CD367" s="214"/>
      <c r="CE367" s="214"/>
      <c r="CF367" s="214"/>
      <c r="CG367" s="214"/>
      <c r="CH367" s="214"/>
      <c r="CI367" s="214"/>
      <c r="CJ367" s="214"/>
    </row>
    <row r="368" spans="1:88" ht="13.5" customHeight="1">
      <c r="A368" s="217">
        <v>369</v>
      </c>
      <c r="B368" s="217" t="s">
        <v>3682</v>
      </c>
      <c r="C368" s="235" t="s">
        <v>3683</v>
      </c>
      <c r="D368" s="236" t="s">
        <v>2413</v>
      </c>
      <c r="E368" s="235" t="s">
        <v>3685</v>
      </c>
      <c r="F368" s="235" t="s">
        <v>2989</v>
      </c>
      <c r="G368" s="236" t="s">
        <v>2426</v>
      </c>
      <c r="H368" s="163">
        <v>1022</v>
      </c>
      <c r="I368" s="235" t="s">
        <v>2001</v>
      </c>
      <c r="J368" s="235">
        <v>1</v>
      </c>
      <c r="K368" s="235"/>
      <c r="L368" s="235">
        <v>1</v>
      </c>
      <c r="M368" s="163">
        <v>6.3</v>
      </c>
      <c r="N368" s="163">
        <v>6.3</v>
      </c>
      <c r="O368" s="217" t="s">
        <v>674</v>
      </c>
      <c r="P368" s="217" t="s">
        <v>11</v>
      </c>
      <c r="Q368" s="217" t="s">
        <v>786</v>
      </c>
      <c r="R368" s="217"/>
      <c r="S368" s="217"/>
      <c r="T368" s="217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7">
        <f ca="1">+L368-T368</f>
        <v>1</v>
      </c>
      <c r="V368" s="217">
        <f ca="1">ROUNDDOWN(T368/J368,0)</f>
        <v>0</v>
      </c>
      <c r="W368" s="217"/>
      <c r="X368" s="217"/>
      <c r="Y368" s="217"/>
      <c r="Z368" s="217"/>
      <c r="AA368" s="235"/>
      <c r="AB368" s="221"/>
      <c r="AC368" s="163">
        <v>4.88</v>
      </c>
      <c r="AD368" s="217"/>
      <c r="AE368" s="220"/>
      <c r="AF368" s="220"/>
      <c r="AG368" s="249"/>
      <c r="AH368" s="249"/>
      <c r="AI368" s="249"/>
      <c r="AJ368" s="224"/>
      <c r="AK368" s="228"/>
      <c r="AL368" s="124" t="s">
        <v>880</v>
      </c>
      <c r="AM368" s="226"/>
      <c r="AN368" s="228"/>
      <c r="AO368" s="226"/>
      <c r="AP368" s="226"/>
      <c r="AQ368" s="226"/>
      <c r="AR368" s="228"/>
      <c r="AS368" s="226"/>
      <c r="AT368" s="226"/>
      <c r="AU368" s="217">
        <v>0</v>
      </c>
      <c r="AV368" s="217">
        <v>1</v>
      </c>
      <c r="AW368" s="217">
        <v>0</v>
      </c>
      <c r="AX368" s="217">
        <v>0</v>
      </c>
      <c r="AY368" s="217">
        <v>0</v>
      </c>
      <c r="AZ368" s="217">
        <v>0</v>
      </c>
      <c r="BA368" s="217">
        <v>0</v>
      </c>
      <c r="BB368" s="217" t="s">
        <v>14</v>
      </c>
      <c r="BC368" s="217"/>
      <c r="BD368" s="217"/>
      <c r="BE368" s="226"/>
      <c r="BF368" s="226"/>
      <c r="BG368" s="227"/>
      <c r="BH368" s="228"/>
      <c r="BI368" s="226"/>
      <c r="BJ368" s="226"/>
      <c r="BK368" s="226"/>
      <c r="BL368" s="226"/>
      <c r="BM368" s="226"/>
      <c r="BN368" s="227"/>
      <c r="BO368" s="226"/>
      <c r="BP368" s="226"/>
      <c r="BQ368" s="226"/>
      <c r="BR368" s="226"/>
      <c r="BS368" s="226"/>
      <c r="BT368" s="227"/>
      <c r="BU368" s="226"/>
      <c r="BV368" s="226"/>
      <c r="BW368" s="226"/>
      <c r="BX368" s="226"/>
      <c r="BY368" s="226"/>
      <c r="BZ368" s="227"/>
      <c r="CA368" s="226"/>
      <c r="CB368" s="226"/>
      <c r="CC368" s="226"/>
      <c r="CD368" s="226"/>
      <c r="CE368" s="226"/>
      <c r="CF368" s="227"/>
      <c r="CG368" s="226"/>
      <c r="CH368" s="226"/>
      <c r="CI368" s="226"/>
      <c r="CJ368" s="228"/>
    </row>
    <row r="369" spans="1:88" ht="13.5" customHeight="1">
      <c r="A369" s="214">
        <v>370</v>
      </c>
      <c r="B369" s="214" t="s">
        <v>3686</v>
      </c>
      <c r="C369" s="214" t="s">
        <v>3687</v>
      </c>
      <c r="D369" s="215" t="s">
        <v>2000</v>
      </c>
      <c r="E369" s="214"/>
      <c r="F369" s="214"/>
      <c r="G369" s="215" t="s">
        <v>3688</v>
      </c>
      <c r="H369" s="214"/>
      <c r="I369" s="214"/>
      <c r="J369" s="214"/>
      <c r="K369" s="214">
        <v>1</v>
      </c>
      <c r="L369" s="214"/>
      <c r="M369" s="216">
        <v>1.6</v>
      </c>
      <c r="N369" s="216">
        <v>1.6</v>
      </c>
      <c r="O369" s="214" t="s">
        <v>674</v>
      </c>
      <c r="P369" s="214"/>
      <c r="Q369" s="214"/>
      <c r="R369" s="214" t="s">
        <v>3951</v>
      </c>
      <c r="S369" s="214"/>
      <c r="T369" s="214"/>
      <c r="U369" s="214"/>
      <c r="V369" s="214"/>
      <c r="W369" s="214">
        <f>_xlfn.MINIFS(V:V,C:C,C369,AE:AE,"",AB:AB,"")</f>
        <v>0</v>
      </c>
      <c r="X369" s="214" t="e">
        <f ca="1">SUMIFS(T:T,C:C,C369,AE:AE,"")/SUMIFS(L:L,C:C,C369,AE:AE,"",AB:AB,"")</f>
        <v>#DIV/0!</v>
      </c>
      <c r="Y369" s="214"/>
      <c r="Z369" s="214"/>
      <c r="AA369" s="214"/>
      <c r="AB369" s="216"/>
      <c r="AC369" s="216">
        <v>1.218</v>
      </c>
      <c r="AD369" s="214"/>
      <c r="AE369" s="214" t="s">
        <v>675</v>
      </c>
      <c r="AF369" s="214" t="s">
        <v>676</v>
      </c>
      <c r="AG369" s="214"/>
      <c r="AH369" s="214"/>
      <c r="AI369" s="214"/>
      <c r="AJ369" s="214" t="s">
        <v>677</v>
      </c>
      <c r="AK369" s="214"/>
      <c r="AL369" s="214"/>
      <c r="AM369" s="214"/>
      <c r="AN369" s="214"/>
      <c r="AO369" s="214"/>
      <c r="AP369" s="214"/>
      <c r="AQ369" s="214"/>
      <c r="AR369" s="214"/>
      <c r="AS369" s="214"/>
      <c r="AT369" s="214"/>
      <c r="AU369" s="214"/>
      <c r="AV369" s="214"/>
      <c r="AW369" s="214"/>
      <c r="AX369" s="214"/>
      <c r="AY369" s="214"/>
      <c r="AZ369" s="214"/>
      <c r="BA369" s="214"/>
      <c r="BB369" s="214" t="s">
        <v>692</v>
      </c>
      <c r="BC369" s="214"/>
      <c r="BD369" s="214"/>
      <c r="BE369" s="214"/>
      <c r="BF369" s="214"/>
      <c r="BG369" s="214"/>
      <c r="BH369" s="214"/>
      <c r="BI369" s="214"/>
      <c r="BJ369" s="214"/>
      <c r="BK369" s="214"/>
      <c r="BL369" s="214"/>
      <c r="BM369" s="214"/>
      <c r="BN369" s="214"/>
      <c r="BO369" s="214"/>
      <c r="BP369" s="214"/>
      <c r="BQ369" s="214"/>
      <c r="BR369" s="214"/>
      <c r="BS369" s="214"/>
      <c r="BT369" s="214"/>
      <c r="BU369" s="214"/>
      <c r="BV369" s="214"/>
      <c r="BW369" s="214"/>
      <c r="BX369" s="214"/>
      <c r="BY369" s="214"/>
      <c r="BZ369" s="214"/>
      <c r="CA369" s="214"/>
      <c r="CB369" s="214"/>
      <c r="CC369" s="214"/>
      <c r="CD369" s="214"/>
      <c r="CE369" s="214"/>
      <c r="CF369" s="214"/>
      <c r="CG369" s="214"/>
      <c r="CH369" s="214"/>
      <c r="CI369" s="214"/>
      <c r="CJ369" s="214"/>
    </row>
    <row r="370" spans="1:88" ht="13.5" customHeight="1">
      <c r="A370" s="217">
        <v>371</v>
      </c>
      <c r="B370" s="217" t="s">
        <v>3686</v>
      </c>
      <c r="C370" s="217" t="s">
        <v>3687</v>
      </c>
      <c r="D370" s="218" t="s">
        <v>2413</v>
      </c>
      <c r="E370" s="217" t="s">
        <v>3689</v>
      </c>
      <c r="F370" s="217" t="s">
        <v>2990</v>
      </c>
      <c r="G370" s="218" t="s">
        <v>2429</v>
      </c>
      <c r="H370" s="220">
        <v>878</v>
      </c>
      <c r="I370" s="217" t="s">
        <v>2001</v>
      </c>
      <c r="J370" s="217">
        <v>1</v>
      </c>
      <c r="K370" s="217"/>
      <c r="L370" s="217">
        <v>1</v>
      </c>
      <c r="M370" s="220">
        <v>1.6</v>
      </c>
      <c r="N370" s="220">
        <v>1.6</v>
      </c>
      <c r="O370" s="217" t="s">
        <v>674</v>
      </c>
      <c r="P370" s="217" t="s">
        <v>11</v>
      </c>
      <c r="Q370" s="217" t="s">
        <v>786</v>
      </c>
      <c r="R370" s="217"/>
      <c r="S370" s="217"/>
      <c r="T370" s="217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7">
        <f ca="1">+L370-T370</f>
        <v>1</v>
      </c>
      <c r="V370" s="217">
        <f ca="1">ROUNDDOWN(T370/J370,0)</f>
        <v>0</v>
      </c>
      <c r="W370" s="217"/>
      <c r="X370" s="217"/>
      <c r="Y370" s="217"/>
      <c r="Z370" s="217"/>
      <c r="AA370" s="217"/>
      <c r="AB370" s="221" t="s">
        <v>602</v>
      </c>
      <c r="AC370" s="220">
        <v>1.218</v>
      </c>
      <c r="AD370" s="217"/>
      <c r="AE370" s="220"/>
      <c r="AF370" s="220"/>
      <c r="AG370" s="249"/>
      <c r="AH370" s="249"/>
      <c r="AI370" s="249"/>
      <c r="AJ370" s="224" t="s">
        <v>677</v>
      </c>
      <c r="AK370" s="228"/>
      <c r="AL370" s="250"/>
      <c r="AM370" s="226"/>
      <c r="AN370" s="228"/>
      <c r="AO370" s="226"/>
      <c r="AP370" s="226"/>
      <c r="AQ370" s="226"/>
      <c r="AR370" s="228"/>
      <c r="AS370" s="226"/>
      <c r="AT370" s="226"/>
      <c r="AU370" s="217">
        <v>0</v>
      </c>
      <c r="AV370" s="217">
        <v>1</v>
      </c>
      <c r="AW370" s="217">
        <v>0</v>
      </c>
      <c r="AX370" s="217">
        <v>0</v>
      </c>
      <c r="AY370" s="217">
        <v>0</v>
      </c>
      <c r="AZ370" s="217">
        <v>0</v>
      </c>
      <c r="BA370" s="217">
        <v>0</v>
      </c>
      <c r="BB370" s="217" t="s">
        <v>692</v>
      </c>
      <c r="BC370" s="217"/>
      <c r="BD370" s="217"/>
      <c r="BE370" s="212" t="s">
        <v>2980</v>
      </c>
      <c r="BF370" s="217">
        <v>1</v>
      </c>
      <c r="BG370" s="230">
        <v>46240</v>
      </c>
      <c r="BH370" s="212">
        <f>+L370-BF370</f>
        <v>0</v>
      </c>
      <c r="BI370" s="212" t="s">
        <v>2414</v>
      </c>
      <c r="BJ370" s="217">
        <v>1</v>
      </c>
      <c r="BK370" s="231">
        <v>46240</v>
      </c>
      <c r="BL370" s="226"/>
      <c r="BM370" s="226"/>
      <c r="BN370" s="227"/>
      <c r="BO370" s="226"/>
      <c r="BP370" s="226"/>
      <c r="BQ370" s="226"/>
      <c r="BR370" s="226"/>
      <c r="BS370" s="226"/>
      <c r="BT370" s="227"/>
      <c r="BU370" s="226"/>
      <c r="BV370" s="226"/>
      <c r="BW370" s="226"/>
      <c r="BX370" s="226"/>
      <c r="BY370" s="226"/>
      <c r="BZ370" s="227"/>
      <c r="CA370" s="226"/>
      <c r="CB370" s="226"/>
      <c r="CC370" s="226"/>
      <c r="CD370" s="226"/>
      <c r="CE370" s="226"/>
      <c r="CF370" s="227"/>
      <c r="CG370" s="226"/>
      <c r="CH370" s="226"/>
      <c r="CI370" s="226"/>
      <c r="CJ370" s="212">
        <f>+L370-BJ370</f>
        <v>0</v>
      </c>
    </row>
    <row r="371" spans="1:88" ht="13.5" customHeight="1">
      <c r="A371" s="214">
        <v>372</v>
      </c>
      <c r="B371" s="214" t="s">
        <v>3690</v>
      </c>
      <c r="C371" s="214" t="s">
        <v>3691</v>
      </c>
      <c r="D371" s="215" t="s">
        <v>2000</v>
      </c>
      <c r="E371" s="214"/>
      <c r="F371" s="214"/>
      <c r="G371" s="215" t="s">
        <v>3692</v>
      </c>
      <c r="H371" s="214"/>
      <c r="I371" s="214"/>
      <c r="J371" s="214"/>
      <c r="K371" s="214">
        <v>1</v>
      </c>
      <c r="L371" s="214"/>
      <c r="M371" s="216">
        <v>4.9000000000000004</v>
      </c>
      <c r="N371" s="216">
        <v>4.9000000000000004</v>
      </c>
      <c r="O371" s="214" t="s">
        <v>674</v>
      </c>
      <c r="P371" s="214"/>
      <c r="Q371" s="214"/>
      <c r="R371" s="214" t="s">
        <v>3951</v>
      </c>
      <c r="S371" s="214"/>
      <c r="T371" s="214"/>
      <c r="U371" s="214"/>
      <c r="V371" s="214"/>
      <c r="W371" s="214">
        <f ca="1">_xlfn.MINIFS(V:V,C:C,C371,AE:AE,"",AB:AB,"")</f>
        <v>0</v>
      </c>
      <c r="X371" s="214">
        <f ca="1">SUMIFS(T:T,C:C,C371,AE:AE,"")/SUMIFS(L:L,C:C,C371,AE:AE,"",AB:AB,"")</f>
        <v>0</v>
      </c>
      <c r="Y371" s="214"/>
      <c r="Z371" s="214"/>
      <c r="AA371" s="214"/>
      <c r="AB371" s="216"/>
      <c r="AC371" s="216">
        <v>3.657</v>
      </c>
      <c r="AD371" s="214"/>
      <c r="AE371" s="214" t="s">
        <v>675</v>
      </c>
      <c r="AF371" s="214" t="s">
        <v>676</v>
      </c>
      <c r="AG371" s="214"/>
      <c r="AH371" s="214"/>
      <c r="AI371" s="214"/>
      <c r="AJ371" s="214" t="s">
        <v>677</v>
      </c>
      <c r="AK371" s="214"/>
      <c r="AL371" s="229" t="s">
        <v>698</v>
      </c>
      <c r="AM371" s="214"/>
      <c r="AN371" s="214"/>
      <c r="AO371" s="214"/>
      <c r="AP371" s="214"/>
      <c r="AQ371" s="214"/>
      <c r="AR371" s="214"/>
      <c r="AS371" s="214"/>
      <c r="AT371" s="214"/>
      <c r="AU371" s="214"/>
      <c r="AV371" s="214"/>
      <c r="AW371" s="214"/>
      <c r="AX371" s="214"/>
      <c r="AY371" s="214"/>
      <c r="AZ371" s="214"/>
      <c r="BA371" s="214"/>
      <c r="BB371" s="214" t="s">
        <v>692</v>
      </c>
      <c r="BC371" s="214"/>
      <c r="BD371" s="214"/>
      <c r="BE371" s="214"/>
      <c r="BF371" s="214"/>
      <c r="BG371" s="214"/>
      <c r="BH371" s="214"/>
      <c r="BI371" s="214"/>
      <c r="BJ371" s="214"/>
      <c r="BK371" s="214"/>
      <c r="BL371" s="214"/>
      <c r="BM371" s="214"/>
      <c r="BN371" s="214"/>
      <c r="BO371" s="214"/>
      <c r="BP371" s="214"/>
      <c r="BQ371" s="214"/>
      <c r="BR371" s="214"/>
      <c r="BS371" s="214"/>
      <c r="BT371" s="214"/>
      <c r="BU371" s="214"/>
      <c r="BV371" s="214"/>
      <c r="BW371" s="214"/>
      <c r="BX371" s="214"/>
      <c r="BY371" s="214"/>
      <c r="BZ371" s="214"/>
      <c r="CA371" s="214"/>
      <c r="CB371" s="214"/>
      <c r="CC371" s="214"/>
      <c r="CD371" s="214"/>
      <c r="CE371" s="214"/>
      <c r="CF371" s="214"/>
      <c r="CG371" s="214"/>
      <c r="CH371" s="214"/>
      <c r="CI371" s="214"/>
      <c r="CJ371" s="214"/>
    </row>
    <row r="372" spans="1:88" ht="13.5" customHeight="1">
      <c r="A372" s="217">
        <v>374</v>
      </c>
      <c r="B372" s="217" t="s">
        <v>3690</v>
      </c>
      <c r="C372" s="235" t="s">
        <v>3691</v>
      </c>
      <c r="D372" s="236" t="s">
        <v>2413</v>
      </c>
      <c r="E372" s="235" t="s">
        <v>3693</v>
      </c>
      <c r="F372" s="235" t="s">
        <v>2992</v>
      </c>
      <c r="G372" s="236" t="s">
        <v>2432</v>
      </c>
      <c r="H372" s="163">
        <v>896</v>
      </c>
      <c r="I372" s="235" t="s">
        <v>2001</v>
      </c>
      <c r="J372" s="235">
        <v>1</v>
      </c>
      <c r="K372" s="235"/>
      <c r="L372" s="235">
        <v>1</v>
      </c>
      <c r="M372" s="163">
        <v>4.7</v>
      </c>
      <c r="N372" s="163">
        <v>4.7</v>
      </c>
      <c r="O372" s="217" t="s">
        <v>674</v>
      </c>
      <c r="P372" s="217" t="s">
        <v>11</v>
      </c>
      <c r="Q372" s="217" t="s">
        <v>786</v>
      </c>
      <c r="R372" s="217"/>
      <c r="S372" s="217"/>
      <c r="T372" s="217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7">
        <f ca="1">+L372-T372</f>
        <v>1</v>
      </c>
      <c r="V372" s="217">
        <f ca="1">ROUNDDOWN(T372/J372,0)</f>
        <v>0</v>
      </c>
      <c r="W372" s="217"/>
      <c r="X372" s="217"/>
      <c r="Y372" s="217"/>
      <c r="Z372" s="217"/>
      <c r="AA372" s="235"/>
      <c r="AB372" s="221"/>
      <c r="AC372" s="163">
        <v>3.5979999999999999</v>
      </c>
      <c r="AD372" s="217"/>
      <c r="AE372" s="220"/>
      <c r="AF372" s="220"/>
      <c r="AG372" s="249"/>
      <c r="AH372" s="249"/>
      <c r="AI372" s="249"/>
      <c r="AJ372" s="224"/>
      <c r="AK372" s="228"/>
      <c r="AL372" s="124" t="s">
        <v>880</v>
      </c>
      <c r="AM372" s="226"/>
      <c r="AN372" s="228"/>
      <c r="AO372" s="226"/>
      <c r="AP372" s="226"/>
      <c r="AQ372" s="226"/>
      <c r="AR372" s="228"/>
      <c r="AS372" s="226"/>
      <c r="AT372" s="226"/>
      <c r="AU372" s="217">
        <v>0</v>
      </c>
      <c r="AV372" s="217">
        <v>1</v>
      </c>
      <c r="AW372" s="217">
        <v>0</v>
      </c>
      <c r="AX372" s="217">
        <v>0</v>
      </c>
      <c r="AY372" s="217">
        <v>0</v>
      </c>
      <c r="AZ372" s="217">
        <v>0</v>
      </c>
      <c r="BA372" s="217">
        <v>0</v>
      </c>
      <c r="BB372" s="217" t="s">
        <v>692</v>
      </c>
      <c r="BC372" s="217"/>
      <c r="BD372" s="217"/>
      <c r="BE372" s="212" t="s">
        <v>2980</v>
      </c>
      <c r="BF372" s="252">
        <v>1</v>
      </c>
      <c r="BG372" s="230">
        <v>46240</v>
      </c>
      <c r="BH372" s="212">
        <f>+L372-BF372</f>
        <v>0</v>
      </c>
      <c r="BI372" s="212" t="s">
        <v>2414</v>
      </c>
      <c r="BJ372" s="252">
        <v>1</v>
      </c>
      <c r="BK372" s="231">
        <v>46240</v>
      </c>
      <c r="BL372" s="226"/>
      <c r="BM372" s="226"/>
      <c r="BN372" s="227"/>
      <c r="BO372" s="226"/>
      <c r="BP372" s="226"/>
      <c r="BQ372" s="226"/>
      <c r="BR372" s="226"/>
      <c r="BS372" s="226"/>
      <c r="BT372" s="227"/>
      <c r="BU372" s="226"/>
      <c r="BV372" s="226"/>
      <c r="BW372" s="226"/>
      <c r="BX372" s="226"/>
      <c r="BY372" s="226"/>
      <c r="BZ372" s="227"/>
      <c r="CA372" s="226"/>
      <c r="CB372" s="226"/>
      <c r="CC372" s="226"/>
      <c r="CD372" s="226"/>
      <c r="CE372" s="226"/>
      <c r="CF372" s="227"/>
      <c r="CG372" s="226"/>
      <c r="CH372" s="226"/>
      <c r="CI372" s="226"/>
      <c r="CJ372" s="212">
        <f>+L372-BJ372</f>
        <v>0</v>
      </c>
    </row>
    <row r="373" spans="1:88" ht="13.5" customHeight="1">
      <c r="A373" s="214">
        <v>375</v>
      </c>
      <c r="B373" s="214" t="s">
        <v>3694</v>
      </c>
      <c r="C373" s="214" t="s">
        <v>3695</v>
      </c>
      <c r="D373" s="215" t="s">
        <v>2000</v>
      </c>
      <c r="E373" s="214"/>
      <c r="F373" s="214"/>
      <c r="G373" s="215" t="s">
        <v>3696</v>
      </c>
      <c r="H373" s="214"/>
      <c r="I373" s="214"/>
      <c r="J373" s="214"/>
      <c r="K373" s="214">
        <v>1</v>
      </c>
      <c r="L373" s="214"/>
      <c r="M373" s="216">
        <v>2.5</v>
      </c>
      <c r="N373" s="216">
        <v>2.5</v>
      </c>
      <c r="O373" s="214" t="s">
        <v>674</v>
      </c>
      <c r="P373" s="214"/>
      <c r="Q373" s="214"/>
      <c r="R373" s="214" t="s">
        <v>3951</v>
      </c>
      <c r="S373" s="214"/>
      <c r="T373" s="214"/>
      <c r="U373" s="214"/>
      <c r="V373" s="214"/>
      <c r="W373" s="214">
        <f>_xlfn.MINIFS(V:V,C:C,C373,AE:AE,"",AB:AB,"")</f>
        <v>0</v>
      </c>
      <c r="X373" s="214" t="e">
        <f ca="1">SUMIFS(T:T,C:C,C373,AE:AE,"")/SUMIFS(L:L,C:C,C373,AE:AE,"",AB:AB,"")</f>
        <v>#DIV/0!</v>
      </c>
      <c r="Y373" s="214"/>
      <c r="Z373" s="214"/>
      <c r="AA373" s="214"/>
      <c r="AB373" s="216"/>
      <c r="AC373" s="216">
        <v>1.968</v>
      </c>
      <c r="AD373" s="214"/>
      <c r="AE373" s="214" t="s">
        <v>675</v>
      </c>
      <c r="AF373" s="214" t="s">
        <v>676</v>
      </c>
      <c r="AG373" s="214"/>
      <c r="AH373" s="214"/>
      <c r="AI373" s="214"/>
      <c r="AJ373" s="214" t="s">
        <v>677</v>
      </c>
      <c r="AK373" s="214"/>
      <c r="AL373" s="214"/>
      <c r="AM373" s="214"/>
      <c r="AN373" s="214"/>
      <c r="AO373" s="214"/>
      <c r="AP373" s="214"/>
      <c r="AQ373" s="214"/>
      <c r="AR373" s="214"/>
      <c r="AS373" s="214"/>
      <c r="AT373" s="214"/>
      <c r="AU373" s="214"/>
      <c r="AV373" s="214"/>
      <c r="AW373" s="214"/>
      <c r="AX373" s="214"/>
      <c r="AY373" s="214"/>
      <c r="AZ373" s="214"/>
      <c r="BA373" s="214"/>
      <c r="BB373" s="214" t="s">
        <v>692</v>
      </c>
      <c r="BC373" s="214"/>
      <c r="BD373" s="214"/>
      <c r="BE373" s="214"/>
      <c r="BF373" s="214"/>
      <c r="BG373" s="214"/>
      <c r="BH373" s="214"/>
      <c r="BI373" s="214"/>
      <c r="BJ373" s="214"/>
      <c r="BK373" s="214"/>
      <c r="BL373" s="214"/>
      <c r="BM373" s="214"/>
      <c r="BN373" s="214"/>
      <c r="BO373" s="214"/>
      <c r="BP373" s="214"/>
      <c r="BQ373" s="214"/>
      <c r="BR373" s="214"/>
      <c r="BS373" s="214"/>
      <c r="BT373" s="214"/>
      <c r="BU373" s="214"/>
      <c r="BV373" s="214"/>
      <c r="BW373" s="214"/>
      <c r="BX373" s="214"/>
      <c r="BY373" s="214"/>
      <c r="BZ373" s="214"/>
      <c r="CA373" s="214"/>
      <c r="CB373" s="214"/>
      <c r="CC373" s="214"/>
      <c r="CD373" s="214"/>
      <c r="CE373" s="214"/>
      <c r="CF373" s="214"/>
      <c r="CG373" s="214"/>
      <c r="CH373" s="214"/>
      <c r="CI373" s="214"/>
      <c r="CJ373" s="214"/>
    </row>
    <row r="374" spans="1:88" ht="13.5" customHeight="1">
      <c r="A374" s="217">
        <v>376</v>
      </c>
      <c r="B374" s="217" t="s">
        <v>3694</v>
      </c>
      <c r="C374" s="217" t="s">
        <v>3695</v>
      </c>
      <c r="D374" s="218" t="s">
        <v>2413</v>
      </c>
      <c r="E374" s="217" t="s">
        <v>3697</v>
      </c>
      <c r="F374" s="217" t="s">
        <v>2993</v>
      </c>
      <c r="G374" s="218" t="s">
        <v>2434</v>
      </c>
      <c r="H374" s="220">
        <v>707</v>
      </c>
      <c r="I374" s="217" t="s">
        <v>2001</v>
      </c>
      <c r="J374" s="217">
        <v>1</v>
      </c>
      <c r="K374" s="217"/>
      <c r="L374" s="217">
        <v>1</v>
      </c>
      <c r="M374" s="220">
        <v>2.5</v>
      </c>
      <c r="N374" s="220">
        <v>2.5</v>
      </c>
      <c r="O374" s="217" t="s">
        <v>674</v>
      </c>
      <c r="P374" s="217" t="s">
        <v>11</v>
      </c>
      <c r="Q374" s="217" t="s">
        <v>786</v>
      </c>
      <c r="R374" s="217"/>
      <c r="S374" s="217"/>
      <c r="T374" s="217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7">
        <f ca="1">+L374-T374</f>
        <v>1</v>
      </c>
      <c r="V374" s="217">
        <f ca="1">ROUNDDOWN(T374/J374,0)</f>
        <v>0</v>
      </c>
      <c r="W374" s="217"/>
      <c r="X374" s="217"/>
      <c r="Y374" s="217"/>
      <c r="Z374" s="217"/>
      <c r="AA374" s="217"/>
      <c r="AB374" s="221" t="s">
        <v>602</v>
      </c>
      <c r="AC374" s="220">
        <v>1.968</v>
      </c>
      <c r="AD374" s="217"/>
      <c r="AE374" s="220"/>
      <c r="AF374" s="220"/>
      <c r="AG374" s="249"/>
      <c r="AH374" s="249"/>
      <c r="AI374" s="249"/>
      <c r="AJ374" s="224" t="s">
        <v>677</v>
      </c>
      <c r="AK374" s="228"/>
      <c r="AL374" s="250"/>
      <c r="AM374" s="226"/>
      <c r="AN374" s="228"/>
      <c r="AO374" s="226"/>
      <c r="AP374" s="226"/>
      <c r="AQ374" s="226"/>
      <c r="AR374" s="228"/>
      <c r="AS374" s="226"/>
      <c r="AT374" s="226"/>
      <c r="AU374" s="217">
        <v>0</v>
      </c>
      <c r="AV374" s="217">
        <v>1</v>
      </c>
      <c r="AW374" s="217">
        <v>0</v>
      </c>
      <c r="AX374" s="217">
        <v>0</v>
      </c>
      <c r="AY374" s="217">
        <v>0</v>
      </c>
      <c r="AZ374" s="217">
        <v>0</v>
      </c>
      <c r="BA374" s="217">
        <v>0</v>
      </c>
      <c r="BB374" s="217" t="s">
        <v>692</v>
      </c>
      <c r="BC374" s="217"/>
      <c r="BD374" s="217"/>
      <c r="BE374" s="212" t="s">
        <v>2980</v>
      </c>
      <c r="BF374" s="217">
        <v>1</v>
      </c>
      <c r="BG374" s="230">
        <v>46240</v>
      </c>
      <c r="BH374" s="212">
        <f>+L374-BF374</f>
        <v>0</v>
      </c>
      <c r="BI374" s="212" t="s">
        <v>2414</v>
      </c>
      <c r="BJ374" s="217">
        <v>1</v>
      </c>
      <c r="BK374" s="231">
        <v>46240</v>
      </c>
      <c r="BL374" s="226"/>
      <c r="BM374" s="226"/>
      <c r="BN374" s="227"/>
      <c r="BO374" s="226"/>
      <c r="BP374" s="226"/>
      <c r="BQ374" s="226"/>
      <c r="BR374" s="226"/>
      <c r="BS374" s="226"/>
      <c r="BT374" s="227"/>
      <c r="BU374" s="226"/>
      <c r="BV374" s="226"/>
      <c r="BW374" s="226"/>
      <c r="BX374" s="226"/>
      <c r="BY374" s="226"/>
      <c r="BZ374" s="227"/>
      <c r="CA374" s="226"/>
      <c r="CB374" s="226"/>
      <c r="CC374" s="226"/>
      <c r="CD374" s="226"/>
      <c r="CE374" s="226"/>
      <c r="CF374" s="227"/>
      <c r="CG374" s="226"/>
      <c r="CH374" s="226"/>
      <c r="CI374" s="226"/>
      <c r="CJ374" s="212">
        <f>+L374-BJ374</f>
        <v>0</v>
      </c>
    </row>
    <row r="375" spans="1:88" ht="13.5" customHeight="1">
      <c r="A375" s="214">
        <v>377</v>
      </c>
      <c r="B375" s="214" t="s">
        <v>3698</v>
      </c>
      <c r="C375" s="214" t="s">
        <v>3699</v>
      </c>
      <c r="D375" s="215" t="s">
        <v>2000</v>
      </c>
      <c r="E375" s="214"/>
      <c r="F375" s="214"/>
      <c r="G375" s="215" t="s">
        <v>3700</v>
      </c>
      <c r="H375" s="214"/>
      <c r="I375" s="214"/>
      <c r="J375" s="214"/>
      <c r="K375" s="214">
        <v>1</v>
      </c>
      <c r="L375" s="214"/>
      <c r="M375" s="216">
        <v>1.5</v>
      </c>
      <c r="N375" s="216">
        <v>1.5</v>
      </c>
      <c r="O375" s="214" t="s">
        <v>674</v>
      </c>
      <c r="P375" s="214"/>
      <c r="Q375" s="214"/>
      <c r="R375" s="214" t="s">
        <v>3951</v>
      </c>
      <c r="S375" s="214"/>
      <c r="T375" s="214"/>
      <c r="U375" s="214"/>
      <c r="V375" s="214"/>
      <c r="W375" s="214">
        <f>_xlfn.MINIFS(V:V,C:C,C375,AE:AE,"",AB:AB,"")</f>
        <v>0</v>
      </c>
      <c r="X375" s="214" t="e">
        <f ca="1">SUMIFS(T:T,C:C,C375,AE:AE,"")/SUMIFS(L:L,C:C,C375,AE:AE,"",AB:AB,"")</f>
        <v>#DIV/0!</v>
      </c>
      <c r="Y375" s="214"/>
      <c r="Z375" s="214"/>
      <c r="AA375" s="214"/>
      <c r="AB375" s="216"/>
      <c r="AC375" s="216">
        <v>1.145</v>
      </c>
      <c r="AD375" s="214"/>
      <c r="AE375" s="214" t="s">
        <v>675</v>
      </c>
      <c r="AF375" s="214" t="s">
        <v>676</v>
      </c>
      <c r="AG375" s="214"/>
      <c r="AH375" s="214"/>
      <c r="AI375" s="214"/>
      <c r="AJ375" s="214" t="s">
        <v>677</v>
      </c>
      <c r="AK375" s="214"/>
      <c r="AL375" s="214"/>
      <c r="AM375" s="214"/>
      <c r="AN375" s="214"/>
      <c r="AO375" s="214"/>
      <c r="AP375" s="214"/>
      <c r="AQ375" s="214"/>
      <c r="AR375" s="214"/>
      <c r="AS375" s="214"/>
      <c r="AT375" s="214"/>
      <c r="AU375" s="214"/>
      <c r="AV375" s="214"/>
      <c r="AW375" s="214"/>
      <c r="AX375" s="214"/>
      <c r="AY375" s="214"/>
      <c r="AZ375" s="214"/>
      <c r="BA375" s="214"/>
      <c r="BB375" s="214" t="s">
        <v>692</v>
      </c>
      <c r="BC375" s="214"/>
      <c r="BD375" s="214"/>
      <c r="BE375" s="214"/>
      <c r="BF375" s="214"/>
      <c r="BG375" s="214"/>
      <c r="BH375" s="214"/>
      <c r="BI375" s="214"/>
      <c r="BJ375" s="214"/>
      <c r="BK375" s="214"/>
      <c r="BL375" s="214"/>
      <c r="BM375" s="214"/>
      <c r="BN375" s="214"/>
      <c r="BO375" s="214"/>
      <c r="BP375" s="214"/>
      <c r="BQ375" s="214"/>
      <c r="BR375" s="214"/>
      <c r="BS375" s="214"/>
      <c r="BT375" s="214"/>
      <c r="BU375" s="214"/>
      <c r="BV375" s="214"/>
      <c r="BW375" s="214"/>
      <c r="BX375" s="214"/>
      <c r="BY375" s="214"/>
      <c r="BZ375" s="214"/>
      <c r="CA375" s="214"/>
      <c r="CB375" s="214"/>
      <c r="CC375" s="214"/>
      <c r="CD375" s="214"/>
      <c r="CE375" s="214"/>
      <c r="CF375" s="214"/>
      <c r="CG375" s="214"/>
      <c r="CH375" s="214"/>
      <c r="CI375" s="214"/>
      <c r="CJ375" s="214"/>
    </row>
    <row r="376" spans="1:88" ht="13.5" customHeight="1">
      <c r="A376" s="217">
        <v>378</v>
      </c>
      <c r="B376" s="217" t="s">
        <v>3698</v>
      </c>
      <c r="C376" s="217" t="s">
        <v>3699</v>
      </c>
      <c r="D376" s="218" t="s">
        <v>2413</v>
      </c>
      <c r="E376" s="217" t="s">
        <v>3701</v>
      </c>
      <c r="F376" s="217" t="s">
        <v>2994</v>
      </c>
      <c r="G376" s="218" t="s">
        <v>2436</v>
      </c>
      <c r="H376" s="220">
        <v>707</v>
      </c>
      <c r="I376" s="217" t="s">
        <v>2001</v>
      </c>
      <c r="J376" s="217">
        <v>1</v>
      </c>
      <c r="K376" s="217"/>
      <c r="L376" s="217">
        <v>1</v>
      </c>
      <c r="M376" s="220">
        <v>1.5</v>
      </c>
      <c r="N376" s="220">
        <v>1.5</v>
      </c>
      <c r="O376" s="217" t="s">
        <v>674</v>
      </c>
      <c r="P376" s="217" t="s">
        <v>11</v>
      </c>
      <c r="Q376" s="217" t="s">
        <v>786</v>
      </c>
      <c r="R376" s="217"/>
      <c r="S376" s="217"/>
      <c r="T376" s="217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7">
        <f ca="1">+L376-T376</f>
        <v>1</v>
      </c>
      <c r="V376" s="217">
        <f ca="1">ROUNDDOWN(T376/J376,0)</f>
        <v>0</v>
      </c>
      <c r="W376" s="217"/>
      <c r="X376" s="217"/>
      <c r="Y376" s="217"/>
      <c r="Z376" s="217"/>
      <c r="AA376" s="217"/>
      <c r="AB376" s="221" t="s">
        <v>602</v>
      </c>
      <c r="AC376" s="220">
        <v>1.145</v>
      </c>
      <c r="AD376" s="217"/>
      <c r="AE376" s="220"/>
      <c r="AF376" s="220"/>
      <c r="AG376" s="249"/>
      <c r="AH376" s="249"/>
      <c r="AI376" s="249"/>
      <c r="AJ376" s="224" t="s">
        <v>677</v>
      </c>
      <c r="AK376" s="228"/>
      <c r="AL376" s="250"/>
      <c r="AM376" s="226"/>
      <c r="AN376" s="228"/>
      <c r="AO376" s="226"/>
      <c r="AP376" s="226"/>
      <c r="AQ376" s="226"/>
      <c r="AR376" s="228"/>
      <c r="AS376" s="226"/>
      <c r="AT376" s="226"/>
      <c r="AU376" s="217">
        <v>0</v>
      </c>
      <c r="AV376" s="217">
        <v>1</v>
      </c>
      <c r="AW376" s="217">
        <v>0</v>
      </c>
      <c r="AX376" s="217">
        <v>0</v>
      </c>
      <c r="AY376" s="217">
        <v>0</v>
      </c>
      <c r="AZ376" s="217">
        <v>0</v>
      </c>
      <c r="BA376" s="217">
        <v>0</v>
      </c>
      <c r="BB376" s="217" t="s">
        <v>692</v>
      </c>
      <c r="BC376" s="217"/>
      <c r="BD376" s="217"/>
      <c r="BE376" s="212" t="s">
        <v>2980</v>
      </c>
      <c r="BF376" s="217">
        <v>1</v>
      </c>
      <c r="BG376" s="230">
        <v>46240</v>
      </c>
      <c r="BH376" s="212">
        <f>+L376-BF376</f>
        <v>0</v>
      </c>
      <c r="BI376" s="212" t="s">
        <v>2414</v>
      </c>
      <c r="BJ376" s="217">
        <v>1</v>
      </c>
      <c r="BK376" s="231">
        <v>46240</v>
      </c>
      <c r="BL376" s="226"/>
      <c r="BM376" s="226"/>
      <c r="BN376" s="227"/>
      <c r="BO376" s="226"/>
      <c r="BP376" s="226"/>
      <c r="BQ376" s="226"/>
      <c r="BR376" s="226"/>
      <c r="BS376" s="226"/>
      <c r="BT376" s="227"/>
      <c r="BU376" s="226"/>
      <c r="BV376" s="226"/>
      <c r="BW376" s="226"/>
      <c r="BX376" s="226"/>
      <c r="BY376" s="226"/>
      <c r="BZ376" s="227"/>
      <c r="CA376" s="226"/>
      <c r="CB376" s="226"/>
      <c r="CC376" s="226"/>
      <c r="CD376" s="226"/>
      <c r="CE376" s="226"/>
      <c r="CF376" s="227"/>
      <c r="CG376" s="226"/>
      <c r="CH376" s="226"/>
      <c r="CI376" s="226"/>
      <c r="CJ376" s="212">
        <f>+L376-BJ376</f>
        <v>0</v>
      </c>
    </row>
    <row r="377" spans="1:88" ht="13.5" customHeight="1">
      <c r="A377" s="214">
        <v>379</v>
      </c>
      <c r="B377" s="214" t="s">
        <v>3702</v>
      </c>
      <c r="C377" s="214" t="s">
        <v>3703</v>
      </c>
      <c r="D377" s="215" t="s">
        <v>2000</v>
      </c>
      <c r="E377" s="214"/>
      <c r="F377" s="214"/>
      <c r="G377" s="215" t="s">
        <v>3704</v>
      </c>
      <c r="H377" s="214"/>
      <c r="I377" s="214"/>
      <c r="J377" s="214"/>
      <c r="K377" s="214">
        <v>1</v>
      </c>
      <c r="L377" s="214"/>
      <c r="M377" s="216">
        <v>1.9</v>
      </c>
      <c r="N377" s="216">
        <v>1.9</v>
      </c>
      <c r="O377" s="214" t="s">
        <v>674</v>
      </c>
      <c r="P377" s="214"/>
      <c r="Q377" s="214"/>
      <c r="R377" s="214" t="s">
        <v>3951</v>
      </c>
      <c r="S377" s="214"/>
      <c r="T377" s="214"/>
      <c r="U377" s="214"/>
      <c r="V377" s="214"/>
      <c r="W377" s="214">
        <f>_xlfn.MINIFS(V:V,C:C,C377,AE:AE,"",AB:AB,"")</f>
        <v>0</v>
      </c>
      <c r="X377" s="214" t="e">
        <f ca="1">SUMIFS(T:T,C:C,C377,AE:AE,"")/SUMIFS(L:L,C:C,C377,AE:AE,"",AB:AB,"")</f>
        <v>#DIV/0!</v>
      </c>
      <c r="Y377" s="214"/>
      <c r="Z377" s="214"/>
      <c r="AA377" s="214"/>
      <c r="AB377" s="216"/>
      <c r="AC377" s="216">
        <v>1.4810000000000001</v>
      </c>
      <c r="AD377" s="214"/>
      <c r="AE377" s="214" t="s">
        <v>675</v>
      </c>
      <c r="AF377" s="214" t="s">
        <v>676</v>
      </c>
      <c r="AG377" s="214"/>
      <c r="AH377" s="214"/>
      <c r="AI377" s="214"/>
      <c r="AJ377" s="214" t="s">
        <v>677</v>
      </c>
      <c r="AK377" s="214"/>
      <c r="AL377" s="214"/>
      <c r="AM377" s="214"/>
      <c r="AN377" s="214"/>
      <c r="AO377" s="214"/>
      <c r="AP377" s="214"/>
      <c r="AQ377" s="214"/>
      <c r="AR377" s="214"/>
      <c r="AS377" s="214"/>
      <c r="AT377" s="214"/>
      <c r="AU377" s="214"/>
      <c r="AV377" s="214"/>
      <c r="AW377" s="214"/>
      <c r="AX377" s="214"/>
      <c r="AY377" s="214"/>
      <c r="AZ377" s="214"/>
      <c r="BA377" s="214"/>
      <c r="BB377" s="214" t="s">
        <v>692</v>
      </c>
      <c r="BC377" s="214"/>
      <c r="BD377" s="214"/>
      <c r="BE377" s="214"/>
      <c r="BF377" s="214"/>
      <c r="BG377" s="214"/>
      <c r="BH377" s="214"/>
      <c r="BI377" s="214"/>
      <c r="BJ377" s="214"/>
      <c r="BK377" s="214"/>
      <c r="BL377" s="214"/>
      <c r="BM377" s="214"/>
      <c r="BN377" s="214"/>
      <c r="BO377" s="214"/>
      <c r="BP377" s="214"/>
      <c r="BQ377" s="214"/>
      <c r="BR377" s="214"/>
      <c r="BS377" s="214"/>
      <c r="BT377" s="214"/>
      <c r="BU377" s="214"/>
      <c r="BV377" s="214"/>
      <c r="BW377" s="214"/>
      <c r="BX377" s="214"/>
      <c r="BY377" s="214"/>
      <c r="BZ377" s="214"/>
      <c r="CA377" s="214"/>
      <c r="CB377" s="214"/>
      <c r="CC377" s="214"/>
      <c r="CD377" s="214"/>
      <c r="CE377" s="214"/>
      <c r="CF377" s="214"/>
      <c r="CG377" s="214"/>
      <c r="CH377" s="214"/>
      <c r="CI377" s="214"/>
      <c r="CJ377" s="214"/>
    </row>
    <row r="378" spans="1:88" ht="13.5" customHeight="1">
      <c r="A378" s="217">
        <v>380</v>
      </c>
      <c r="B378" s="217" t="s">
        <v>3702</v>
      </c>
      <c r="C378" s="217" t="s">
        <v>3703</v>
      </c>
      <c r="D378" s="218" t="s">
        <v>2413</v>
      </c>
      <c r="E378" s="217" t="s">
        <v>3705</v>
      </c>
      <c r="F378" s="217" t="s">
        <v>2995</v>
      </c>
      <c r="G378" s="218" t="s">
        <v>2438</v>
      </c>
      <c r="H378" s="220">
        <v>706</v>
      </c>
      <c r="I378" s="217" t="s">
        <v>2001</v>
      </c>
      <c r="J378" s="217">
        <v>1</v>
      </c>
      <c r="K378" s="217"/>
      <c r="L378" s="217">
        <v>1</v>
      </c>
      <c r="M378" s="220">
        <v>1.9</v>
      </c>
      <c r="N378" s="220">
        <v>1.9</v>
      </c>
      <c r="O378" s="217" t="s">
        <v>674</v>
      </c>
      <c r="P378" s="217" t="s">
        <v>11</v>
      </c>
      <c r="Q378" s="217" t="s">
        <v>786</v>
      </c>
      <c r="R378" s="217"/>
      <c r="S378" s="217"/>
      <c r="T378" s="217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7">
        <f ca="1">+L378-T378</f>
        <v>1</v>
      </c>
      <c r="V378" s="217">
        <f ca="1">ROUNDDOWN(T378/J378,0)</f>
        <v>0</v>
      </c>
      <c r="W378" s="217"/>
      <c r="X378" s="217"/>
      <c r="Y378" s="217"/>
      <c r="Z378" s="217"/>
      <c r="AA378" s="217"/>
      <c r="AB378" s="221" t="s">
        <v>602</v>
      </c>
      <c r="AC378" s="220">
        <v>1.4810000000000001</v>
      </c>
      <c r="AD378" s="217"/>
      <c r="AE378" s="220"/>
      <c r="AF378" s="220"/>
      <c r="AG378" s="249"/>
      <c r="AH378" s="249"/>
      <c r="AI378" s="249"/>
      <c r="AJ378" s="224" t="s">
        <v>677</v>
      </c>
      <c r="AK378" s="228"/>
      <c r="AL378" s="250"/>
      <c r="AM378" s="226"/>
      <c r="AN378" s="228"/>
      <c r="AO378" s="226"/>
      <c r="AP378" s="226"/>
      <c r="AQ378" s="226"/>
      <c r="AR378" s="228"/>
      <c r="AS378" s="226"/>
      <c r="AT378" s="226"/>
      <c r="AU378" s="217">
        <v>0</v>
      </c>
      <c r="AV378" s="217">
        <v>1</v>
      </c>
      <c r="AW378" s="217">
        <v>0</v>
      </c>
      <c r="AX378" s="217">
        <v>0</v>
      </c>
      <c r="AY378" s="217">
        <v>0</v>
      </c>
      <c r="AZ378" s="217">
        <v>0</v>
      </c>
      <c r="BA378" s="217">
        <v>0</v>
      </c>
      <c r="BB378" s="217" t="s">
        <v>692</v>
      </c>
      <c r="BC378" s="217"/>
      <c r="BD378" s="217"/>
      <c r="BE378" s="212" t="s">
        <v>2980</v>
      </c>
      <c r="BF378" s="217">
        <v>1</v>
      </c>
      <c r="BG378" s="230">
        <v>46240</v>
      </c>
      <c r="BH378" s="212">
        <f>+L378-BF378</f>
        <v>0</v>
      </c>
      <c r="BI378" s="212" t="s">
        <v>2414</v>
      </c>
      <c r="BJ378" s="217">
        <v>1</v>
      </c>
      <c r="BK378" s="231">
        <v>46240</v>
      </c>
      <c r="BL378" s="226"/>
      <c r="BM378" s="226"/>
      <c r="BN378" s="227"/>
      <c r="BO378" s="226"/>
      <c r="BP378" s="226"/>
      <c r="BQ378" s="226"/>
      <c r="BR378" s="226"/>
      <c r="BS378" s="226"/>
      <c r="BT378" s="227"/>
      <c r="BU378" s="226"/>
      <c r="BV378" s="226"/>
      <c r="BW378" s="226"/>
      <c r="BX378" s="226"/>
      <c r="BY378" s="226"/>
      <c r="BZ378" s="227"/>
      <c r="CA378" s="226"/>
      <c r="CB378" s="226"/>
      <c r="CC378" s="226"/>
      <c r="CD378" s="226"/>
      <c r="CE378" s="226"/>
      <c r="CF378" s="227"/>
      <c r="CG378" s="226"/>
      <c r="CH378" s="226"/>
      <c r="CI378" s="226"/>
      <c r="CJ378" s="212">
        <f>+L378-BJ378</f>
        <v>0</v>
      </c>
    </row>
    <row r="379" spans="1:88" ht="13.5" customHeight="1">
      <c r="A379" s="214">
        <v>381</v>
      </c>
      <c r="B379" s="214" t="s">
        <v>3706</v>
      </c>
      <c r="C379" s="214" t="s">
        <v>3707</v>
      </c>
      <c r="D379" s="215" t="s">
        <v>2000</v>
      </c>
      <c r="E379" s="214"/>
      <c r="F379" s="214"/>
      <c r="G379" s="215" t="s">
        <v>3708</v>
      </c>
      <c r="H379" s="214"/>
      <c r="I379" s="214"/>
      <c r="J379" s="214"/>
      <c r="K379" s="214">
        <v>1</v>
      </c>
      <c r="L379" s="214"/>
      <c r="M379" s="216">
        <v>2.1</v>
      </c>
      <c r="N379" s="216">
        <v>2.1</v>
      </c>
      <c r="O379" s="214" t="s">
        <v>674</v>
      </c>
      <c r="P379" s="214"/>
      <c r="Q379" s="214"/>
      <c r="R379" s="214" t="s">
        <v>3951</v>
      </c>
      <c r="S379" s="214"/>
      <c r="T379" s="214"/>
      <c r="U379" s="214"/>
      <c r="V379" s="214"/>
      <c r="W379" s="214">
        <f>_xlfn.MINIFS(V:V,C:C,C379,AE:AE,"",AB:AB,"")</f>
        <v>0</v>
      </c>
      <c r="X379" s="214" t="e">
        <f ca="1">SUMIFS(T:T,C:C,C379,AE:AE,"")/SUMIFS(L:L,C:C,C379,AE:AE,"",AB:AB,"")</f>
        <v>#DIV/0!</v>
      </c>
      <c r="Y379" s="214"/>
      <c r="Z379" s="214"/>
      <c r="AA379" s="214"/>
      <c r="AB379" s="216"/>
      <c r="AC379" s="216">
        <v>1.601</v>
      </c>
      <c r="AD379" s="235" t="s">
        <v>3428</v>
      </c>
      <c r="AE379" s="214" t="s">
        <v>675</v>
      </c>
      <c r="AF379" s="214" t="s">
        <v>676</v>
      </c>
      <c r="AG379" s="214"/>
      <c r="AH379" s="214"/>
      <c r="AI379" s="214"/>
      <c r="AJ379" s="214" t="s">
        <v>677</v>
      </c>
      <c r="AK379" s="214"/>
      <c r="AL379" s="214"/>
      <c r="AM379" s="214"/>
      <c r="AN379" s="214"/>
      <c r="AO379" s="214"/>
      <c r="AP379" s="214"/>
      <c r="AQ379" s="214"/>
      <c r="AR379" s="214"/>
      <c r="AS379" s="214"/>
      <c r="AT379" s="214"/>
      <c r="AU379" s="214"/>
      <c r="AV379" s="214"/>
      <c r="AW379" s="214"/>
      <c r="AX379" s="214"/>
      <c r="AY379" s="214"/>
      <c r="AZ379" s="214"/>
      <c r="BA379" s="214"/>
      <c r="BB379" s="214" t="s">
        <v>692</v>
      </c>
      <c r="BC379" s="214"/>
      <c r="BD379" s="214"/>
      <c r="BE379" s="214"/>
      <c r="BF379" s="214"/>
      <c r="BG379" s="214"/>
      <c r="BH379" s="214"/>
      <c r="BI379" s="214"/>
      <c r="BJ379" s="214"/>
      <c r="BK379" s="214"/>
      <c r="BL379" s="214"/>
      <c r="BM379" s="214"/>
      <c r="BN379" s="214"/>
      <c r="BO379" s="214"/>
      <c r="BP379" s="214"/>
      <c r="BQ379" s="214"/>
      <c r="BR379" s="214"/>
      <c r="BS379" s="214"/>
      <c r="BT379" s="214"/>
      <c r="BU379" s="214"/>
      <c r="BV379" s="214"/>
      <c r="BW379" s="214"/>
      <c r="BX379" s="214"/>
      <c r="BY379" s="214"/>
      <c r="BZ379" s="214"/>
      <c r="CA379" s="214"/>
      <c r="CB379" s="214"/>
      <c r="CC379" s="214"/>
      <c r="CD379" s="214"/>
      <c r="CE379" s="214"/>
      <c r="CF379" s="214"/>
      <c r="CG379" s="214"/>
      <c r="CH379" s="214"/>
      <c r="CI379" s="214"/>
      <c r="CJ379" s="214"/>
    </row>
    <row r="380" spans="1:88" ht="13.5" customHeight="1">
      <c r="A380" s="217">
        <v>382</v>
      </c>
      <c r="B380" s="217" t="s">
        <v>3706</v>
      </c>
      <c r="C380" s="217" t="s">
        <v>3707</v>
      </c>
      <c r="D380" s="218" t="s">
        <v>2413</v>
      </c>
      <c r="E380" s="217" t="s">
        <v>3709</v>
      </c>
      <c r="F380" s="217" t="s">
        <v>2996</v>
      </c>
      <c r="G380" s="218" t="s">
        <v>2440</v>
      </c>
      <c r="H380" s="220">
        <v>706</v>
      </c>
      <c r="I380" s="217" t="s">
        <v>2001</v>
      </c>
      <c r="J380" s="217">
        <v>1</v>
      </c>
      <c r="K380" s="217"/>
      <c r="L380" s="217">
        <v>1</v>
      </c>
      <c r="M380" s="220">
        <v>2.1</v>
      </c>
      <c r="N380" s="220">
        <v>2.1</v>
      </c>
      <c r="O380" s="217" t="s">
        <v>674</v>
      </c>
      <c r="P380" s="217" t="s">
        <v>11</v>
      </c>
      <c r="Q380" s="217" t="s">
        <v>786</v>
      </c>
      <c r="R380" s="217"/>
      <c r="S380" s="217"/>
      <c r="T380" s="217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7">
        <f ca="1">+L380-T380</f>
        <v>1</v>
      </c>
      <c r="V380" s="217">
        <f ca="1">ROUNDDOWN(T380/J380,0)</f>
        <v>0</v>
      </c>
      <c r="W380" s="217"/>
      <c r="X380" s="217"/>
      <c r="Y380" s="217"/>
      <c r="Z380" s="217"/>
      <c r="AA380" s="217"/>
      <c r="AB380" s="221" t="s">
        <v>602</v>
      </c>
      <c r="AC380" s="220">
        <v>1.601</v>
      </c>
      <c r="AD380" s="217"/>
      <c r="AE380" s="220"/>
      <c r="AF380" s="220"/>
      <c r="AG380" s="249"/>
      <c r="AH380" s="249"/>
      <c r="AI380" s="249"/>
      <c r="AJ380" s="224" t="s">
        <v>677</v>
      </c>
      <c r="AK380" s="228"/>
      <c r="AL380" s="250"/>
      <c r="AM380" s="226"/>
      <c r="AN380" s="228"/>
      <c r="AO380" s="226"/>
      <c r="AP380" s="226"/>
      <c r="AQ380" s="226"/>
      <c r="AR380" s="228"/>
      <c r="AS380" s="226"/>
      <c r="AT380" s="226"/>
      <c r="AU380" s="217">
        <v>0</v>
      </c>
      <c r="AV380" s="217">
        <v>1</v>
      </c>
      <c r="AW380" s="217">
        <v>0</v>
      </c>
      <c r="AX380" s="217">
        <v>0</v>
      </c>
      <c r="AY380" s="217">
        <v>0</v>
      </c>
      <c r="AZ380" s="217">
        <v>0</v>
      </c>
      <c r="BA380" s="217">
        <v>0</v>
      </c>
      <c r="BB380" s="217" t="s">
        <v>692</v>
      </c>
      <c r="BC380" s="217"/>
      <c r="BD380" s="217"/>
      <c r="BE380" s="212" t="s">
        <v>2980</v>
      </c>
      <c r="BF380" s="217">
        <v>1</v>
      </c>
      <c r="BG380" s="230">
        <v>46240</v>
      </c>
      <c r="BH380" s="212">
        <f>+L380-BF380</f>
        <v>0</v>
      </c>
      <c r="BI380" s="212" t="s">
        <v>2414</v>
      </c>
      <c r="BJ380" s="217">
        <v>1</v>
      </c>
      <c r="BK380" s="231">
        <v>46240</v>
      </c>
      <c r="BL380" s="226"/>
      <c r="BM380" s="226"/>
      <c r="BN380" s="227"/>
      <c r="BO380" s="226"/>
      <c r="BP380" s="226"/>
      <c r="BQ380" s="226"/>
      <c r="BR380" s="226"/>
      <c r="BS380" s="226"/>
      <c r="BT380" s="227"/>
      <c r="BU380" s="226"/>
      <c r="BV380" s="226"/>
      <c r="BW380" s="226"/>
      <c r="BX380" s="226"/>
      <c r="BY380" s="226"/>
      <c r="BZ380" s="227"/>
      <c r="CA380" s="226"/>
      <c r="CB380" s="226"/>
      <c r="CC380" s="226"/>
      <c r="CD380" s="226"/>
      <c r="CE380" s="226"/>
      <c r="CF380" s="227"/>
      <c r="CG380" s="226"/>
      <c r="CH380" s="226"/>
      <c r="CI380" s="226"/>
      <c r="CJ380" s="212">
        <f>+L380-BJ380</f>
        <v>0</v>
      </c>
    </row>
    <row r="381" spans="1:88" ht="13.5" customHeight="1">
      <c r="A381" s="214">
        <v>383</v>
      </c>
      <c r="B381" s="214" t="s">
        <v>3710</v>
      </c>
      <c r="C381" s="214" t="s">
        <v>3711</v>
      </c>
      <c r="D381" s="215" t="s">
        <v>2000</v>
      </c>
      <c r="E381" s="214"/>
      <c r="F381" s="214"/>
      <c r="G381" s="215" t="s">
        <v>3712</v>
      </c>
      <c r="H381" s="214"/>
      <c r="I381" s="214"/>
      <c r="J381" s="214"/>
      <c r="K381" s="214">
        <v>1</v>
      </c>
      <c r="L381" s="214"/>
      <c r="M381" s="216">
        <v>5.3</v>
      </c>
      <c r="N381" s="216">
        <v>5.3</v>
      </c>
      <c r="O381" s="214" t="s">
        <v>674</v>
      </c>
      <c r="P381" s="214"/>
      <c r="Q381" s="214"/>
      <c r="R381" s="214" t="s">
        <v>3951</v>
      </c>
      <c r="S381" s="214"/>
      <c r="T381" s="214"/>
      <c r="U381" s="214"/>
      <c r="V381" s="214"/>
      <c r="W381" s="214">
        <f>_xlfn.MINIFS(V:V,C:C,C381,AE:AE,"",AB:AB,"")</f>
        <v>0</v>
      </c>
      <c r="X381" s="214" t="e">
        <f ca="1">SUMIFS(T:T,C:C,C381,AE:AE,"")/SUMIFS(L:L,C:C,C381,AE:AE,"",AB:AB,"")</f>
        <v>#DIV/0!</v>
      </c>
      <c r="Y381" s="214"/>
      <c r="Z381" s="214"/>
      <c r="AA381" s="214"/>
      <c r="AB381" s="216"/>
      <c r="AC381" s="216">
        <v>4.0679999999999996</v>
      </c>
      <c r="AD381" s="214"/>
      <c r="AE381" s="214" t="s">
        <v>675</v>
      </c>
      <c r="AF381" s="214" t="s">
        <v>676</v>
      </c>
      <c r="AG381" s="214"/>
      <c r="AH381" s="214"/>
      <c r="AI381" s="214"/>
      <c r="AJ381" s="214" t="s">
        <v>677</v>
      </c>
      <c r="AK381" s="214"/>
      <c r="AL381" s="214"/>
      <c r="AM381" s="214"/>
      <c r="AN381" s="214"/>
      <c r="AO381" s="214"/>
      <c r="AP381" s="214"/>
      <c r="AQ381" s="214"/>
      <c r="AR381" s="214"/>
      <c r="AS381" s="214"/>
      <c r="AT381" s="214"/>
      <c r="AU381" s="214"/>
      <c r="AV381" s="214"/>
      <c r="AW381" s="214"/>
      <c r="AX381" s="214"/>
      <c r="AY381" s="214"/>
      <c r="AZ381" s="214"/>
      <c r="BA381" s="214"/>
      <c r="BB381" s="214" t="s">
        <v>692</v>
      </c>
      <c r="BC381" s="214"/>
      <c r="BD381" s="214"/>
      <c r="BE381" s="214"/>
      <c r="BF381" s="214"/>
      <c r="BG381" s="214"/>
      <c r="BH381" s="214"/>
      <c r="BI381" s="214"/>
      <c r="BJ381" s="214"/>
      <c r="BK381" s="214"/>
      <c r="BL381" s="214"/>
      <c r="BM381" s="214"/>
      <c r="BN381" s="214"/>
      <c r="BO381" s="214"/>
      <c r="BP381" s="214"/>
      <c r="BQ381" s="214"/>
      <c r="BR381" s="214"/>
      <c r="BS381" s="214"/>
      <c r="BT381" s="214"/>
      <c r="BU381" s="214"/>
      <c r="BV381" s="214"/>
      <c r="BW381" s="214"/>
      <c r="BX381" s="214"/>
      <c r="BY381" s="214"/>
      <c r="BZ381" s="214"/>
      <c r="CA381" s="214"/>
      <c r="CB381" s="214"/>
      <c r="CC381" s="214"/>
      <c r="CD381" s="214"/>
      <c r="CE381" s="214"/>
      <c r="CF381" s="214"/>
      <c r="CG381" s="214"/>
      <c r="CH381" s="214"/>
      <c r="CI381" s="214"/>
      <c r="CJ381" s="214"/>
    </row>
    <row r="382" spans="1:88" ht="13.5" customHeight="1">
      <c r="A382" s="217">
        <v>384</v>
      </c>
      <c r="B382" s="217" t="s">
        <v>3710</v>
      </c>
      <c r="C382" s="217" t="s">
        <v>3711</v>
      </c>
      <c r="D382" s="218" t="s">
        <v>2413</v>
      </c>
      <c r="E382" s="217" t="s">
        <v>3713</v>
      </c>
      <c r="F382" s="217" t="s">
        <v>2997</v>
      </c>
      <c r="G382" s="218" t="s">
        <v>2426</v>
      </c>
      <c r="H382" s="220">
        <v>833</v>
      </c>
      <c r="I382" s="217" t="s">
        <v>2001</v>
      </c>
      <c r="J382" s="217">
        <v>1</v>
      </c>
      <c r="K382" s="217"/>
      <c r="L382" s="217">
        <v>1</v>
      </c>
      <c r="M382" s="220">
        <v>5.3</v>
      </c>
      <c r="N382" s="220">
        <v>5.3</v>
      </c>
      <c r="O382" s="217" t="s">
        <v>674</v>
      </c>
      <c r="P382" s="217" t="s">
        <v>11</v>
      </c>
      <c r="Q382" s="217" t="s">
        <v>786</v>
      </c>
      <c r="R382" s="217"/>
      <c r="S382" s="217"/>
      <c r="T382" s="217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7">
        <f ca="1">+L382-T382</f>
        <v>1</v>
      </c>
      <c r="V382" s="217">
        <f ca="1">ROUNDDOWN(T382/J382,0)</f>
        <v>0</v>
      </c>
      <c r="W382" s="217"/>
      <c r="X382" s="217"/>
      <c r="Y382" s="217"/>
      <c r="Z382" s="217"/>
      <c r="AA382" s="217"/>
      <c r="AB382" s="221" t="s">
        <v>602</v>
      </c>
      <c r="AC382" s="220">
        <v>4.0679999999999996</v>
      </c>
      <c r="AD382" s="217"/>
      <c r="AE382" s="220"/>
      <c r="AF382" s="220"/>
      <c r="AG382" s="249"/>
      <c r="AH382" s="249"/>
      <c r="AI382" s="249"/>
      <c r="AJ382" s="224" t="s">
        <v>677</v>
      </c>
      <c r="AK382" s="228"/>
      <c r="AL382" s="250"/>
      <c r="AM382" s="226"/>
      <c r="AN382" s="228"/>
      <c r="AO382" s="226"/>
      <c r="AP382" s="226"/>
      <c r="AQ382" s="226"/>
      <c r="AR382" s="228"/>
      <c r="AS382" s="226"/>
      <c r="AT382" s="226"/>
      <c r="AU382" s="217">
        <v>0</v>
      </c>
      <c r="AV382" s="217">
        <v>1</v>
      </c>
      <c r="AW382" s="217">
        <v>0</v>
      </c>
      <c r="AX382" s="217">
        <v>0</v>
      </c>
      <c r="AY382" s="217">
        <v>0</v>
      </c>
      <c r="AZ382" s="217">
        <v>0</v>
      </c>
      <c r="BA382" s="217">
        <v>0</v>
      </c>
      <c r="BB382" s="217" t="s">
        <v>692</v>
      </c>
      <c r="BC382" s="217"/>
      <c r="BD382" s="217"/>
      <c r="BE382" s="212" t="s">
        <v>2980</v>
      </c>
      <c r="BF382" s="217">
        <v>1</v>
      </c>
      <c r="BG382" s="230">
        <v>46240</v>
      </c>
      <c r="BH382" s="212">
        <f>+L382-BF382</f>
        <v>0</v>
      </c>
      <c r="BI382" s="212" t="s">
        <v>2414</v>
      </c>
      <c r="BJ382" s="217">
        <v>1</v>
      </c>
      <c r="BK382" s="231">
        <v>46240</v>
      </c>
      <c r="BL382" s="226"/>
      <c r="BM382" s="226"/>
      <c r="BN382" s="227"/>
      <c r="BO382" s="226"/>
      <c r="BP382" s="226"/>
      <c r="BQ382" s="226"/>
      <c r="BR382" s="226"/>
      <c r="BS382" s="226"/>
      <c r="BT382" s="227"/>
      <c r="BU382" s="226"/>
      <c r="BV382" s="226"/>
      <c r="BW382" s="226"/>
      <c r="BX382" s="226"/>
      <c r="BY382" s="226"/>
      <c r="BZ382" s="227"/>
      <c r="CA382" s="226"/>
      <c r="CB382" s="226"/>
      <c r="CC382" s="226"/>
      <c r="CD382" s="226"/>
      <c r="CE382" s="226"/>
      <c r="CF382" s="227"/>
      <c r="CG382" s="226"/>
      <c r="CH382" s="226"/>
      <c r="CI382" s="226"/>
      <c r="CJ382" s="212">
        <f>+L382-BJ382</f>
        <v>0</v>
      </c>
    </row>
    <row r="383" spans="1:88" ht="13.5" customHeight="1">
      <c r="A383" s="214">
        <v>385</v>
      </c>
      <c r="B383" s="214" t="s">
        <v>3714</v>
      </c>
      <c r="C383" s="214" t="s">
        <v>3715</v>
      </c>
      <c r="D383" s="215" t="s">
        <v>2000</v>
      </c>
      <c r="E383" s="214"/>
      <c r="F383" s="214"/>
      <c r="G383" s="215" t="s">
        <v>3716</v>
      </c>
      <c r="H383" s="214"/>
      <c r="I383" s="214"/>
      <c r="J383" s="214"/>
      <c r="K383" s="214">
        <v>1</v>
      </c>
      <c r="L383" s="214"/>
      <c r="M383" s="216">
        <v>3</v>
      </c>
      <c r="N383" s="216">
        <v>3</v>
      </c>
      <c r="O383" s="214" t="s">
        <v>674</v>
      </c>
      <c r="P383" s="214"/>
      <c r="Q383" s="214"/>
      <c r="R383" s="214" t="s">
        <v>3951</v>
      </c>
      <c r="S383" s="214"/>
      <c r="T383" s="214"/>
      <c r="U383" s="214"/>
      <c r="V383" s="214"/>
      <c r="W383" s="214">
        <f>_xlfn.MINIFS(V:V,C:C,C383,AE:AE,"",AB:AB,"")</f>
        <v>0</v>
      </c>
      <c r="X383" s="214" t="e">
        <f ca="1">SUMIFS(T:T,C:C,C383,AE:AE,"")/SUMIFS(L:L,C:C,C383,AE:AE,"",AB:AB,"")</f>
        <v>#DIV/0!</v>
      </c>
      <c r="Y383" s="214"/>
      <c r="Z383" s="214"/>
      <c r="AA383" s="214"/>
      <c r="AB383" s="216"/>
      <c r="AC383" s="216">
        <v>2.3170000000000002</v>
      </c>
      <c r="AD383" s="235" t="s">
        <v>3428</v>
      </c>
      <c r="AE383" s="214" t="s">
        <v>675</v>
      </c>
      <c r="AF383" s="214" t="s">
        <v>676</v>
      </c>
      <c r="AG383" s="214"/>
      <c r="AH383" s="214"/>
      <c r="AI383" s="214"/>
      <c r="AJ383" s="214" t="s">
        <v>677</v>
      </c>
      <c r="AK383" s="214"/>
      <c r="AL383" s="214"/>
      <c r="AM383" s="214"/>
      <c r="AN383" s="214"/>
      <c r="AO383" s="214"/>
      <c r="AP383" s="214"/>
      <c r="AQ383" s="214"/>
      <c r="AR383" s="214"/>
      <c r="AS383" s="214"/>
      <c r="AT383" s="214"/>
      <c r="AU383" s="214"/>
      <c r="AV383" s="214"/>
      <c r="AW383" s="214"/>
      <c r="AX383" s="214"/>
      <c r="AY383" s="214"/>
      <c r="AZ383" s="214"/>
      <c r="BA383" s="214"/>
      <c r="BB383" s="214" t="s">
        <v>692</v>
      </c>
      <c r="BC383" s="214"/>
      <c r="BD383" s="214"/>
      <c r="BE383" s="214"/>
      <c r="BF383" s="214"/>
      <c r="BG383" s="214"/>
      <c r="BH383" s="214"/>
      <c r="BI383" s="214"/>
      <c r="BJ383" s="214"/>
      <c r="BK383" s="214"/>
      <c r="BL383" s="214"/>
      <c r="BM383" s="214"/>
      <c r="BN383" s="214"/>
      <c r="BO383" s="214"/>
      <c r="BP383" s="214"/>
      <c r="BQ383" s="214"/>
      <c r="BR383" s="214"/>
      <c r="BS383" s="214"/>
      <c r="BT383" s="214"/>
      <c r="BU383" s="214"/>
      <c r="BV383" s="214"/>
      <c r="BW383" s="214"/>
      <c r="BX383" s="214"/>
      <c r="BY383" s="214"/>
      <c r="BZ383" s="214"/>
      <c r="CA383" s="214"/>
      <c r="CB383" s="214"/>
      <c r="CC383" s="214"/>
      <c r="CD383" s="214"/>
      <c r="CE383" s="214"/>
      <c r="CF383" s="214"/>
      <c r="CG383" s="214"/>
      <c r="CH383" s="214"/>
      <c r="CI383" s="214"/>
      <c r="CJ383" s="214"/>
    </row>
    <row r="384" spans="1:88" ht="13.5" customHeight="1">
      <c r="A384" s="217">
        <v>386</v>
      </c>
      <c r="B384" s="217" t="s">
        <v>3714</v>
      </c>
      <c r="C384" s="217" t="s">
        <v>3715</v>
      </c>
      <c r="D384" s="218" t="s">
        <v>2413</v>
      </c>
      <c r="E384" s="217" t="s">
        <v>3717</v>
      </c>
      <c r="F384" s="217" t="s">
        <v>2998</v>
      </c>
      <c r="G384" s="218" t="s">
        <v>2440</v>
      </c>
      <c r="H384" s="220">
        <v>1022</v>
      </c>
      <c r="I384" s="217" t="s">
        <v>2001</v>
      </c>
      <c r="J384" s="217">
        <v>1</v>
      </c>
      <c r="K384" s="217"/>
      <c r="L384" s="217">
        <v>1</v>
      </c>
      <c r="M384" s="220">
        <v>3</v>
      </c>
      <c r="N384" s="220">
        <v>3</v>
      </c>
      <c r="O384" s="217" t="s">
        <v>674</v>
      </c>
      <c r="P384" s="217" t="s">
        <v>11</v>
      </c>
      <c r="Q384" s="217" t="s">
        <v>786</v>
      </c>
      <c r="R384" s="217"/>
      <c r="S384" s="217"/>
      <c r="T384" s="217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7">
        <f ca="1">+L384-T384</f>
        <v>1</v>
      </c>
      <c r="V384" s="217">
        <f ca="1">ROUNDDOWN(T384/J384,0)</f>
        <v>0</v>
      </c>
      <c r="W384" s="217"/>
      <c r="X384" s="217"/>
      <c r="Y384" s="217"/>
      <c r="Z384" s="217"/>
      <c r="AA384" s="217"/>
      <c r="AB384" s="221" t="s">
        <v>602</v>
      </c>
      <c r="AC384" s="220">
        <v>2.3170000000000002</v>
      </c>
      <c r="AD384" s="217"/>
      <c r="AE384" s="220"/>
      <c r="AF384" s="220"/>
      <c r="AG384" s="249"/>
      <c r="AH384" s="249"/>
      <c r="AI384" s="249"/>
      <c r="AJ384" s="224" t="s">
        <v>677</v>
      </c>
      <c r="AK384" s="228"/>
      <c r="AL384" s="250"/>
      <c r="AM384" s="226"/>
      <c r="AN384" s="228"/>
      <c r="AO384" s="226"/>
      <c r="AP384" s="226"/>
      <c r="AQ384" s="226"/>
      <c r="AR384" s="228"/>
      <c r="AS384" s="226"/>
      <c r="AT384" s="226"/>
      <c r="AU384" s="217">
        <v>0</v>
      </c>
      <c r="AV384" s="217">
        <v>1</v>
      </c>
      <c r="AW384" s="217">
        <v>0</v>
      </c>
      <c r="AX384" s="217">
        <v>0</v>
      </c>
      <c r="AY384" s="217">
        <v>0</v>
      </c>
      <c r="AZ384" s="217">
        <v>0</v>
      </c>
      <c r="BA384" s="217">
        <v>0</v>
      </c>
      <c r="BB384" s="217" t="s">
        <v>692</v>
      </c>
      <c r="BC384" s="217"/>
      <c r="BD384" s="217"/>
      <c r="BE384" s="212" t="s">
        <v>2980</v>
      </c>
      <c r="BF384" s="217">
        <v>1</v>
      </c>
      <c r="BG384" s="230">
        <v>46240</v>
      </c>
      <c r="BH384" s="212">
        <f>+L384-BF384</f>
        <v>0</v>
      </c>
      <c r="BI384" s="212" t="s">
        <v>2414</v>
      </c>
      <c r="BJ384" s="217">
        <v>1</v>
      </c>
      <c r="BK384" s="231">
        <v>46240</v>
      </c>
      <c r="BL384" s="226"/>
      <c r="BM384" s="226"/>
      <c r="BN384" s="227"/>
      <c r="BO384" s="226"/>
      <c r="BP384" s="226"/>
      <c r="BQ384" s="226"/>
      <c r="BR384" s="226"/>
      <c r="BS384" s="226"/>
      <c r="BT384" s="227"/>
      <c r="BU384" s="226"/>
      <c r="BV384" s="226"/>
      <c r="BW384" s="226"/>
      <c r="BX384" s="226"/>
      <c r="BY384" s="226"/>
      <c r="BZ384" s="227"/>
      <c r="CA384" s="226"/>
      <c r="CB384" s="226"/>
      <c r="CC384" s="226"/>
      <c r="CD384" s="226"/>
      <c r="CE384" s="226"/>
      <c r="CF384" s="227"/>
      <c r="CG384" s="226"/>
      <c r="CH384" s="226"/>
      <c r="CI384" s="226"/>
      <c r="CJ384" s="212">
        <f>+L384-BJ384</f>
        <v>0</v>
      </c>
    </row>
    <row r="385" spans="1:88" ht="13.5" customHeight="1">
      <c r="A385" s="214">
        <v>387</v>
      </c>
      <c r="B385" s="214" t="s">
        <v>3718</v>
      </c>
      <c r="C385" s="214" t="s">
        <v>3719</v>
      </c>
      <c r="D385" s="215" t="s">
        <v>2000</v>
      </c>
      <c r="E385" s="214"/>
      <c r="F385" s="214"/>
      <c r="G385" s="215" t="s">
        <v>3720</v>
      </c>
      <c r="H385" s="214"/>
      <c r="I385" s="214"/>
      <c r="J385" s="214"/>
      <c r="K385" s="214">
        <v>1</v>
      </c>
      <c r="L385" s="214"/>
      <c r="M385" s="216">
        <v>2.8</v>
      </c>
      <c r="N385" s="216">
        <v>2.8</v>
      </c>
      <c r="O385" s="214" t="s">
        <v>674</v>
      </c>
      <c r="P385" s="214"/>
      <c r="Q385" s="214"/>
      <c r="R385" s="214" t="s">
        <v>3951</v>
      </c>
      <c r="S385" s="214"/>
      <c r="T385" s="214"/>
      <c r="U385" s="214"/>
      <c r="V385" s="214"/>
      <c r="W385" s="214">
        <f ca="1">_xlfn.MINIFS(V:V,C:C,C385,AE:AE,"",AB:AB,"")</f>
        <v>0</v>
      </c>
      <c r="X385" s="214">
        <f ca="1">SUMIFS(T:T,C:C,C385,AE:AE,"")/SUMIFS(L:L,C:C,C385,AE:AE,"",AB:AB,"")</f>
        <v>0</v>
      </c>
      <c r="Y385" s="214"/>
      <c r="Z385" s="214"/>
      <c r="AA385" s="214"/>
      <c r="AB385" s="216"/>
      <c r="AC385" s="216">
        <v>2.09</v>
      </c>
      <c r="AD385" s="214"/>
      <c r="AE385" s="214" t="s">
        <v>675</v>
      </c>
      <c r="AF385" s="214" t="s">
        <v>676</v>
      </c>
      <c r="AG385" s="214"/>
      <c r="AH385" s="214"/>
      <c r="AI385" s="214"/>
      <c r="AJ385" s="214" t="s">
        <v>677</v>
      </c>
      <c r="AK385" s="214"/>
      <c r="AL385" s="229" t="s">
        <v>698</v>
      </c>
      <c r="AM385" s="214"/>
      <c r="AN385" s="214"/>
      <c r="AO385" s="214"/>
      <c r="AP385" s="214"/>
      <c r="AQ385" s="214"/>
      <c r="AR385" s="214"/>
      <c r="AS385" s="214"/>
      <c r="AT385" s="214"/>
      <c r="AU385" s="214"/>
      <c r="AV385" s="214"/>
      <c r="AW385" s="214"/>
      <c r="AX385" s="214"/>
      <c r="AY385" s="214"/>
      <c r="AZ385" s="214"/>
      <c r="BA385" s="214"/>
      <c r="BB385" s="214" t="s">
        <v>692</v>
      </c>
      <c r="BC385" s="214"/>
      <c r="BD385" s="214"/>
      <c r="BE385" s="214"/>
      <c r="BF385" s="214"/>
      <c r="BG385" s="214"/>
      <c r="BH385" s="214"/>
      <c r="BI385" s="214"/>
      <c r="BJ385" s="214"/>
      <c r="BK385" s="214"/>
      <c r="BL385" s="214"/>
      <c r="BM385" s="214"/>
      <c r="BN385" s="214"/>
      <c r="BO385" s="214"/>
      <c r="BP385" s="214"/>
      <c r="BQ385" s="214"/>
      <c r="BR385" s="214"/>
      <c r="BS385" s="214"/>
      <c r="BT385" s="214"/>
      <c r="BU385" s="214"/>
      <c r="BV385" s="214"/>
      <c r="BW385" s="214"/>
      <c r="BX385" s="214"/>
      <c r="BY385" s="214"/>
      <c r="BZ385" s="214"/>
      <c r="CA385" s="214"/>
      <c r="CB385" s="214"/>
      <c r="CC385" s="214"/>
      <c r="CD385" s="214"/>
      <c r="CE385" s="214"/>
      <c r="CF385" s="214"/>
      <c r="CG385" s="214"/>
      <c r="CH385" s="214"/>
      <c r="CI385" s="214"/>
      <c r="CJ385" s="214"/>
    </row>
    <row r="386" spans="1:88" ht="13.5" customHeight="1">
      <c r="A386" s="217">
        <v>389</v>
      </c>
      <c r="B386" s="217" t="s">
        <v>3718</v>
      </c>
      <c r="C386" s="235" t="s">
        <v>3719</v>
      </c>
      <c r="D386" s="236" t="s">
        <v>2413</v>
      </c>
      <c r="E386" s="235" t="s">
        <v>3721</v>
      </c>
      <c r="F386" s="235" t="s">
        <v>2999</v>
      </c>
      <c r="G386" s="236" t="s">
        <v>2438</v>
      </c>
      <c r="H386" s="163">
        <v>1022</v>
      </c>
      <c r="I386" s="235" t="s">
        <v>2001</v>
      </c>
      <c r="J386" s="235">
        <v>1</v>
      </c>
      <c r="K386" s="235"/>
      <c r="L386" s="235">
        <v>1</v>
      </c>
      <c r="M386" s="163">
        <v>2.6</v>
      </c>
      <c r="N386" s="163">
        <v>2.6</v>
      </c>
      <c r="O386" s="217" t="s">
        <v>674</v>
      </c>
      <c r="P386" s="217" t="s">
        <v>11</v>
      </c>
      <c r="Q386" s="217" t="s">
        <v>786</v>
      </c>
      <c r="R386" s="217"/>
      <c r="S386" s="217"/>
      <c r="T386" s="217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7">
        <f ca="1">+L386-T386</f>
        <v>1</v>
      </c>
      <c r="V386" s="217">
        <f ca="1">ROUNDDOWN(T386/J386,0)</f>
        <v>0</v>
      </c>
      <c r="W386" s="217"/>
      <c r="X386" s="217"/>
      <c r="Y386" s="217"/>
      <c r="Z386" s="217"/>
      <c r="AA386" s="235"/>
      <c r="AB386" s="221"/>
      <c r="AC386" s="163">
        <v>2.032</v>
      </c>
      <c r="AD386" s="217"/>
      <c r="AE386" s="220"/>
      <c r="AF386" s="220"/>
      <c r="AG386" s="249"/>
      <c r="AH386" s="249"/>
      <c r="AI386" s="249"/>
      <c r="AJ386" s="224"/>
      <c r="AK386" s="228"/>
      <c r="AL386" s="124" t="s">
        <v>880</v>
      </c>
      <c r="AM386" s="226"/>
      <c r="AN386" s="228"/>
      <c r="AO386" s="226"/>
      <c r="AP386" s="226"/>
      <c r="AQ386" s="226"/>
      <c r="AR386" s="228"/>
      <c r="AS386" s="226"/>
      <c r="AT386" s="226"/>
      <c r="AU386" s="235">
        <v>0</v>
      </c>
      <c r="AV386" s="235">
        <v>1</v>
      </c>
      <c r="AW386" s="235">
        <v>0</v>
      </c>
      <c r="AX386" s="235">
        <v>0</v>
      </c>
      <c r="AY386" s="235">
        <v>0</v>
      </c>
      <c r="AZ386" s="235">
        <v>0</v>
      </c>
      <c r="BA386" s="235">
        <v>0</v>
      </c>
      <c r="BB386" s="235" t="s">
        <v>692</v>
      </c>
      <c r="BC386" s="217"/>
      <c r="BD386" s="217"/>
      <c r="BE386" s="212" t="s">
        <v>2980</v>
      </c>
      <c r="BF386" s="252">
        <v>1</v>
      </c>
      <c r="BG386" s="230">
        <v>46240</v>
      </c>
      <c r="BH386" s="212">
        <f>+L386-BF386</f>
        <v>0</v>
      </c>
      <c r="BI386" s="212" t="s">
        <v>2414</v>
      </c>
      <c r="BJ386" s="252">
        <v>1</v>
      </c>
      <c r="BK386" s="231">
        <v>46240</v>
      </c>
      <c r="BL386" s="226"/>
      <c r="BM386" s="226"/>
      <c r="BN386" s="227"/>
      <c r="BO386" s="226"/>
      <c r="BP386" s="226"/>
      <c r="BQ386" s="226"/>
      <c r="BR386" s="226"/>
      <c r="BS386" s="226"/>
      <c r="BT386" s="227"/>
      <c r="BU386" s="226"/>
      <c r="BV386" s="226"/>
      <c r="BW386" s="226"/>
      <c r="BX386" s="226"/>
      <c r="BY386" s="226"/>
      <c r="BZ386" s="227"/>
      <c r="CA386" s="226"/>
      <c r="CB386" s="226"/>
      <c r="CC386" s="226"/>
      <c r="CD386" s="226"/>
      <c r="CE386" s="226"/>
      <c r="CF386" s="227"/>
      <c r="CG386" s="226"/>
      <c r="CH386" s="226"/>
      <c r="CI386" s="226"/>
      <c r="CJ386" s="212">
        <f>+L386-BJ386</f>
        <v>0</v>
      </c>
    </row>
    <row r="387" spans="1:88" ht="13.5" customHeight="1">
      <c r="A387" s="214">
        <v>390</v>
      </c>
      <c r="B387" s="214" t="s">
        <v>3722</v>
      </c>
      <c r="C387" s="214" t="s">
        <v>3723</v>
      </c>
      <c r="D387" s="215" t="s">
        <v>2000</v>
      </c>
      <c r="E387" s="214"/>
      <c r="F387" s="214"/>
      <c r="G387" s="215" t="s">
        <v>3724</v>
      </c>
      <c r="H387" s="214"/>
      <c r="I387" s="214"/>
      <c r="J387" s="214"/>
      <c r="K387" s="214">
        <v>1</v>
      </c>
      <c r="L387" s="214"/>
      <c r="M387" s="216">
        <v>5.7</v>
      </c>
      <c r="N387" s="216">
        <v>5.7</v>
      </c>
      <c r="O387" s="214" t="s">
        <v>674</v>
      </c>
      <c r="P387" s="214"/>
      <c r="Q387" s="214"/>
      <c r="R387" s="214" t="s">
        <v>3951</v>
      </c>
      <c r="S387" s="214"/>
      <c r="T387" s="214"/>
      <c r="U387" s="214"/>
      <c r="V387" s="214"/>
      <c r="W387" s="214">
        <f>_xlfn.MINIFS(V:V,C:C,C387,AE:AE,"",AB:AB,"")</f>
        <v>0</v>
      </c>
      <c r="X387" s="214" t="e">
        <f ca="1">SUMIFS(T:T,C:C,C387,AE:AE,"")/SUMIFS(L:L,C:C,C387,AE:AE,"",AB:AB,"")</f>
        <v>#DIV/0!</v>
      </c>
      <c r="Y387" s="214"/>
      <c r="Z387" s="214"/>
      <c r="AA387" s="214"/>
      <c r="AB387" s="216"/>
      <c r="AC387" s="216">
        <v>4.3760000000000003</v>
      </c>
      <c r="AD387" s="214"/>
      <c r="AE387" s="214" t="s">
        <v>675</v>
      </c>
      <c r="AF387" s="214" t="s">
        <v>676</v>
      </c>
      <c r="AG387" s="214"/>
      <c r="AH387" s="214"/>
      <c r="AI387" s="214"/>
      <c r="AJ387" s="214" t="s">
        <v>677</v>
      </c>
      <c r="AK387" s="214"/>
      <c r="AL387" s="214"/>
      <c r="AM387" s="214"/>
      <c r="AN387" s="214"/>
      <c r="AO387" s="214"/>
      <c r="AP387" s="214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/>
      <c r="BB387" s="214" t="s">
        <v>692</v>
      </c>
      <c r="BC387" s="214"/>
      <c r="BD387" s="214"/>
      <c r="BE387" s="214"/>
      <c r="BF387" s="214"/>
      <c r="BG387" s="214"/>
      <c r="BH387" s="214"/>
      <c r="BI387" s="214"/>
      <c r="BJ387" s="214"/>
      <c r="BK387" s="214"/>
      <c r="BL387" s="214"/>
      <c r="BM387" s="214"/>
      <c r="BN387" s="214"/>
      <c r="BO387" s="214"/>
      <c r="BP387" s="214"/>
      <c r="BQ387" s="214"/>
      <c r="BR387" s="214"/>
      <c r="BS387" s="214"/>
      <c r="BT387" s="214"/>
      <c r="BU387" s="214"/>
      <c r="BV387" s="214"/>
      <c r="BW387" s="214"/>
      <c r="BX387" s="214"/>
      <c r="BY387" s="214"/>
      <c r="BZ387" s="214"/>
      <c r="CA387" s="214"/>
      <c r="CB387" s="214"/>
      <c r="CC387" s="214"/>
      <c r="CD387" s="214"/>
      <c r="CE387" s="214"/>
      <c r="CF387" s="214"/>
      <c r="CG387" s="214"/>
      <c r="CH387" s="214"/>
      <c r="CI387" s="214"/>
      <c r="CJ387" s="214"/>
    </row>
    <row r="388" spans="1:88" ht="13.5" customHeight="1">
      <c r="A388" s="217">
        <v>391</v>
      </c>
      <c r="B388" s="217" t="s">
        <v>3722</v>
      </c>
      <c r="C388" s="217" t="s">
        <v>3723</v>
      </c>
      <c r="D388" s="218" t="s">
        <v>2413</v>
      </c>
      <c r="E388" s="217" t="s">
        <v>3725</v>
      </c>
      <c r="F388" s="217" t="s">
        <v>3000</v>
      </c>
      <c r="G388" s="218" t="s">
        <v>2426</v>
      </c>
      <c r="H388" s="220">
        <v>896</v>
      </c>
      <c r="I388" s="217" t="s">
        <v>2001</v>
      </c>
      <c r="J388" s="217">
        <v>1</v>
      </c>
      <c r="K388" s="217"/>
      <c r="L388" s="217">
        <v>1</v>
      </c>
      <c r="M388" s="220">
        <v>5.7</v>
      </c>
      <c r="N388" s="220">
        <v>5.7</v>
      </c>
      <c r="O388" s="217" t="s">
        <v>674</v>
      </c>
      <c r="P388" s="217" t="s">
        <v>11</v>
      </c>
      <c r="Q388" s="217" t="s">
        <v>786</v>
      </c>
      <c r="R388" s="217"/>
      <c r="S388" s="217"/>
      <c r="T388" s="217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7">
        <f ca="1">+L388-T388</f>
        <v>1</v>
      </c>
      <c r="V388" s="217">
        <f ca="1">ROUNDDOWN(T388/J388,0)</f>
        <v>0</v>
      </c>
      <c r="W388" s="217"/>
      <c r="X388" s="217"/>
      <c r="Y388" s="217"/>
      <c r="Z388" s="217"/>
      <c r="AA388" s="217"/>
      <c r="AB388" s="221" t="s">
        <v>602</v>
      </c>
      <c r="AC388" s="220">
        <v>4.3760000000000003</v>
      </c>
      <c r="AD388" s="217"/>
      <c r="AE388" s="220"/>
      <c r="AF388" s="220"/>
      <c r="AG388" s="249"/>
      <c r="AH388" s="249"/>
      <c r="AI388" s="249"/>
      <c r="AJ388" s="224" t="s">
        <v>677</v>
      </c>
      <c r="AK388" s="228"/>
      <c r="AL388" s="250"/>
      <c r="AM388" s="226"/>
      <c r="AN388" s="228"/>
      <c r="AO388" s="226"/>
      <c r="AP388" s="226"/>
      <c r="AQ388" s="226"/>
      <c r="AR388" s="228"/>
      <c r="AS388" s="226"/>
      <c r="AT388" s="226"/>
      <c r="AU388" s="217">
        <v>0</v>
      </c>
      <c r="AV388" s="217">
        <v>1</v>
      </c>
      <c r="AW388" s="217">
        <v>0</v>
      </c>
      <c r="AX388" s="217">
        <v>0</v>
      </c>
      <c r="AY388" s="217">
        <v>0</v>
      </c>
      <c r="AZ388" s="217">
        <v>0</v>
      </c>
      <c r="BA388" s="217">
        <v>0</v>
      </c>
      <c r="BB388" s="217" t="s">
        <v>692</v>
      </c>
      <c r="BC388" s="217"/>
      <c r="BD388" s="217"/>
      <c r="BE388" s="212" t="s">
        <v>2980</v>
      </c>
      <c r="BF388" s="217">
        <v>1</v>
      </c>
      <c r="BG388" s="230">
        <v>46240</v>
      </c>
      <c r="BH388" s="212">
        <f>+L388-BF388</f>
        <v>0</v>
      </c>
      <c r="BI388" s="212" t="s">
        <v>2414</v>
      </c>
      <c r="BJ388" s="217">
        <v>1</v>
      </c>
      <c r="BK388" s="231">
        <v>46240</v>
      </c>
      <c r="BL388" s="226"/>
      <c r="BM388" s="226"/>
      <c r="BN388" s="227"/>
      <c r="BO388" s="226"/>
      <c r="BP388" s="226"/>
      <c r="BQ388" s="226"/>
      <c r="BR388" s="226"/>
      <c r="BS388" s="226"/>
      <c r="BT388" s="227"/>
      <c r="BU388" s="226"/>
      <c r="BV388" s="226"/>
      <c r="BW388" s="226"/>
      <c r="BX388" s="226"/>
      <c r="BY388" s="226"/>
      <c r="BZ388" s="227"/>
      <c r="CA388" s="226"/>
      <c r="CB388" s="226"/>
      <c r="CC388" s="226"/>
      <c r="CD388" s="226"/>
      <c r="CE388" s="226"/>
      <c r="CF388" s="227"/>
      <c r="CG388" s="226"/>
      <c r="CH388" s="226"/>
      <c r="CI388" s="226"/>
      <c r="CJ388" s="212">
        <f>+L388-BJ388</f>
        <v>0</v>
      </c>
    </row>
    <row r="389" spans="1:88" ht="13.5" customHeight="1">
      <c r="A389" s="214">
        <v>392</v>
      </c>
      <c r="B389" s="214" t="s">
        <v>3726</v>
      </c>
      <c r="C389" s="214" t="s">
        <v>3727</v>
      </c>
      <c r="D389" s="215" t="s">
        <v>2000</v>
      </c>
      <c r="E389" s="214"/>
      <c r="F389" s="214"/>
      <c r="G389" s="215" t="s">
        <v>3728</v>
      </c>
      <c r="H389" s="214"/>
      <c r="I389" s="214"/>
      <c r="J389" s="214"/>
      <c r="K389" s="214">
        <v>1</v>
      </c>
      <c r="L389" s="214"/>
      <c r="M389" s="216">
        <v>5.7</v>
      </c>
      <c r="N389" s="216">
        <v>5.7</v>
      </c>
      <c r="O389" s="214" t="s">
        <v>674</v>
      </c>
      <c r="P389" s="214"/>
      <c r="Q389" s="214"/>
      <c r="R389" s="214" t="s">
        <v>3951</v>
      </c>
      <c r="S389" s="214"/>
      <c r="T389" s="214"/>
      <c r="U389" s="214"/>
      <c r="V389" s="214"/>
      <c r="W389" s="214">
        <f ca="1">_xlfn.MINIFS(V:V,C:C,C389,AE:AE,"",AB:AB,"")</f>
        <v>0</v>
      </c>
      <c r="X389" s="214">
        <f ca="1">SUMIFS(T:T,C:C,C389,AE:AE,"")/SUMIFS(L:L,C:C,C389,AE:AE,"",AB:AB,"")</f>
        <v>0</v>
      </c>
      <c r="Y389" s="214"/>
      <c r="Z389" s="214"/>
      <c r="AA389" s="214"/>
      <c r="AB389" s="216"/>
      <c r="AC389" s="216">
        <v>4.2889999999999997</v>
      </c>
      <c r="AD389" s="235" t="s">
        <v>3428</v>
      </c>
      <c r="AE389" s="214" t="s">
        <v>675</v>
      </c>
      <c r="AF389" s="214" t="s">
        <v>676</v>
      </c>
      <c r="AG389" s="214"/>
      <c r="AH389" s="214"/>
      <c r="AI389" s="214"/>
      <c r="AJ389" s="214" t="s">
        <v>677</v>
      </c>
      <c r="AK389" s="214"/>
      <c r="AL389" s="214"/>
      <c r="AM389" s="214"/>
      <c r="AN389" s="214"/>
      <c r="AO389" s="214"/>
      <c r="AP389" s="214"/>
      <c r="AQ389" s="214"/>
      <c r="AR389" s="214"/>
      <c r="AS389" s="214"/>
      <c r="AT389" s="214"/>
      <c r="AU389" s="214"/>
      <c r="AV389" s="214"/>
      <c r="AW389" s="214"/>
      <c r="AX389" s="214"/>
      <c r="AY389" s="214"/>
      <c r="AZ389" s="214"/>
      <c r="BA389" s="214"/>
      <c r="BB389" s="214" t="s">
        <v>692</v>
      </c>
      <c r="BC389" s="214"/>
      <c r="BD389" s="214"/>
      <c r="BE389" s="214"/>
      <c r="BF389" s="214"/>
      <c r="BG389" s="214"/>
      <c r="BH389" s="214"/>
      <c r="BI389" s="214"/>
      <c r="BJ389" s="214"/>
      <c r="BK389" s="214"/>
      <c r="BL389" s="214"/>
      <c r="BM389" s="214"/>
      <c r="BN389" s="214"/>
      <c r="BO389" s="214"/>
      <c r="BP389" s="214"/>
      <c r="BQ389" s="214"/>
      <c r="BR389" s="214"/>
      <c r="BS389" s="214"/>
      <c r="BT389" s="214"/>
      <c r="BU389" s="214"/>
      <c r="BV389" s="214"/>
      <c r="BW389" s="214"/>
      <c r="BX389" s="214"/>
      <c r="BY389" s="214"/>
      <c r="BZ389" s="214"/>
      <c r="CA389" s="214"/>
      <c r="CB389" s="214"/>
      <c r="CC389" s="214"/>
      <c r="CD389" s="214"/>
      <c r="CE389" s="214"/>
      <c r="CF389" s="214"/>
      <c r="CG389" s="214"/>
      <c r="CH389" s="214"/>
      <c r="CI389" s="214"/>
      <c r="CJ389" s="214"/>
    </row>
    <row r="390" spans="1:88" ht="13.5" customHeight="1">
      <c r="A390" s="217">
        <v>393</v>
      </c>
      <c r="B390" s="217" t="s">
        <v>3726</v>
      </c>
      <c r="C390" s="217" t="s">
        <v>3727</v>
      </c>
      <c r="D390" s="218" t="s">
        <v>2413</v>
      </c>
      <c r="E390" s="217" t="s">
        <v>3729</v>
      </c>
      <c r="F390" s="217" t="s">
        <v>3001</v>
      </c>
      <c r="G390" s="218" t="s">
        <v>2446</v>
      </c>
      <c r="H390" s="220">
        <v>896</v>
      </c>
      <c r="I390" s="217" t="s">
        <v>2001</v>
      </c>
      <c r="J390" s="217">
        <v>1</v>
      </c>
      <c r="K390" s="217"/>
      <c r="L390" s="217">
        <v>1</v>
      </c>
      <c r="M390" s="220">
        <v>5.5</v>
      </c>
      <c r="N390" s="220">
        <v>5.5</v>
      </c>
      <c r="O390" s="217" t="s">
        <v>674</v>
      </c>
      <c r="P390" s="217" t="s">
        <v>11</v>
      </c>
      <c r="Q390" s="217" t="s">
        <v>786</v>
      </c>
      <c r="R390" s="217"/>
      <c r="S390" s="217"/>
      <c r="T390" s="217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7">
        <f ca="1">+L390-T390</f>
        <v>1</v>
      </c>
      <c r="V390" s="217">
        <f ca="1">ROUNDDOWN(T390/J390,0)</f>
        <v>0</v>
      </c>
      <c r="W390" s="217"/>
      <c r="X390" s="217"/>
      <c r="Y390" s="217"/>
      <c r="Z390" s="217"/>
      <c r="AA390" s="217"/>
      <c r="AB390" s="221"/>
      <c r="AC390" s="220">
        <v>4.2300000000000004</v>
      </c>
      <c r="AD390" s="235" t="s">
        <v>3428</v>
      </c>
      <c r="AE390" s="220"/>
      <c r="AF390" s="220"/>
      <c r="AG390" s="249"/>
      <c r="AH390" s="249"/>
      <c r="AI390" s="249"/>
      <c r="AJ390" s="224" t="s">
        <v>677</v>
      </c>
      <c r="AK390" s="228"/>
      <c r="AL390" s="250"/>
      <c r="AM390" s="226"/>
      <c r="AN390" s="228"/>
      <c r="AO390" s="226"/>
      <c r="AP390" s="226"/>
      <c r="AQ390" s="226"/>
      <c r="AR390" s="228"/>
      <c r="AS390" s="226"/>
      <c r="AT390" s="226"/>
      <c r="AU390" s="217">
        <v>0</v>
      </c>
      <c r="AV390" s="217">
        <v>1</v>
      </c>
      <c r="AW390" s="217">
        <v>0</v>
      </c>
      <c r="AX390" s="217">
        <v>0</v>
      </c>
      <c r="AY390" s="217">
        <v>0</v>
      </c>
      <c r="AZ390" s="217">
        <v>0</v>
      </c>
      <c r="BA390" s="217">
        <v>0</v>
      </c>
      <c r="BB390" s="217" t="s">
        <v>692</v>
      </c>
      <c r="BC390" s="217"/>
      <c r="BD390" s="217"/>
      <c r="BE390" s="212" t="s">
        <v>2980</v>
      </c>
      <c r="BF390" s="217">
        <v>1</v>
      </c>
      <c r="BG390" s="230">
        <v>46240</v>
      </c>
      <c r="BH390" s="212">
        <f>+L390-BF390</f>
        <v>0</v>
      </c>
      <c r="BI390" s="212" t="s">
        <v>2414</v>
      </c>
      <c r="BJ390" s="217">
        <v>1</v>
      </c>
      <c r="BK390" s="231">
        <v>46240</v>
      </c>
      <c r="BL390" s="226"/>
      <c r="BM390" s="226"/>
      <c r="BN390" s="227"/>
      <c r="BO390" s="226"/>
      <c r="BP390" s="226"/>
      <c r="BQ390" s="226"/>
      <c r="BR390" s="226"/>
      <c r="BS390" s="226"/>
      <c r="BT390" s="227"/>
      <c r="BU390" s="226"/>
      <c r="BV390" s="226"/>
      <c r="BW390" s="226"/>
      <c r="BX390" s="226"/>
      <c r="BY390" s="226"/>
      <c r="BZ390" s="227"/>
      <c r="CA390" s="226"/>
      <c r="CB390" s="226"/>
      <c r="CC390" s="226"/>
      <c r="CD390" s="226"/>
      <c r="CE390" s="226"/>
      <c r="CF390" s="227"/>
      <c r="CG390" s="226"/>
      <c r="CH390" s="226"/>
      <c r="CI390" s="226"/>
      <c r="CJ390" s="212">
        <f>+L390-BJ390</f>
        <v>0</v>
      </c>
    </row>
    <row r="391" spans="1:88" ht="13.5" customHeight="1">
      <c r="A391" s="214">
        <v>395</v>
      </c>
      <c r="B391" s="214" t="s">
        <v>3730</v>
      </c>
      <c r="C391" s="214" t="s">
        <v>3731</v>
      </c>
      <c r="D391" s="215" t="s">
        <v>2000</v>
      </c>
      <c r="E391" s="214"/>
      <c r="F391" s="214"/>
      <c r="G391" s="215" t="s">
        <v>3732</v>
      </c>
      <c r="H391" s="214"/>
      <c r="I391" s="214"/>
      <c r="J391" s="214"/>
      <c r="K391" s="214">
        <v>1</v>
      </c>
      <c r="L391" s="214"/>
      <c r="M391" s="216">
        <v>0.9</v>
      </c>
      <c r="N391" s="216">
        <v>0.9</v>
      </c>
      <c r="O391" s="214" t="s">
        <v>674</v>
      </c>
      <c r="P391" s="214"/>
      <c r="Q391" s="214"/>
      <c r="R391" s="214" t="s">
        <v>3951</v>
      </c>
      <c r="S391" s="214"/>
      <c r="T391" s="214"/>
      <c r="U391" s="214"/>
      <c r="V391" s="214"/>
      <c r="W391" s="214">
        <f>_xlfn.MINIFS(V:V,C:C,C391,AE:AE,"",AB:AB,"")</f>
        <v>0</v>
      </c>
      <c r="X391" s="214" t="e">
        <f ca="1">SUMIFS(T:T,C:C,C391,AE:AE,"")/SUMIFS(L:L,C:C,C391,AE:AE,"",AB:AB,"")</f>
        <v>#DIV/0!</v>
      </c>
      <c r="Y391" s="214"/>
      <c r="Z391" s="214"/>
      <c r="AA391" s="214"/>
      <c r="AB391" s="216"/>
      <c r="AC391" s="216">
        <v>0.68100000000000005</v>
      </c>
      <c r="AD391" s="214"/>
      <c r="AE391" s="214" t="s">
        <v>675</v>
      </c>
      <c r="AF391" s="214" t="s">
        <v>676</v>
      </c>
      <c r="AG391" s="214"/>
      <c r="AH391" s="214"/>
      <c r="AI391" s="214"/>
      <c r="AJ391" s="214" t="s">
        <v>677</v>
      </c>
      <c r="AK391" s="214"/>
      <c r="AL391" s="214"/>
      <c r="AM391" s="214"/>
      <c r="AN391" s="214"/>
      <c r="AO391" s="214"/>
      <c r="AP391" s="214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/>
      <c r="BB391" s="214" t="s">
        <v>692</v>
      </c>
      <c r="BC391" s="214"/>
      <c r="BD391" s="214"/>
      <c r="BE391" s="214"/>
      <c r="BF391" s="214"/>
      <c r="BG391" s="214"/>
      <c r="BH391" s="214"/>
      <c r="BI391" s="214"/>
      <c r="BJ391" s="214"/>
      <c r="BK391" s="214"/>
      <c r="BL391" s="214"/>
      <c r="BM391" s="214"/>
      <c r="BN391" s="214"/>
      <c r="BO391" s="214"/>
      <c r="BP391" s="214"/>
      <c r="BQ391" s="214"/>
      <c r="BR391" s="214"/>
      <c r="BS391" s="214"/>
      <c r="BT391" s="214"/>
      <c r="BU391" s="214"/>
      <c r="BV391" s="214"/>
      <c r="BW391" s="214"/>
      <c r="BX391" s="214"/>
      <c r="BY391" s="214"/>
      <c r="BZ391" s="214"/>
      <c r="CA391" s="214"/>
      <c r="CB391" s="214"/>
      <c r="CC391" s="214"/>
      <c r="CD391" s="214"/>
      <c r="CE391" s="214"/>
      <c r="CF391" s="214"/>
      <c r="CG391" s="214"/>
      <c r="CH391" s="214"/>
      <c r="CI391" s="214"/>
      <c r="CJ391" s="214"/>
    </row>
    <row r="392" spans="1:88" ht="13.5" customHeight="1">
      <c r="A392" s="217">
        <v>396</v>
      </c>
      <c r="B392" s="217" t="s">
        <v>3730</v>
      </c>
      <c r="C392" s="217" t="s">
        <v>3731</v>
      </c>
      <c r="D392" s="218" t="s">
        <v>2413</v>
      </c>
      <c r="E392" s="217" t="s">
        <v>3733</v>
      </c>
      <c r="F392" s="217" t="s">
        <v>3003</v>
      </c>
      <c r="G392" s="218" t="s">
        <v>2449</v>
      </c>
      <c r="H392" s="220">
        <v>896</v>
      </c>
      <c r="I392" s="217" t="s">
        <v>2001</v>
      </c>
      <c r="J392" s="217">
        <v>1</v>
      </c>
      <c r="K392" s="217"/>
      <c r="L392" s="217">
        <v>1</v>
      </c>
      <c r="M392" s="220">
        <v>0.9</v>
      </c>
      <c r="N392" s="220">
        <v>0.9</v>
      </c>
      <c r="O392" s="217" t="s">
        <v>674</v>
      </c>
      <c r="P392" s="217" t="s">
        <v>11</v>
      </c>
      <c r="Q392" s="217" t="s">
        <v>786</v>
      </c>
      <c r="R392" s="217"/>
      <c r="S392" s="217"/>
      <c r="T392" s="217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7">
        <f ca="1">+L392-T392</f>
        <v>1</v>
      </c>
      <c r="V392" s="217">
        <f ca="1">ROUNDDOWN(T392/J392,0)</f>
        <v>0</v>
      </c>
      <c r="W392" s="217"/>
      <c r="X392" s="217"/>
      <c r="Y392" s="217"/>
      <c r="Z392" s="217"/>
      <c r="AA392" s="217"/>
      <c r="AB392" s="221" t="s">
        <v>602</v>
      </c>
      <c r="AC392" s="220">
        <v>0.68100000000000005</v>
      </c>
      <c r="AD392" s="217"/>
      <c r="AE392" s="220"/>
      <c r="AF392" s="220"/>
      <c r="AG392" s="249"/>
      <c r="AH392" s="249"/>
      <c r="AI392" s="249"/>
      <c r="AJ392" s="224" t="s">
        <v>677</v>
      </c>
      <c r="AK392" s="228"/>
      <c r="AL392" s="250"/>
      <c r="AM392" s="226"/>
      <c r="AN392" s="228"/>
      <c r="AO392" s="226"/>
      <c r="AP392" s="226"/>
      <c r="AQ392" s="226"/>
      <c r="AR392" s="228"/>
      <c r="AS392" s="226"/>
      <c r="AT392" s="226"/>
      <c r="AU392" s="217">
        <v>0</v>
      </c>
      <c r="AV392" s="217">
        <v>1</v>
      </c>
      <c r="AW392" s="217">
        <v>0</v>
      </c>
      <c r="AX392" s="217">
        <v>0</v>
      </c>
      <c r="AY392" s="217">
        <v>0</v>
      </c>
      <c r="AZ392" s="217">
        <v>0</v>
      </c>
      <c r="BA392" s="217">
        <v>0</v>
      </c>
      <c r="BB392" s="217" t="s">
        <v>692</v>
      </c>
      <c r="BC392" s="217"/>
      <c r="BD392" s="217"/>
      <c r="BE392" s="212" t="s">
        <v>2980</v>
      </c>
      <c r="BF392" s="217">
        <v>1</v>
      </c>
      <c r="BG392" s="230">
        <v>46240</v>
      </c>
      <c r="BH392" s="212">
        <f>+L392-BF392</f>
        <v>0</v>
      </c>
      <c r="BI392" s="212" t="s">
        <v>2414</v>
      </c>
      <c r="BJ392" s="217">
        <v>1</v>
      </c>
      <c r="BK392" s="231">
        <v>46240</v>
      </c>
      <c r="BL392" s="226"/>
      <c r="BM392" s="226"/>
      <c r="BN392" s="227"/>
      <c r="BO392" s="226"/>
      <c r="BP392" s="226"/>
      <c r="BQ392" s="226"/>
      <c r="BR392" s="226"/>
      <c r="BS392" s="226"/>
      <c r="BT392" s="227"/>
      <c r="BU392" s="226"/>
      <c r="BV392" s="226"/>
      <c r="BW392" s="226"/>
      <c r="BX392" s="226"/>
      <c r="BY392" s="226"/>
      <c r="BZ392" s="227"/>
      <c r="CA392" s="226"/>
      <c r="CB392" s="226"/>
      <c r="CC392" s="226"/>
      <c r="CD392" s="226"/>
      <c r="CE392" s="226"/>
      <c r="CF392" s="227"/>
      <c r="CG392" s="226"/>
      <c r="CH392" s="226"/>
      <c r="CI392" s="226"/>
      <c r="CJ392" s="212">
        <f>+L392-BJ392</f>
        <v>0</v>
      </c>
    </row>
    <row r="393" spans="1:88" ht="13.5" customHeight="1">
      <c r="A393" s="214">
        <v>397</v>
      </c>
      <c r="B393" s="214" t="s">
        <v>3734</v>
      </c>
      <c r="C393" s="214" t="s">
        <v>3735</v>
      </c>
      <c r="D393" s="215" t="s">
        <v>2000</v>
      </c>
      <c r="E393" s="214"/>
      <c r="F393" s="214"/>
      <c r="G393" s="215" t="s">
        <v>3704</v>
      </c>
      <c r="H393" s="214"/>
      <c r="I393" s="214"/>
      <c r="J393" s="214"/>
      <c r="K393" s="214">
        <v>1</v>
      </c>
      <c r="L393" s="214"/>
      <c r="M393" s="216">
        <v>1.9</v>
      </c>
      <c r="N393" s="216">
        <v>1.9</v>
      </c>
      <c r="O393" s="214" t="s">
        <v>674</v>
      </c>
      <c r="P393" s="214"/>
      <c r="Q393" s="214"/>
      <c r="R393" s="214" t="s">
        <v>3951</v>
      </c>
      <c r="S393" s="214"/>
      <c r="T393" s="214"/>
      <c r="U393" s="214"/>
      <c r="V393" s="214"/>
      <c r="W393" s="214">
        <f>_xlfn.MINIFS(V:V,C:C,C393,AE:AE,"",AB:AB,"")</f>
        <v>0</v>
      </c>
      <c r="X393" s="214" t="e">
        <f ca="1">SUMIFS(T:T,C:C,C393,AE:AE,"")/SUMIFS(L:L,C:C,C393,AE:AE,"",AB:AB,"")</f>
        <v>#DIV/0!</v>
      </c>
      <c r="Y393" s="214"/>
      <c r="Z393" s="214"/>
      <c r="AA393" s="214"/>
      <c r="AB393" s="216"/>
      <c r="AC393" s="216">
        <v>1.4810000000000001</v>
      </c>
      <c r="AD393" s="214"/>
      <c r="AE393" s="214" t="s">
        <v>675</v>
      </c>
      <c r="AF393" s="214" t="s">
        <v>676</v>
      </c>
      <c r="AG393" s="214"/>
      <c r="AH393" s="214"/>
      <c r="AI393" s="214"/>
      <c r="AJ393" s="214" t="s">
        <v>677</v>
      </c>
      <c r="AK393" s="214"/>
      <c r="AL393" s="214"/>
      <c r="AM393" s="214"/>
      <c r="AN393" s="214"/>
      <c r="AO393" s="214"/>
      <c r="AP393" s="214"/>
      <c r="AQ393" s="214"/>
      <c r="AR393" s="214"/>
      <c r="AS393" s="214"/>
      <c r="AT393" s="214"/>
      <c r="AU393" s="214"/>
      <c r="AV393" s="214"/>
      <c r="AW393" s="214"/>
      <c r="AX393" s="214"/>
      <c r="AY393" s="214"/>
      <c r="AZ393" s="214"/>
      <c r="BA393" s="214"/>
      <c r="BB393" s="214" t="s">
        <v>692</v>
      </c>
      <c r="BC393" s="214"/>
      <c r="BD393" s="214"/>
      <c r="BE393" s="214"/>
      <c r="BF393" s="214"/>
      <c r="BG393" s="214"/>
      <c r="BH393" s="214"/>
      <c r="BI393" s="214"/>
      <c r="BJ393" s="214"/>
      <c r="BK393" s="214"/>
      <c r="BL393" s="214"/>
      <c r="BM393" s="214"/>
      <c r="BN393" s="214"/>
      <c r="BO393" s="214"/>
      <c r="BP393" s="214"/>
      <c r="BQ393" s="214"/>
      <c r="BR393" s="214"/>
      <c r="BS393" s="214"/>
      <c r="BT393" s="214"/>
      <c r="BU393" s="214"/>
      <c r="BV393" s="214"/>
      <c r="BW393" s="214"/>
      <c r="BX393" s="214"/>
      <c r="BY393" s="214"/>
      <c r="BZ393" s="214"/>
      <c r="CA393" s="214"/>
      <c r="CB393" s="214"/>
      <c r="CC393" s="214"/>
      <c r="CD393" s="214"/>
      <c r="CE393" s="214"/>
      <c r="CF393" s="214"/>
      <c r="CG393" s="214"/>
      <c r="CH393" s="214"/>
      <c r="CI393" s="214"/>
      <c r="CJ393" s="214"/>
    </row>
    <row r="394" spans="1:88" ht="13.5" customHeight="1">
      <c r="A394" s="217">
        <v>398</v>
      </c>
      <c r="B394" s="217" t="s">
        <v>3734</v>
      </c>
      <c r="C394" s="217" t="s">
        <v>3735</v>
      </c>
      <c r="D394" s="218" t="s">
        <v>2413</v>
      </c>
      <c r="E394" s="217" t="s">
        <v>3736</v>
      </c>
      <c r="F394" s="217" t="s">
        <v>3004</v>
      </c>
      <c r="G394" s="218" t="s">
        <v>2438</v>
      </c>
      <c r="H394" s="220">
        <v>707</v>
      </c>
      <c r="I394" s="217" t="s">
        <v>2001</v>
      </c>
      <c r="J394" s="217">
        <v>1</v>
      </c>
      <c r="K394" s="217"/>
      <c r="L394" s="217">
        <v>1</v>
      </c>
      <c r="M394" s="220">
        <v>1.9</v>
      </c>
      <c r="N394" s="220">
        <v>1.9</v>
      </c>
      <c r="O394" s="217" t="s">
        <v>674</v>
      </c>
      <c r="P394" s="217" t="s">
        <v>11</v>
      </c>
      <c r="Q394" s="217" t="s">
        <v>786</v>
      </c>
      <c r="R394" s="217"/>
      <c r="S394" s="217"/>
      <c r="T394" s="217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7">
        <f ca="1">+L394-T394</f>
        <v>1</v>
      </c>
      <c r="V394" s="217">
        <f ca="1">ROUNDDOWN(T394/J394,0)</f>
        <v>0</v>
      </c>
      <c r="W394" s="217"/>
      <c r="X394" s="217"/>
      <c r="Y394" s="217"/>
      <c r="Z394" s="217"/>
      <c r="AA394" s="217"/>
      <c r="AB394" s="221" t="s">
        <v>602</v>
      </c>
      <c r="AC394" s="220">
        <v>1.4810000000000001</v>
      </c>
      <c r="AD394" s="217"/>
      <c r="AE394" s="220"/>
      <c r="AF394" s="220"/>
      <c r="AG394" s="249"/>
      <c r="AH394" s="249"/>
      <c r="AI394" s="249"/>
      <c r="AJ394" s="224" t="s">
        <v>677</v>
      </c>
      <c r="AK394" s="228"/>
      <c r="AL394" s="250"/>
      <c r="AM394" s="226"/>
      <c r="AN394" s="228"/>
      <c r="AO394" s="226"/>
      <c r="AP394" s="226"/>
      <c r="AQ394" s="226"/>
      <c r="AR394" s="228"/>
      <c r="AS394" s="226"/>
      <c r="AT394" s="226"/>
      <c r="AU394" s="217">
        <v>0</v>
      </c>
      <c r="AV394" s="217">
        <v>1</v>
      </c>
      <c r="AW394" s="217">
        <v>0</v>
      </c>
      <c r="AX394" s="217">
        <v>0</v>
      </c>
      <c r="AY394" s="217">
        <v>0</v>
      </c>
      <c r="AZ394" s="217">
        <v>0</v>
      </c>
      <c r="BA394" s="217">
        <v>0</v>
      </c>
      <c r="BB394" s="217" t="s">
        <v>692</v>
      </c>
      <c r="BC394" s="217"/>
      <c r="BD394" s="217"/>
      <c r="BE394" s="212" t="s">
        <v>2980</v>
      </c>
      <c r="BF394" s="217">
        <v>1</v>
      </c>
      <c r="BG394" s="230">
        <v>46240</v>
      </c>
      <c r="BH394" s="212">
        <f>+L394-BF394</f>
        <v>0</v>
      </c>
      <c r="BI394" s="212" t="s">
        <v>2414</v>
      </c>
      <c r="BJ394" s="217">
        <v>1</v>
      </c>
      <c r="BK394" s="231">
        <v>46240</v>
      </c>
      <c r="BL394" s="226"/>
      <c r="BM394" s="226"/>
      <c r="BN394" s="227"/>
      <c r="BO394" s="226"/>
      <c r="BP394" s="226"/>
      <c r="BQ394" s="226"/>
      <c r="BR394" s="226"/>
      <c r="BS394" s="226"/>
      <c r="BT394" s="227"/>
      <c r="BU394" s="226"/>
      <c r="BV394" s="226"/>
      <c r="BW394" s="226"/>
      <c r="BX394" s="226"/>
      <c r="BY394" s="226"/>
      <c r="BZ394" s="227"/>
      <c r="CA394" s="226"/>
      <c r="CB394" s="226"/>
      <c r="CC394" s="226"/>
      <c r="CD394" s="226"/>
      <c r="CE394" s="226"/>
      <c r="CF394" s="227"/>
      <c r="CG394" s="226"/>
      <c r="CH394" s="226"/>
      <c r="CI394" s="226"/>
      <c r="CJ394" s="212">
        <f>+L394-BJ394</f>
        <v>0</v>
      </c>
    </row>
    <row r="395" spans="1:88" ht="13.5" customHeight="1">
      <c r="A395" s="214">
        <v>399</v>
      </c>
      <c r="B395" s="214" t="s">
        <v>3737</v>
      </c>
      <c r="C395" s="214" t="s">
        <v>3738</v>
      </c>
      <c r="D395" s="215" t="s">
        <v>2000</v>
      </c>
      <c r="E395" s="214"/>
      <c r="F395" s="214"/>
      <c r="G395" s="215" t="s">
        <v>3708</v>
      </c>
      <c r="H395" s="214"/>
      <c r="I395" s="214"/>
      <c r="J395" s="214"/>
      <c r="K395" s="214">
        <v>1</v>
      </c>
      <c r="L395" s="214"/>
      <c r="M395" s="216">
        <v>2.1</v>
      </c>
      <c r="N395" s="216">
        <v>2.1</v>
      </c>
      <c r="O395" s="214" t="s">
        <v>674</v>
      </c>
      <c r="P395" s="214"/>
      <c r="Q395" s="214"/>
      <c r="R395" s="214" t="s">
        <v>3951</v>
      </c>
      <c r="S395" s="214"/>
      <c r="T395" s="214"/>
      <c r="U395" s="214"/>
      <c r="V395" s="214"/>
      <c r="W395" s="214">
        <f>_xlfn.MINIFS(V:V,C:C,C395,AE:AE,"",AB:AB,"")</f>
        <v>0</v>
      </c>
      <c r="X395" s="214" t="e">
        <f ca="1">SUMIFS(T:T,C:C,C395,AE:AE,"")/SUMIFS(L:L,C:C,C395,AE:AE,"",AB:AB,"")</f>
        <v>#DIV/0!</v>
      </c>
      <c r="Y395" s="214"/>
      <c r="Z395" s="214"/>
      <c r="AA395" s="214"/>
      <c r="AB395" s="216"/>
      <c r="AC395" s="216">
        <v>1.601</v>
      </c>
      <c r="AD395" s="235" t="s">
        <v>3428</v>
      </c>
      <c r="AE395" s="214" t="s">
        <v>675</v>
      </c>
      <c r="AF395" s="214" t="s">
        <v>676</v>
      </c>
      <c r="AG395" s="214"/>
      <c r="AH395" s="214"/>
      <c r="AI395" s="214"/>
      <c r="AJ395" s="214" t="s">
        <v>677</v>
      </c>
      <c r="AK395" s="214"/>
      <c r="AL395" s="214"/>
      <c r="AM395" s="214"/>
      <c r="AN395" s="214"/>
      <c r="AO395" s="214"/>
      <c r="AP395" s="214"/>
      <c r="AQ395" s="214"/>
      <c r="AR395" s="214"/>
      <c r="AS395" s="214"/>
      <c r="AT395" s="214"/>
      <c r="AU395" s="214"/>
      <c r="AV395" s="214"/>
      <c r="AW395" s="214"/>
      <c r="AX395" s="214"/>
      <c r="AY395" s="214"/>
      <c r="AZ395" s="214"/>
      <c r="BA395" s="214"/>
      <c r="BB395" s="214" t="s">
        <v>692</v>
      </c>
      <c r="BC395" s="214"/>
      <c r="BD395" s="214"/>
      <c r="BE395" s="214"/>
      <c r="BF395" s="214"/>
      <c r="BG395" s="214"/>
      <c r="BH395" s="214"/>
      <c r="BI395" s="214"/>
      <c r="BJ395" s="214"/>
      <c r="BK395" s="214"/>
      <c r="BL395" s="214"/>
      <c r="BM395" s="214"/>
      <c r="BN395" s="214"/>
      <c r="BO395" s="214"/>
      <c r="BP395" s="214"/>
      <c r="BQ395" s="214"/>
      <c r="BR395" s="214"/>
      <c r="BS395" s="214"/>
      <c r="BT395" s="214"/>
      <c r="BU395" s="214"/>
      <c r="BV395" s="214"/>
      <c r="BW395" s="214"/>
      <c r="BX395" s="214"/>
      <c r="BY395" s="214"/>
      <c r="BZ395" s="214"/>
      <c r="CA395" s="214"/>
      <c r="CB395" s="214"/>
      <c r="CC395" s="214"/>
      <c r="CD395" s="214"/>
      <c r="CE395" s="214"/>
      <c r="CF395" s="214"/>
      <c r="CG395" s="214"/>
      <c r="CH395" s="214"/>
      <c r="CI395" s="214"/>
      <c r="CJ395" s="214"/>
    </row>
    <row r="396" spans="1:88" ht="13.5" customHeight="1">
      <c r="A396" s="217">
        <v>400</v>
      </c>
      <c r="B396" s="217" t="s">
        <v>3737</v>
      </c>
      <c r="C396" s="217" t="s">
        <v>3738</v>
      </c>
      <c r="D396" s="218" t="s">
        <v>2413</v>
      </c>
      <c r="E396" s="217" t="s">
        <v>3739</v>
      </c>
      <c r="F396" s="217" t="s">
        <v>3005</v>
      </c>
      <c r="G396" s="218" t="s">
        <v>2440</v>
      </c>
      <c r="H396" s="220">
        <v>707</v>
      </c>
      <c r="I396" s="217" t="s">
        <v>2001</v>
      </c>
      <c r="J396" s="217">
        <v>1</v>
      </c>
      <c r="K396" s="217"/>
      <c r="L396" s="217">
        <v>1</v>
      </c>
      <c r="M396" s="220">
        <v>2.1</v>
      </c>
      <c r="N396" s="220">
        <v>2.1</v>
      </c>
      <c r="O396" s="217" t="s">
        <v>674</v>
      </c>
      <c r="P396" s="217" t="s">
        <v>11</v>
      </c>
      <c r="Q396" s="217" t="s">
        <v>786</v>
      </c>
      <c r="R396" s="217"/>
      <c r="S396" s="217"/>
      <c r="T396" s="217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7">
        <f ca="1">+L396-T396</f>
        <v>1</v>
      </c>
      <c r="V396" s="217">
        <f ca="1">ROUNDDOWN(T396/J396,0)</f>
        <v>0</v>
      </c>
      <c r="W396" s="217"/>
      <c r="X396" s="217"/>
      <c r="Y396" s="217"/>
      <c r="Z396" s="217"/>
      <c r="AA396" s="217"/>
      <c r="AB396" s="221" t="s">
        <v>602</v>
      </c>
      <c r="AC396" s="220">
        <v>1.601</v>
      </c>
      <c r="AD396" s="217"/>
      <c r="AE396" s="220"/>
      <c r="AF396" s="220"/>
      <c r="AG396" s="249"/>
      <c r="AH396" s="249"/>
      <c r="AI396" s="249"/>
      <c r="AJ396" s="224" t="s">
        <v>677</v>
      </c>
      <c r="AK396" s="228"/>
      <c r="AL396" s="250"/>
      <c r="AM396" s="226"/>
      <c r="AN396" s="228"/>
      <c r="AO396" s="226"/>
      <c r="AP396" s="226"/>
      <c r="AQ396" s="226"/>
      <c r="AR396" s="228"/>
      <c r="AS396" s="226"/>
      <c r="AT396" s="226"/>
      <c r="AU396" s="217">
        <v>0</v>
      </c>
      <c r="AV396" s="217">
        <v>1</v>
      </c>
      <c r="AW396" s="217">
        <v>0</v>
      </c>
      <c r="AX396" s="217">
        <v>0</v>
      </c>
      <c r="AY396" s="217">
        <v>0</v>
      </c>
      <c r="AZ396" s="217">
        <v>0</v>
      </c>
      <c r="BA396" s="217">
        <v>0</v>
      </c>
      <c r="BB396" s="217" t="s">
        <v>692</v>
      </c>
      <c r="BC396" s="217"/>
      <c r="BD396" s="217"/>
      <c r="BE396" s="212" t="s">
        <v>2980</v>
      </c>
      <c r="BF396" s="217">
        <v>1</v>
      </c>
      <c r="BG396" s="230">
        <v>46240</v>
      </c>
      <c r="BH396" s="212">
        <f>+L396-BF396</f>
        <v>0</v>
      </c>
      <c r="BI396" s="212" t="s">
        <v>2414</v>
      </c>
      <c r="BJ396" s="217">
        <v>1</v>
      </c>
      <c r="BK396" s="231">
        <v>46240</v>
      </c>
      <c r="BL396" s="226"/>
      <c r="BM396" s="226"/>
      <c r="BN396" s="227"/>
      <c r="BO396" s="226"/>
      <c r="BP396" s="226"/>
      <c r="BQ396" s="226"/>
      <c r="BR396" s="226"/>
      <c r="BS396" s="226"/>
      <c r="BT396" s="227"/>
      <c r="BU396" s="226"/>
      <c r="BV396" s="226"/>
      <c r="BW396" s="226"/>
      <c r="BX396" s="226"/>
      <c r="BY396" s="226"/>
      <c r="BZ396" s="227"/>
      <c r="CA396" s="226"/>
      <c r="CB396" s="226"/>
      <c r="CC396" s="226"/>
      <c r="CD396" s="226"/>
      <c r="CE396" s="226"/>
      <c r="CF396" s="227"/>
      <c r="CG396" s="226"/>
      <c r="CH396" s="226"/>
      <c r="CI396" s="226"/>
      <c r="CJ396" s="212">
        <f>+L396-BJ396</f>
        <v>0</v>
      </c>
    </row>
    <row r="397" spans="1:88" ht="13.5" customHeight="1">
      <c r="A397" s="214">
        <v>401</v>
      </c>
      <c r="B397" s="214" t="s">
        <v>3740</v>
      </c>
      <c r="C397" s="214" t="s">
        <v>3741</v>
      </c>
      <c r="D397" s="215" t="s">
        <v>2000</v>
      </c>
      <c r="E397" s="214"/>
      <c r="F397" s="214"/>
      <c r="G397" s="215" t="s">
        <v>3633</v>
      </c>
      <c r="H397" s="214"/>
      <c r="I397" s="214"/>
      <c r="J397" s="214"/>
      <c r="K397" s="214">
        <v>1</v>
      </c>
      <c r="L397" s="214"/>
      <c r="M397" s="216">
        <v>3.6</v>
      </c>
      <c r="N397" s="216">
        <v>3.6</v>
      </c>
      <c r="O397" s="214" t="s">
        <v>674</v>
      </c>
      <c r="P397" s="214"/>
      <c r="Q397" s="214"/>
      <c r="R397" s="214" t="s">
        <v>3951</v>
      </c>
      <c r="S397" s="214"/>
      <c r="T397" s="214"/>
      <c r="U397" s="214"/>
      <c r="V397" s="214"/>
      <c r="W397" s="214">
        <f>_xlfn.MINIFS(V:V,C:C,C397,AE:AE,"",AB:AB,"")</f>
        <v>0</v>
      </c>
      <c r="X397" s="214" t="e">
        <f ca="1">SUMIFS(T:T,C:C,C397,AE:AE,"")/SUMIFS(L:L,C:C,C397,AE:AE,"",AB:AB,"")</f>
        <v>#DIV/0!</v>
      </c>
      <c r="Y397" s="214"/>
      <c r="Z397" s="214"/>
      <c r="AA397" s="214"/>
      <c r="AB397" s="216"/>
      <c r="AC397" s="216">
        <v>2.8079999999999998</v>
      </c>
      <c r="AD397" s="214"/>
      <c r="AE397" s="214" t="s">
        <v>675</v>
      </c>
      <c r="AF397" s="214" t="s">
        <v>676</v>
      </c>
      <c r="AG397" s="214"/>
      <c r="AH397" s="214"/>
      <c r="AI397" s="214"/>
      <c r="AJ397" s="214" t="s">
        <v>677</v>
      </c>
      <c r="AK397" s="214"/>
      <c r="AL397" s="214"/>
      <c r="AM397" s="214"/>
      <c r="AN397" s="214"/>
      <c r="AO397" s="214"/>
      <c r="AP397" s="214"/>
      <c r="AQ397" s="214"/>
      <c r="AR397" s="214"/>
      <c r="AS397" s="214"/>
      <c r="AT397" s="214"/>
      <c r="AU397" s="214"/>
      <c r="AV397" s="214"/>
      <c r="AW397" s="214"/>
      <c r="AX397" s="214"/>
      <c r="AY397" s="214"/>
      <c r="AZ397" s="214"/>
      <c r="BA397" s="214"/>
      <c r="BB397" s="214" t="s">
        <v>692</v>
      </c>
      <c r="BC397" s="214"/>
      <c r="BD397" s="214"/>
      <c r="BE397" s="214"/>
      <c r="BF397" s="214"/>
      <c r="BG397" s="214"/>
      <c r="BH397" s="214"/>
      <c r="BI397" s="214"/>
      <c r="BJ397" s="214"/>
      <c r="BK397" s="214"/>
      <c r="BL397" s="214"/>
      <c r="BM397" s="214"/>
      <c r="BN397" s="214"/>
      <c r="BO397" s="214"/>
      <c r="BP397" s="214"/>
      <c r="BQ397" s="214"/>
      <c r="BR397" s="214"/>
      <c r="BS397" s="214"/>
      <c r="BT397" s="214"/>
      <c r="BU397" s="214"/>
      <c r="BV397" s="214"/>
      <c r="BW397" s="214"/>
      <c r="BX397" s="214"/>
      <c r="BY397" s="214"/>
      <c r="BZ397" s="214"/>
      <c r="CA397" s="214"/>
      <c r="CB397" s="214"/>
      <c r="CC397" s="214"/>
      <c r="CD397" s="214"/>
      <c r="CE397" s="214"/>
      <c r="CF397" s="214"/>
      <c r="CG397" s="214"/>
      <c r="CH397" s="214"/>
      <c r="CI397" s="214"/>
      <c r="CJ397" s="214"/>
    </row>
    <row r="398" spans="1:88" ht="13.5" customHeight="1">
      <c r="A398" s="217">
        <v>402</v>
      </c>
      <c r="B398" s="217" t="s">
        <v>3740</v>
      </c>
      <c r="C398" s="217" t="s">
        <v>3741</v>
      </c>
      <c r="D398" s="218" t="s">
        <v>2413</v>
      </c>
      <c r="E398" s="217" t="s">
        <v>2164</v>
      </c>
      <c r="F398" s="217" t="s">
        <v>3006</v>
      </c>
      <c r="G398" s="218" t="s">
        <v>2421</v>
      </c>
      <c r="H398" s="220">
        <v>670</v>
      </c>
      <c r="I398" s="217" t="s">
        <v>2001</v>
      </c>
      <c r="J398" s="217">
        <v>1</v>
      </c>
      <c r="K398" s="217"/>
      <c r="L398" s="217">
        <v>1</v>
      </c>
      <c r="M398" s="220">
        <v>3.6</v>
      </c>
      <c r="N398" s="220">
        <v>3.6</v>
      </c>
      <c r="O398" s="217" t="s">
        <v>674</v>
      </c>
      <c r="P398" s="217" t="s">
        <v>11</v>
      </c>
      <c r="Q398" s="217" t="s">
        <v>786</v>
      </c>
      <c r="R398" s="217"/>
      <c r="S398" s="217"/>
      <c r="T398" s="217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7">
        <f ca="1">+L398-T398</f>
        <v>1</v>
      </c>
      <c r="V398" s="217">
        <f ca="1">ROUNDDOWN(T398/J398,0)</f>
        <v>0</v>
      </c>
      <c r="W398" s="217"/>
      <c r="X398" s="217"/>
      <c r="Y398" s="217"/>
      <c r="Z398" s="217"/>
      <c r="AA398" s="217"/>
      <c r="AB398" s="221" t="s">
        <v>602</v>
      </c>
      <c r="AC398" s="220">
        <v>2.8079999999999998</v>
      </c>
      <c r="AD398" s="217"/>
      <c r="AE398" s="220"/>
      <c r="AF398" s="220"/>
      <c r="AG398" s="249"/>
      <c r="AH398" s="249"/>
      <c r="AI398" s="249"/>
      <c r="AJ398" s="224" t="s">
        <v>677</v>
      </c>
      <c r="AK398" s="228"/>
      <c r="AL398" s="250"/>
      <c r="AM398" s="226"/>
      <c r="AN398" s="228"/>
      <c r="AO398" s="226"/>
      <c r="AP398" s="226"/>
      <c r="AQ398" s="226"/>
      <c r="AR398" s="228"/>
      <c r="AS398" s="226"/>
      <c r="AT398" s="226"/>
      <c r="AU398" s="217">
        <v>0</v>
      </c>
      <c r="AV398" s="217">
        <v>1</v>
      </c>
      <c r="AW398" s="217">
        <v>0</v>
      </c>
      <c r="AX398" s="217">
        <v>0</v>
      </c>
      <c r="AY398" s="217">
        <v>0</v>
      </c>
      <c r="AZ398" s="217">
        <v>0</v>
      </c>
      <c r="BA398" s="217">
        <v>0</v>
      </c>
      <c r="BB398" s="217" t="s">
        <v>692</v>
      </c>
      <c r="BC398" s="217"/>
      <c r="BD398" s="217"/>
      <c r="BE398" s="212" t="s">
        <v>2980</v>
      </c>
      <c r="BF398" s="217">
        <v>1</v>
      </c>
      <c r="BG398" s="230">
        <v>46240</v>
      </c>
      <c r="BH398" s="212">
        <f>+L398-BF398</f>
        <v>0</v>
      </c>
      <c r="BI398" s="212" t="s">
        <v>2414</v>
      </c>
      <c r="BJ398" s="217">
        <v>1</v>
      </c>
      <c r="BK398" s="231">
        <v>46240</v>
      </c>
      <c r="BL398" s="226"/>
      <c r="BM398" s="226"/>
      <c r="BN398" s="227"/>
      <c r="BO398" s="226"/>
      <c r="BP398" s="226"/>
      <c r="BQ398" s="226"/>
      <c r="BR398" s="226"/>
      <c r="BS398" s="226"/>
      <c r="BT398" s="227"/>
      <c r="BU398" s="226"/>
      <c r="BV398" s="226"/>
      <c r="BW398" s="226"/>
      <c r="BX398" s="226"/>
      <c r="BY398" s="226"/>
      <c r="BZ398" s="227"/>
      <c r="CA398" s="226"/>
      <c r="CB398" s="226"/>
      <c r="CC398" s="226"/>
      <c r="CD398" s="226"/>
      <c r="CE398" s="226"/>
      <c r="CF398" s="227"/>
      <c r="CG398" s="226"/>
      <c r="CH398" s="226"/>
      <c r="CI398" s="226"/>
      <c r="CJ398" s="212">
        <f>+L398-BJ398</f>
        <v>0</v>
      </c>
    </row>
    <row r="399" spans="1:88" ht="13.5" customHeight="1">
      <c r="A399" s="214">
        <v>403</v>
      </c>
      <c r="B399" s="214" t="s">
        <v>3742</v>
      </c>
      <c r="C399" s="214" t="s">
        <v>3743</v>
      </c>
      <c r="D399" s="215" t="s">
        <v>2000</v>
      </c>
      <c r="E399" s="214"/>
      <c r="F399" s="214"/>
      <c r="G399" s="215" t="s">
        <v>3744</v>
      </c>
      <c r="H399" s="214"/>
      <c r="I399" s="214"/>
      <c r="J399" s="214"/>
      <c r="K399" s="214">
        <v>1</v>
      </c>
      <c r="L399" s="214"/>
      <c r="M399" s="216">
        <v>4.4000000000000004</v>
      </c>
      <c r="N399" s="216">
        <v>4.4000000000000004</v>
      </c>
      <c r="O399" s="214" t="s">
        <v>674</v>
      </c>
      <c r="P399" s="214"/>
      <c r="Q399" s="214"/>
      <c r="R399" s="214" t="s">
        <v>3951</v>
      </c>
      <c r="S399" s="214"/>
      <c r="T399" s="214"/>
      <c r="U399" s="214"/>
      <c r="V399" s="214"/>
      <c r="W399" s="214">
        <f ca="1">_xlfn.MINIFS(V:V,C:C,C399,AE:AE,"",AB:AB,"")</f>
        <v>0</v>
      </c>
      <c r="X399" s="214">
        <f ca="1">SUMIFS(T:T,C:C,C399,AE:AE,"")/SUMIFS(L:L,C:C,C399,AE:AE,"",AB:AB,"")</f>
        <v>0</v>
      </c>
      <c r="Y399" s="214"/>
      <c r="Z399" s="214"/>
      <c r="AA399" s="214"/>
      <c r="AB399" s="216"/>
      <c r="AC399" s="216">
        <v>3.2410000000000001</v>
      </c>
      <c r="AD399" s="214"/>
      <c r="AE399" s="214" t="s">
        <v>675</v>
      </c>
      <c r="AF399" s="214" t="s">
        <v>676</v>
      </c>
      <c r="AG399" s="214"/>
      <c r="AH399" s="214"/>
      <c r="AI399" s="214"/>
      <c r="AJ399" s="214" t="s">
        <v>677</v>
      </c>
      <c r="AK399" s="214"/>
      <c r="AL399" s="214"/>
      <c r="AM399" s="214"/>
      <c r="AN399" s="214"/>
      <c r="AO399" s="214"/>
      <c r="AP399" s="214"/>
      <c r="AQ399" s="214"/>
      <c r="AR399" s="214"/>
      <c r="AS399" s="214"/>
      <c r="AT399" s="214"/>
      <c r="AU399" s="214"/>
      <c r="AV399" s="214"/>
      <c r="AW399" s="214"/>
      <c r="AX399" s="214"/>
      <c r="AY399" s="214"/>
      <c r="AZ399" s="214"/>
      <c r="BA399" s="214"/>
      <c r="BB399" s="214" t="s">
        <v>692</v>
      </c>
      <c r="BC399" s="214"/>
      <c r="BD399" s="214"/>
      <c r="BE399" s="214"/>
      <c r="BF399" s="214"/>
      <c r="BG399" s="214"/>
      <c r="BH399" s="214"/>
      <c r="BI399" s="214"/>
      <c r="BJ399" s="214"/>
      <c r="BK399" s="214"/>
      <c r="BL399" s="214"/>
      <c r="BM399" s="214"/>
      <c r="BN399" s="214"/>
      <c r="BO399" s="214"/>
      <c r="BP399" s="214"/>
      <c r="BQ399" s="214"/>
      <c r="BR399" s="214"/>
      <c r="BS399" s="214"/>
      <c r="BT399" s="214"/>
      <c r="BU399" s="214"/>
      <c r="BV399" s="214"/>
      <c r="BW399" s="214"/>
      <c r="BX399" s="214"/>
      <c r="BY399" s="214"/>
      <c r="BZ399" s="214"/>
      <c r="CA399" s="214"/>
      <c r="CB399" s="214"/>
      <c r="CC399" s="214"/>
      <c r="CD399" s="214"/>
      <c r="CE399" s="214"/>
      <c r="CF399" s="214"/>
      <c r="CG399" s="214"/>
      <c r="CH399" s="214"/>
      <c r="CI399" s="214"/>
      <c r="CJ399" s="214"/>
    </row>
    <row r="400" spans="1:88" ht="13.5" customHeight="1">
      <c r="A400" s="217">
        <v>404</v>
      </c>
      <c r="B400" s="217" t="s">
        <v>3742</v>
      </c>
      <c r="C400" s="217" t="s">
        <v>3743</v>
      </c>
      <c r="D400" s="218" t="s">
        <v>2413</v>
      </c>
      <c r="E400" s="217" t="s">
        <v>3670</v>
      </c>
      <c r="F400" s="217" t="s">
        <v>3007</v>
      </c>
      <c r="G400" s="218" t="s">
        <v>2421</v>
      </c>
      <c r="H400" s="220">
        <v>670</v>
      </c>
      <c r="I400" s="217" t="s">
        <v>2001</v>
      </c>
      <c r="J400" s="217">
        <v>1</v>
      </c>
      <c r="K400" s="217"/>
      <c r="L400" s="217">
        <v>1</v>
      </c>
      <c r="M400" s="220">
        <v>4.0999999999999996</v>
      </c>
      <c r="N400" s="220">
        <v>4.0999999999999996</v>
      </c>
      <c r="O400" s="217" t="s">
        <v>674</v>
      </c>
      <c r="P400" s="217" t="s">
        <v>11</v>
      </c>
      <c r="Q400" s="217" t="s">
        <v>786</v>
      </c>
      <c r="R400" s="217"/>
      <c r="S400" s="217"/>
      <c r="T400" s="217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7">
        <f ca="1">+L400-T400</f>
        <v>1</v>
      </c>
      <c r="V400" s="217">
        <f ca="1">ROUNDDOWN(T400/J400,0)</f>
        <v>0</v>
      </c>
      <c r="W400" s="217"/>
      <c r="X400" s="217"/>
      <c r="Y400" s="217"/>
      <c r="Z400" s="217"/>
      <c r="AA400" s="217"/>
      <c r="AB400" s="221"/>
      <c r="AC400" s="220">
        <v>3.1680000000000001</v>
      </c>
      <c r="AD400" s="217"/>
      <c r="AE400" s="220"/>
      <c r="AF400" s="220"/>
      <c r="AG400" s="249"/>
      <c r="AH400" s="249"/>
      <c r="AI400" s="249"/>
      <c r="AJ400" s="224" t="s">
        <v>677</v>
      </c>
      <c r="AK400" s="228"/>
      <c r="AL400" s="250"/>
      <c r="AM400" s="226"/>
      <c r="AN400" s="228"/>
      <c r="AO400" s="226"/>
      <c r="AP400" s="226"/>
      <c r="AQ400" s="226"/>
      <c r="AR400" s="228"/>
      <c r="AS400" s="226"/>
      <c r="AT400" s="226"/>
      <c r="AU400" s="217">
        <v>0</v>
      </c>
      <c r="AV400" s="217">
        <v>1</v>
      </c>
      <c r="AW400" s="217">
        <v>0</v>
      </c>
      <c r="AX400" s="217">
        <v>0</v>
      </c>
      <c r="AY400" s="217">
        <v>0</v>
      </c>
      <c r="AZ400" s="217">
        <v>0</v>
      </c>
      <c r="BA400" s="217">
        <v>0</v>
      </c>
      <c r="BB400" s="217" t="s">
        <v>692</v>
      </c>
      <c r="BC400" s="217"/>
      <c r="BD400" s="217"/>
      <c r="BE400" s="212" t="s">
        <v>2980</v>
      </c>
      <c r="BF400" s="217">
        <v>1</v>
      </c>
      <c r="BG400" s="230">
        <v>46240</v>
      </c>
      <c r="BH400" s="212">
        <f>+L400-BF400</f>
        <v>0</v>
      </c>
      <c r="BI400" s="212" t="s">
        <v>2414</v>
      </c>
      <c r="BJ400" s="217">
        <v>1</v>
      </c>
      <c r="BK400" s="231">
        <v>46240</v>
      </c>
      <c r="BL400" s="226"/>
      <c r="BM400" s="226"/>
      <c r="BN400" s="227"/>
      <c r="BO400" s="226"/>
      <c r="BP400" s="226"/>
      <c r="BQ400" s="226"/>
      <c r="BR400" s="226"/>
      <c r="BS400" s="226"/>
      <c r="BT400" s="227"/>
      <c r="BU400" s="226"/>
      <c r="BV400" s="226"/>
      <c r="BW400" s="226"/>
      <c r="BX400" s="226"/>
      <c r="BY400" s="226"/>
      <c r="BZ400" s="227"/>
      <c r="CA400" s="226"/>
      <c r="CB400" s="226"/>
      <c r="CC400" s="226"/>
      <c r="CD400" s="226"/>
      <c r="CE400" s="226"/>
      <c r="CF400" s="227"/>
      <c r="CG400" s="226"/>
      <c r="CH400" s="226"/>
      <c r="CI400" s="226"/>
      <c r="CJ400" s="212">
        <f>+L400-BJ400</f>
        <v>0</v>
      </c>
    </row>
    <row r="401" spans="1:88" ht="13.5" customHeight="1">
      <c r="A401" s="214">
        <v>406</v>
      </c>
      <c r="B401" s="214" t="s">
        <v>3745</v>
      </c>
      <c r="C401" s="214" t="s">
        <v>3746</v>
      </c>
      <c r="D401" s="215" t="s">
        <v>2000</v>
      </c>
      <c r="E401" s="214"/>
      <c r="F401" s="214"/>
      <c r="G401" s="215" t="s">
        <v>3625</v>
      </c>
      <c r="H401" s="214"/>
      <c r="I401" s="214"/>
      <c r="J401" s="214"/>
      <c r="K401" s="214">
        <v>1</v>
      </c>
      <c r="L401" s="214"/>
      <c r="M401" s="216">
        <v>2.8</v>
      </c>
      <c r="N401" s="216">
        <v>2.8</v>
      </c>
      <c r="O401" s="214" t="s">
        <v>674</v>
      </c>
      <c r="P401" s="214"/>
      <c r="Q401" s="214"/>
      <c r="R401" s="214" t="s">
        <v>3951</v>
      </c>
      <c r="S401" s="214"/>
      <c r="T401" s="214"/>
      <c r="U401" s="214"/>
      <c r="V401" s="214"/>
      <c r="W401" s="214">
        <f>_xlfn.MINIFS(V:V,C:C,C401,AE:AE,"",AB:AB,"")</f>
        <v>0</v>
      </c>
      <c r="X401" s="214" t="e">
        <f ca="1">SUMIFS(T:T,C:C,C401,AE:AE,"")/SUMIFS(L:L,C:C,C401,AE:AE,"",AB:AB,"")</f>
        <v>#DIV/0!</v>
      </c>
      <c r="Y401" s="214"/>
      <c r="Z401" s="214"/>
      <c r="AA401" s="214"/>
      <c r="AB401" s="216"/>
      <c r="AC401" s="216">
        <v>2.17</v>
      </c>
      <c r="AD401" s="214"/>
      <c r="AE401" s="214" t="s">
        <v>675</v>
      </c>
      <c r="AF401" s="214" t="s">
        <v>676</v>
      </c>
      <c r="AG401" s="214"/>
      <c r="AH401" s="214"/>
      <c r="AI401" s="214"/>
      <c r="AJ401" s="214" t="s">
        <v>677</v>
      </c>
      <c r="AK401" s="214"/>
      <c r="AL401" s="214"/>
      <c r="AM401" s="214"/>
      <c r="AN401" s="214"/>
      <c r="AO401" s="214"/>
      <c r="AP401" s="214"/>
      <c r="AQ401" s="214"/>
      <c r="AR401" s="214"/>
      <c r="AS401" s="214"/>
      <c r="AT401" s="214"/>
      <c r="AU401" s="214"/>
      <c r="AV401" s="214"/>
      <c r="AW401" s="214"/>
      <c r="AX401" s="214"/>
      <c r="AY401" s="214"/>
      <c r="AZ401" s="214"/>
      <c r="BA401" s="214"/>
      <c r="BB401" s="214" t="s">
        <v>692</v>
      </c>
      <c r="BC401" s="214"/>
      <c r="BD401" s="214"/>
      <c r="BE401" s="214"/>
      <c r="BF401" s="214"/>
      <c r="BG401" s="214"/>
      <c r="BH401" s="214"/>
      <c r="BI401" s="214"/>
      <c r="BJ401" s="214"/>
      <c r="BK401" s="214"/>
      <c r="BL401" s="214"/>
      <c r="BM401" s="214"/>
      <c r="BN401" s="214"/>
      <c r="BO401" s="214"/>
      <c r="BP401" s="214"/>
      <c r="BQ401" s="214"/>
      <c r="BR401" s="214"/>
      <c r="BS401" s="214"/>
      <c r="BT401" s="214"/>
      <c r="BU401" s="214"/>
      <c r="BV401" s="214"/>
      <c r="BW401" s="214"/>
      <c r="BX401" s="214"/>
      <c r="BY401" s="214"/>
      <c r="BZ401" s="214"/>
      <c r="CA401" s="214"/>
      <c r="CB401" s="214"/>
      <c r="CC401" s="214"/>
      <c r="CD401" s="214"/>
      <c r="CE401" s="214"/>
      <c r="CF401" s="214"/>
      <c r="CG401" s="214"/>
      <c r="CH401" s="214"/>
      <c r="CI401" s="214"/>
      <c r="CJ401" s="214"/>
    </row>
    <row r="402" spans="1:88" ht="13.5" customHeight="1">
      <c r="A402" s="217">
        <v>407</v>
      </c>
      <c r="B402" s="217" t="s">
        <v>3745</v>
      </c>
      <c r="C402" s="217" t="s">
        <v>3746</v>
      </c>
      <c r="D402" s="218" t="s">
        <v>2413</v>
      </c>
      <c r="E402" s="217" t="s">
        <v>3747</v>
      </c>
      <c r="F402" s="217" t="s">
        <v>3008</v>
      </c>
      <c r="G402" s="218" t="s">
        <v>2412</v>
      </c>
      <c r="H402" s="220">
        <v>670</v>
      </c>
      <c r="I402" s="217" t="s">
        <v>2001</v>
      </c>
      <c r="J402" s="217">
        <v>1</v>
      </c>
      <c r="K402" s="217"/>
      <c r="L402" s="217">
        <v>1</v>
      </c>
      <c r="M402" s="220">
        <v>2.8</v>
      </c>
      <c r="N402" s="220">
        <v>2.8</v>
      </c>
      <c r="O402" s="217" t="s">
        <v>674</v>
      </c>
      <c r="P402" s="217" t="s">
        <v>11</v>
      </c>
      <c r="Q402" s="217" t="s">
        <v>786</v>
      </c>
      <c r="R402" s="217"/>
      <c r="S402" s="217"/>
      <c r="T402" s="217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7">
        <f ca="1">+L402-T402</f>
        <v>1</v>
      </c>
      <c r="V402" s="217">
        <f ca="1">ROUNDDOWN(T402/J402,0)</f>
        <v>0</v>
      </c>
      <c r="W402" s="217"/>
      <c r="X402" s="217"/>
      <c r="Y402" s="217"/>
      <c r="Z402" s="217"/>
      <c r="AA402" s="217"/>
      <c r="AB402" s="221" t="s">
        <v>602</v>
      </c>
      <c r="AC402" s="220">
        <v>2.17</v>
      </c>
      <c r="AD402" s="217"/>
      <c r="AE402" s="220"/>
      <c r="AF402" s="220"/>
      <c r="AG402" s="249"/>
      <c r="AH402" s="249"/>
      <c r="AI402" s="249"/>
      <c r="AJ402" s="224" t="s">
        <v>677</v>
      </c>
      <c r="AK402" s="228"/>
      <c r="AL402" s="250"/>
      <c r="AM402" s="226"/>
      <c r="AN402" s="228"/>
      <c r="AO402" s="226"/>
      <c r="AP402" s="226"/>
      <c r="AQ402" s="226"/>
      <c r="AR402" s="228"/>
      <c r="AS402" s="226"/>
      <c r="AT402" s="226"/>
      <c r="AU402" s="217">
        <v>0</v>
      </c>
      <c r="AV402" s="217">
        <v>1</v>
      </c>
      <c r="AW402" s="217">
        <v>0</v>
      </c>
      <c r="AX402" s="217">
        <v>0</v>
      </c>
      <c r="AY402" s="217">
        <v>0</v>
      </c>
      <c r="AZ402" s="217">
        <v>0</v>
      </c>
      <c r="BA402" s="217">
        <v>0</v>
      </c>
      <c r="BB402" s="217" t="s">
        <v>692</v>
      </c>
      <c r="BC402" s="217"/>
      <c r="BD402" s="217"/>
      <c r="BE402" s="212" t="s">
        <v>2980</v>
      </c>
      <c r="BF402" s="217">
        <v>1</v>
      </c>
      <c r="BG402" s="230">
        <v>46240</v>
      </c>
      <c r="BH402" s="212">
        <f>+L402-BF402</f>
        <v>0</v>
      </c>
      <c r="BI402" s="212" t="s">
        <v>2414</v>
      </c>
      <c r="BJ402" s="217">
        <v>1</v>
      </c>
      <c r="BK402" s="231">
        <v>46240</v>
      </c>
      <c r="BL402" s="226"/>
      <c r="BM402" s="226"/>
      <c r="BN402" s="227"/>
      <c r="BO402" s="226"/>
      <c r="BP402" s="226"/>
      <c r="BQ402" s="226"/>
      <c r="BR402" s="226"/>
      <c r="BS402" s="226"/>
      <c r="BT402" s="227"/>
      <c r="BU402" s="226"/>
      <c r="BV402" s="226"/>
      <c r="BW402" s="226"/>
      <c r="BX402" s="226"/>
      <c r="BY402" s="226"/>
      <c r="BZ402" s="227"/>
      <c r="CA402" s="226"/>
      <c r="CB402" s="226"/>
      <c r="CC402" s="226"/>
      <c r="CD402" s="226"/>
      <c r="CE402" s="226"/>
      <c r="CF402" s="227"/>
      <c r="CG402" s="226"/>
      <c r="CH402" s="226"/>
      <c r="CI402" s="226"/>
      <c r="CJ402" s="212">
        <f>+L402-BJ402</f>
        <v>0</v>
      </c>
    </row>
    <row r="403" spans="1:88" ht="13.5" customHeight="1">
      <c r="A403" s="214">
        <v>408</v>
      </c>
      <c r="B403" s="214" t="s">
        <v>3748</v>
      </c>
      <c r="C403" s="214" t="s">
        <v>3749</v>
      </c>
      <c r="D403" s="215" t="s">
        <v>2000</v>
      </c>
      <c r="E403" s="214"/>
      <c r="F403" s="214"/>
      <c r="G403" s="215" t="s">
        <v>3750</v>
      </c>
      <c r="H403" s="214"/>
      <c r="I403" s="214"/>
      <c r="J403" s="214"/>
      <c r="K403" s="214">
        <v>1</v>
      </c>
      <c r="L403" s="214"/>
      <c r="M403" s="216">
        <v>2.1</v>
      </c>
      <c r="N403" s="216">
        <v>2.1</v>
      </c>
      <c r="O403" s="214" t="s">
        <v>674</v>
      </c>
      <c r="P403" s="214"/>
      <c r="Q403" s="214"/>
      <c r="R403" s="214" t="s">
        <v>3951</v>
      </c>
      <c r="S403" s="214"/>
      <c r="T403" s="214"/>
      <c r="U403" s="214"/>
      <c r="V403" s="214"/>
      <c r="W403" s="214">
        <f ca="1">_xlfn.MINIFS(V:V,C:C,C403,AE:AE,"",AB:AB,"")</f>
        <v>0</v>
      </c>
      <c r="X403" s="214">
        <f ca="1">SUMIFS(T:T,C:C,C403,AE:AE,"")/SUMIFS(L:L,C:C,C403,AE:AE,"",AB:AB,"")</f>
        <v>0</v>
      </c>
      <c r="Y403" s="214"/>
      <c r="Z403" s="214"/>
      <c r="AA403" s="214"/>
      <c r="AB403" s="216"/>
      <c r="AC403" s="216">
        <v>1.532</v>
      </c>
      <c r="AD403" s="214"/>
      <c r="AE403" s="214" t="s">
        <v>675</v>
      </c>
      <c r="AF403" s="214" t="s">
        <v>676</v>
      </c>
      <c r="AG403" s="214"/>
      <c r="AH403" s="214"/>
      <c r="AI403" s="214"/>
      <c r="AJ403" s="214" t="s">
        <v>677</v>
      </c>
      <c r="AK403" s="214"/>
      <c r="AL403" s="214"/>
      <c r="AM403" s="214"/>
      <c r="AN403" s="214"/>
      <c r="AO403" s="214"/>
      <c r="AP403" s="214"/>
      <c r="AQ403" s="214"/>
      <c r="AR403" s="214"/>
      <c r="AS403" s="214"/>
      <c r="AT403" s="214"/>
      <c r="AU403" s="214"/>
      <c r="AV403" s="214"/>
      <c r="AW403" s="214"/>
      <c r="AX403" s="214"/>
      <c r="AY403" s="214"/>
      <c r="AZ403" s="214"/>
      <c r="BA403" s="214"/>
      <c r="BB403" s="214" t="s">
        <v>692</v>
      </c>
      <c r="BC403" s="214"/>
      <c r="BD403" s="214"/>
      <c r="BE403" s="214"/>
      <c r="BF403" s="214"/>
      <c r="BG403" s="214"/>
      <c r="BH403" s="214"/>
      <c r="BI403" s="214"/>
      <c r="BJ403" s="214"/>
      <c r="BK403" s="214"/>
      <c r="BL403" s="214"/>
      <c r="BM403" s="214"/>
      <c r="BN403" s="214"/>
      <c r="BO403" s="214"/>
      <c r="BP403" s="214"/>
      <c r="BQ403" s="214"/>
      <c r="BR403" s="214"/>
      <c r="BS403" s="214"/>
      <c r="BT403" s="214"/>
      <c r="BU403" s="214"/>
      <c r="BV403" s="214"/>
      <c r="BW403" s="214"/>
      <c r="BX403" s="214"/>
      <c r="BY403" s="214"/>
      <c r="BZ403" s="214"/>
      <c r="CA403" s="214"/>
      <c r="CB403" s="214"/>
      <c r="CC403" s="214"/>
      <c r="CD403" s="214"/>
      <c r="CE403" s="214"/>
      <c r="CF403" s="214"/>
      <c r="CG403" s="214"/>
      <c r="CH403" s="214"/>
      <c r="CI403" s="214"/>
      <c r="CJ403" s="214"/>
    </row>
    <row r="404" spans="1:88" ht="13.5" customHeight="1">
      <c r="A404" s="217">
        <v>409</v>
      </c>
      <c r="B404" s="217" t="s">
        <v>3748</v>
      </c>
      <c r="C404" s="217" t="s">
        <v>3749</v>
      </c>
      <c r="D404" s="218" t="s">
        <v>2413</v>
      </c>
      <c r="E404" s="217" t="s">
        <v>3751</v>
      </c>
      <c r="F404" s="217" t="s">
        <v>3009</v>
      </c>
      <c r="G404" s="218" t="s">
        <v>2412</v>
      </c>
      <c r="H404" s="220">
        <v>670</v>
      </c>
      <c r="I404" s="217" t="s">
        <v>2001</v>
      </c>
      <c r="J404" s="217">
        <v>1</v>
      </c>
      <c r="K404" s="217"/>
      <c r="L404" s="217">
        <v>1</v>
      </c>
      <c r="M404" s="220">
        <v>1.9</v>
      </c>
      <c r="N404" s="220">
        <v>1.9</v>
      </c>
      <c r="O404" s="217" t="s">
        <v>674</v>
      </c>
      <c r="P404" s="217" t="s">
        <v>11</v>
      </c>
      <c r="Q404" s="217" t="s">
        <v>786</v>
      </c>
      <c r="R404" s="217"/>
      <c r="S404" s="217"/>
      <c r="T404" s="217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7">
        <f ca="1">+L404-T404</f>
        <v>1</v>
      </c>
      <c r="V404" s="217">
        <f ca="1">ROUNDDOWN(T404/J404,0)</f>
        <v>0</v>
      </c>
      <c r="W404" s="217"/>
      <c r="X404" s="217"/>
      <c r="Y404" s="217"/>
      <c r="Z404" s="217"/>
      <c r="AA404" s="217"/>
      <c r="AB404" s="221"/>
      <c r="AC404" s="220">
        <v>1.484</v>
      </c>
      <c r="AD404" s="217"/>
      <c r="AE404" s="220"/>
      <c r="AF404" s="220"/>
      <c r="AG404" s="249"/>
      <c r="AH404" s="249"/>
      <c r="AI404" s="249"/>
      <c r="AJ404" s="224" t="s">
        <v>677</v>
      </c>
      <c r="AK404" s="228"/>
      <c r="AL404" s="250"/>
      <c r="AM404" s="226"/>
      <c r="AN404" s="228"/>
      <c r="AO404" s="226"/>
      <c r="AP404" s="226"/>
      <c r="AQ404" s="226"/>
      <c r="AR404" s="228"/>
      <c r="AS404" s="226"/>
      <c r="AT404" s="226"/>
      <c r="AU404" s="217">
        <v>0</v>
      </c>
      <c r="AV404" s="217">
        <v>1</v>
      </c>
      <c r="AW404" s="217">
        <v>0</v>
      </c>
      <c r="AX404" s="217">
        <v>0</v>
      </c>
      <c r="AY404" s="217">
        <v>0</v>
      </c>
      <c r="AZ404" s="217">
        <v>0</v>
      </c>
      <c r="BA404" s="217">
        <v>0</v>
      </c>
      <c r="BB404" s="217" t="s">
        <v>692</v>
      </c>
      <c r="BC404" s="217"/>
      <c r="BD404" s="217"/>
      <c r="BE404" s="212" t="s">
        <v>2980</v>
      </c>
      <c r="BF404" s="217">
        <v>1</v>
      </c>
      <c r="BG404" s="230">
        <v>46240</v>
      </c>
      <c r="BH404" s="212">
        <f>+L404-BF404</f>
        <v>0</v>
      </c>
      <c r="BI404" s="212" t="s">
        <v>2414</v>
      </c>
      <c r="BJ404" s="217">
        <v>1</v>
      </c>
      <c r="BK404" s="231">
        <v>46240</v>
      </c>
      <c r="BL404" s="226"/>
      <c r="BM404" s="226"/>
      <c r="BN404" s="227"/>
      <c r="BO404" s="226"/>
      <c r="BP404" s="226"/>
      <c r="BQ404" s="226"/>
      <c r="BR404" s="226"/>
      <c r="BS404" s="226"/>
      <c r="BT404" s="227"/>
      <c r="BU404" s="226"/>
      <c r="BV404" s="226"/>
      <c r="BW404" s="226"/>
      <c r="BX404" s="226"/>
      <c r="BY404" s="226"/>
      <c r="BZ404" s="227"/>
      <c r="CA404" s="226"/>
      <c r="CB404" s="226"/>
      <c r="CC404" s="226"/>
      <c r="CD404" s="226"/>
      <c r="CE404" s="226"/>
      <c r="CF404" s="227"/>
      <c r="CG404" s="226"/>
      <c r="CH404" s="226"/>
      <c r="CI404" s="226"/>
      <c r="CJ404" s="212">
        <f>+L404-BJ404</f>
        <v>0</v>
      </c>
    </row>
    <row r="405" spans="1:88" ht="13.5" customHeight="1">
      <c r="A405" s="214">
        <v>411</v>
      </c>
      <c r="B405" s="214" t="s">
        <v>3752</v>
      </c>
      <c r="C405" s="214" t="s">
        <v>3753</v>
      </c>
      <c r="D405" s="215" t="s">
        <v>3754</v>
      </c>
      <c r="E405" s="214"/>
      <c r="F405" s="214"/>
      <c r="G405" s="215" t="s">
        <v>3755</v>
      </c>
      <c r="H405" s="214"/>
      <c r="I405" s="214"/>
      <c r="J405" s="214"/>
      <c r="K405" s="214">
        <v>1</v>
      </c>
      <c r="L405" s="214"/>
      <c r="M405" s="216">
        <v>152.19999999999999</v>
      </c>
      <c r="N405" s="216">
        <v>152.19999999999999</v>
      </c>
      <c r="O405" s="214" t="s">
        <v>674</v>
      </c>
      <c r="P405" s="214"/>
      <c r="Q405" s="214"/>
      <c r="R405" s="214" t="s">
        <v>3951</v>
      </c>
      <c r="S405" s="214"/>
      <c r="T405" s="214"/>
      <c r="U405" s="214"/>
      <c r="V405" s="214"/>
      <c r="W405" s="214">
        <f ca="1">_xlfn.MINIFS(V:V,C:C,C405,AE:AE,"",AB:AB,"")</f>
        <v>1</v>
      </c>
      <c r="X405" s="214">
        <f ca="1">SUMIFS(T:T,C:C,C405,AE:AE,"")/SUMIFS(L:L,C:C,C405,AE:AE,"",AB:AB,"")</f>
        <v>1</v>
      </c>
      <c r="Y405" s="214"/>
      <c r="Z405" s="214"/>
      <c r="AA405" s="214"/>
      <c r="AB405" s="216"/>
      <c r="AC405" s="216">
        <v>5.343</v>
      </c>
      <c r="AD405" s="214"/>
      <c r="AE405" s="214" t="s">
        <v>675</v>
      </c>
      <c r="AF405" s="214" t="s">
        <v>676</v>
      </c>
      <c r="AG405" s="214"/>
      <c r="AH405" s="214"/>
      <c r="AI405" s="214"/>
      <c r="AJ405" s="214" t="s">
        <v>677</v>
      </c>
      <c r="AK405" s="214"/>
      <c r="AL405" s="214"/>
      <c r="AM405" s="214"/>
      <c r="AN405" s="214"/>
      <c r="AO405" s="214"/>
      <c r="AP405" s="214"/>
      <c r="AQ405" s="214"/>
      <c r="AR405" s="214"/>
      <c r="AS405" s="214"/>
      <c r="AT405" s="214"/>
      <c r="AU405" s="214"/>
      <c r="AV405" s="214"/>
      <c r="AW405" s="214"/>
      <c r="AX405" s="214"/>
      <c r="AY405" s="214"/>
      <c r="AZ405" s="214"/>
      <c r="BA405" s="214"/>
      <c r="BB405" s="214" t="s">
        <v>692</v>
      </c>
      <c r="BC405" s="214"/>
      <c r="BD405" s="214"/>
      <c r="BE405" s="214"/>
      <c r="BF405" s="214"/>
      <c r="BG405" s="214"/>
      <c r="BH405" s="214"/>
      <c r="BI405" s="214"/>
      <c r="BJ405" s="214"/>
      <c r="BK405" s="214"/>
      <c r="BL405" s="214"/>
      <c r="BM405" s="214"/>
      <c r="BN405" s="214"/>
      <c r="BO405" s="214"/>
      <c r="BP405" s="214"/>
      <c r="BQ405" s="214"/>
      <c r="BR405" s="214"/>
      <c r="BS405" s="214"/>
      <c r="BT405" s="214"/>
      <c r="BU405" s="214"/>
      <c r="BV405" s="214"/>
      <c r="BW405" s="214"/>
      <c r="BX405" s="214"/>
      <c r="BY405" s="214"/>
      <c r="BZ405" s="214"/>
      <c r="CA405" s="214"/>
      <c r="CB405" s="214"/>
      <c r="CC405" s="214"/>
      <c r="CD405" s="214"/>
      <c r="CE405" s="214"/>
      <c r="CF405" s="214"/>
      <c r="CG405" s="214"/>
      <c r="CH405" s="214"/>
      <c r="CI405" s="214"/>
      <c r="CJ405" s="214"/>
    </row>
    <row r="406" spans="1:88" ht="13.5" customHeight="1">
      <c r="A406" s="217">
        <v>412</v>
      </c>
      <c r="B406" s="217" t="s">
        <v>3752</v>
      </c>
      <c r="C406" s="217" t="s">
        <v>3753</v>
      </c>
      <c r="D406" s="218" t="s">
        <v>2464</v>
      </c>
      <c r="E406" s="217" t="s">
        <v>1002</v>
      </c>
      <c r="F406" s="217" t="s">
        <v>3017</v>
      </c>
      <c r="G406" s="218" t="s">
        <v>887</v>
      </c>
      <c r="H406" s="220">
        <v>4886</v>
      </c>
      <c r="I406" s="217" t="s">
        <v>702</v>
      </c>
      <c r="J406" s="217">
        <v>1</v>
      </c>
      <c r="K406" s="217"/>
      <c r="L406" s="217">
        <v>1</v>
      </c>
      <c r="M406" s="220">
        <v>72.900000000000006</v>
      </c>
      <c r="N406" s="220">
        <v>72.900000000000006</v>
      </c>
      <c r="O406" s="217" t="s">
        <v>674</v>
      </c>
      <c r="P406" s="217" t="s">
        <v>11</v>
      </c>
      <c r="Q406" s="217" t="s">
        <v>703</v>
      </c>
      <c r="R406" s="217"/>
      <c r="S406" s="217"/>
      <c r="T406" s="217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217">
        <f t="shared" ref="U406:U407" ca="1" si="122">+L406-T406</f>
        <v>0</v>
      </c>
      <c r="V406" s="217">
        <f t="shared" ref="V406:V407" ca="1" si="123">ROUNDDOWN(T406/J406,0)</f>
        <v>1</v>
      </c>
      <c r="W406" s="217"/>
      <c r="X406" s="217"/>
      <c r="Y406" s="217"/>
      <c r="Z406" s="217"/>
      <c r="AA406" s="217"/>
      <c r="AB406" s="221"/>
      <c r="AC406" s="220">
        <v>1.9039999999999999</v>
      </c>
      <c r="AD406" s="217"/>
      <c r="AE406" s="220"/>
      <c r="AF406" s="220"/>
      <c r="AG406" s="249"/>
      <c r="AH406" s="249"/>
      <c r="AI406" s="249"/>
      <c r="AJ406" s="224" t="s">
        <v>677</v>
      </c>
      <c r="AK406" s="228"/>
      <c r="AL406" s="250"/>
      <c r="AM406" s="226"/>
      <c r="AN406" s="228"/>
      <c r="AO406" s="226"/>
      <c r="AP406" s="226"/>
      <c r="AQ406" s="226"/>
      <c r="AR406" s="228"/>
      <c r="AS406" s="226"/>
      <c r="AT406" s="226"/>
      <c r="AU406" s="217">
        <v>1</v>
      </c>
      <c r="AV406" s="217">
        <v>0</v>
      </c>
      <c r="AW406" s="217">
        <v>0</v>
      </c>
      <c r="AX406" s="217">
        <v>0</v>
      </c>
      <c r="AY406" s="217">
        <v>0</v>
      </c>
      <c r="AZ406" s="217">
        <v>0</v>
      </c>
      <c r="BA406" s="217">
        <v>0</v>
      </c>
      <c r="BB406" s="217" t="s">
        <v>692</v>
      </c>
      <c r="BC406" s="217"/>
      <c r="BD406" s="217"/>
      <c r="BE406" s="212" t="s">
        <v>3018</v>
      </c>
      <c r="BF406" s="212">
        <v>1</v>
      </c>
      <c r="BG406" s="230">
        <v>46240</v>
      </c>
      <c r="BH406" s="212">
        <f>+L406-BF406</f>
        <v>0</v>
      </c>
      <c r="BI406" s="212" t="s">
        <v>2465</v>
      </c>
      <c r="BJ406" s="212">
        <v>1</v>
      </c>
      <c r="BK406" s="231">
        <v>46240</v>
      </c>
      <c r="BL406" s="226"/>
      <c r="BM406" s="226"/>
      <c r="BN406" s="227"/>
      <c r="BO406" s="226"/>
      <c r="BP406" s="226"/>
      <c r="BQ406" s="226"/>
      <c r="BR406" s="226"/>
      <c r="BS406" s="226"/>
      <c r="BT406" s="227"/>
      <c r="BU406" s="226"/>
      <c r="BV406" s="226"/>
      <c r="BW406" s="226"/>
      <c r="BX406" s="226"/>
      <c r="BY406" s="226"/>
      <c r="BZ406" s="227"/>
      <c r="CA406" s="226"/>
      <c r="CB406" s="226"/>
      <c r="CC406" s="226"/>
      <c r="CD406" s="226"/>
      <c r="CE406" s="226"/>
      <c r="CF406" s="227"/>
      <c r="CG406" s="226"/>
      <c r="CH406" s="226"/>
      <c r="CI406" s="226"/>
      <c r="CJ406" s="212">
        <f>+L406-BJ406</f>
        <v>0</v>
      </c>
    </row>
    <row r="407" spans="1:88" ht="13.5" customHeight="1">
      <c r="A407" s="217">
        <v>413</v>
      </c>
      <c r="B407" s="217" t="s">
        <v>3752</v>
      </c>
      <c r="C407" s="217" t="s">
        <v>3753</v>
      </c>
      <c r="D407" s="218" t="s">
        <v>2468</v>
      </c>
      <c r="E407" s="217" t="s">
        <v>1105</v>
      </c>
      <c r="F407" s="217" t="s">
        <v>3019</v>
      </c>
      <c r="G407" s="218" t="s">
        <v>2467</v>
      </c>
      <c r="H407" s="220">
        <v>4674</v>
      </c>
      <c r="I407" s="217" t="s">
        <v>702</v>
      </c>
      <c r="J407" s="217">
        <v>1</v>
      </c>
      <c r="K407" s="217"/>
      <c r="L407" s="217">
        <v>1</v>
      </c>
      <c r="M407" s="220">
        <v>79.3</v>
      </c>
      <c r="N407" s="220">
        <v>79.3</v>
      </c>
      <c r="O407" s="217" t="s">
        <v>674</v>
      </c>
      <c r="P407" s="217" t="s">
        <v>13</v>
      </c>
      <c r="Q407" s="217" t="s">
        <v>703</v>
      </c>
      <c r="R407" s="217"/>
      <c r="S407" s="217"/>
      <c r="T407" s="217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7">
        <f t="shared" ca="1" si="122"/>
        <v>0</v>
      </c>
      <c r="V407" s="217">
        <f t="shared" ca="1" si="123"/>
        <v>1</v>
      </c>
      <c r="W407" s="217"/>
      <c r="X407" s="217"/>
      <c r="Y407" s="217"/>
      <c r="Z407" s="217"/>
      <c r="AA407" s="217"/>
      <c r="AB407" s="221"/>
      <c r="AC407" s="220">
        <v>3.4390000000000001</v>
      </c>
      <c r="AD407" s="217"/>
      <c r="AE407" s="220"/>
      <c r="AF407" s="220"/>
      <c r="AG407" s="249"/>
      <c r="AH407" s="249"/>
      <c r="AI407" s="249"/>
      <c r="AJ407" s="224" t="s">
        <v>677</v>
      </c>
      <c r="AK407" s="228"/>
      <c r="AL407" s="250"/>
      <c r="AM407" s="226"/>
      <c r="AN407" s="228"/>
      <c r="AO407" s="226"/>
      <c r="AP407" s="226"/>
      <c r="AQ407" s="226"/>
      <c r="AR407" s="228"/>
      <c r="AS407" s="226"/>
      <c r="AT407" s="226"/>
      <c r="AU407" s="217">
        <v>0</v>
      </c>
      <c r="AV407" s="217">
        <v>0</v>
      </c>
      <c r="AW407" s="217">
        <v>0</v>
      </c>
      <c r="AX407" s="217">
        <v>0</v>
      </c>
      <c r="AY407" s="217">
        <v>0</v>
      </c>
      <c r="AZ407" s="217">
        <v>0</v>
      </c>
      <c r="BA407" s="217">
        <v>0</v>
      </c>
      <c r="BB407" s="217" t="s">
        <v>692</v>
      </c>
      <c r="BC407" s="217"/>
      <c r="BD407" s="217"/>
      <c r="BE407" s="244" t="s">
        <v>3020</v>
      </c>
      <c r="BF407" s="217">
        <v>1</v>
      </c>
      <c r="BG407" s="245">
        <v>46240</v>
      </c>
      <c r="BH407" s="212">
        <f>+L407-BF407</f>
        <v>0</v>
      </c>
      <c r="BI407" s="244" t="s">
        <v>2469</v>
      </c>
      <c r="BJ407" s="217">
        <v>1</v>
      </c>
      <c r="BK407" s="245">
        <v>46240</v>
      </c>
      <c r="BL407" s="226"/>
      <c r="BM407" s="226"/>
      <c r="BN407" s="227"/>
      <c r="BO407" s="226"/>
      <c r="BP407" s="226"/>
      <c r="BQ407" s="226"/>
      <c r="BR407" s="226"/>
      <c r="BS407" s="226"/>
      <c r="BT407" s="227"/>
      <c r="BU407" s="226"/>
      <c r="BV407" s="226"/>
      <c r="BW407" s="226"/>
      <c r="BX407" s="226"/>
      <c r="BY407" s="226"/>
      <c r="BZ407" s="227"/>
      <c r="CA407" s="226"/>
      <c r="CB407" s="226"/>
      <c r="CC407" s="226"/>
      <c r="CD407" s="226"/>
      <c r="CE407" s="226"/>
      <c r="CF407" s="227"/>
      <c r="CG407" s="226"/>
      <c r="CH407" s="226"/>
      <c r="CI407" s="226"/>
      <c r="CJ407" s="212">
        <f>+L407-BJ407</f>
        <v>0</v>
      </c>
    </row>
    <row r="408" spans="1:88" ht="13.5" customHeight="1">
      <c r="A408" s="214">
        <v>414</v>
      </c>
      <c r="B408" s="214" t="s">
        <v>3756</v>
      </c>
      <c r="C408" s="214" t="s">
        <v>3757</v>
      </c>
      <c r="D408" s="215" t="s">
        <v>3754</v>
      </c>
      <c r="E408" s="214"/>
      <c r="F408" s="214"/>
      <c r="G408" s="215" t="s">
        <v>3755</v>
      </c>
      <c r="H408" s="214"/>
      <c r="I408" s="214"/>
      <c r="J408" s="214"/>
      <c r="K408" s="214">
        <v>1</v>
      </c>
      <c r="L408" s="214"/>
      <c r="M408" s="216">
        <v>152.19999999999999</v>
      </c>
      <c r="N408" s="216">
        <v>152.19999999999999</v>
      </c>
      <c r="O408" s="214" t="s">
        <v>674</v>
      </c>
      <c r="P408" s="214"/>
      <c r="Q408" s="214"/>
      <c r="R408" s="214" t="s">
        <v>3951</v>
      </c>
      <c r="S408" s="214"/>
      <c r="T408" s="214"/>
      <c r="U408" s="214"/>
      <c r="V408" s="214"/>
      <c r="W408" s="214">
        <f ca="1">_xlfn.MINIFS(V:V,C:C,C408,AE:AE,"",AB:AB,"")</f>
        <v>1</v>
      </c>
      <c r="X408" s="214">
        <f ca="1">SUMIFS(T:T,C:C,C408,AE:AE,"")/SUMIFS(L:L,C:C,C408,AE:AE,"",AB:AB,"")</f>
        <v>1</v>
      </c>
      <c r="Y408" s="214"/>
      <c r="Z408" s="214"/>
      <c r="AA408" s="214"/>
      <c r="AB408" s="216"/>
      <c r="AC408" s="216">
        <v>5.343</v>
      </c>
      <c r="AD408" s="214"/>
      <c r="AE408" s="214" t="s">
        <v>675</v>
      </c>
      <c r="AF408" s="214" t="s">
        <v>676</v>
      </c>
      <c r="AG408" s="214"/>
      <c r="AH408" s="214"/>
      <c r="AI408" s="214"/>
      <c r="AJ408" s="214" t="s">
        <v>677</v>
      </c>
      <c r="AK408" s="214"/>
      <c r="AL408" s="214"/>
      <c r="AM408" s="214"/>
      <c r="AN408" s="214"/>
      <c r="AO408" s="214"/>
      <c r="AP408" s="214"/>
      <c r="AQ408" s="214"/>
      <c r="AR408" s="214"/>
      <c r="AS408" s="214"/>
      <c r="AT408" s="214"/>
      <c r="AU408" s="214"/>
      <c r="AV408" s="214"/>
      <c r="AW408" s="214"/>
      <c r="AX408" s="214"/>
      <c r="AY408" s="214"/>
      <c r="AZ408" s="214"/>
      <c r="BA408" s="214"/>
      <c r="BB408" s="214" t="s">
        <v>692</v>
      </c>
      <c r="BC408" s="214"/>
      <c r="BD408" s="214"/>
      <c r="BE408" s="214"/>
      <c r="BF408" s="214"/>
      <c r="BG408" s="214"/>
      <c r="BH408" s="214"/>
      <c r="BI408" s="214"/>
      <c r="BJ408" s="214"/>
      <c r="BK408" s="214"/>
      <c r="BL408" s="214"/>
      <c r="BM408" s="214"/>
      <c r="BN408" s="214"/>
      <c r="BO408" s="214"/>
      <c r="BP408" s="214"/>
      <c r="BQ408" s="214"/>
      <c r="BR408" s="214"/>
      <c r="BS408" s="214"/>
      <c r="BT408" s="214"/>
      <c r="BU408" s="214"/>
      <c r="BV408" s="214"/>
      <c r="BW408" s="214"/>
      <c r="BX408" s="214"/>
      <c r="BY408" s="214"/>
      <c r="BZ408" s="214"/>
      <c r="CA408" s="214"/>
      <c r="CB408" s="214"/>
      <c r="CC408" s="214"/>
      <c r="CD408" s="214"/>
      <c r="CE408" s="214"/>
      <c r="CF408" s="214"/>
      <c r="CG408" s="214"/>
      <c r="CH408" s="214"/>
      <c r="CI408" s="214"/>
      <c r="CJ408" s="214"/>
    </row>
    <row r="409" spans="1:88" ht="13.5" customHeight="1">
      <c r="A409" s="217">
        <v>415</v>
      </c>
      <c r="B409" s="217" t="s">
        <v>3756</v>
      </c>
      <c r="C409" s="217" t="s">
        <v>3757</v>
      </c>
      <c r="D409" s="218" t="s">
        <v>2464</v>
      </c>
      <c r="E409" s="217" t="s">
        <v>1002</v>
      </c>
      <c r="F409" s="217" t="s">
        <v>3021</v>
      </c>
      <c r="G409" s="218" t="s">
        <v>887</v>
      </c>
      <c r="H409" s="220">
        <v>4886</v>
      </c>
      <c r="I409" s="217" t="s">
        <v>702</v>
      </c>
      <c r="J409" s="217">
        <v>1</v>
      </c>
      <c r="K409" s="217"/>
      <c r="L409" s="217">
        <v>1</v>
      </c>
      <c r="M409" s="220">
        <v>72.900000000000006</v>
      </c>
      <c r="N409" s="220">
        <v>72.900000000000006</v>
      </c>
      <c r="O409" s="217" t="s">
        <v>674</v>
      </c>
      <c r="P409" s="217" t="s">
        <v>11</v>
      </c>
      <c r="Q409" s="217" t="s">
        <v>703</v>
      </c>
      <c r="R409" s="217"/>
      <c r="S409" s="217"/>
      <c r="T409" s="217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217">
        <f t="shared" ref="U409:U410" ca="1" si="124">+L409-T409</f>
        <v>0</v>
      </c>
      <c r="V409" s="217">
        <f t="shared" ref="V409:V410" ca="1" si="125">ROUNDDOWN(T409/J409,0)</f>
        <v>1</v>
      </c>
      <c r="W409" s="217"/>
      <c r="X409" s="217"/>
      <c r="Y409" s="217"/>
      <c r="Z409" s="217"/>
      <c r="AA409" s="217"/>
      <c r="AB409" s="221"/>
      <c r="AC409" s="220">
        <v>1.9039999999999999</v>
      </c>
      <c r="AD409" s="217"/>
      <c r="AE409" s="220"/>
      <c r="AF409" s="220"/>
      <c r="AG409" s="249"/>
      <c r="AH409" s="249"/>
      <c r="AI409" s="249"/>
      <c r="AJ409" s="224" t="s">
        <v>677</v>
      </c>
      <c r="AK409" s="228"/>
      <c r="AL409" s="250"/>
      <c r="AM409" s="226"/>
      <c r="AN409" s="228"/>
      <c r="AO409" s="226"/>
      <c r="AP409" s="226"/>
      <c r="AQ409" s="226"/>
      <c r="AR409" s="228"/>
      <c r="AS409" s="226"/>
      <c r="AT409" s="226"/>
      <c r="AU409" s="217">
        <v>1</v>
      </c>
      <c r="AV409" s="217">
        <v>0</v>
      </c>
      <c r="AW409" s="217">
        <v>0</v>
      </c>
      <c r="AX409" s="217">
        <v>0</v>
      </c>
      <c r="AY409" s="217">
        <v>0</v>
      </c>
      <c r="AZ409" s="217">
        <v>0</v>
      </c>
      <c r="BA409" s="217">
        <v>0</v>
      </c>
      <c r="BB409" s="217" t="s">
        <v>692</v>
      </c>
      <c r="BC409" s="217"/>
      <c r="BD409" s="217"/>
      <c r="BE409" s="212" t="s">
        <v>3018</v>
      </c>
      <c r="BF409" s="212">
        <v>1</v>
      </c>
      <c r="BG409" s="230">
        <v>46240</v>
      </c>
      <c r="BH409" s="212">
        <f>+L409-BF409</f>
        <v>0</v>
      </c>
      <c r="BI409" s="212" t="s">
        <v>2465</v>
      </c>
      <c r="BJ409" s="212">
        <v>1</v>
      </c>
      <c r="BK409" s="231">
        <v>46240</v>
      </c>
      <c r="BL409" s="226"/>
      <c r="BM409" s="226"/>
      <c r="BN409" s="227"/>
      <c r="BO409" s="226"/>
      <c r="BP409" s="226"/>
      <c r="BQ409" s="226"/>
      <c r="BR409" s="226"/>
      <c r="BS409" s="226"/>
      <c r="BT409" s="227"/>
      <c r="BU409" s="226"/>
      <c r="BV409" s="226"/>
      <c r="BW409" s="226"/>
      <c r="BX409" s="226"/>
      <c r="BY409" s="226"/>
      <c r="BZ409" s="227"/>
      <c r="CA409" s="226"/>
      <c r="CB409" s="226"/>
      <c r="CC409" s="226"/>
      <c r="CD409" s="226"/>
      <c r="CE409" s="226"/>
      <c r="CF409" s="227"/>
      <c r="CG409" s="226"/>
      <c r="CH409" s="226"/>
      <c r="CI409" s="226"/>
      <c r="CJ409" s="212">
        <f>+L409-BJ409</f>
        <v>0</v>
      </c>
    </row>
    <row r="410" spans="1:88" ht="13.5" customHeight="1">
      <c r="A410" s="217">
        <v>416</v>
      </c>
      <c r="B410" s="217" t="s">
        <v>3756</v>
      </c>
      <c r="C410" s="217" t="s">
        <v>3757</v>
      </c>
      <c r="D410" s="218" t="s">
        <v>2468</v>
      </c>
      <c r="E410" s="217" t="s">
        <v>1105</v>
      </c>
      <c r="F410" s="217" t="s">
        <v>3022</v>
      </c>
      <c r="G410" s="218" t="s">
        <v>2467</v>
      </c>
      <c r="H410" s="220">
        <v>4674</v>
      </c>
      <c r="I410" s="217" t="s">
        <v>702</v>
      </c>
      <c r="J410" s="217">
        <v>1</v>
      </c>
      <c r="K410" s="217"/>
      <c r="L410" s="217">
        <v>1</v>
      </c>
      <c r="M410" s="220">
        <v>79.3</v>
      </c>
      <c r="N410" s="220">
        <v>79.3</v>
      </c>
      <c r="O410" s="217" t="s">
        <v>674</v>
      </c>
      <c r="P410" s="217" t="s">
        <v>13</v>
      </c>
      <c r="Q410" s="217" t="s">
        <v>703</v>
      </c>
      <c r="R410" s="217"/>
      <c r="S410" s="217"/>
      <c r="T410" s="217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7">
        <f t="shared" ca="1" si="124"/>
        <v>0</v>
      </c>
      <c r="V410" s="217">
        <f t="shared" ca="1" si="125"/>
        <v>1</v>
      </c>
      <c r="W410" s="217"/>
      <c r="X410" s="217"/>
      <c r="Y410" s="217"/>
      <c r="Z410" s="217"/>
      <c r="AA410" s="217"/>
      <c r="AB410" s="221"/>
      <c r="AC410" s="220">
        <v>3.4390000000000001</v>
      </c>
      <c r="AD410" s="217"/>
      <c r="AE410" s="220"/>
      <c r="AF410" s="220"/>
      <c r="AG410" s="249"/>
      <c r="AH410" s="249"/>
      <c r="AI410" s="249"/>
      <c r="AJ410" s="224" t="s">
        <v>677</v>
      </c>
      <c r="AK410" s="228"/>
      <c r="AL410" s="250"/>
      <c r="AM410" s="226"/>
      <c r="AN410" s="228"/>
      <c r="AO410" s="226"/>
      <c r="AP410" s="226"/>
      <c r="AQ410" s="226"/>
      <c r="AR410" s="228"/>
      <c r="AS410" s="226"/>
      <c r="AT410" s="226"/>
      <c r="AU410" s="217">
        <v>0</v>
      </c>
      <c r="AV410" s="217">
        <v>0</v>
      </c>
      <c r="AW410" s="217">
        <v>0</v>
      </c>
      <c r="AX410" s="217">
        <v>0</v>
      </c>
      <c r="AY410" s="217">
        <v>0</v>
      </c>
      <c r="AZ410" s="217">
        <v>0</v>
      </c>
      <c r="BA410" s="217">
        <v>0</v>
      </c>
      <c r="BB410" s="217" t="s">
        <v>692</v>
      </c>
      <c r="BC410" s="217"/>
      <c r="BD410" s="217"/>
      <c r="BE410" s="244" t="s">
        <v>3020</v>
      </c>
      <c r="BF410" s="217">
        <v>1</v>
      </c>
      <c r="BG410" s="245">
        <v>46240</v>
      </c>
      <c r="BH410" s="212">
        <f>+L410-BF410</f>
        <v>0</v>
      </c>
      <c r="BI410" s="244" t="s">
        <v>2469</v>
      </c>
      <c r="BJ410" s="217">
        <v>1</v>
      </c>
      <c r="BK410" s="245">
        <v>46240</v>
      </c>
      <c r="BL410" s="226"/>
      <c r="BM410" s="226"/>
      <c r="BN410" s="227"/>
      <c r="BO410" s="226"/>
      <c r="BP410" s="226"/>
      <c r="BQ410" s="226"/>
      <c r="BR410" s="226"/>
      <c r="BS410" s="226"/>
      <c r="BT410" s="227"/>
      <c r="BU410" s="226"/>
      <c r="BV410" s="226"/>
      <c r="BW410" s="226"/>
      <c r="BX410" s="226"/>
      <c r="BY410" s="226"/>
      <c r="BZ410" s="227"/>
      <c r="CA410" s="226"/>
      <c r="CB410" s="226"/>
      <c r="CC410" s="226"/>
      <c r="CD410" s="226"/>
      <c r="CE410" s="226"/>
      <c r="CF410" s="227"/>
      <c r="CG410" s="226"/>
      <c r="CH410" s="226"/>
      <c r="CI410" s="226"/>
      <c r="CJ410" s="212">
        <f>+L410-BJ410</f>
        <v>0</v>
      </c>
    </row>
    <row r="411" spans="1:88" ht="13.5" customHeight="1">
      <c r="A411" s="214">
        <v>417</v>
      </c>
      <c r="B411" s="214" t="s">
        <v>3758</v>
      </c>
      <c r="C411" s="214" t="s">
        <v>3759</v>
      </c>
      <c r="D411" s="215" t="s">
        <v>3760</v>
      </c>
      <c r="E411" s="214"/>
      <c r="F411" s="214"/>
      <c r="G411" s="215" t="s">
        <v>3761</v>
      </c>
      <c r="H411" s="214"/>
      <c r="I411" s="214"/>
      <c r="J411" s="214"/>
      <c r="K411" s="214">
        <v>2</v>
      </c>
      <c r="L411" s="214"/>
      <c r="M411" s="216">
        <v>9.6</v>
      </c>
      <c r="N411" s="216">
        <v>19.2</v>
      </c>
      <c r="O411" s="214" t="s">
        <v>674</v>
      </c>
      <c r="P411" s="214"/>
      <c r="Q411" s="214"/>
      <c r="R411" s="214" t="s">
        <v>3951</v>
      </c>
      <c r="S411" s="214"/>
      <c r="T411" s="214"/>
      <c r="U411" s="214"/>
      <c r="V411" s="214"/>
      <c r="W411" s="214">
        <f>_xlfn.MINIFS(V:V,C:C,C411,AE:AE,"",AB:AB,"")</f>
        <v>0</v>
      </c>
      <c r="X411" s="214" t="e">
        <f ca="1">SUMIFS(T:T,C:C,C411,AE:AE,"")/SUMIFS(L:L,C:C,C411,AE:AE,"",AB:AB,"")</f>
        <v>#DIV/0!</v>
      </c>
      <c r="Y411" s="214"/>
      <c r="Z411" s="214"/>
      <c r="AA411" s="214"/>
      <c r="AB411" s="216"/>
      <c r="AC411" s="216">
        <v>0.82</v>
      </c>
      <c r="AD411" s="214"/>
      <c r="AE411" s="214" t="s">
        <v>675</v>
      </c>
      <c r="AF411" s="214" t="s">
        <v>676</v>
      </c>
      <c r="AG411" s="214"/>
      <c r="AH411" s="214"/>
      <c r="AI411" s="214"/>
      <c r="AJ411" s="214" t="s">
        <v>677</v>
      </c>
      <c r="AK411" s="214"/>
      <c r="AL411" s="214"/>
      <c r="AM411" s="214"/>
      <c r="AN411" s="214"/>
      <c r="AO411" s="214"/>
      <c r="AP411" s="214"/>
      <c r="AQ411" s="214"/>
      <c r="AR411" s="214"/>
      <c r="AS411" s="214"/>
      <c r="AT411" s="214"/>
      <c r="AU411" s="214"/>
      <c r="AV411" s="214"/>
      <c r="AW411" s="214"/>
      <c r="AX411" s="214"/>
      <c r="AY411" s="214"/>
      <c r="AZ411" s="214"/>
      <c r="BA411" s="214"/>
      <c r="BB411" s="214" t="s">
        <v>692</v>
      </c>
      <c r="BC411" s="214"/>
      <c r="BD411" s="214"/>
      <c r="BE411" s="214"/>
      <c r="BF411" s="214"/>
      <c r="BG411" s="214"/>
      <c r="BH411" s="214"/>
      <c r="BI411" s="214"/>
      <c r="BJ411" s="214"/>
      <c r="BK411" s="214"/>
      <c r="BL411" s="214"/>
      <c r="BM411" s="214"/>
      <c r="BN411" s="214"/>
      <c r="BO411" s="214"/>
      <c r="BP411" s="214"/>
      <c r="BQ411" s="214"/>
      <c r="BR411" s="214"/>
      <c r="BS411" s="214"/>
      <c r="BT411" s="214"/>
      <c r="BU411" s="214"/>
      <c r="BV411" s="214"/>
      <c r="BW411" s="214"/>
      <c r="BX411" s="214"/>
      <c r="BY411" s="214"/>
      <c r="BZ411" s="214"/>
      <c r="CA411" s="214"/>
      <c r="CB411" s="214"/>
      <c r="CC411" s="214"/>
      <c r="CD411" s="214"/>
      <c r="CE411" s="214"/>
      <c r="CF411" s="214"/>
      <c r="CG411" s="214"/>
      <c r="CH411" s="214"/>
      <c r="CI411" s="214"/>
      <c r="CJ411" s="214"/>
    </row>
    <row r="412" spans="1:88" ht="13.5" customHeight="1">
      <c r="A412" s="217">
        <v>418</v>
      </c>
      <c r="B412" s="217" t="s">
        <v>3758</v>
      </c>
      <c r="C412" s="217" t="s">
        <v>3759</v>
      </c>
      <c r="D412" s="218" t="s">
        <v>699</v>
      </c>
      <c r="E412" s="217" t="s">
        <v>986</v>
      </c>
      <c r="F412" s="217" t="s">
        <v>3023</v>
      </c>
      <c r="G412" s="218" t="s">
        <v>2473</v>
      </c>
      <c r="H412" s="220">
        <v>1400</v>
      </c>
      <c r="I412" s="217" t="s">
        <v>702</v>
      </c>
      <c r="J412" s="217">
        <v>1</v>
      </c>
      <c r="K412" s="217"/>
      <c r="L412" s="217">
        <v>2</v>
      </c>
      <c r="M412" s="220">
        <v>9.6</v>
      </c>
      <c r="N412" s="220">
        <v>19.2</v>
      </c>
      <c r="O412" s="217" t="s">
        <v>674</v>
      </c>
      <c r="P412" s="217" t="s">
        <v>11</v>
      </c>
      <c r="Q412" s="217" t="s">
        <v>703</v>
      </c>
      <c r="R412" s="217"/>
      <c r="S412" s="217"/>
      <c r="T412" s="217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17">
        <f ca="1">+L412-T412</f>
        <v>0</v>
      </c>
      <c r="V412" s="217">
        <f ca="1">ROUNDDOWN(T412/J412,0)</f>
        <v>2</v>
      </c>
      <c r="W412" s="217"/>
      <c r="X412" s="217"/>
      <c r="Y412" s="217"/>
      <c r="Z412" s="217"/>
      <c r="AA412" s="217"/>
      <c r="AB412" s="221" t="s">
        <v>602</v>
      </c>
      <c r="AC412" s="220">
        <v>0.82</v>
      </c>
      <c r="AD412" s="217"/>
      <c r="AE412" s="220"/>
      <c r="AF412" s="220"/>
      <c r="AG412" s="249"/>
      <c r="AH412" s="249"/>
      <c r="AI412" s="249"/>
      <c r="AJ412" s="224" t="s">
        <v>677</v>
      </c>
      <c r="AK412" s="228"/>
      <c r="AL412" s="250"/>
      <c r="AM412" s="226"/>
      <c r="AN412" s="228"/>
      <c r="AO412" s="226"/>
      <c r="AP412" s="226"/>
      <c r="AQ412" s="226"/>
      <c r="AR412" s="228"/>
      <c r="AS412" s="226"/>
      <c r="AT412" s="226"/>
      <c r="AU412" s="217">
        <v>0</v>
      </c>
      <c r="AV412" s="217">
        <v>0</v>
      </c>
      <c r="AW412" s="217">
        <v>0</v>
      </c>
      <c r="AX412" s="217">
        <v>0</v>
      </c>
      <c r="AY412" s="217">
        <v>0</v>
      </c>
      <c r="AZ412" s="217">
        <v>0</v>
      </c>
      <c r="BA412" s="217">
        <v>0</v>
      </c>
      <c r="BB412" s="217" t="s">
        <v>692</v>
      </c>
      <c r="BC412" s="217"/>
      <c r="BD412" s="217"/>
      <c r="BE412" s="212" t="s">
        <v>3024</v>
      </c>
      <c r="BF412" s="217">
        <v>2</v>
      </c>
      <c r="BG412" s="230">
        <v>46240</v>
      </c>
      <c r="BH412" s="212">
        <f>+L412-BF412</f>
        <v>0</v>
      </c>
      <c r="BI412" s="212" t="s">
        <v>2474</v>
      </c>
      <c r="BJ412" s="217">
        <v>2</v>
      </c>
      <c r="BK412" s="231">
        <v>46240</v>
      </c>
      <c r="BL412" s="226"/>
      <c r="BM412" s="226"/>
      <c r="BN412" s="227"/>
      <c r="BO412" s="226"/>
      <c r="BP412" s="226"/>
      <c r="BQ412" s="226"/>
      <c r="BR412" s="226"/>
      <c r="BS412" s="226"/>
      <c r="BT412" s="227"/>
      <c r="BU412" s="226"/>
      <c r="BV412" s="226"/>
      <c r="BW412" s="226"/>
      <c r="BX412" s="226"/>
      <c r="BY412" s="226"/>
      <c r="BZ412" s="227"/>
      <c r="CA412" s="226"/>
      <c r="CB412" s="226"/>
      <c r="CC412" s="226"/>
      <c r="CD412" s="226"/>
      <c r="CE412" s="226"/>
      <c r="CF412" s="227"/>
      <c r="CG412" s="226"/>
      <c r="CH412" s="226"/>
      <c r="CI412" s="226"/>
      <c r="CJ412" s="212">
        <f>+L412-BJ412</f>
        <v>0</v>
      </c>
    </row>
    <row r="413" spans="1:88" ht="13.5" customHeight="1">
      <c r="A413" s="214">
        <v>419</v>
      </c>
      <c r="B413" s="214" t="s">
        <v>3762</v>
      </c>
      <c r="C413" s="214" t="s">
        <v>3763</v>
      </c>
      <c r="D413" s="215" t="s">
        <v>3760</v>
      </c>
      <c r="E413" s="214"/>
      <c r="F413" s="214"/>
      <c r="G413" s="215" t="s">
        <v>3764</v>
      </c>
      <c r="H413" s="214"/>
      <c r="I413" s="214"/>
      <c r="J413" s="214"/>
      <c r="K413" s="214">
        <v>2</v>
      </c>
      <c r="L413" s="214"/>
      <c r="M413" s="216">
        <v>3.3</v>
      </c>
      <c r="N413" s="216">
        <v>6.6</v>
      </c>
      <c r="O413" s="214" t="s">
        <v>674</v>
      </c>
      <c r="P413" s="214"/>
      <c r="Q413" s="214"/>
      <c r="R413" s="214" t="s">
        <v>3951</v>
      </c>
      <c r="S413" s="214"/>
      <c r="T413" s="214"/>
      <c r="U413" s="214"/>
      <c r="V413" s="214"/>
      <c r="W413" s="214">
        <f>_xlfn.MINIFS(V:V,C:C,C413,AE:AE,"",AB:AB,"")</f>
        <v>0</v>
      </c>
      <c r="X413" s="214" t="e">
        <f ca="1">SUMIFS(T:T,C:C,C413,AE:AE,"")/SUMIFS(L:L,C:C,C413,AE:AE,"",AB:AB,"")</f>
        <v>#DIV/0!</v>
      </c>
      <c r="Y413" s="214"/>
      <c r="Z413" s="214"/>
      <c r="AA413" s="214"/>
      <c r="AB413" s="216"/>
      <c r="AC413" s="216">
        <v>0.28399999999999997</v>
      </c>
      <c r="AD413" s="214"/>
      <c r="AE413" s="214" t="s">
        <v>675</v>
      </c>
      <c r="AF413" s="214" t="s">
        <v>676</v>
      </c>
      <c r="AG413" s="214"/>
      <c r="AH413" s="214"/>
      <c r="AI413" s="214"/>
      <c r="AJ413" s="214" t="s">
        <v>677</v>
      </c>
      <c r="AK413" s="214"/>
      <c r="AL413" s="214"/>
      <c r="AM413" s="214"/>
      <c r="AN413" s="214"/>
      <c r="AO413" s="214"/>
      <c r="AP413" s="214"/>
      <c r="AQ413" s="214"/>
      <c r="AR413" s="214"/>
      <c r="AS413" s="214"/>
      <c r="AT413" s="214"/>
      <c r="AU413" s="214"/>
      <c r="AV413" s="214"/>
      <c r="AW413" s="214"/>
      <c r="AX413" s="214"/>
      <c r="AY413" s="214"/>
      <c r="AZ413" s="214"/>
      <c r="BA413" s="214"/>
      <c r="BB413" s="214" t="s">
        <v>692</v>
      </c>
      <c r="BC413" s="214"/>
      <c r="BD413" s="214"/>
      <c r="BE413" s="214"/>
      <c r="BF413" s="214"/>
      <c r="BG413" s="214"/>
      <c r="BH413" s="214"/>
      <c r="BI413" s="214"/>
      <c r="BJ413" s="214"/>
      <c r="BK413" s="214"/>
      <c r="BL413" s="214"/>
      <c r="BM413" s="214"/>
      <c r="BN413" s="214"/>
      <c r="BO413" s="214"/>
      <c r="BP413" s="214"/>
      <c r="BQ413" s="214"/>
      <c r="BR413" s="214"/>
      <c r="BS413" s="214"/>
      <c r="BT413" s="214"/>
      <c r="BU413" s="214"/>
      <c r="BV413" s="214"/>
      <c r="BW413" s="214"/>
      <c r="BX413" s="214"/>
      <c r="BY413" s="214"/>
      <c r="BZ413" s="214"/>
      <c r="CA413" s="214"/>
      <c r="CB413" s="214"/>
      <c r="CC413" s="214"/>
      <c r="CD413" s="214"/>
      <c r="CE413" s="214"/>
      <c r="CF413" s="214"/>
      <c r="CG413" s="214"/>
      <c r="CH413" s="214"/>
      <c r="CI413" s="214"/>
      <c r="CJ413" s="214"/>
    </row>
    <row r="414" spans="1:88" ht="13.5" customHeight="1">
      <c r="A414" s="217">
        <v>420</v>
      </c>
      <c r="B414" s="217" t="s">
        <v>3762</v>
      </c>
      <c r="C414" s="217" t="s">
        <v>3763</v>
      </c>
      <c r="D414" s="218" t="s">
        <v>699</v>
      </c>
      <c r="E414" s="217" t="s">
        <v>886</v>
      </c>
      <c r="F414" s="217" t="s">
        <v>3042</v>
      </c>
      <c r="G414" s="218" t="s">
        <v>2473</v>
      </c>
      <c r="H414" s="220">
        <v>485</v>
      </c>
      <c r="I414" s="217" t="s">
        <v>702</v>
      </c>
      <c r="J414" s="217">
        <v>1</v>
      </c>
      <c r="K414" s="217"/>
      <c r="L414" s="217">
        <v>2</v>
      </c>
      <c r="M414" s="220">
        <v>3.3</v>
      </c>
      <c r="N414" s="220">
        <v>6.6</v>
      </c>
      <c r="O414" s="217" t="s">
        <v>674</v>
      </c>
      <c r="P414" s="217" t="s">
        <v>11</v>
      </c>
      <c r="Q414" s="217" t="s">
        <v>703</v>
      </c>
      <c r="R414" s="217"/>
      <c r="S414" s="217"/>
      <c r="T414" s="217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217">
        <f ca="1">+L414-T414</f>
        <v>0</v>
      </c>
      <c r="V414" s="217">
        <f ca="1">ROUNDDOWN(T414/J414,0)</f>
        <v>2</v>
      </c>
      <c r="W414" s="217"/>
      <c r="X414" s="217"/>
      <c r="Y414" s="217"/>
      <c r="Z414" s="217"/>
      <c r="AA414" s="217"/>
      <c r="AB414" s="221" t="s">
        <v>602</v>
      </c>
      <c r="AC414" s="220">
        <v>0.28399999999999997</v>
      </c>
      <c r="AD414" s="217"/>
      <c r="AE414" s="220"/>
      <c r="AF414" s="220"/>
      <c r="AG414" s="249"/>
      <c r="AH414" s="249"/>
      <c r="AI414" s="249"/>
      <c r="AJ414" s="224" t="s">
        <v>677</v>
      </c>
      <c r="AK414" s="228"/>
      <c r="AL414" s="250"/>
      <c r="AM414" s="226"/>
      <c r="AN414" s="228"/>
      <c r="AO414" s="226"/>
      <c r="AP414" s="226"/>
      <c r="AQ414" s="226"/>
      <c r="AR414" s="228"/>
      <c r="AS414" s="226"/>
      <c r="AT414" s="226"/>
      <c r="AU414" s="217">
        <v>0</v>
      </c>
      <c r="AV414" s="217">
        <v>0</v>
      </c>
      <c r="AW414" s="217">
        <v>0</v>
      </c>
      <c r="AX414" s="217">
        <v>0</v>
      </c>
      <c r="AY414" s="217">
        <v>0</v>
      </c>
      <c r="AZ414" s="217">
        <v>0</v>
      </c>
      <c r="BA414" s="217">
        <v>0</v>
      </c>
      <c r="BB414" s="217" t="s">
        <v>692</v>
      </c>
      <c r="BC414" s="217"/>
      <c r="BD414" s="217"/>
      <c r="BE414" s="212" t="s">
        <v>3024</v>
      </c>
      <c r="BF414" s="217">
        <v>2</v>
      </c>
      <c r="BG414" s="230">
        <v>46240</v>
      </c>
      <c r="BH414" s="212">
        <f>+L414-BF414</f>
        <v>0</v>
      </c>
      <c r="BI414" s="212" t="s">
        <v>2474</v>
      </c>
      <c r="BJ414" s="217">
        <v>2</v>
      </c>
      <c r="BK414" s="231">
        <v>46240</v>
      </c>
      <c r="BL414" s="226"/>
      <c r="BM414" s="226"/>
      <c r="BN414" s="227"/>
      <c r="BO414" s="226"/>
      <c r="BP414" s="226"/>
      <c r="BQ414" s="226"/>
      <c r="BR414" s="226"/>
      <c r="BS414" s="226"/>
      <c r="BT414" s="227"/>
      <c r="BU414" s="226"/>
      <c r="BV414" s="226"/>
      <c r="BW414" s="226"/>
      <c r="BX414" s="226"/>
      <c r="BY414" s="226"/>
      <c r="BZ414" s="227"/>
      <c r="CA414" s="226"/>
      <c r="CB414" s="226"/>
      <c r="CC414" s="226"/>
      <c r="CD414" s="226"/>
      <c r="CE414" s="226"/>
      <c r="CF414" s="227"/>
      <c r="CG414" s="226"/>
      <c r="CH414" s="226"/>
      <c r="CI414" s="226"/>
      <c r="CJ414" s="212">
        <f>+L414-BJ414</f>
        <v>0</v>
      </c>
    </row>
    <row r="415" spans="1:88" ht="13.5" customHeight="1">
      <c r="A415" s="214">
        <v>421</v>
      </c>
      <c r="B415" s="214" t="s">
        <v>3765</v>
      </c>
      <c r="C415" s="214" t="s">
        <v>3766</v>
      </c>
      <c r="D415" s="215" t="s">
        <v>3760</v>
      </c>
      <c r="E415" s="214"/>
      <c r="F415" s="214"/>
      <c r="G415" s="215" t="s">
        <v>3767</v>
      </c>
      <c r="H415" s="214"/>
      <c r="I415" s="214"/>
      <c r="J415" s="214"/>
      <c r="K415" s="214">
        <v>35</v>
      </c>
      <c r="L415" s="214"/>
      <c r="M415" s="216">
        <v>11.3</v>
      </c>
      <c r="N415" s="216">
        <v>395.9</v>
      </c>
      <c r="O415" s="214" t="s">
        <v>674</v>
      </c>
      <c r="P415" s="214"/>
      <c r="Q415" s="214"/>
      <c r="R415" s="214" t="s">
        <v>3951</v>
      </c>
      <c r="S415" s="214"/>
      <c r="T415" s="214"/>
      <c r="U415" s="214"/>
      <c r="V415" s="214"/>
      <c r="W415" s="214">
        <f>_xlfn.MINIFS(V:V,C:C,C415,AE:AE,"",AB:AB,"")</f>
        <v>0</v>
      </c>
      <c r="X415" s="214" t="e">
        <f ca="1">SUMIFS(T:T,C:C,C415,AE:AE,"")/SUMIFS(L:L,C:C,C415,AE:AE,"",AB:AB,"")</f>
        <v>#DIV/0!</v>
      </c>
      <c r="Y415" s="214"/>
      <c r="Z415" s="214"/>
      <c r="AA415" s="214"/>
      <c r="AB415" s="216"/>
      <c r="AC415" s="216">
        <v>16.925999999999998</v>
      </c>
      <c r="AD415" s="214"/>
      <c r="AE415" s="214" t="s">
        <v>675</v>
      </c>
      <c r="AF415" s="214" t="s">
        <v>676</v>
      </c>
      <c r="AG415" s="214"/>
      <c r="AH415" s="214"/>
      <c r="AI415" s="214"/>
      <c r="AJ415" s="214" t="s">
        <v>677</v>
      </c>
      <c r="AK415" s="214"/>
      <c r="AL415" s="214"/>
      <c r="AM415" s="214"/>
      <c r="AN415" s="214"/>
      <c r="AO415" s="214"/>
      <c r="AP415" s="214"/>
      <c r="AQ415" s="214"/>
      <c r="AR415" s="214"/>
      <c r="AS415" s="214"/>
      <c r="AT415" s="214"/>
      <c r="AU415" s="214"/>
      <c r="AV415" s="214"/>
      <c r="AW415" s="214"/>
      <c r="AX415" s="214"/>
      <c r="AY415" s="214"/>
      <c r="AZ415" s="214"/>
      <c r="BA415" s="214"/>
      <c r="BB415" s="214" t="s">
        <v>692</v>
      </c>
      <c r="BC415" s="214"/>
      <c r="BD415" s="214"/>
      <c r="BE415" s="214"/>
      <c r="BF415" s="214"/>
      <c r="BG415" s="214"/>
      <c r="BH415" s="214"/>
      <c r="BI415" s="214"/>
      <c r="BJ415" s="214"/>
      <c r="BK415" s="214"/>
      <c r="BL415" s="214"/>
      <c r="BM415" s="214"/>
      <c r="BN415" s="214"/>
      <c r="BO415" s="214"/>
      <c r="BP415" s="214"/>
      <c r="BQ415" s="214"/>
      <c r="BR415" s="214"/>
      <c r="BS415" s="214"/>
      <c r="BT415" s="214"/>
      <c r="BU415" s="214"/>
      <c r="BV415" s="214"/>
      <c r="BW415" s="214"/>
      <c r="BX415" s="214"/>
      <c r="BY415" s="214"/>
      <c r="BZ415" s="214"/>
      <c r="CA415" s="214"/>
      <c r="CB415" s="214"/>
      <c r="CC415" s="214"/>
      <c r="CD415" s="214"/>
      <c r="CE415" s="214"/>
      <c r="CF415" s="214"/>
      <c r="CG415" s="214"/>
      <c r="CH415" s="214"/>
      <c r="CI415" s="214"/>
      <c r="CJ415" s="214"/>
    </row>
    <row r="416" spans="1:88" ht="13.5" customHeight="1">
      <c r="A416" s="217">
        <v>422</v>
      </c>
      <c r="B416" s="217" t="s">
        <v>3765</v>
      </c>
      <c r="C416" s="217" t="s">
        <v>3766</v>
      </c>
      <c r="D416" s="218" t="s">
        <v>699</v>
      </c>
      <c r="E416" s="217" t="s">
        <v>959</v>
      </c>
      <c r="F416" s="217" t="s">
        <v>3053</v>
      </c>
      <c r="G416" s="218" t="s">
        <v>2473</v>
      </c>
      <c r="H416" s="220">
        <v>1651</v>
      </c>
      <c r="I416" s="217" t="s">
        <v>702</v>
      </c>
      <c r="J416" s="217">
        <v>1</v>
      </c>
      <c r="K416" s="217"/>
      <c r="L416" s="217">
        <v>35</v>
      </c>
      <c r="M416" s="220">
        <v>11.3</v>
      </c>
      <c r="N416" s="220">
        <v>395.9</v>
      </c>
      <c r="O416" s="217" t="s">
        <v>674</v>
      </c>
      <c r="P416" s="217" t="s">
        <v>11</v>
      </c>
      <c r="Q416" s="217" t="s">
        <v>703</v>
      </c>
      <c r="R416" s="217"/>
      <c r="S416" s="217"/>
      <c r="T416" s="217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35</v>
      </c>
      <c r="U416" s="217">
        <f ca="1">+L416-T416</f>
        <v>0</v>
      </c>
      <c r="V416" s="217">
        <f ca="1">ROUNDDOWN(T416/J416,0)</f>
        <v>35</v>
      </c>
      <c r="W416" s="217"/>
      <c r="X416" s="217"/>
      <c r="Y416" s="217"/>
      <c r="Z416" s="217"/>
      <c r="AA416" s="217"/>
      <c r="AB416" s="221" t="s">
        <v>602</v>
      </c>
      <c r="AC416" s="220">
        <v>16.925999999999998</v>
      </c>
      <c r="AD416" s="217"/>
      <c r="AE416" s="220"/>
      <c r="AF416" s="220"/>
      <c r="AG416" s="249"/>
      <c r="AH416" s="249"/>
      <c r="AI416" s="249"/>
      <c r="AJ416" s="224" t="s">
        <v>677</v>
      </c>
      <c r="AK416" s="228"/>
      <c r="AL416" s="250"/>
      <c r="AM416" s="226"/>
      <c r="AN416" s="228"/>
      <c r="AO416" s="226"/>
      <c r="AP416" s="226"/>
      <c r="AQ416" s="226"/>
      <c r="AR416" s="228"/>
      <c r="AS416" s="226"/>
      <c r="AT416" s="226"/>
      <c r="AU416" s="217">
        <v>0</v>
      </c>
      <c r="AV416" s="217">
        <v>0</v>
      </c>
      <c r="AW416" s="217">
        <v>0</v>
      </c>
      <c r="AX416" s="217">
        <v>0</v>
      </c>
      <c r="AY416" s="217">
        <v>0</v>
      </c>
      <c r="AZ416" s="217">
        <v>0</v>
      </c>
      <c r="BA416" s="217">
        <v>0</v>
      </c>
      <c r="BB416" s="217" t="s">
        <v>692</v>
      </c>
      <c r="BC416" s="217"/>
      <c r="BD416" s="217"/>
      <c r="BE416" s="212" t="s">
        <v>3024</v>
      </c>
      <c r="BF416" s="217">
        <v>35</v>
      </c>
      <c r="BG416" s="230">
        <v>46240</v>
      </c>
      <c r="BH416" s="212">
        <f>+L416-BF416</f>
        <v>0</v>
      </c>
      <c r="BI416" s="212" t="s">
        <v>2474</v>
      </c>
      <c r="BJ416" s="217">
        <v>35</v>
      </c>
      <c r="BK416" s="231">
        <v>46240</v>
      </c>
      <c r="BL416" s="226"/>
      <c r="BM416" s="226"/>
      <c r="BN416" s="227"/>
      <c r="BO416" s="226"/>
      <c r="BP416" s="226"/>
      <c r="BQ416" s="226"/>
      <c r="BR416" s="226"/>
      <c r="BS416" s="226"/>
      <c r="BT416" s="227"/>
      <c r="BU416" s="226"/>
      <c r="BV416" s="226"/>
      <c r="BW416" s="226"/>
      <c r="BX416" s="226"/>
      <c r="BY416" s="226"/>
      <c r="BZ416" s="227"/>
      <c r="CA416" s="226"/>
      <c r="CB416" s="226"/>
      <c r="CC416" s="226"/>
      <c r="CD416" s="226"/>
      <c r="CE416" s="226"/>
      <c r="CF416" s="227"/>
      <c r="CG416" s="226"/>
      <c r="CH416" s="226"/>
      <c r="CI416" s="226"/>
      <c r="CJ416" s="212">
        <f>+L416-BJ416</f>
        <v>0</v>
      </c>
    </row>
    <row r="417" spans="1:88" ht="13.5" customHeight="1">
      <c r="A417" s="214">
        <v>423</v>
      </c>
      <c r="B417" s="214" t="s">
        <v>3768</v>
      </c>
      <c r="C417" s="214" t="s">
        <v>3769</v>
      </c>
      <c r="D417" s="215" t="s">
        <v>3760</v>
      </c>
      <c r="E417" s="214"/>
      <c r="F417" s="214"/>
      <c r="G417" s="215" t="s">
        <v>3770</v>
      </c>
      <c r="H417" s="214"/>
      <c r="I417" s="214"/>
      <c r="J417" s="214"/>
      <c r="K417" s="214">
        <v>21</v>
      </c>
      <c r="L417" s="214"/>
      <c r="M417" s="216">
        <v>16.7</v>
      </c>
      <c r="N417" s="216">
        <v>350.8</v>
      </c>
      <c r="O417" s="214" t="s">
        <v>674</v>
      </c>
      <c r="P417" s="214"/>
      <c r="Q417" s="214"/>
      <c r="R417" s="214" t="s">
        <v>3951</v>
      </c>
      <c r="S417" s="214"/>
      <c r="T417" s="214"/>
      <c r="U417" s="214"/>
      <c r="V417" s="214"/>
      <c r="W417" s="214">
        <f>_xlfn.MINIFS(V:V,C:C,C417,AE:AE,"",AB:AB,"")</f>
        <v>0</v>
      </c>
      <c r="X417" s="214" t="e">
        <f ca="1">SUMIFS(T:T,C:C,C417,AE:AE,"")/SUMIFS(L:L,C:C,C417,AE:AE,"",AB:AB,"")</f>
        <v>#DIV/0!</v>
      </c>
      <c r="Y417" s="214"/>
      <c r="Z417" s="214"/>
      <c r="AA417" s="214"/>
      <c r="AB417" s="216"/>
      <c r="AC417" s="216">
        <v>14.999000000000001</v>
      </c>
      <c r="AD417" s="214"/>
      <c r="AE417" s="214" t="s">
        <v>675</v>
      </c>
      <c r="AF417" s="214" t="s">
        <v>676</v>
      </c>
      <c r="AG417" s="214"/>
      <c r="AH417" s="214"/>
      <c r="AI417" s="214"/>
      <c r="AJ417" s="214" t="s">
        <v>677</v>
      </c>
      <c r="AK417" s="214"/>
      <c r="AL417" s="214"/>
      <c r="AM417" s="214"/>
      <c r="AN417" s="214"/>
      <c r="AO417" s="214"/>
      <c r="AP417" s="214"/>
      <c r="AQ417" s="214"/>
      <c r="AR417" s="214"/>
      <c r="AS417" s="214"/>
      <c r="AT417" s="214"/>
      <c r="AU417" s="214"/>
      <c r="AV417" s="214"/>
      <c r="AW417" s="214"/>
      <c r="AX417" s="214"/>
      <c r="AY417" s="214"/>
      <c r="AZ417" s="214"/>
      <c r="BA417" s="214"/>
      <c r="BB417" s="214" t="s">
        <v>692</v>
      </c>
      <c r="BC417" s="214"/>
      <c r="BD417" s="214"/>
      <c r="BE417" s="214"/>
      <c r="BF417" s="214"/>
      <c r="BG417" s="214"/>
      <c r="BH417" s="214"/>
      <c r="BI417" s="214"/>
      <c r="BJ417" s="214"/>
      <c r="BK417" s="214"/>
      <c r="BL417" s="214"/>
      <c r="BM417" s="214"/>
      <c r="BN417" s="214"/>
      <c r="BO417" s="214"/>
      <c r="BP417" s="214"/>
      <c r="BQ417" s="214"/>
      <c r="BR417" s="214"/>
      <c r="BS417" s="214"/>
      <c r="BT417" s="214"/>
      <c r="BU417" s="214"/>
      <c r="BV417" s="214"/>
      <c r="BW417" s="214"/>
      <c r="BX417" s="214"/>
      <c r="BY417" s="214"/>
      <c r="BZ417" s="214"/>
      <c r="CA417" s="214"/>
      <c r="CB417" s="214"/>
      <c r="CC417" s="214"/>
      <c r="CD417" s="214"/>
      <c r="CE417" s="214"/>
      <c r="CF417" s="214"/>
      <c r="CG417" s="214"/>
      <c r="CH417" s="214"/>
      <c r="CI417" s="214"/>
      <c r="CJ417" s="214"/>
    </row>
    <row r="418" spans="1:88" ht="13.5" customHeight="1">
      <c r="A418" s="217">
        <v>424</v>
      </c>
      <c r="B418" s="217" t="s">
        <v>3768</v>
      </c>
      <c r="C418" s="217" t="s">
        <v>3769</v>
      </c>
      <c r="D418" s="218" t="s">
        <v>699</v>
      </c>
      <c r="E418" s="217" t="s">
        <v>700</v>
      </c>
      <c r="F418" s="217" t="s">
        <v>3060</v>
      </c>
      <c r="G418" s="218" t="s">
        <v>2473</v>
      </c>
      <c r="H418" s="220">
        <v>2438</v>
      </c>
      <c r="I418" s="217" t="s">
        <v>702</v>
      </c>
      <c r="J418" s="217">
        <v>1</v>
      </c>
      <c r="K418" s="217"/>
      <c r="L418" s="217">
        <v>21</v>
      </c>
      <c r="M418" s="220">
        <v>16.7</v>
      </c>
      <c r="N418" s="220">
        <v>350.8</v>
      </c>
      <c r="O418" s="217" t="s">
        <v>674</v>
      </c>
      <c r="P418" s="217" t="s">
        <v>11</v>
      </c>
      <c r="Q418" s="217" t="s">
        <v>703</v>
      </c>
      <c r="R418" s="217"/>
      <c r="S418" s="217"/>
      <c r="T418" s="217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21</v>
      </c>
      <c r="U418" s="217">
        <f ca="1">+L418-T418</f>
        <v>0</v>
      </c>
      <c r="V418" s="217">
        <f ca="1">ROUNDDOWN(T418/J418,0)</f>
        <v>21</v>
      </c>
      <c r="W418" s="217"/>
      <c r="X418" s="217"/>
      <c r="Y418" s="217"/>
      <c r="Z418" s="217"/>
      <c r="AA418" s="217"/>
      <c r="AB418" s="221" t="s">
        <v>602</v>
      </c>
      <c r="AC418" s="220">
        <v>14.999000000000001</v>
      </c>
      <c r="AD418" s="217"/>
      <c r="AE418" s="220"/>
      <c r="AF418" s="220"/>
      <c r="AG418" s="249"/>
      <c r="AH418" s="249"/>
      <c r="AI418" s="249"/>
      <c r="AJ418" s="224" t="s">
        <v>677</v>
      </c>
      <c r="AK418" s="228"/>
      <c r="AL418" s="250"/>
      <c r="AM418" s="226"/>
      <c r="AN418" s="228"/>
      <c r="AO418" s="226"/>
      <c r="AP418" s="226"/>
      <c r="AQ418" s="226"/>
      <c r="AR418" s="228"/>
      <c r="AS418" s="226"/>
      <c r="AT418" s="226"/>
      <c r="AU418" s="217">
        <v>0</v>
      </c>
      <c r="AV418" s="217">
        <v>0</v>
      </c>
      <c r="AW418" s="217">
        <v>0</v>
      </c>
      <c r="AX418" s="217">
        <v>0</v>
      </c>
      <c r="AY418" s="217">
        <v>0</v>
      </c>
      <c r="AZ418" s="217">
        <v>0</v>
      </c>
      <c r="BA418" s="217">
        <v>0</v>
      </c>
      <c r="BB418" s="217" t="s">
        <v>692</v>
      </c>
      <c r="BC418" s="217"/>
      <c r="BD418" s="217"/>
      <c r="BE418" s="212" t="s">
        <v>3024</v>
      </c>
      <c r="BF418" s="217">
        <v>21</v>
      </c>
      <c r="BG418" s="230">
        <v>46240</v>
      </c>
      <c r="BH418" s="212">
        <f>+L418-BF418</f>
        <v>0</v>
      </c>
      <c r="BI418" s="212" t="s">
        <v>2474</v>
      </c>
      <c r="BJ418" s="217">
        <v>21</v>
      </c>
      <c r="BK418" s="231">
        <v>46240</v>
      </c>
      <c r="BL418" s="226"/>
      <c r="BM418" s="226"/>
      <c r="BN418" s="227"/>
      <c r="BO418" s="226"/>
      <c r="BP418" s="226"/>
      <c r="BQ418" s="226"/>
      <c r="BR418" s="226"/>
      <c r="BS418" s="226"/>
      <c r="BT418" s="227"/>
      <c r="BU418" s="226"/>
      <c r="BV418" s="226"/>
      <c r="BW418" s="226"/>
      <c r="BX418" s="226"/>
      <c r="BY418" s="226"/>
      <c r="BZ418" s="227"/>
      <c r="CA418" s="226"/>
      <c r="CB418" s="226"/>
      <c r="CC418" s="226"/>
      <c r="CD418" s="226"/>
      <c r="CE418" s="226"/>
      <c r="CF418" s="227"/>
      <c r="CG418" s="226"/>
      <c r="CH418" s="226"/>
      <c r="CI418" s="226"/>
      <c r="CJ418" s="212">
        <f>+L418-BJ418</f>
        <v>0</v>
      </c>
    </row>
    <row r="419" spans="1:88" ht="13.5" customHeight="1">
      <c r="A419" s="214">
        <v>425</v>
      </c>
      <c r="B419" s="214" t="s">
        <v>3771</v>
      </c>
      <c r="C419" s="214" t="s">
        <v>3772</v>
      </c>
      <c r="D419" s="215" t="s">
        <v>3760</v>
      </c>
      <c r="E419" s="214"/>
      <c r="F419" s="214"/>
      <c r="G419" s="215" t="s">
        <v>3773</v>
      </c>
      <c r="H419" s="214"/>
      <c r="I419" s="214"/>
      <c r="J419" s="214"/>
      <c r="K419" s="214">
        <v>51</v>
      </c>
      <c r="L419" s="214"/>
      <c r="M419" s="216">
        <v>19.7</v>
      </c>
      <c r="N419" s="216">
        <v>1004.4</v>
      </c>
      <c r="O419" s="214" t="s">
        <v>674</v>
      </c>
      <c r="P419" s="214"/>
      <c r="Q419" s="214"/>
      <c r="R419" s="214" t="s">
        <v>3951</v>
      </c>
      <c r="S419" s="214"/>
      <c r="T419" s="214"/>
      <c r="U419" s="214"/>
      <c r="V419" s="214"/>
      <c r="W419" s="214">
        <f>_xlfn.MINIFS(V:V,C:C,C419,AE:AE,"",AB:AB,"")</f>
        <v>0</v>
      </c>
      <c r="X419" s="214" t="e">
        <f ca="1">SUMIFS(T:T,C:C,C419,AE:AE,"")/SUMIFS(L:L,C:C,C419,AE:AE,"",AB:AB,"")</f>
        <v>#DIV/0!</v>
      </c>
      <c r="Y419" s="214"/>
      <c r="Z419" s="214"/>
      <c r="AA419" s="214"/>
      <c r="AB419" s="216"/>
      <c r="AC419" s="216">
        <v>17.434000000000001</v>
      </c>
      <c r="AD419" s="214"/>
      <c r="AE419" s="214" t="s">
        <v>675</v>
      </c>
      <c r="AF419" s="214" t="s">
        <v>676</v>
      </c>
      <c r="AG419" s="214"/>
      <c r="AH419" s="214"/>
      <c r="AI419" s="214"/>
      <c r="AJ419" s="214" t="s">
        <v>677</v>
      </c>
      <c r="AK419" s="214"/>
      <c r="AL419" s="214"/>
      <c r="AM419" s="214"/>
      <c r="AN419" s="214"/>
      <c r="AO419" s="214"/>
      <c r="AP419" s="214"/>
      <c r="AQ419" s="214"/>
      <c r="AR419" s="214"/>
      <c r="AS419" s="214"/>
      <c r="AT419" s="214"/>
      <c r="AU419" s="214"/>
      <c r="AV419" s="214"/>
      <c r="AW419" s="214"/>
      <c r="AX419" s="214"/>
      <c r="AY419" s="214"/>
      <c r="AZ419" s="214"/>
      <c r="BA419" s="214"/>
      <c r="BB419" s="214" t="s">
        <v>692</v>
      </c>
      <c r="BC419" s="214"/>
      <c r="BD419" s="214"/>
      <c r="BE419" s="214"/>
      <c r="BF419" s="214"/>
      <c r="BG419" s="214"/>
      <c r="BH419" s="214"/>
      <c r="BI419" s="214"/>
      <c r="BJ419" s="214"/>
      <c r="BK419" s="214"/>
      <c r="BL419" s="214"/>
      <c r="BM419" s="214"/>
      <c r="BN419" s="214"/>
      <c r="BO419" s="214"/>
      <c r="BP419" s="214"/>
      <c r="BQ419" s="214"/>
      <c r="BR419" s="214"/>
      <c r="BS419" s="214"/>
      <c r="BT419" s="214"/>
      <c r="BU419" s="214"/>
      <c r="BV419" s="214"/>
      <c r="BW419" s="214"/>
      <c r="BX419" s="214"/>
      <c r="BY419" s="214"/>
      <c r="BZ419" s="214"/>
      <c r="CA419" s="214"/>
      <c r="CB419" s="214"/>
      <c r="CC419" s="214"/>
      <c r="CD419" s="214"/>
      <c r="CE419" s="214"/>
      <c r="CF419" s="214"/>
      <c r="CG419" s="214"/>
      <c r="CH419" s="214"/>
      <c r="CI419" s="214"/>
      <c r="CJ419" s="214"/>
    </row>
    <row r="420" spans="1:88" ht="13.5" customHeight="1">
      <c r="A420" s="217">
        <v>426</v>
      </c>
      <c r="B420" s="217" t="s">
        <v>3771</v>
      </c>
      <c r="C420" s="217" t="s">
        <v>3772</v>
      </c>
      <c r="D420" s="218" t="s">
        <v>2520</v>
      </c>
      <c r="E420" s="217" t="s">
        <v>3774</v>
      </c>
      <c r="F420" s="217" t="s">
        <v>3061</v>
      </c>
      <c r="G420" s="218" t="s">
        <v>2476</v>
      </c>
      <c r="H420" s="220">
        <v>500</v>
      </c>
      <c r="I420" s="217" t="s">
        <v>702</v>
      </c>
      <c r="J420" s="217">
        <v>1</v>
      </c>
      <c r="K420" s="217"/>
      <c r="L420" s="217">
        <v>51</v>
      </c>
      <c r="M420" s="220">
        <v>19.7</v>
      </c>
      <c r="N420" s="220">
        <v>1004.4</v>
      </c>
      <c r="O420" s="217" t="s">
        <v>674</v>
      </c>
      <c r="P420" s="217" t="s">
        <v>11</v>
      </c>
      <c r="Q420" s="217" t="s">
        <v>786</v>
      </c>
      <c r="R420" s="217"/>
      <c r="S420" s="217"/>
      <c r="T420" s="217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7">
        <f ca="1">+L420-T420</f>
        <v>51</v>
      </c>
      <c r="V420" s="217">
        <f ca="1">ROUNDDOWN(T420/J420,0)</f>
        <v>0</v>
      </c>
      <c r="W420" s="217"/>
      <c r="X420" s="217"/>
      <c r="Y420" s="217"/>
      <c r="Z420" s="217"/>
      <c r="AA420" s="217"/>
      <c r="AB420" s="221" t="s">
        <v>602</v>
      </c>
      <c r="AC420" s="220">
        <v>17.434000000000001</v>
      </c>
      <c r="AD420" s="217"/>
      <c r="AE420" s="220"/>
      <c r="AF420" s="220"/>
      <c r="AG420" s="249"/>
      <c r="AH420" s="249"/>
      <c r="AI420" s="249"/>
      <c r="AJ420" s="224" t="s">
        <v>677</v>
      </c>
      <c r="AK420" s="228"/>
      <c r="AL420" s="250"/>
      <c r="AM420" s="226"/>
      <c r="AN420" s="228"/>
      <c r="AO420" s="226"/>
      <c r="AP420" s="226"/>
      <c r="AQ420" s="226"/>
      <c r="AR420" s="228"/>
      <c r="AS420" s="226"/>
      <c r="AT420" s="226"/>
      <c r="AU420" s="217">
        <v>0</v>
      </c>
      <c r="AV420" s="217">
        <v>1</v>
      </c>
      <c r="AW420" s="217">
        <v>0</v>
      </c>
      <c r="AX420" s="217">
        <v>1</v>
      </c>
      <c r="AY420" s="217">
        <v>0</v>
      </c>
      <c r="AZ420" s="217">
        <v>0</v>
      </c>
      <c r="BA420" s="217">
        <v>0</v>
      </c>
      <c r="BB420" s="217" t="s">
        <v>692</v>
      </c>
      <c r="BC420" s="217"/>
      <c r="BD420" s="217"/>
      <c r="BE420" s="212" t="s">
        <v>3026</v>
      </c>
      <c r="BF420" s="217">
        <v>51</v>
      </c>
      <c r="BG420" s="230">
        <v>46240</v>
      </c>
      <c r="BH420" s="212">
        <f>+L420-BF420</f>
        <v>0</v>
      </c>
      <c r="BI420" s="212" t="s">
        <v>2478</v>
      </c>
      <c r="BJ420" s="217">
        <v>51</v>
      </c>
      <c r="BK420" s="231">
        <v>46240</v>
      </c>
      <c r="BL420" s="226"/>
      <c r="BM420" s="226"/>
      <c r="BN420" s="227"/>
      <c r="BO420" s="226"/>
      <c r="BP420" s="226"/>
      <c r="BQ420" s="226"/>
      <c r="BR420" s="226"/>
      <c r="BS420" s="226"/>
      <c r="BT420" s="227"/>
      <c r="BU420" s="226"/>
      <c r="BV420" s="226"/>
      <c r="BW420" s="226"/>
      <c r="BX420" s="226"/>
      <c r="BY420" s="226"/>
      <c r="BZ420" s="227"/>
      <c r="CA420" s="226"/>
      <c r="CB420" s="226"/>
      <c r="CC420" s="226"/>
      <c r="CD420" s="226"/>
      <c r="CE420" s="226"/>
      <c r="CF420" s="227"/>
      <c r="CG420" s="226"/>
      <c r="CH420" s="226"/>
      <c r="CI420" s="226"/>
      <c r="CJ420" s="212">
        <f>+L420-BJ420</f>
        <v>0</v>
      </c>
    </row>
    <row r="421" spans="1:88" ht="13.5" customHeight="1">
      <c r="A421" s="214">
        <v>427</v>
      </c>
      <c r="B421" s="214" t="s">
        <v>3775</v>
      </c>
      <c r="C421" s="214" t="s">
        <v>3776</v>
      </c>
      <c r="D421" s="215" t="s">
        <v>3760</v>
      </c>
      <c r="E421" s="214"/>
      <c r="F421" s="214"/>
      <c r="G421" s="215" t="s">
        <v>3777</v>
      </c>
      <c r="H421" s="214"/>
      <c r="I421" s="214"/>
      <c r="J421" s="214"/>
      <c r="K421" s="214">
        <v>4</v>
      </c>
      <c r="L421" s="214"/>
      <c r="M421" s="216">
        <v>10.1</v>
      </c>
      <c r="N421" s="216">
        <v>40.299999999999997</v>
      </c>
      <c r="O421" s="214" t="s">
        <v>674</v>
      </c>
      <c r="P421" s="214"/>
      <c r="Q421" s="214"/>
      <c r="R421" s="214" t="s">
        <v>3951</v>
      </c>
      <c r="S421" s="214"/>
      <c r="T421" s="214"/>
      <c r="U421" s="214"/>
      <c r="V421" s="214"/>
      <c r="W421" s="214">
        <f>_xlfn.MINIFS(V:V,C:C,C421,AE:AE,"",AB:AB,"")</f>
        <v>0</v>
      </c>
      <c r="X421" s="214" t="e">
        <f ca="1">SUMIFS(T:T,C:C,C421,AE:AE,"")/SUMIFS(L:L,C:C,C421,AE:AE,"",AB:AB,"")</f>
        <v>#DIV/0!</v>
      </c>
      <c r="Y421" s="214"/>
      <c r="Z421" s="214"/>
      <c r="AA421" s="214"/>
      <c r="AB421" s="216"/>
      <c r="AC421" s="216">
        <v>1.722</v>
      </c>
      <c r="AD421" s="214"/>
      <c r="AE421" s="214" t="s">
        <v>675</v>
      </c>
      <c r="AF421" s="214" t="s">
        <v>676</v>
      </c>
      <c r="AG421" s="214"/>
      <c r="AH421" s="214"/>
      <c r="AI421" s="214"/>
      <c r="AJ421" s="214" t="s">
        <v>677</v>
      </c>
      <c r="AK421" s="214"/>
      <c r="AL421" s="214"/>
      <c r="AM421" s="214"/>
      <c r="AN421" s="214"/>
      <c r="AO421" s="214"/>
      <c r="AP421" s="214"/>
      <c r="AQ421" s="214"/>
      <c r="AR421" s="214"/>
      <c r="AS421" s="214"/>
      <c r="AT421" s="214"/>
      <c r="AU421" s="214"/>
      <c r="AV421" s="214"/>
      <c r="AW421" s="214"/>
      <c r="AX421" s="214"/>
      <c r="AY421" s="214"/>
      <c r="AZ421" s="214"/>
      <c r="BA421" s="214"/>
      <c r="BB421" s="214" t="s">
        <v>692</v>
      </c>
      <c r="BC421" s="214"/>
      <c r="BD421" s="214"/>
      <c r="BE421" s="214"/>
      <c r="BF421" s="214"/>
      <c r="BG421" s="214"/>
      <c r="BH421" s="214"/>
      <c r="BI421" s="214"/>
      <c r="BJ421" s="214"/>
      <c r="BK421" s="214"/>
      <c r="BL421" s="214"/>
      <c r="BM421" s="214"/>
      <c r="BN421" s="214"/>
      <c r="BO421" s="214"/>
      <c r="BP421" s="214"/>
      <c r="BQ421" s="214"/>
      <c r="BR421" s="214"/>
      <c r="BS421" s="214"/>
      <c r="BT421" s="214"/>
      <c r="BU421" s="214"/>
      <c r="BV421" s="214"/>
      <c r="BW421" s="214"/>
      <c r="BX421" s="214"/>
      <c r="BY421" s="214"/>
      <c r="BZ421" s="214"/>
      <c r="CA421" s="214"/>
      <c r="CB421" s="214"/>
      <c r="CC421" s="214"/>
      <c r="CD421" s="214"/>
      <c r="CE421" s="214"/>
      <c r="CF421" s="214"/>
      <c r="CG421" s="214"/>
      <c r="CH421" s="214"/>
      <c r="CI421" s="214"/>
      <c r="CJ421" s="214"/>
    </row>
    <row r="422" spans="1:88" ht="13.5" customHeight="1">
      <c r="A422" s="217">
        <v>428</v>
      </c>
      <c r="B422" s="217" t="s">
        <v>3775</v>
      </c>
      <c r="C422" s="217" t="s">
        <v>3776</v>
      </c>
      <c r="D422" s="218" t="s">
        <v>699</v>
      </c>
      <c r="E422" s="217" t="s">
        <v>706</v>
      </c>
      <c r="F422" s="217" t="s">
        <v>3062</v>
      </c>
      <c r="G422" s="218" t="s">
        <v>2473</v>
      </c>
      <c r="H422" s="220">
        <v>1470</v>
      </c>
      <c r="I422" s="217" t="s">
        <v>702</v>
      </c>
      <c r="J422" s="217">
        <v>1</v>
      </c>
      <c r="K422" s="217"/>
      <c r="L422" s="217">
        <v>4</v>
      </c>
      <c r="M422" s="220">
        <v>10.1</v>
      </c>
      <c r="N422" s="220">
        <v>40.299999999999997</v>
      </c>
      <c r="O422" s="217" t="s">
        <v>674</v>
      </c>
      <c r="P422" s="217" t="s">
        <v>11</v>
      </c>
      <c r="Q422" s="217" t="s">
        <v>703</v>
      </c>
      <c r="R422" s="217"/>
      <c r="S422" s="217"/>
      <c r="T422" s="217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217">
        <f ca="1">+L422-T422</f>
        <v>0</v>
      </c>
      <c r="V422" s="217">
        <f ca="1">ROUNDDOWN(T422/J422,0)</f>
        <v>4</v>
      </c>
      <c r="W422" s="217"/>
      <c r="X422" s="217"/>
      <c r="Y422" s="217"/>
      <c r="Z422" s="217"/>
      <c r="AA422" s="217"/>
      <c r="AB422" s="221" t="s">
        <v>602</v>
      </c>
      <c r="AC422" s="220">
        <v>1.722</v>
      </c>
      <c r="AD422" s="217"/>
      <c r="AE422" s="220"/>
      <c r="AF422" s="220"/>
      <c r="AG422" s="249"/>
      <c r="AH422" s="249"/>
      <c r="AI422" s="249"/>
      <c r="AJ422" s="224" t="s">
        <v>677</v>
      </c>
      <c r="AK422" s="228"/>
      <c r="AL422" s="250"/>
      <c r="AM422" s="226"/>
      <c r="AN422" s="228"/>
      <c r="AO422" s="226"/>
      <c r="AP422" s="226"/>
      <c r="AQ422" s="226"/>
      <c r="AR422" s="228"/>
      <c r="AS422" s="226"/>
      <c r="AT422" s="226"/>
      <c r="AU422" s="217">
        <v>0</v>
      </c>
      <c r="AV422" s="217">
        <v>0</v>
      </c>
      <c r="AW422" s="217">
        <v>0</v>
      </c>
      <c r="AX422" s="217">
        <v>0</v>
      </c>
      <c r="AY422" s="217">
        <v>0</v>
      </c>
      <c r="AZ422" s="217">
        <v>0</v>
      </c>
      <c r="BA422" s="217">
        <v>0</v>
      </c>
      <c r="BB422" s="217" t="s">
        <v>692</v>
      </c>
      <c r="BC422" s="217"/>
      <c r="BD422" s="217"/>
      <c r="BE422" s="212" t="s">
        <v>3024</v>
      </c>
      <c r="BF422" s="217">
        <v>4</v>
      </c>
      <c r="BG422" s="230">
        <v>46240</v>
      </c>
      <c r="BH422" s="212">
        <f>+L422-BF422</f>
        <v>0</v>
      </c>
      <c r="BI422" s="212" t="s">
        <v>2474</v>
      </c>
      <c r="BJ422" s="217">
        <v>4</v>
      </c>
      <c r="BK422" s="231">
        <v>46240</v>
      </c>
      <c r="BL422" s="226"/>
      <c r="BM422" s="226"/>
      <c r="BN422" s="227"/>
      <c r="BO422" s="226"/>
      <c r="BP422" s="226"/>
      <c r="BQ422" s="226"/>
      <c r="BR422" s="226"/>
      <c r="BS422" s="226"/>
      <c r="BT422" s="227"/>
      <c r="BU422" s="226"/>
      <c r="BV422" s="226"/>
      <c r="BW422" s="226"/>
      <c r="BX422" s="226"/>
      <c r="BY422" s="226"/>
      <c r="BZ422" s="227"/>
      <c r="CA422" s="226"/>
      <c r="CB422" s="226"/>
      <c r="CC422" s="226"/>
      <c r="CD422" s="226"/>
      <c r="CE422" s="226"/>
      <c r="CF422" s="227"/>
      <c r="CG422" s="226"/>
      <c r="CH422" s="226"/>
      <c r="CI422" s="226"/>
      <c r="CJ422" s="212">
        <f>+L422-BJ422</f>
        <v>0</v>
      </c>
    </row>
    <row r="423" spans="1:88" ht="13.5" customHeight="1">
      <c r="A423" s="214">
        <v>429</v>
      </c>
      <c r="B423" s="214" t="s">
        <v>3778</v>
      </c>
      <c r="C423" s="214" t="s">
        <v>3779</v>
      </c>
      <c r="D423" s="215" t="s">
        <v>3760</v>
      </c>
      <c r="E423" s="214"/>
      <c r="F423" s="214"/>
      <c r="G423" s="215" t="s">
        <v>3780</v>
      </c>
      <c r="H423" s="214"/>
      <c r="I423" s="214"/>
      <c r="J423" s="214"/>
      <c r="K423" s="214">
        <v>4</v>
      </c>
      <c r="L423" s="214"/>
      <c r="M423" s="216">
        <v>3.8</v>
      </c>
      <c r="N423" s="216">
        <v>15.1</v>
      </c>
      <c r="O423" s="214" t="s">
        <v>674</v>
      </c>
      <c r="P423" s="214"/>
      <c r="Q423" s="214"/>
      <c r="R423" s="214" t="s">
        <v>3951</v>
      </c>
      <c r="S423" s="214"/>
      <c r="T423" s="214"/>
      <c r="U423" s="214"/>
      <c r="V423" s="214"/>
      <c r="W423" s="214">
        <f>_xlfn.MINIFS(V:V,C:C,C423,AE:AE,"",AB:AB,"")</f>
        <v>0</v>
      </c>
      <c r="X423" s="214" t="e">
        <f ca="1">SUMIFS(T:T,C:C,C423,AE:AE,"")/SUMIFS(L:L,C:C,C423,AE:AE,"",AB:AB,"")</f>
        <v>#DIV/0!</v>
      </c>
      <c r="Y423" s="214"/>
      <c r="Z423" s="214"/>
      <c r="AA423" s="214"/>
      <c r="AB423" s="216"/>
      <c r="AC423" s="216">
        <v>0.64400000000000002</v>
      </c>
      <c r="AD423" s="214"/>
      <c r="AE423" s="214" t="s">
        <v>675</v>
      </c>
      <c r="AF423" s="214" t="s">
        <v>676</v>
      </c>
      <c r="AG423" s="214"/>
      <c r="AH423" s="214"/>
      <c r="AI423" s="214"/>
      <c r="AJ423" s="214" t="s">
        <v>677</v>
      </c>
      <c r="AK423" s="214"/>
      <c r="AL423" s="214"/>
      <c r="AM423" s="214"/>
      <c r="AN423" s="214"/>
      <c r="AO423" s="214"/>
      <c r="AP423" s="214"/>
      <c r="AQ423" s="214"/>
      <c r="AR423" s="214"/>
      <c r="AS423" s="214"/>
      <c r="AT423" s="214"/>
      <c r="AU423" s="214"/>
      <c r="AV423" s="214"/>
      <c r="AW423" s="214"/>
      <c r="AX423" s="214"/>
      <c r="AY423" s="214"/>
      <c r="AZ423" s="214"/>
      <c r="BA423" s="214"/>
      <c r="BB423" s="214" t="s">
        <v>692</v>
      </c>
      <c r="BC423" s="214"/>
      <c r="BD423" s="214"/>
      <c r="BE423" s="214"/>
      <c r="BF423" s="214"/>
      <c r="BG423" s="214"/>
      <c r="BH423" s="214"/>
      <c r="BI423" s="214"/>
      <c r="BJ423" s="214"/>
      <c r="BK423" s="214"/>
      <c r="BL423" s="214"/>
      <c r="BM423" s="214"/>
      <c r="BN423" s="214"/>
      <c r="BO423" s="214"/>
      <c r="BP423" s="214"/>
      <c r="BQ423" s="214"/>
      <c r="BR423" s="214"/>
      <c r="BS423" s="214"/>
      <c r="BT423" s="214"/>
      <c r="BU423" s="214"/>
      <c r="BV423" s="214"/>
      <c r="BW423" s="214"/>
      <c r="BX423" s="214"/>
      <c r="BY423" s="214"/>
      <c r="BZ423" s="214"/>
      <c r="CA423" s="214"/>
      <c r="CB423" s="214"/>
      <c r="CC423" s="214"/>
      <c r="CD423" s="214"/>
      <c r="CE423" s="214"/>
      <c r="CF423" s="214"/>
      <c r="CG423" s="214"/>
      <c r="CH423" s="214"/>
      <c r="CI423" s="214"/>
      <c r="CJ423" s="214"/>
    </row>
    <row r="424" spans="1:88" ht="13.5" customHeight="1">
      <c r="A424" s="217">
        <v>430</v>
      </c>
      <c r="B424" s="217" t="s">
        <v>3778</v>
      </c>
      <c r="C424" s="217" t="s">
        <v>3779</v>
      </c>
      <c r="D424" s="218" t="s">
        <v>699</v>
      </c>
      <c r="E424" s="217" t="s">
        <v>3781</v>
      </c>
      <c r="F424" s="217" t="s">
        <v>3063</v>
      </c>
      <c r="G424" s="218" t="s">
        <v>2473</v>
      </c>
      <c r="H424" s="220">
        <v>550</v>
      </c>
      <c r="I424" s="217" t="s">
        <v>702</v>
      </c>
      <c r="J424" s="217">
        <v>1</v>
      </c>
      <c r="K424" s="217"/>
      <c r="L424" s="217">
        <v>4</v>
      </c>
      <c r="M424" s="220">
        <v>3.8</v>
      </c>
      <c r="N424" s="220">
        <v>15.1</v>
      </c>
      <c r="O424" s="217" t="s">
        <v>674</v>
      </c>
      <c r="P424" s="217" t="s">
        <v>11</v>
      </c>
      <c r="Q424" s="217" t="s">
        <v>703</v>
      </c>
      <c r="R424" s="217"/>
      <c r="S424" s="217"/>
      <c r="T424" s="217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4</v>
      </c>
      <c r="U424" s="217">
        <f ca="1">+L424-T424</f>
        <v>0</v>
      </c>
      <c r="V424" s="217">
        <f ca="1">ROUNDDOWN(T424/J424,0)</f>
        <v>4</v>
      </c>
      <c r="W424" s="217"/>
      <c r="X424" s="217"/>
      <c r="Y424" s="217"/>
      <c r="Z424" s="217"/>
      <c r="AA424" s="217"/>
      <c r="AB424" s="221" t="s">
        <v>602</v>
      </c>
      <c r="AC424" s="220">
        <v>0.64400000000000002</v>
      </c>
      <c r="AD424" s="217"/>
      <c r="AE424" s="220"/>
      <c r="AF424" s="220"/>
      <c r="AG424" s="249"/>
      <c r="AH424" s="249"/>
      <c r="AI424" s="249"/>
      <c r="AJ424" s="224" t="s">
        <v>677</v>
      </c>
      <c r="AK424" s="228"/>
      <c r="AL424" s="250"/>
      <c r="AM424" s="226"/>
      <c r="AN424" s="228"/>
      <c r="AO424" s="226"/>
      <c r="AP424" s="226"/>
      <c r="AQ424" s="226"/>
      <c r="AR424" s="228"/>
      <c r="AS424" s="226"/>
      <c r="AT424" s="226"/>
      <c r="AU424" s="217">
        <v>0</v>
      </c>
      <c r="AV424" s="217">
        <v>0</v>
      </c>
      <c r="AW424" s="217">
        <v>0</v>
      </c>
      <c r="AX424" s="217">
        <v>0</v>
      </c>
      <c r="AY424" s="217">
        <v>0</v>
      </c>
      <c r="AZ424" s="217">
        <v>0</v>
      </c>
      <c r="BA424" s="217">
        <v>0</v>
      </c>
      <c r="BB424" s="217" t="s">
        <v>692</v>
      </c>
      <c r="BC424" s="217"/>
      <c r="BD424" s="217"/>
      <c r="BE424" s="212" t="s">
        <v>3024</v>
      </c>
      <c r="BF424" s="217">
        <v>4</v>
      </c>
      <c r="BG424" s="230">
        <v>46240</v>
      </c>
      <c r="BH424" s="212">
        <f>+L424-BF424</f>
        <v>0</v>
      </c>
      <c r="BI424" s="212" t="s">
        <v>2474</v>
      </c>
      <c r="BJ424" s="217">
        <v>4</v>
      </c>
      <c r="BK424" s="231">
        <v>46240</v>
      </c>
      <c r="BL424" s="226"/>
      <c r="BM424" s="226"/>
      <c r="BN424" s="227"/>
      <c r="BO424" s="226"/>
      <c r="BP424" s="226"/>
      <c r="BQ424" s="226"/>
      <c r="BR424" s="226"/>
      <c r="BS424" s="226"/>
      <c r="BT424" s="227"/>
      <c r="BU424" s="226"/>
      <c r="BV424" s="226"/>
      <c r="BW424" s="226"/>
      <c r="BX424" s="226"/>
      <c r="BY424" s="226"/>
      <c r="BZ424" s="227"/>
      <c r="CA424" s="226"/>
      <c r="CB424" s="226"/>
      <c r="CC424" s="226"/>
      <c r="CD424" s="226"/>
      <c r="CE424" s="226"/>
      <c r="CF424" s="227"/>
      <c r="CG424" s="226"/>
      <c r="CH424" s="226"/>
      <c r="CI424" s="226"/>
      <c r="CJ424" s="212">
        <f>+L424-BJ424</f>
        <v>0</v>
      </c>
    </row>
    <row r="425" spans="1:88" ht="13.5" customHeight="1">
      <c r="A425" s="214">
        <v>431</v>
      </c>
      <c r="B425" s="214" t="s">
        <v>3782</v>
      </c>
      <c r="C425" s="214" t="s">
        <v>3783</v>
      </c>
      <c r="D425" s="215" t="s">
        <v>3760</v>
      </c>
      <c r="E425" s="214"/>
      <c r="F425" s="214"/>
      <c r="G425" s="215" t="s">
        <v>3784</v>
      </c>
      <c r="H425" s="214"/>
      <c r="I425" s="214"/>
      <c r="J425" s="214"/>
      <c r="K425" s="214">
        <v>4</v>
      </c>
      <c r="L425" s="214"/>
      <c r="M425" s="216">
        <v>9.5</v>
      </c>
      <c r="N425" s="216">
        <v>38.1</v>
      </c>
      <c r="O425" s="214" t="s">
        <v>674</v>
      </c>
      <c r="P425" s="214"/>
      <c r="Q425" s="214"/>
      <c r="R425" s="214" t="s">
        <v>3951</v>
      </c>
      <c r="S425" s="214"/>
      <c r="T425" s="214"/>
      <c r="U425" s="214"/>
      <c r="V425" s="214"/>
      <c r="W425" s="214">
        <f>_xlfn.MINIFS(V:V,C:C,C425,AE:AE,"",AB:AB,"")</f>
        <v>0</v>
      </c>
      <c r="X425" s="214" t="e">
        <f ca="1">SUMIFS(T:T,C:C,C425,AE:AE,"")/SUMIFS(L:L,C:C,C425,AE:AE,"",AB:AB,"")</f>
        <v>#DIV/0!</v>
      </c>
      <c r="Y425" s="214"/>
      <c r="Z425" s="214"/>
      <c r="AA425" s="214"/>
      <c r="AB425" s="216"/>
      <c r="AC425" s="216">
        <v>1.63</v>
      </c>
      <c r="AD425" s="214"/>
      <c r="AE425" s="214" t="s">
        <v>675</v>
      </c>
      <c r="AF425" s="214" t="s">
        <v>676</v>
      </c>
      <c r="AG425" s="214"/>
      <c r="AH425" s="214"/>
      <c r="AI425" s="214"/>
      <c r="AJ425" s="214" t="s">
        <v>677</v>
      </c>
      <c r="AK425" s="214"/>
      <c r="AL425" s="214"/>
      <c r="AM425" s="214"/>
      <c r="AN425" s="214"/>
      <c r="AO425" s="214"/>
      <c r="AP425" s="214"/>
      <c r="AQ425" s="214"/>
      <c r="AR425" s="214"/>
      <c r="AS425" s="214"/>
      <c r="AT425" s="214"/>
      <c r="AU425" s="214"/>
      <c r="AV425" s="214"/>
      <c r="AW425" s="214"/>
      <c r="AX425" s="214"/>
      <c r="AY425" s="214"/>
      <c r="AZ425" s="214"/>
      <c r="BA425" s="214"/>
      <c r="BB425" s="214" t="s">
        <v>692</v>
      </c>
      <c r="BC425" s="214"/>
      <c r="BD425" s="214"/>
      <c r="BE425" s="214"/>
      <c r="BF425" s="214"/>
      <c r="BG425" s="214"/>
      <c r="BH425" s="214"/>
      <c r="BI425" s="214"/>
      <c r="BJ425" s="214"/>
      <c r="BK425" s="214"/>
      <c r="BL425" s="214"/>
      <c r="BM425" s="214"/>
      <c r="BN425" s="214"/>
      <c r="BO425" s="214"/>
      <c r="BP425" s="214"/>
      <c r="BQ425" s="214"/>
      <c r="BR425" s="214"/>
      <c r="BS425" s="214"/>
      <c r="BT425" s="214"/>
      <c r="BU425" s="214"/>
      <c r="BV425" s="214"/>
      <c r="BW425" s="214"/>
      <c r="BX425" s="214"/>
      <c r="BY425" s="214"/>
      <c r="BZ425" s="214"/>
      <c r="CA425" s="214"/>
      <c r="CB425" s="214"/>
      <c r="CC425" s="214"/>
      <c r="CD425" s="214"/>
      <c r="CE425" s="214"/>
      <c r="CF425" s="214"/>
      <c r="CG425" s="214"/>
      <c r="CH425" s="214"/>
      <c r="CI425" s="214"/>
      <c r="CJ425" s="214"/>
    </row>
    <row r="426" spans="1:88" ht="13.5" customHeight="1">
      <c r="A426" s="217">
        <v>432</v>
      </c>
      <c r="B426" s="217" t="s">
        <v>3782</v>
      </c>
      <c r="C426" s="217" t="s">
        <v>3783</v>
      </c>
      <c r="D426" s="218" t="s">
        <v>699</v>
      </c>
      <c r="E426" s="217" t="s">
        <v>957</v>
      </c>
      <c r="F426" s="217" t="s">
        <v>3064</v>
      </c>
      <c r="G426" s="218" t="s">
        <v>2473</v>
      </c>
      <c r="H426" s="220">
        <v>1391</v>
      </c>
      <c r="I426" s="217" t="s">
        <v>702</v>
      </c>
      <c r="J426" s="217">
        <v>1</v>
      </c>
      <c r="K426" s="217"/>
      <c r="L426" s="217">
        <v>4</v>
      </c>
      <c r="M426" s="220">
        <v>9.5</v>
      </c>
      <c r="N426" s="220">
        <v>38.1</v>
      </c>
      <c r="O426" s="217" t="s">
        <v>674</v>
      </c>
      <c r="P426" s="217" t="s">
        <v>11</v>
      </c>
      <c r="Q426" s="217" t="s">
        <v>703</v>
      </c>
      <c r="R426" s="217"/>
      <c r="S426" s="217"/>
      <c r="T426" s="217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4</v>
      </c>
      <c r="U426" s="217">
        <f ca="1">+L426-T426</f>
        <v>0</v>
      </c>
      <c r="V426" s="217">
        <f ca="1">ROUNDDOWN(T426/J426,0)</f>
        <v>4</v>
      </c>
      <c r="W426" s="217"/>
      <c r="X426" s="217"/>
      <c r="Y426" s="217"/>
      <c r="Z426" s="217"/>
      <c r="AA426" s="217"/>
      <c r="AB426" s="221" t="s">
        <v>602</v>
      </c>
      <c r="AC426" s="220">
        <v>1.63</v>
      </c>
      <c r="AD426" s="217"/>
      <c r="AE426" s="220"/>
      <c r="AF426" s="220"/>
      <c r="AG426" s="249"/>
      <c r="AH426" s="249"/>
      <c r="AI426" s="249"/>
      <c r="AJ426" s="224" t="s">
        <v>677</v>
      </c>
      <c r="AK426" s="228"/>
      <c r="AL426" s="250"/>
      <c r="AM426" s="226"/>
      <c r="AN426" s="228"/>
      <c r="AO426" s="226"/>
      <c r="AP426" s="226"/>
      <c r="AQ426" s="226"/>
      <c r="AR426" s="228"/>
      <c r="AS426" s="226"/>
      <c r="AT426" s="226"/>
      <c r="AU426" s="217">
        <v>0</v>
      </c>
      <c r="AV426" s="217">
        <v>0</v>
      </c>
      <c r="AW426" s="217">
        <v>0</v>
      </c>
      <c r="AX426" s="217">
        <v>0</v>
      </c>
      <c r="AY426" s="217">
        <v>0</v>
      </c>
      <c r="AZ426" s="217">
        <v>0</v>
      </c>
      <c r="BA426" s="217">
        <v>0</v>
      </c>
      <c r="BB426" s="217" t="s">
        <v>692</v>
      </c>
      <c r="BC426" s="217"/>
      <c r="BD426" s="217"/>
      <c r="BE426" s="212" t="s">
        <v>3024</v>
      </c>
      <c r="BF426" s="217">
        <v>4</v>
      </c>
      <c r="BG426" s="230">
        <v>46240</v>
      </c>
      <c r="BH426" s="212">
        <f>+L426-BF426</f>
        <v>0</v>
      </c>
      <c r="BI426" s="212" t="s">
        <v>2474</v>
      </c>
      <c r="BJ426" s="217">
        <v>4</v>
      </c>
      <c r="BK426" s="231">
        <v>46240</v>
      </c>
      <c r="BL426" s="226"/>
      <c r="BM426" s="226"/>
      <c r="BN426" s="227"/>
      <c r="BO426" s="226"/>
      <c r="BP426" s="226"/>
      <c r="BQ426" s="226"/>
      <c r="BR426" s="226"/>
      <c r="BS426" s="226"/>
      <c r="BT426" s="227"/>
      <c r="BU426" s="226"/>
      <c r="BV426" s="226"/>
      <c r="BW426" s="226"/>
      <c r="BX426" s="226"/>
      <c r="BY426" s="226"/>
      <c r="BZ426" s="227"/>
      <c r="CA426" s="226"/>
      <c r="CB426" s="226"/>
      <c r="CC426" s="226"/>
      <c r="CD426" s="226"/>
      <c r="CE426" s="226"/>
      <c r="CF426" s="227"/>
      <c r="CG426" s="226"/>
      <c r="CH426" s="226"/>
      <c r="CI426" s="226"/>
      <c r="CJ426" s="212">
        <f>+L426-BJ426</f>
        <v>0</v>
      </c>
    </row>
    <row r="427" spans="1:88" ht="13.5" customHeight="1">
      <c r="A427" s="214">
        <v>433</v>
      </c>
      <c r="B427" s="214" t="s">
        <v>3785</v>
      </c>
      <c r="C427" s="214" t="s">
        <v>3786</v>
      </c>
      <c r="D427" s="215" t="s">
        <v>3760</v>
      </c>
      <c r="E427" s="214"/>
      <c r="F427" s="214"/>
      <c r="G427" s="215" t="s">
        <v>3787</v>
      </c>
      <c r="H427" s="214"/>
      <c r="I427" s="214"/>
      <c r="J427" s="214"/>
      <c r="K427" s="214">
        <v>5</v>
      </c>
      <c r="L427" s="214"/>
      <c r="M427" s="216">
        <v>5.5</v>
      </c>
      <c r="N427" s="216">
        <v>27.7</v>
      </c>
      <c r="O427" s="214" t="s">
        <v>674</v>
      </c>
      <c r="P427" s="214"/>
      <c r="Q427" s="214"/>
      <c r="R427" s="214" t="s">
        <v>3951</v>
      </c>
      <c r="S427" s="214"/>
      <c r="T427" s="214"/>
      <c r="U427" s="214"/>
      <c r="V427" s="214"/>
      <c r="W427" s="214">
        <f>_xlfn.MINIFS(V:V,C:C,C427,AE:AE,"",AB:AB,"")</f>
        <v>0</v>
      </c>
      <c r="X427" s="214" t="e">
        <f ca="1">SUMIFS(T:T,C:C,C427,AE:AE,"")/SUMIFS(L:L,C:C,C427,AE:AE,"",AB:AB,"")</f>
        <v>#DIV/0!</v>
      </c>
      <c r="Y427" s="214"/>
      <c r="Z427" s="214"/>
      <c r="AA427" s="214"/>
      <c r="AB427" s="216"/>
      <c r="AC427" s="216">
        <v>1.1859999999999999</v>
      </c>
      <c r="AD427" s="214"/>
      <c r="AE427" s="214" t="s">
        <v>675</v>
      </c>
      <c r="AF427" s="214" t="s">
        <v>676</v>
      </c>
      <c r="AG427" s="214"/>
      <c r="AH427" s="214"/>
      <c r="AI427" s="214"/>
      <c r="AJ427" s="214" t="s">
        <v>677</v>
      </c>
      <c r="AK427" s="214"/>
      <c r="AL427" s="214"/>
      <c r="AM427" s="214"/>
      <c r="AN427" s="214"/>
      <c r="AO427" s="214"/>
      <c r="AP427" s="214"/>
      <c r="AQ427" s="214"/>
      <c r="AR427" s="214"/>
      <c r="AS427" s="214"/>
      <c r="AT427" s="214"/>
      <c r="AU427" s="214"/>
      <c r="AV427" s="214"/>
      <c r="AW427" s="214"/>
      <c r="AX427" s="214"/>
      <c r="AY427" s="214"/>
      <c r="AZ427" s="214"/>
      <c r="BA427" s="214"/>
      <c r="BB427" s="214" t="s">
        <v>692</v>
      </c>
      <c r="BC427" s="214"/>
      <c r="BD427" s="214"/>
      <c r="BE427" s="214"/>
      <c r="BF427" s="214"/>
      <c r="BG427" s="214"/>
      <c r="BH427" s="214"/>
      <c r="BI427" s="214"/>
      <c r="BJ427" s="214"/>
      <c r="BK427" s="214"/>
      <c r="BL427" s="214"/>
      <c r="BM427" s="214"/>
      <c r="BN427" s="214"/>
      <c r="BO427" s="214"/>
      <c r="BP427" s="214"/>
      <c r="BQ427" s="214"/>
      <c r="BR427" s="214"/>
      <c r="BS427" s="214"/>
      <c r="BT427" s="214"/>
      <c r="BU427" s="214"/>
      <c r="BV427" s="214"/>
      <c r="BW427" s="214"/>
      <c r="BX427" s="214"/>
      <c r="BY427" s="214"/>
      <c r="BZ427" s="214"/>
      <c r="CA427" s="214"/>
      <c r="CB427" s="214"/>
      <c r="CC427" s="214"/>
      <c r="CD427" s="214"/>
      <c r="CE427" s="214"/>
      <c r="CF427" s="214"/>
      <c r="CG427" s="214"/>
      <c r="CH427" s="214"/>
      <c r="CI427" s="214"/>
      <c r="CJ427" s="214"/>
    </row>
    <row r="428" spans="1:88" ht="13.5" customHeight="1">
      <c r="A428" s="217">
        <v>434</v>
      </c>
      <c r="B428" s="217" t="s">
        <v>3785</v>
      </c>
      <c r="C428" s="217" t="s">
        <v>3786</v>
      </c>
      <c r="D428" s="218" t="s">
        <v>699</v>
      </c>
      <c r="E428" s="217" t="s">
        <v>3788</v>
      </c>
      <c r="F428" s="217" t="s">
        <v>3065</v>
      </c>
      <c r="G428" s="218" t="s">
        <v>2473</v>
      </c>
      <c r="H428" s="220">
        <v>810</v>
      </c>
      <c r="I428" s="217" t="s">
        <v>702</v>
      </c>
      <c r="J428" s="217">
        <v>1</v>
      </c>
      <c r="K428" s="217"/>
      <c r="L428" s="217">
        <v>5</v>
      </c>
      <c r="M428" s="220">
        <v>5.5</v>
      </c>
      <c r="N428" s="220">
        <v>27.7</v>
      </c>
      <c r="O428" s="217" t="s">
        <v>674</v>
      </c>
      <c r="P428" s="217" t="s">
        <v>11</v>
      </c>
      <c r="Q428" s="217" t="s">
        <v>703</v>
      </c>
      <c r="R428" s="217"/>
      <c r="S428" s="217"/>
      <c r="T428" s="217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5</v>
      </c>
      <c r="U428" s="217">
        <f ca="1">+L428-T428</f>
        <v>0</v>
      </c>
      <c r="V428" s="217">
        <f ca="1">ROUNDDOWN(T428/J428,0)</f>
        <v>5</v>
      </c>
      <c r="W428" s="217"/>
      <c r="X428" s="217"/>
      <c r="Y428" s="217"/>
      <c r="Z428" s="217"/>
      <c r="AA428" s="217"/>
      <c r="AB428" s="221" t="s">
        <v>602</v>
      </c>
      <c r="AC428" s="220">
        <v>1.1859999999999999</v>
      </c>
      <c r="AD428" s="217"/>
      <c r="AE428" s="220"/>
      <c r="AF428" s="220"/>
      <c r="AG428" s="249"/>
      <c r="AH428" s="249"/>
      <c r="AI428" s="249"/>
      <c r="AJ428" s="224" t="s">
        <v>677</v>
      </c>
      <c r="AK428" s="228"/>
      <c r="AL428" s="250"/>
      <c r="AM428" s="226"/>
      <c r="AN428" s="228"/>
      <c r="AO428" s="226"/>
      <c r="AP428" s="226"/>
      <c r="AQ428" s="226"/>
      <c r="AR428" s="228"/>
      <c r="AS428" s="226"/>
      <c r="AT428" s="226"/>
      <c r="AU428" s="217">
        <v>0</v>
      </c>
      <c r="AV428" s="217">
        <v>0</v>
      </c>
      <c r="AW428" s="217">
        <v>0</v>
      </c>
      <c r="AX428" s="217">
        <v>0</v>
      </c>
      <c r="AY428" s="217">
        <v>0</v>
      </c>
      <c r="AZ428" s="217">
        <v>0</v>
      </c>
      <c r="BA428" s="217">
        <v>0</v>
      </c>
      <c r="BB428" s="217" t="s">
        <v>692</v>
      </c>
      <c r="BC428" s="217"/>
      <c r="BD428" s="217"/>
      <c r="BE428" s="212" t="s">
        <v>3024</v>
      </c>
      <c r="BF428" s="217">
        <v>5</v>
      </c>
      <c r="BG428" s="230">
        <v>46240</v>
      </c>
      <c r="BH428" s="212">
        <f>+L428-BF428</f>
        <v>0</v>
      </c>
      <c r="BI428" s="212" t="s">
        <v>2474</v>
      </c>
      <c r="BJ428" s="217">
        <v>5</v>
      </c>
      <c r="BK428" s="231">
        <v>46240</v>
      </c>
      <c r="BL428" s="226"/>
      <c r="BM428" s="226"/>
      <c r="BN428" s="227"/>
      <c r="BO428" s="226"/>
      <c r="BP428" s="226"/>
      <c r="BQ428" s="226"/>
      <c r="BR428" s="226"/>
      <c r="BS428" s="226"/>
      <c r="BT428" s="227"/>
      <c r="BU428" s="226"/>
      <c r="BV428" s="226"/>
      <c r="BW428" s="226"/>
      <c r="BX428" s="226"/>
      <c r="BY428" s="226"/>
      <c r="BZ428" s="227"/>
      <c r="CA428" s="226"/>
      <c r="CB428" s="226"/>
      <c r="CC428" s="226"/>
      <c r="CD428" s="226"/>
      <c r="CE428" s="226"/>
      <c r="CF428" s="227"/>
      <c r="CG428" s="226"/>
      <c r="CH428" s="226"/>
      <c r="CI428" s="226"/>
      <c r="CJ428" s="212">
        <f>+L428-BJ428</f>
        <v>0</v>
      </c>
    </row>
    <row r="429" spans="1:88" ht="13.5" customHeight="1">
      <c r="A429" s="214">
        <v>435</v>
      </c>
      <c r="B429" s="214" t="s">
        <v>3789</v>
      </c>
      <c r="C429" s="214" t="s">
        <v>3790</v>
      </c>
      <c r="D429" s="215" t="s">
        <v>3760</v>
      </c>
      <c r="E429" s="214"/>
      <c r="F429" s="214"/>
      <c r="G429" s="215" t="s">
        <v>3791</v>
      </c>
      <c r="H429" s="214"/>
      <c r="I429" s="214"/>
      <c r="J429" s="214"/>
      <c r="K429" s="214">
        <v>20</v>
      </c>
      <c r="L429" s="214"/>
      <c r="M429" s="216">
        <v>19.7</v>
      </c>
      <c r="N429" s="216">
        <v>393.9</v>
      </c>
      <c r="O429" s="214" t="s">
        <v>674</v>
      </c>
      <c r="P429" s="214"/>
      <c r="Q429" s="214"/>
      <c r="R429" s="214" t="s">
        <v>3951</v>
      </c>
      <c r="S429" s="214"/>
      <c r="T429" s="214"/>
      <c r="U429" s="214"/>
      <c r="V429" s="214"/>
      <c r="W429" s="214">
        <f>_xlfn.MINIFS(V:V,C:C,C429,AE:AE,"",AB:AB,"")</f>
        <v>0</v>
      </c>
      <c r="X429" s="214" t="e">
        <f ca="1">SUMIFS(T:T,C:C,C429,AE:AE,"")/SUMIFS(L:L,C:C,C429,AE:AE,"",AB:AB,"")</f>
        <v>#DIV/0!</v>
      </c>
      <c r="Y429" s="214"/>
      <c r="Z429" s="214"/>
      <c r="AA429" s="214"/>
      <c r="AB429" s="216"/>
      <c r="AC429" s="216">
        <v>6.8369999999999997</v>
      </c>
      <c r="AD429" s="214"/>
      <c r="AE429" s="214" t="s">
        <v>675</v>
      </c>
      <c r="AF429" s="214" t="s">
        <v>676</v>
      </c>
      <c r="AG429" s="214"/>
      <c r="AH429" s="214"/>
      <c r="AI429" s="214"/>
      <c r="AJ429" s="214" t="s">
        <v>677</v>
      </c>
      <c r="AK429" s="214"/>
      <c r="AL429" s="214"/>
      <c r="AM429" s="214"/>
      <c r="AN429" s="214"/>
      <c r="AO429" s="214"/>
      <c r="AP429" s="214"/>
      <c r="AQ429" s="214"/>
      <c r="AR429" s="214"/>
      <c r="AS429" s="214"/>
      <c r="AT429" s="214"/>
      <c r="AU429" s="214"/>
      <c r="AV429" s="214"/>
      <c r="AW429" s="214"/>
      <c r="AX429" s="214"/>
      <c r="AY429" s="214"/>
      <c r="AZ429" s="214"/>
      <c r="BA429" s="214"/>
      <c r="BB429" s="214" t="s">
        <v>692</v>
      </c>
      <c r="BC429" s="214"/>
      <c r="BD429" s="214"/>
      <c r="BE429" s="214"/>
      <c r="BF429" s="214"/>
      <c r="BG429" s="214"/>
      <c r="BH429" s="214"/>
      <c r="BI429" s="214"/>
      <c r="BJ429" s="214"/>
      <c r="BK429" s="214"/>
      <c r="BL429" s="214"/>
      <c r="BM429" s="214"/>
      <c r="BN429" s="214"/>
      <c r="BO429" s="214"/>
      <c r="BP429" s="214"/>
      <c r="BQ429" s="214"/>
      <c r="BR429" s="214"/>
      <c r="BS429" s="214"/>
      <c r="BT429" s="214"/>
      <c r="BU429" s="214"/>
      <c r="BV429" s="214"/>
      <c r="BW429" s="214"/>
      <c r="BX429" s="214"/>
      <c r="BY429" s="214"/>
      <c r="BZ429" s="214"/>
      <c r="CA429" s="214"/>
      <c r="CB429" s="214"/>
      <c r="CC429" s="214"/>
      <c r="CD429" s="214"/>
      <c r="CE429" s="214"/>
      <c r="CF429" s="214"/>
      <c r="CG429" s="214"/>
      <c r="CH429" s="214"/>
      <c r="CI429" s="214"/>
      <c r="CJ429" s="214"/>
    </row>
    <row r="430" spans="1:88" ht="13.5" customHeight="1">
      <c r="A430" s="217">
        <v>436</v>
      </c>
      <c r="B430" s="217" t="s">
        <v>3789</v>
      </c>
      <c r="C430" s="217" t="s">
        <v>3790</v>
      </c>
      <c r="D430" s="218" t="s">
        <v>2477</v>
      </c>
      <c r="E430" s="217" t="s">
        <v>3792</v>
      </c>
      <c r="F430" s="217" t="s">
        <v>3025</v>
      </c>
      <c r="G430" s="218" t="s">
        <v>2476</v>
      </c>
      <c r="H430" s="220">
        <v>500</v>
      </c>
      <c r="I430" s="217" t="s">
        <v>702</v>
      </c>
      <c r="J430" s="217">
        <v>1</v>
      </c>
      <c r="K430" s="217"/>
      <c r="L430" s="217">
        <v>20</v>
      </c>
      <c r="M430" s="220">
        <v>19.7</v>
      </c>
      <c r="N430" s="220">
        <v>393.9</v>
      </c>
      <c r="O430" s="217" t="s">
        <v>674</v>
      </c>
      <c r="P430" s="217" t="s">
        <v>11</v>
      </c>
      <c r="Q430" s="217" t="s">
        <v>786</v>
      </c>
      <c r="R430" s="217"/>
      <c r="S430" s="217"/>
      <c r="T430" s="217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7">
        <f ca="1">+L430-T430</f>
        <v>20</v>
      </c>
      <c r="V430" s="217">
        <f ca="1">ROUNDDOWN(T430/J430,0)</f>
        <v>0</v>
      </c>
      <c r="W430" s="217"/>
      <c r="X430" s="217"/>
      <c r="Y430" s="217"/>
      <c r="Z430" s="217"/>
      <c r="AA430" s="217"/>
      <c r="AB430" s="221" t="s">
        <v>602</v>
      </c>
      <c r="AC430" s="220">
        <v>6.8369999999999997</v>
      </c>
      <c r="AD430" s="217"/>
      <c r="AE430" s="220"/>
      <c r="AF430" s="220"/>
      <c r="AG430" s="249"/>
      <c r="AH430" s="249"/>
      <c r="AI430" s="249"/>
      <c r="AJ430" s="224" t="s">
        <v>677</v>
      </c>
      <c r="AK430" s="228"/>
      <c r="AL430" s="250"/>
      <c r="AM430" s="226"/>
      <c r="AN430" s="228"/>
      <c r="AO430" s="226"/>
      <c r="AP430" s="226"/>
      <c r="AQ430" s="226"/>
      <c r="AR430" s="228"/>
      <c r="AS430" s="226"/>
      <c r="AT430" s="226"/>
      <c r="AU430" s="217">
        <v>0</v>
      </c>
      <c r="AV430" s="217">
        <v>1</v>
      </c>
      <c r="AW430" s="217">
        <v>0</v>
      </c>
      <c r="AX430" s="217">
        <v>1</v>
      </c>
      <c r="AY430" s="217">
        <v>0</v>
      </c>
      <c r="AZ430" s="217">
        <v>0</v>
      </c>
      <c r="BA430" s="217">
        <v>0</v>
      </c>
      <c r="BB430" s="217" t="s">
        <v>692</v>
      </c>
      <c r="BC430" s="217"/>
      <c r="BD430" s="217"/>
      <c r="BE430" s="212" t="s">
        <v>3026</v>
      </c>
      <c r="BF430" s="217">
        <v>20</v>
      </c>
      <c r="BG430" s="230">
        <v>46240</v>
      </c>
      <c r="BH430" s="212">
        <f>+L430-BF430</f>
        <v>0</v>
      </c>
      <c r="BI430" s="212" t="s">
        <v>2478</v>
      </c>
      <c r="BJ430" s="217">
        <v>20</v>
      </c>
      <c r="BK430" s="231">
        <v>46240</v>
      </c>
      <c r="BL430" s="226"/>
      <c r="BM430" s="226"/>
      <c r="BN430" s="227"/>
      <c r="BO430" s="226"/>
      <c r="BP430" s="226"/>
      <c r="BQ430" s="226"/>
      <c r="BR430" s="226"/>
      <c r="BS430" s="226"/>
      <c r="BT430" s="227"/>
      <c r="BU430" s="226"/>
      <c r="BV430" s="226"/>
      <c r="BW430" s="226"/>
      <c r="BX430" s="226"/>
      <c r="BY430" s="226"/>
      <c r="BZ430" s="227"/>
      <c r="CA430" s="226"/>
      <c r="CB430" s="226"/>
      <c r="CC430" s="226"/>
      <c r="CD430" s="226"/>
      <c r="CE430" s="226"/>
      <c r="CF430" s="227"/>
      <c r="CG430" s="226"/>
      <c r="CH430" s="226"/>
      <c r="CI430" s="226"/>
      <c r="CJ430" s="212">
        <f>+L430-BJ430</f>
        <v>0</v>
      </c>
    </row>
    <row r="431" spans="1:88" ht="13.5" customHeight="1">
      <c r="A431" s="214">
        <v>437</v>
      </c>
      <c r="B431" s="214" t="s">
        <v>3793</v>
      </c>
      <c r="C431" s="214" t="s">
        <v>3794</v>
      </c>
      <c r="D431" s="215" t="s">
        <v>3760</v>
      </c>
      <c r="E431" s="214"/>
      <c r="F431" s="214"/>
      <c r="G431" s="215" t="s">
        <v>3795</v>
      </c>
      <c r="H431" s="214"/>
      <c r="I431" s="214"/>
      <c r="J431" s="214"/>
      <c r="K431" s="214">
        <v>3</v>
      </c>
      <c r="L431" s="214"/>
      <c r="M431" s="216">
        <v>36.799999999999997</v>
      </c>
      <c r="N431" s="216">
        <v>110.3</v>
      </c>
      <c r="O431" s="214" t="s">
        <v>674</v>
      </c>
      <c r="P431" s="214"/>
      <c r="Q431" s="214"/>
      <c r="R431" s="214" t="s">
        <v>3951</v>
      </c>
      <c r="S431" s="214"/>
      <c r="T431" s="214"/>
      <c r="U431" s="214"/>
      <c r="V431" s="214"/>
      <c r="W431" s="214">
        <f>_xlfn.MINIFS(V:V,C:C,C431,AE:AE,"",AB:AB,"")</f>
        <v>0</v>
      </c>
      <c r="X431" s="214" t="e">
        <f ca="1">SUMIFS(T:T,C:C,C431,AE:AE,"")/SUMIFS(L:L,C:C,C431,AE:AE,"",AB:AB,"")</f>
        <v>#DIV/0!</v>
      </c>
      <c r="Y431" s="214"/>
      <c r="Z431" s="214"/>
      <c r="AA431" s="214"/>
      <c r="AB431" s="216"/>
      <c r="AC431" s="216">
        <v>1.173</v>
      </c>
      <c r="AD431" s="214"/>
      <c r="AE431" s="214" t="s">
        <v>675</v>
      </c>
      <c r="AF431" s="214" t="s">
        <v>676</v>
      </c>
      <c r="AG431" s="214"/>
      <c r="AH431" s="214"/>
      <c r="AI431" s="214"/>
      <c r="AJ431" s="214" t="s">
        <v>677</v>
      </c>
      <c r="AK431" s="214"/>
      <c r="AL431" s="214"/>
      <c r="AM431" s="214"/>
      <c r="AN431" s="214"/>
      <c r="AO431" s="214"/>
      <c r="AP431" s="214"/>
      <c r="AQ431" s="214"/>
      <c r="AR431" s="214"/>
      <c r="AS431" s="214"/>
      <c r="AT431" s="214"/>
      <c r="AU431" s="214"/>
      <c r="AV431" s="214"/>
      <c r="AW431" s="214"/>
      <c r="AX431" s="214"/>
      <c r="AY431" s="214"/>
      <c r="AZ431" s="214"/>
      <c r="BA431" s="214"/>
      <c r="BB431" s="214" t="s">
        <v>692</v>
      </c>
      <c r="BC431" s="214"/>
      <c r="BD431" s="214"/>
      <c r="BE431" s="214"/>
      <c r="BF431" s="214"/>
      <c r="BG431" s="214"/>
      <c r="BH431" s="214"/>
      <c r="BI431" s="214"/>
      <c r="BJ431" s="214"/>
      <c r="BK431" s="214"/>
      <c r="BL431" s="214"/>
      <c r="BM431" s="214"/>
      <c r="BN431" s="214"/>
      <c r="BO431" s="214"/>
      <c r="BP431" s="214"/>
      <c r="BQ431" s="214"/>
      <c r="BR431" s="214"/>
      <c r="BS431" s="214"/>
      <c r="BT431" s="214"/>
      <c r="BU431" s="214"/>
      <c r="BV431" s="214"/>
      <c r="BW431" s="214"/>
      <c r="BX431" s="214"/>
      <c r="BY431" s="214"/>
      <c r="BZ431" s="214"/>
      <c r="CA431" s="214"/>
      <c r="CB431" s="214"/>
      <c r="CC431" s="214"/>
      <c r="CD431" s="214"/>
      <c r="CE431" s="214"/>
      <c r="CF431" s="214"/>
      <c r="CG431" s="214"/>
      <c r="CH431" s="214"/>
      <c r="CI431" s="214"/>
      <c r="CJ431" s="214"/>
    </row>
    <row r="432" spans="1:88" ht="13.5" customHeight="1">
      <c r="A432" s="217">
        <v>438</v>
      </c>
      <c r="B432" s="217" t="s">
        <v>3793</v>
      </c>
      <c r="C432" s="217" t="s">
        <v>3794</v>
      </c>
      <c r="D432" s="218" t="s">
        <v>2477</v>
      </c>
      <c r="E432" s="217" t="s">
        <v>3796</v>
      </c>
      <c r="F432" s="217" t="s">
        <v>3027</v>
      </c>
      <c r="G432" s="218" t="s">
        <v>2480</v>
      </c>
      <c r="H432" s="220">
        <v>500</v>
      </c>
      <c r="I432" s="217" t="s">
        <v>702</v>
      </c>
      <c r="J432" s="217">
        <v>1</v>
      </c>
      <c r="K432" s="217"/>
      <c r="L432" s="217">
        <v>3</v>
      </c>
      <c r="M432" s="220">
        <v>36.799999999999997</v>
      </c>
      <c r="N432" s="220">
        <v>110.3</v>
      </c>
      <c r="O432" s="217" t="s">
        <v>674</v>
      </c>
      <c r="P432" s="217" t="s">
        <v>11</v>
      </c>
      <c r="Q432" s="217" t="s">
        <v>786</v>
      </c>
      <c r="R432" s="217"/>
      <c r="S432" s="217"/>
      <c r="T432" s="217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7">
        <f ca="1">+L432-T432</f>
        <v>3</v>
      </c>
      <c r="V432" s="217">
        <f ca="1">ROUNDDOWN(T432/J432,0)</f>
        <v>0</v>
      </c>
      <c r="W432" s="217"/>
      <c r="X432" s="217"/>
      <c r="Y432" s="217"/>
      <c r="Z432" s="217"/>
      <c r="AA432" s="217"/>
      <c r="AB432" s="221" t="s">
        <v>602</v>
      </c>
      <c r="AC432" s="220">
        <v>1.173</v>
      </c>
      <c r="AD432" s="217"/>
      <c r="AE432" s="220"/>
      <c r="AF432" s="220"/>
      <c r="AG432" s="249"/>
      <c r="AH432" s="249"/>
      <c r="AI432" s="249"/>
      <c r="AJ432" s="224" t="s">
        <v>677</v>
      </c>
      <c r="AK432" s="228"/>
      <c r="AL432" s="250"/>
      <c r="AM432" s="226"/>
      <c r="AN432" s="228"/>
      <c r="AO432" s="226"/>
      <c r="AP432" s="226"/>
      <c r="AQ432" s="226"/>
      <c r="AR432" s="228"/>
      <c r="AS432" s="226"/>
      <c r="AT432" s="226"/>
      <c r="AU432" s="217">
        <v>0</v>
      </c>
      <c r="AV432" s="217">
        <v>1</v>
      </c>
      <c r="AW432" s="217">
        <v>0</v>
      </c>
      <c r="AX432" s="217">
        <v>1</v>
      </c>
      <c r="AY432" s="217">
        <v>0</v>
      </c>
      <c r="AZ432" s="217">
        <v>0</v>
      </c>
      <c r="BA432" s="217">
        <v>0</v>
      </c>
      <c r="BB432" s="217" t="s">
        <v>692</v>
      </c>
      <c r="BC432" s="217"/>
      <c r="BD432" s="217"/>
      <c r="BE432" s="212" t="s">
        <v>3028</v>
      </c>
      <c r="BF432" s="217">
        <v>3</v>
      </c>
      <c r="BG432" s="230">
        <v>46240</v>
      </c>
      <c r="BH432" s="212">
        <f>+L432-BF432</f>
        <v>0</v>
      </c>
      <c r="BI432" s="212" t="s">
        <v>2481</v>
      </c>
      <c r="BJ432" s="217">
        <v>3</v>
      </c>
      <c r="BK432" s="231">
        <v>46240</v>
      </c>
      <c r="BL432" s="226"/>
      <c r="BM432" s="226"/>
      <c r="BN432" s="227"/>
      <c r="BO432" s="226"/>
      <c r="BP432" s="226"/>
      <c r="BQ432" s="226"/>
      <c r="BR432" s="226"/>
      <c r="BS432" s="226"/>
      <c r="BT432" s="227"/>
      <c r="BU432" s="226"/>
      <c r="BV432" s="226"/>
      <c r="BW432" s="226"/>
      <c r="BX432" s="226"/>
      <c r="BY432" s="226"/>
      <c r="BZ432" s="227"/>
      <c r="CA432" s="226"/>
      <c r="CB432" s="226"/>
      <c r="CC432" s="226"/>
      <c r="CD432" s="226"/>
      <c r="CE432" s="226"/>
      <c r="CF432" s="227"/>
      <c r="CG432" s="226"/>
      <c r="CH432" s="226"/>
      <c r="CI432" s="226"/>
      <c r="CJ432" s="212">
        <f>+L432-BJ432</f>
        <v>0</v>
      </c>
    </row>
    <row r="433" spans="1:88" ht="13.5" customHeight="1">
      <c r="A433" s="214">
        <v>439</v>
      </c>
      <c r="B433" s="214" t="s">
        <v>3797</v>
      </c>
      <c r="C433" s="214" t="s">
        <v>3798</v>
      </c>
      <c r="D433" s="215" t="s">
        <v>3760</v>
      </c>
      <c r="E433" s="214"/>
      <c r="F433" s="214"/>
      <c r="G433" s="215" t="s">
        <v>3799</v>
      </c>
      <c r="H433" s="214"/>
      <c r="I433" s="214"/>
      <c r="J433" s="214"/>
      <c r="K433" s="214">
        <v>1</v>
      </c>
      <c r="L433" s="214"/>
      <c r="M433" s="216">
        <v>5.8</v>
      </c>
      <c r="N433" s="216">
        <v>5.8</v>
      </c>
      <c r="O433" s="214" t="s">
        <v>674</v>
      </c>
      <c r="P433" s="214"/>
      <c r="Q433" s="214"/>
      <c r="R433" s="214" t="s">
        <v>3951</v>
      </c>
      <c r="S433" s="214"/>
      <c r="T433" s="214"/>
      <c r="U433" s="214"/>
      <c r="V433" s="214"/>
      <c r="W433" s="214">
        <f>_xlfn.MINIFS(V:V,C:C,C433,AE:AE,"",AB:AB,"")</f>
        <v>0</v>
      </c>
      <c r="X433" s="214" t="e">
        <f ca="1">SUMIFS(T:T,C:C,C433,AE:AE,"")/SUMIFS(L:L,C:C,C433,AE:AE,"",AB:AB,"")</f>
        <v>#DIV/0!</v>
      </c>
      <c r="Y433" s="214"/>
      <c r="Z433" s="214"/>
      <c r="AA433" s="214"/>
      <c r="AB433" s="216"/>
      <c r="AC433" s="216">
        <v>0.249</v>
      </c>
      <c r="AD433" s="214"/>
      <c r="AE433" s="214" t="s">
        <v>675</v>
      </c>
      <c r="AF433" s="214" t="s">
        <v>676</v>
      </c>
      <c r="AG433" s="214"/>
      <c r="AH433" s="214"/>
      <c r="AI433" s="214"/>
      <c r="AJ433" s="214" t="s">
        <v>677</v>
      </c>
      <c r="AK433" s="214"/>
      <c r="AL433" s="214"/>
      <c r="AM433" s="214"/>
      <c r="AN433" s="214"/>
      <c r="AO433" s="214"/>
      <c r="AP433" s="214"/>
      <c r="AQ433" s="214"/>
      <c r="AR433" s="214"/>
      <c r="AS433" s="214"/>
      <c r="AT433" s="214"/>
      <c r="AU433" s="214"/>
      <c r="AV433" s="214"/>
      <c r="AW433" s="214"/>
      <c r="AX433" s="214"/>
      <c r="AY433" s="214"/>
      <c r="AZ433" s="214"/>
      <c r="BA433" s="214"/>
      <c r="BB433" s="214" t="s">
        <v>692</v>
      </c>
      <c r="BC433" s="214"/>
      <c r="BD433" s="214"/>
      <c r="BE433" s="214"/>
      <c r="BF433" s="214"/>
      <c r="BG433" s="214"/>
      <c r="BH433" s="214"/>
      <c r="BI433" s="214"/>
      <c r="BJ433" s="214"/>
      <c r="BK433" s="214"/>
      <c r="BL433" s="214"/>
      <c r="BM433" s="214"/>
      <c r="BN433" s="214"/>
      <c r="BO433" s="214"/>
      <c r="BP433" s="214"/>
      <c r="BQ433" s="214"/>
      <c r="BR433" s="214"/>
      <c r="BS433" s="214"/>
      <c r="BT433" s="214"/>
      <c r="BU433" s="214"/>
      <c r="BV433" s="214"/>
      <c r="BW433" s="214"/>
      <c r="BX433" s="214"/>
      <c r="BY433" s="214"/>
      <c r="BZ433" s="214"/>
      <c r="CA433" s="214"/>
      <c r="CB433" s="214"/>
      <c r="CC433" s="214"/>
      <c r="CD433" s="214"/>
      <c r="CE433" s="214"/>
      <c r="CF433" s="214"/>
      <c r="CG433" s="214"/>
      <c r="CH433" s="214"/>
      <c r="CI433" s="214"/>
      <c r="CJ433" s="214"/>
    </row>
    <row r="434" spans="1:88" ht="13.5" customHeight="1">
      <c r="A434" s="217">
        <v>440</v>
      </c>
      <c r="B434" s="217" t="s">
        <v>3797</v>
      </c>
      <c r="C434" s="217" t="s">
        <v>3798</v>
      </c>
      <c r="D434" s="218" t="s">
        <v>699</v>
      </c>
      <c r="E434" s="217" t="s">
        <v>958</v>
      </c>
      <c r="F434" s="217" t="s">
        <v>3029</v>
      </c>
      <c r="G434" s="218" t="s">
        <v>2473</v>
      </c>
      <c r="H434" s="220">
        <v>850</v>
      </c>
      <c r="I434" s="217" t="s">
        <v>702</v>
      </c>
      <c r="J434" s="217">
        <v>1</v>
      </c>
      <c r="K434" s="217"/>
      <c r="L434" s="217">
        <v>1</v>
      </c>
      <c r="M434" s="220">
        <v>5.8</v>
      </c>
      <c r="N434" s="220">
        <v>5.8</v>
      </c>
      <c r="O434" s="217" t="s">
        <v>674</v>
      </c>
      <c r="P434" s="217" t="s">
        <v>11</v>
      </c>
      <c r="Q434" s="217" t="s">
        <v>703</v>
      </c>
      <c r="R434" s="217"/>
      <c r="S434" s="217"/>
      <c r="T434" s="217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217">
        <f ca="1">+L434-T434</f>
        <v>0</v>
      </c>
      <c r="V434" s="217">
        <f ca="1">ROUNDDOWN(T434/J434,0)</f>
        <v>1</v>
      </c>
      <c r="W434" s="217"/>
      <c r="X434" s="217"/>
      <c r="Y434" s="217"/>
      <c r="Z434" s="217"/>
      <c r="AA434" s="217"/>
      <c r="AB434" s="221" t="s">
        <v>602</v>
      </c>
      <c r="AC434" s="220">
        <v>0.249</v>
      </c>
      <c r="AD434" s="217"/>
      <c r="AE434" s="220"/>
      <c r="AF434" s="220"/>
      <c r="AG434" s="249"/>
      <c r="AH434" s="249"/>
      <c r="AI434" s="249"/>
      <c r="AJ434" s="224" t="s">
        <v>677</v>
      </c>
      <c r="AK434" s="228"/>
      <c r="AL434" s="250"/>
      <c r="AM434" s="226"/>
      <c r="AN434" s="228"/>
      <c r="AO434" s="226"/>
      <c r="AP434" s="226"/>
      <c r="AQ434" s="226"/>
      <c r="AR434" s="228"/>
      <c r="AS434" s="226"/>
      <c r="AT434" s="226"/>
      <c r="AU434" s="217">
        <v>0</v>
      </c>
      <c r="AV434" s="217">
        <v>0</v>
      </c>
      <c r="AW434" s="217">
        <v>0</v>
      </c>
      <c r="AX434" s="217">
        <v>0</v>
      </c>
      <c r="AY434" s="217">
        <v>0</v>
      </c>
      <c r="AZ434" s="217">
        <v>0</v>
      </c>
      <c r="BA434" s="217">
        <v>0</v>
      </c>
      <c r="BB434" s="217" t="s">
        <v>692</v>
      </c>
      <c r="BC434" s="217"/>
      <c r="BD434" s="217"/>
      <c r="BE434" s="212" t="s">
        <v>3024</v>
      </c>
      <c r="BF434" s="217">
        <v>1</v>
      </c>
      <c r="BG434" s="230">
        <v>46240</v>
      </c>
      <c r="BH434" s="212">
        <f>+L434-BF434</f>
        <v>0</v>
      </c>
      <c r="BI434" s="212" t="s">
        <v>2474</v>
      </c>
      <c r="BJ434" s="217">
        <v>1</v>
      </c>
      <c r="BK434" s="231">
        <v>46240</v>
      </c>
      <c r="BL434" s="226"/>
      <c r="BM434" s="226"/>
      <c r="BN434" s="227"/>
      <c r="BO434" s="226"/>
      <c r="BP434" s="226"/>
      <c r="BQ434" s="226"/>
      <c r="BR434" s="226"/>
      <c r="BS434" s="226"/>
      <c r="BT434" s="227"/>
      <c r="BU434" s="226"/>
      <c r="BV434" s="226"/>
      <c r="BW434" s="226"/>
      <c r="BX434" s="226"/>
      <c r="BY434" s="226"/>
      <c r="BZ434" s="227"/>
      <c r="CA434" s="226"/>
      <c r="CB434" s="226"/>
      <c r="CC434" s="226"/>
      <c r="CD434" s="226"/>
      <c r="CE434" s="226"/>
      <c r="CF434" s="227"/>
      <c r="CG434" s="226"/>
      <c r="CH434" s="226"/>
      <c r="CI434" s="226"/>
      <c r="CJ434" s="212">
        <f>+L434-BJ434</f>
        <v>0</v>
      </c>
    </row>
    <row r="435" spans="1:88" ht="13.5" customHeight="1">
      <c r="A435" s="214">
        <v>441</v>
      </c>
      <c r="B435" s="214" t="s">
        <v>3800</v>
      </c>
      <c r="C435" s="214" t="s">
        <v>3801</v>
      </c>
      <c r="D435" s="215" t="s">
        <v>3760</v>
      </c>
      <c r="E435" s="214"/>
      <c r="F435" s="214"/>
      <c r="G435" s="215" t="s">
        <v>3802</v>
      </c>
      <c r="H435" s="214"/>
      <c r="I435" s="214"/>
      <c r="J435" s="214"/>
      <c r="K435" s="214">
        <v>2</v>
      </c>
      <c r="L435" s="214"/>
      <c r="M435" s="216">
        <v>13.6</v>
      </c>
      <c r="N435" s="216">
        <v>27.2</v>
      </c>
      <c r="O435" s="214" t="s">
        <v>674</v>
      </c>
      <c r="P435" s="214"/>
      <c r="Q435" s="214"/>
      <c r="R435" s="214" t="s">
        <v>3951</v>
      </c>
      <c r="S435" s="214"/>
      <c r="T435" s="214"/>
      <c r="U435" s="214"/>
      <c r="V435" s="214"/>
      <c r="W435" s="214">
        <f>_xlfn.MINIFS(V:V,C:C,C435,AE:AE,"",AB:AB,"")</f>
        <v>0</v>
      </c>
      <c r="X435" s="214" t="e">
        <f ca="1">SUMIFS(T:T,C:C,C435,AE:AE,"")/SUMIFS(L:L,C:C,C435,AE:AE,"",AB:AB,"")</f>
        <v>#DIV/0!</v>
      </c>
      <c r="Y435" s="214"/>
      <c r="Z435" s="214"/>
      <c r="AA435" s="214"/>
      <c r="AB435" s="216"/>
      <c r="AC435" s="216">
        <v>1.163</v>
      </c>
      <c r="AD435" s="214"/>
      <c r="AE435" s="214" t="s">
        <v>675</v>
      </c>
      <c r="AF435" s="214" t="s">
        <v>676</v>
      </c>
      <c r="AG435" s="214"/>
      <c r="AH435" s="214"/>
      <c r="AI435" s="214"/>
      <c r="AJ435" s="214" t="s">
        <v>677</v>
      </c>
      <c r="AK435" s="214"/>
      <c r="AL435" s="214"/>
      <c r="AM435" s="214"/>
      <c r="AN435" s="214"/>
      <c r="AO435" s="214"/>
      <c r="AP435" s="214"/>
      <c r="AQ435" s="214"/>
      <c r="AR435" s="214"/>
      <c r="AS435" s="214"/>
      <c r="AT435" s="214"/>
      <c r="AU435" s="214"/>
      <c r="AV435" s="214"/>
      <c r="AW435" s="214"/>
      <c r="AX435" s="214"/>
      <c r="AY435" s="214"/>
      <c r="AZ435" s="214"/>
      <c r="BA435" s="214"/>
      <c r="BB435" s="214" t="s">
        <v>692</v>
      </c>
      <c r="BC435" s="214"/>
      <c r="BD435" s="214"/>
      <c r="BE435" s="214"/>
      <c r="BF435" s="214"/>
      <c r="BG435" s="214"/>
      <c r="BH435" s="214"/>
      <c r="BI435" s="214"/>
      <c r="BJ435" s="214"/>
      <c r="BK435" s="214"/>
      <c r="BL435" s="214"/>
      <c r="BM435" s="214"/>
      <c r="BN435" s="214"/>
      <c r="BO435" s="214"/>
      <c r="BP435" s="214"/>
      <c r="BQ435" s="214"/>
      <c r="BR435" s="214"/>
      <c r="BS435" s="214"/>
      <c r="BT435" s="214"/>
      <c r="BU435" s="214"/>
      <c r="BV435" s="214"/>
      <c r="BW435" s="214"/>
      <c r="BX435" s="214"/>
      <c r="BY435" s="214"/>
      <c r="BZ435" s="214"/>
      <c r="CA435" s="214"/>
      <c r="CB435" s="214"/>
      <c r="CC435" s="214"/>
      <c r="CD435" s="214"/>
      <c r="CE435" s="214"/>
      <c r="CF435" s="214"/>
      <c r="CG435" s="214"/>
      <c r="CH435" s="214"/>
      <c r="CI435" s="214"/>
      <c r="CJ435" s="214"/>
    </row>
    <row r="436" spans="1:88" ht="13.5" customHeight="1">
      <c r="A436" s="217">
        <v>442</v>
      </c>
      <c r="B436" s="217" t="s">
        <v>3800</v>
      </c>
      <c r="C436" s="217" t="s">
        <v>3801</v>
      </c>
      <c r="D436" s="218" t="s">
        <v>699</v>
      </c>
      <c r="E436" s="217" t="s">
        <v>3803</v>
      </c>
      <c r="F436" s="217" t="s">
        <v>3030</v>
      </c>
      <c r="G436" s="218" t="s">
        <v>2473</v>
      </c>
      <c r="H436" s="220">
        <v>1985</v>
      </c>
      <c r="I436" s="217" t="s">
        <v>702</v>
      </c>
      <c r="J436" s="217">
        <v>1</v>
      </c>
      <c r="K436" s="217"/>
      <c r="L436" s="217">
        <v>2</v>
      </c>
      <c r="M436" s="220">
        <v>13.6</v>
      </c>
      <c r="N436" s="220">
        <v>27.2</v>
      </c>
      <c r="O436" s="217" t="s">
        <v>674</v>
      </c>
      <c r="P436" s="217" t="s">
        <v>11</v>
      </c>
      <c r="Q436" s="217" t="s">
        <v>703</v>
      </c>
      <c r="R436" s="217"/>
      <c r="S436" s="217"/>
      <c r="T436" s="217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17">
        <f ca="1">+L436-T436</f>
        <v>0</v>
      </c>
      <c r="V436" s="217">
        <f ca="1">ROUNDDOWN(T436/J436,0)</f>
        <v>2</v>
      </c>
      <c r="W436" s="217"/>
      <c r="X436" s="217"/>
      <c r="Y436" s="217"/>
      <c r="Z436" s="217"/>
      <c r="AA436" s="217"/>
      <c r="AB436" s="221" t="s">
        <v>602</v>
      </c>
      <c r="AC436" s="220">
        <v>1.163</v>
      </c>
      <c r="AD436" s="217"/>
      <c r="AE436" s="220"/>
      <c r="AF436" s="220"/>
      <c r="AG436" s="249"/>
      <c r="AH436" s="249"/>
      <c r="AI436" s="249"/>
      <c r="AJ436" s="224" t="s">
        <v>677</v>
      </c>
      <c r="AK436" s="228"/>
      <c r="AL436" s="250"/>
      <c r="AM436" s="226"/>
      <c r="AN436" s="228"/>
      <c r="AO436" s="226"/>
      <c r="AP436" s="226"/>
      <c r="AQ436" s="226"/>
      <c r="AR436" s="228"/>
      <c r="AS436" s="226"/>
      <c r="AT436" s="226"/>
      <c r="AU436" s="217">
        <v>0</v>
      </c>
      <c r="AV436" s="217">
        <v>0</v>
      </c>
      <c r="AW436" s="217">
        <v>0</v>
      </c>
      <c r="AX436" s="217">
        <v>0</v>
      </c>
      <c r="AY436" s="217">
        <v>0</v>
      </c>
      <c r="AZ436" s="217">
        <v>0</v>
      </c>
      <c r="BA436" s="217">
        <v>0</v>
      </c>
      <c r="BB436" s="217" t="s">
        <v>692</v>
      </c>
      <c r="BC436" s="217"/>
      <c r="BD436" s="217"/>
      <c r="BE436" s="212" t="s">
        <v>3024</v>
      </c>
      <c r="BF436" s="217">
        <v>2</v>
      </c>
      <c r="BG436" s="230">
        <v>46240</v>
      </c>
      <c r="BH436" s="212">
        <f>+L436-BF436</f>
        <v>0</v>
      </c>
      <c r="BI436" s="212" t="s">
        <v>2474</v>
      </c>
      <c r="BJ436" s="217">
        <v>2</v>
      </c>
      <c r="BK436" s="231">
        <v>46240</v>
      </c>
      <c r="BL436" s="226"/>
      <c r="BM436" s="226"/>
      <c r="BN436" s="227"/>
      <c r="BO436" s="226"/>
      <c r="BP436" s="226"/>
      <c r="BQ436" s="226"/>
      <c r="BR436" s="226"/>
      <c r="BS436" s="226"/>
      <c r="BT436" s="227"/>
      <c r="BU436" s="226"/>
      <c r="BV436" s="226"/>
      <c r="BW436" s="226"/>
      <c r="BX436" s="226"/>
      <c r="BY436" s="226"/>
      <c r="BZ436" s="227"/>
      <c r="CA436" s="226"/>
      <c r="CB436" s="226"/>
      <c r="CC436" s="226"/>
      <c r="CD436" s="226"/>
      <c r="CE436" s="226"/>
      <c r="CF436" s="227"/>
      <c r="CG436" s="226"/>
      <c r="CH436" s="226"/>
      <c r="CI436" s="226"/>
      <c r="CJ436" s="212">
        <f>+L436-BJ436</f>
        <v>0</v>
      </c>
    </row>
    <row r="437" spans="1:88" ht="13.5" customHeight="1">
      <c r="A437" s="214">
        <v>443</v>
      </c>
      <c r="B437" s="214" t="s">
        <v>3804</v>
      </c>
      <c r="C437" s="214" t="s">
        <v>3805</v>
      </c>
      <c r="D437" s="215" t="s">
        <v>3760</v>
      </c>
      <c r="E437" s="214"/>
      <c r="F437" s="214"/>
      <c r="G437" s="215" t="s">
        <v>3806</v>
      </c>
      <c r="H437" s="214"/>
      <c r="I437" s="214"/>
      <c r="J437" s="214"/>
      <c r="K437" s="214">
        <v>2</v>
      </c>
      <c r="L437" s="214"/>
      <c r="M437" s="216">
        <v>3.5</v>
      </c>
      <c r="N437" s="216">
        <v>7</v>
      </c>
      <c r="O437" s="214" t="s">
        <v>674</v>
      </c>
      <c r="P437" s="214"/>
      <c r="Q437" s="214"/>
      <c r="R437" s="214" t="s">
        <v>3951</v>
      </c>
      <c r="S437" s="214"/>
      <c r="T437" s="214"/>
      <c r="U437" s="214"/>
      <c r="V437" s="214"/>
      <c r="W437" s="214">
        <f>_xlfn.MINIFS(V:V,C:C,C437,AE:AE,"",AB:AB,"")</f>
        <v>0</v>
      </c>
      <c r="X437" s="214" t="e">
        <f ca="1">SUMIFS(T:T,C:C,C437,AE:AE,"")/SUMIFS(L:L,C:C,C437,AE:AE,"",AB:AB,"")</f>
        <v>#DIV/0!</v>
      </c>
      <c r="Y437" s="214"/>
      <c r="Z437" s="214"/>
      <c r="AA437" s="214"/>
      <c r="AB437" s="216"/>
      <c r="AC437" s="216">
        <v>0.29899999999999999</v>
      </c>
      <c r="AD437" s="214"/>
      <c r="AE437" s="214" t="s">
        <v>675</v>
      </c>
      <c r="AF437" s="214" t="s">
        <v>676</v>
      </c>
      <c r="AG437" s="214"/>
      <c r="AH437" s="214"/>
      <c r="AI437" s="214"/>
      <c r="AJ437" s="214" t="s">
        <v>677</v>
      </c>
      <c r="AK437" s="214"/>
      <c r="AL437" s="214"/>
      <c r="AM437" s="214"/>
      <c r="AN437" s="214"/>
      <c r="AO437" s="214"/>
      <c r="AP437" s="214"/>
      <c r="AQ437" s="214"/>
      <c r="AR437" s="214"/>
      <c r="AS437" s="214"/>
      <c r="AT437" s="214"/>
      <c r="AU437" s="214"/>
      <c r="AV437" s="214"/>
      <c r="AW437" s="214"/>
      <c r="AX437" s="214"/>
      <c r="AY437" s="214"/>
      <c r="AZ437" s="214"/>
      <c r="BA437" s="214"/>
      <c r="BB437" s="214" t="s">
        <v>692</v>
      </c>
      <c r="BC437" s="214"/>
      <c r="BD437" s="214"/>
      <c r="BE437" s="214"/>
      <c r="BF437" s="214"/>
      <c r="BG437" s="214"/>
      <c r="BH437" s="214"/>
      <c r="BI437" s="214"/>
      <c r="BJ437" s="214"/>
      <c r="BK437" s="214"/>
      <c r="BL437" s="214"/>
      <c r="BM437" s="214"/>
      <c r="BN437" s="214"/>
      <c r="BO437" s="214"/>
      <c r="BP437" s="214"/>
      <c r="BQ437" s="214"/>
      <c r="BR437" s="214"/>
      <c r="BS437" s="214"/>
      <c r="BT437" s="214"/>
      <c r="BU437" s="214"/>
      <c r="BV437" s="214"/>
      <c r="BW437" s="214"/>
      <c r="BX437" s="214"/>
      <c r="BY437" s="214"/>
      <c r="BZ437" s="214"/>
      <c r="CA437" s="214"/>
      <c r="CB437" s="214"/>
      <c r="CC437" s="214"/>
      <c r="CD437" s="214"/>
      <c r="CE437" s="214"/>
      <c r="CF437" s="214"/>
      <c r="CG437" s="214"/>
      <c r="CH437" s="214"/>
      <c r="CI437" s="214"/>
      <c r="CJ437" s="214"/>
    </row>
    <row r="438" spans="1:88" ht="13.5" customHeight="1">
      <c r="A438" s="217">
        <v>444</v>
      </c>
      <c r="B438" s="217" t="s">
        <v>3804</v>
      </c>
      <c r="C438" s="217" t="s">
        <v>3805</v>
      </c>
      <c r="D438" s="218" t="s">
        <v>699</v>
      </c>
      <c r="E438" s="217" t="s">
        <v>3807</v>
      </c>
      <c r="F438" s="217" t="s">
        <v>3031</v>
      </c>
      <c r="G438" s="218" t="s">
        <v>2473</v>
      </c>
      <c r="H438" s="220">
        <v>511</v>
      </c>
      <c r="I438" s="217" t="s">
        <v>702</v>
      </c>
      <c r="J438" s="217">
        <v>1</v>
      </c>
      <c r="K438" s="217"/>
      <c r="L438" s="217">
        <v>2</v>
      </c>
      <c r="M438" s="220">
        <v>3.5</v>
      </c>
      <c r="N438" s="220">
        <v>7</v>
      </c>
      <c r="O438" s="217" t="s">
        <v>674</v>
      </c>
      <c r="P438" s="217" t="s">
        <v>11</v>
      </c>
      <c r="Q438" s="217" t="s">
        <v>703</v>
      </c>
      <c r="R438" s="217"/>
      <c r="S438" s="217"/>
      <c r="T438" s="217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2</v>
      </c>
      <c r="U438" s="217">
        <f ca="1">+L438-T438</f>
        <v>0</v>
      </c>
      <c r="V438" s="217">
        <f ca="1">ROUNDDOWN(T438/J438,0)</f>
        <v>2</v>
      </c>
      <c r="W438" s="217"/>
      <c r="X438" s="217"/>
      <c r="Y438" s="217"/>
      <c r="Z438" s="217"/>
      <c r="AA438" s="217"/>
      <c r="AB438" s="221" t="s">
        <v>602</v>
      </c>
      <c r="AC438" s="220">
        <v>0.29899999999999999</v>
      </c>
      <c r="AD438" s="217"/>
      <c r="AE438" s="220"/>
      <c r="AF438" s="220"/>
      <c r="AG438" s="249"/>
      <c r="AH438" s="249"/>
      <c r="AI438" s="249"/>
      <c r="AJ438" s="224" t="s">
        <v>677</v>
      </c>
      <c r="AK438" s="228"/>
      <c r="AL438" s="250"/>
      <c r="AM438" s="226"/>
      <c r="AN438" s="228"/>
      <c r="AO438" s="226"/>
      <c r="AP438" s="226"/>
      <c r="AQ438" s="226"/>
      <c r="AR438" s="228"/>
      <c r="AS438" s="226"/>
      <c r="AT438" s="226"/>
      <c r="AU438" s="217">
        <v>0</v>
      </c>
      <c r="AV438" s="217">
        <v>0</v>
      </c>
      <c r="AW438" s="217">
        <v>0</v>
      </c>
      <c r="AX438" s="217">
        <v>0</v>
      </c>
      <c r="AY438" s="217">
        <v>0</v>
      </c>
      <c r="AZ438" s="217">
        <v>0</v>
      </c>
      <c r="BA438" s="217">
        <v>0</v>
      </c>
      <c r="BB438" s="217" t="s">
        <v>692</v>
      </c>
      <c r="BC438" s="217"/>
      <c r="BD438" s="217"/>
      <c r="BE438" s="212" t="s">
        <v>3024</v>
      </c>
      <c r="BF438" s="217">
        <v>2</v>
      </c>
      <c r="BG438" s="230">
        <v>46240</v>
      </c>
      <c r="BH438" s="212">
        <f>+L438-BF438</f>
        <v>0</v>
      </c>
      <c r="BI438" s="212" t="s">
        <v>2474</v>
      </c>
      <c r="BJ438" s="217">
        <v>2</v>
      </c>
      <c r="BK438" s="231">
        <v>46240</v>
      </c>
      <c r="BL438" s="226"/>
      <c r="BM438" s="226"/>
      <c r="BN438" s="227"/>
      <c r="BO438" s="226"/>
      <c r="BP438" s="226"/>
      <c r="BQ438" s="226"/>
      <c r="BR438" s="226"/>
      <c r="BS438" s="226"/>
      <c r="BT438" s="227"/>
      <c r="BU438" s="226"/>
      <c r="BV438" s="226"/>
      <c r="BW438" s="226"/>
      <c r="BX438" s="226"/>
      <c r="BY438" s="226"/>
      <c r="BZ438" s="227"/>
      <c r="CA438" s="226"/>
      <c r="CB438" s="226"/>
      <c r="CC438" s="226"/>
      <c r="CD438" s="226"/>
      <c r="CE438" s="226"/>
      <c r="CF438" s="227"/>
      <c r="CG438" s="226"/>
      <c r="CH438" s="226"/>
      <c r="CI438" s="226"/>
      <c r="CJ438" s="212">
        <f>+L438-BJ438</f>
        <v>0</v>
      </c>
    </row>
    <row r="439" spans="1:88" ht="13.5" customHeight="1">
      <c r="A439" s="214">
        <v>445</v>
      </c>
      <c r="B439" s="214" t="s">
        <v>3808</v>
      </c>
      <c r="C439" s="214" t="s">
        <v>3809</v>
      </c>
      <c r="D439" s="215" t="s">
        <v>3760</v>
      </c>
      <c r="E439" s="214"/>
      <c r="F439" s="214"/>
      <c r="G439" s="215" t="s">
        <v>3810</v>
      </c>
      <c r="H439" s="214"/>
      <c r="I439" s="214"/>
      <c r="J439" s="214"/>
      <c r="K439" s="214">
        <v>1</v>
      </c>
      <c r="L439" s="214"/>
      <c r="M439" s="216">
        <v>10.8</v>
      </c>
      <c r="N439" s="216">
        <v>10.8</v>
      </c>
      <c r="O439" s="214" t="s">
        <v>674</v>
      </c>
      <c r="P439" s="214"/>
      <c r="Q439" s="214"/>
      <c r="R439" s="214" t="s">
        <v>3951</v>
      </c>
      <c r="S439" s="214"/>
      <c r="T439" s="214"/>
      <c r="U439" s="214"/>
      <c r="V439" s="214"/>
      <c r="W439" s="214">
        <f ca="1">_xlfn.MINIFS(V:V,C:C,C439,AE:AE,"",AB:AB,"")</f>
        <v>0</v>
      </c>
      <c r="X439" s="214">
        <f ca="1">SUMIFS(T:T,C:C,C439,AE:AE,"")/SUMIFS(L:L,C:C,C439,AE:AE,"",AB:AB,"")</f>
        <v>0.5</v>
      </c>
      <c r="Y439" s="214"/>
      <c r="Z439" s="214"/>
      <c r="AA439" s="214"/>
      <c r="AB439" s="216"/>
      <c r="AC439" s="216">
        <v>0.308</v>
      </c>
      <c r="AD439" s="214"/>
      <c r="AE439" s="214" t="s">
        <v>675</v>
      </c>
      <c r="AF439" s="214" t="s">
        <v>676</v>
      </c>
      <c r="AG439" s="214"/>
      <c r="AH439" s="214"/>
      <c r="AI439" s="214"/>
      <c r="AJ439" s="214" t="s">
        <v>677</v>
      </c>
      <c r="AK439" s="214"/>
      <c r="AL439" s="214"/>
      <c r="AM439" s="214"/>
      <c r="AN439" s="214"/>
      <c r="AO439" s="214"/>
      <c r="AP439" s="214"/>
      <c r="AQ439" s="214"/>
      <c r="AR439" s="214"/>
      <c r="AS439" s="214"/>
      <c r="AT439" s="214"/>
      <c r="AU439" s="214"/>
      <c r="AV439" s="214"/>
      <c r="AW439" s="214"/>
      <c r="AX439" s="214"/>
      <c r="AY439" s="214"/>
      <c r="AZ439" s="214"/>
      <c r="BA439" s="214"/>
      <c r="BB439" s="214" t="s">
        <v>692</v>
      </c>
      <c r="BC439" s="214"/>
      <c r="BD439" s="214"/>
      <c r="BE439" s="214"/>
      <c r="BF439" s="214"/>
      <c r="BG439" s="214"/>
      <c r="BH439" s="214"/>
      <c r="BI439" s="214"/>
      <c r="BJ439" s="214"/>
      <c r="BK439" s="214"/>
      <c r="BL439" s="214"/>
      <c r="BM439" s="214"/>
      <c r="BN439" s="214"/>
      <c r="BO439" s="214"/>
      <c r="BP439" s="214"/>
      <c r="BQ439" s="214"/>
      <c r="BR439" s="214"/>
      <c r="BS439" s="214"/>
      <c r="BT439" s="214"/>
      <c r="BU439" s="214"/>
      <c r="BV439" s="214"/>
      <c r="BW439" s="214"/>
      <c r="BX439" s="214"/>
      <c r="BY439" s="214"/>
      <c r="BZ439" s="214"/>
      <c r="CA439" s="214"/>
      <c r="CB439" s="214"/>
      <c r="CC439" s="214"/>
      <c r="CD439" s="214"/>
      <c r="CE439" s="214"/>
      <c r="CF439" s="214"/>
      <c r="CG439" s="214"/>
      <c r="CH439" s="214"/>
      <c r="CI439" s="214"/>
      <c r="CJ439" s="214"/>
    </row>
    <row r="440" spans="1:88" ht="13.5" customHeight="1">
      <c r="A440" s="217">
        <v>446</v>
      </c>
      <c r="B440" s="217" t="s">
        <v>3808</v>
      </c>
      <c r="C440" s="217" t="s">
        <v>3809</v>
      </c>
      <c r="D440" s="218" t="s">
        <v>2487</v>
      </c>
      <c r="E440" s="217" t="s">
        <v>3811</v>
      </c>
      <c r="F440" s="217" t="s">
        <v>3032</v>
      </c>
      <c r="G440" s="218" t="s">
        <v>2486</v>
      </c>
      <c r="H440" s="220">
        <v>500</v>
      </c>
      <c r="I440" s="217" t="s">
        <v>702</v>
      </c>
      <c r="J440" s="217">
        <v>1</v>
      </c>
      <c r="K440" s="217"/>
      <c r="L440" s="217">
        <v>1</v>
      </c>
      <c r="M440" s="220">
        <v>8.9</v>
      </c>
      <c r="N440" s="220">
        <v>8.9</v>
      </c>
      <c r="O440" s="217" t="s">
        <v>674</v>
      </c>
      <c r="P440" s="217" t="s">
        <v>11</v>
      </c>
      <c r="Q440" s="217" t="s">
        <v>786</v>
      </c>
      <c r="R440" s="217"/>
      <c r="S440" s="217"/>
      <c r="T440" s="217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7">
        <f t="shared" ref="U440:U441" ca="1" si="126">+L440-T440</f>
        <v>1</v>
      </c>
      <c r="V440" s="217">
        <f t="shared" ref="V440:V441" ca="1" si="127">ROUNDDOWN(T440/J440,0)</f>
        <v>0</v>
      </c>
      <c r="W440" s="217"/>
      <c r="X440" s="217"/>
      <c r="Y440" s="217"/>
      <c r="Z440" s="217"/>
      <c r="AA440" s="217"/>
      <c r="AB440" s="221"/>
      <c r="AC440" s="220">
        <v>0.255</v>
      </c>
      <c r="AD440" s="217"/>
      <c r="AE440" s="220"/>
      <c r="AF440" s="220"/>
      <c r="AG440" s="249"/>
      <c r="AH440" s="249"/>
      <c r="AI440" s="249"/>
      <c r="AJ440" s="224" t="s">
        <v>677</v>
      </c>
      <c r="AK440" s="228"/>
      <c r="AL440" s="250"/>
      <c r="AM440" s="226"/>
      <c r="AN440" s="228"/>
      <c r="AO440" s="226"/>
      <c r="AP440" s="226"/>
      <c r="AQ440" s="226"/>
      <c r="AR440" s="228"/>
      <c r="AS440" s="226"/>
      <c r="AT440" s="226"/>
      <c r="AU440" s="217">
        <v>0</v>
      </c>
      <c r="AV440" s="217">
        <v>1</v>
      </c>
      <c r="AW440" s="217">
        <v>0</v>
      </c>
      <c r="AX440" s="217">
        <v>1</v>
      </c>
      <c r="AY440" s="217">
        <v>0</v>
      </c>
      <c r="AZ440" s="217">
        <v>0</v>
      </c>
      <c r="BA440" s="217">
        <v>0</v>
      </c>
      <c r="BB440" s="217" t="s">
        <v>692</v>
      </c>
      <c r="BC440" s="217"/>
      <c r="BD440" s="217"/>
      <c r="BE440" s="212" t="s">
        <v>3033</v>
      </c>
      <c r="BF440" s="217">
        <v>1</v>
      </c>
      <c r="BG440" s="230">
        <v>46240</v>
      </c>
      <c r="BH440" s="212">
        <f>+L440-BF440</f>
        <v>0</v>
      </c>
      <c r="BI440" s="212" t="s">
        <v>2488</v>
      </c>
      <c r="BJ440" s="217">
        <v>1</v>
      </c>
      <c r="BK440" s="231">
        <v>46240</v>
      </c>
      <c r="BL440" s="226"/>
      <c r="BM440" s="226"/>
      <c r="BN440" s="227"/>
      <c r="BO440" s="226"/>
      <c r="BP440" s="226"/>
      <c r="BQ440" s="226"/>
      <c r="BR440" s="226"/>
      <c r="BS440" s="226"/>
      <c r="BT440" s="227"/>
      <c r="BU440" s="226"/>
      <c r="BV440" s="226"/>
      <c r="BW440" s="226"/>
      <c r="BX440" s="226"/>
      <c r="BY440" s="226"/>
      <c r="BZ440" s="227"/>
      <c r="CA440" s="226"/>
      <c r="CB440" s="226"/>
      <c r="CC440" s="226"/>
      <c r="CD440" s="226"/>
      <c r="CE440" s="226"/>
      <c r="CF440" s="227"/>
      <c r="CG440" s="226"/>
      <c r="CH440" s="226"/>
      <c r="CI440" s="226"/>
      <c r="CJ440" s="212">
        <f>+L440-BJ440</f>
        <v>0</v>
      </c>
    </row>
    <row r="441" spans="1:88" ht="13.5" customHeight="1">
      <c r="A441" s="217">
        <v>447</v>
      </c>
      <c r="B441" s="217" t="s">
        <v>3808</v>
      </c>
      <c r="C441" s="217" t="s">
        <v>3809</v>
      </c>
      <c r="D441" s="218" t="s">
        <v>781</v>
      </c>
      <c r="E441" s="217" t="s">
        <v>948</v>
      </c>
      <c r="F441" s="217" t="s">
        <v>3034</v>
      </c>
      <c r="G441" s="218" t="s">
        <v>2490</v>
      </c>
      <c r="H441" s="220">
        <v>211</v>
      </c>
      <c r="I441" s="217" t="s">
        <v>702</v>
      </c>
      <c r="J441" s="217">
        <v>1</v>
      </c>
      <c r="K441" s="217"/>
      <c r="L441" s="217">
        <v>1</v>
      </c>
      <c r="M441" s="220">
        <v>1.9</v>
      </c>
      <c r="N441" s="220">
        <v>1.9</v>
      </c>
      <c r="O441" s="217" t="s">
        <v>674</v>
      </c>
      <c r="P441" s="217" t="s">
        <v>13</v>
      </c>
      <c r="Q441" s="217" t="s">
        <v>703</v>
      </c>
      <c r="R441" s="217"/>
      <c r="S441" s="217"/>
      <c r="T441" s="217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7">
        <f t="shared" ca="1" si="126"/>
        <v>0</v>
      </c>
      <c r="V441" s="217">
        <f t="shared" ca="1" si="127"/>
        <v>1</v>
      </c>
      <c r="W441" s="217"/>
      <c r="X441" s="217"/>
      <c r="Y441" s="217"/>
      <c r="Z441" s="217"/>
      <c r="AA441" s="217"/>
      <c r="AB441" s="221"/>
      <c r="AC441" s="220">
        <v>5.2999999999999999E-2</v>
      </c>
      <c r="AD441" s="217"/>
      <c r="AE441" s="220"/>
      <c r="AF441" s="220"/>
      <c r="AG441" s="249"/>
      <c r="AH441" s="249"/>
      <c r="AI441" s="249"/>
      <c r="AJ441" s="224" t="s">
        <v>677</v>
      </c>
      <c r="AK441" s="228"/>
      <c r="AL441" s="250"/>
      <c r="AM441" s="226"/>
      <c r="AN441" s="228"/>
      <c r="AO441" s="226"/>
      <c r="AP441" s="226"/>
      <c r="AQ441" s="226"/>
      <c r="AR441" s="228"/>
      <c r="AS441" s="226"/>
      <c r="AT441" s="226"/>
      <c r="AU441" s="217">
        <v>1</v>
      </c>
      <c r="AV441" s="217">
        <v>0</v>
      </c>
      <c r="AW441" s="217">
        <v>0</v>
      </c>
      <c r="AX441" s="217">
        <v>0</v>
      </c>
      <c r="AY441" s="217">
        <v>0</v>
      </c>
      <c r="AZ441" s="217">
        <v>0</v>
      </c>
      <c r="BA441" s="217">
        <v>0</v>
      </c>
      <c r="BB441" s="217" t="s">
        <v>692</v>
      </c>
      <c r="BC441" s="217"/>
      <c r="BD441" s="217"/>
      <c r="BE441" s="212" t="s">
        <v>3035</v>
      </c>
      <c r="BF441" s="217">
        <v>1</v>
      </c>
      <c r="BG441" s="230">
        <v>46240</v>
      </c>
      <c r="BH441" s="212">
        <f>+L441-BF441</f>
        <v>0</v>
      </c>
      <c r="BI441" s="212" t="s">
        <v>2491</v>
      </c>
      <c r="BJ441" s="217">
        <v>1</v>
      </c>
      <c r="BK441" s="231">
        <v>46240</v>
      </c>
      <c r="BL441" s="226"/>
      <c r="BM441" s="226"/>
      <c r="BN441" s="227"/>
      <c r="BO441" s="226"/>
      <c r="BP441" s="226"/>
      <c r="BQ441" s="226"/>
      <c r="BR441" s="226"/>
      <c r="BS441" s="226"/>
      <c r="BT441" s="227"/>
      <c r="BU441" s="226"/>
      <c r="BV441" s="226"/>
      <c r="BW441" s="226"/>
      <c r="BX441" s="226"/>
      <c r="BY441" s="226"/>
      <c r="BZ441" s="227"/>
      <c r="CA441" s="226"/>
      <c r="CB441" s="226"/>
      <c r="CC441" s="226"/>
      <c r="CD441" s="226"/>
      <c r="CE441" s="226"/>
      <c r="CF441" s="227"/>
      <c r="CG441" s="226"/>
      <c r="CH441" s="226"/>
      <c r="CI441" s="226"/>
      <c r="CJ441" s="212">
        <f>+L441-BJ441</f>
        <v>0</v>
      </c>
    </row>
    <row r="442" spans="1:88" ht="13.5" customHeight="1">
      <c r="A442" s="214">
        <v>448</v>
      </c>
      <c r="B442" s="214" t="s">
        <v>3812</v>
      </c>
      <c r="C442" s="214" t="s">
        <v>3813</v>
      </c>
      <c r="D442" s="215" t="s">
        <v>3760</v>
      </c>
      <c r="E442" s="214"/>
      <c r="F442" s="214"/>
      <c r="G442" s="215" t="s">
        <v>3814</v>
      </c>
      <c r="H442" s="214"/>
      <c r="I442" s="214"/>
      <c r="J442" s="214"/>
      <c r="K442" s="214">
        <v>1</v>
      </c>
      <c r="L442" s="214"/>
      <c r="M442" s="216">
        <v>13.2</v>
      </c>
      <c r="N442" s="216">
        <v>13.2</v>
      </c>
      <c r="O442" s="214" t="s">
        <v>674</v>
      </c>
      <c r="P442" s="214"/>
      <c r="Q442" s="214"/>
      <c r="R442" s="214" t="s">
        <v>3951</v>
      </c>
      <c r="S442" s="214"/>
      <c r="T442" s="214"/>
      <c r="U442" s="214"/>
      <c r="V442" s="214"/>
      <c r="W442" s="214">
        <f ca="1">_xlfn.MINIFS(V:V,C:C,C442,AE:AE,"",AB:AB,"")</f>
        <v>0</v>
      </c>
      <c r="X442" s="214">
        <f ca="1">SUMIFS(T:T,C:C,C442,AE:AE,"")/SUMIFS(L:L,C:C,C442,AE:AE,"",AB:AB,"")</f>
        <v>0.5</v>
      </c>
      <c r="Y442" s="214"/>
      <c r="Z442" s="214"/>
      <c r="AA442" s="214"/>
      <c r="AB442" s="216"/>
      <c r="AC442" s="216">
        <v>0.38800000000000001</v>
      </c>
      <c r="AD442" s="214"/>
      <c r="AE442" s="214" t="s">
        <v>675</v>
      </c>
      <c r="AF442" s="214" t="s">
        <v>676</v>
      </c>
      <c r="AG442" s="214"/>
      <c r="AH442" s="214"/>
      <c r="AI442" s="214"/>
      <c r="AJ442" s="214" t="s">
        <v>677</v>
      </c>
      <c r="AK442" s="214"/>
      <c r="AL442" s="214"/>
      <c r="AM442" s="214"/>
      <c r="AN442" s="214"/>
      <c r="AO442" s="214"/>
      <c r="AP442" s="214"/>
      <c r="AQ442" s="214"/>
      <c r="AR442" s="214"/>
      <c r="AS442" s="214"/>
      <c r="AT442" s="214"/>
      <c r="AU442" s="214"/>
      <c r="AV442" s="214"/>
      <c r="AW442" s="214"/>
      <c r="AX442" s="214"/>
      <c r="AY442" s="214"/>
      <c r="AZ442" s="214"/>
      <c r="BA442" s="214"/>
      <c r="BB442" s="214" t="s">
        <v>692</v>
      </c>
      <c r="BC442" s="214"/>
      <c r="BD442" s="214"/>
      <c r="BE442" s="214"/>
      <c r="BF442" s="214"/>
      <c r="BG442" s="214"/>
      <c r="BH442" s="214"/>
      <c r="BI442" s="214"/>
      <c r="BJ442" s="214"/>
      <c r="BK442" s="214"/>
      <c r="BL442" s="214"/>
      <c r="BM442" s="214"/>
      <c r="BN442" s="214"/>
      <c r="BO442" s="214"/>
      <c r="BP442" s="214"/>
      <c r="BQ442" s="214"/>
      <c r="BR442" s="214"/>
      <c r="BS442" s="214"/>
      <c r="BT442" s="214"/>
      <c r="BU442" s="214"/>
      <c r="BV442" s="214"/>
      <c r="BW442" s="214"/>
      <c r="BX442" s="214"/>
      <c r="BY442" s="214"/>
      <c r="BZ442" s="214"/>
      <c r="CA442" s="214"/>
      <c r="CB442" s="214"/>
      <c r="CC442" s="214"/>
      <c r="CD442" s="214"/>
      <c r="CE442" s="214"/>
      <c r="CF442" s="214"/>
      <c r="CG442" s="214"/>
      <c r="CH442" s="214"/>
      <c r="CI442" s="214"/>
      <c r="CJ442" s="214"/>
    </row>
    <row r="443" spans="1:88" ht="13.5" customHeight="1">
      <c r="A443" s="217">
        <v>449</v>
      </c>
      <c r="B443" s="217" t="s">
        <v>3812</v>
      </c>
      <c r="C443" s="217" t="s">
        <v>3813</v>
      </c>
      <c r="D443" s="218" t="s">
        <v>2487</v>
      </c>
      <c r="E443" s="217" t="s">
        <v>3815</v>
      </c>
      <c r="F443" s="217" t="s">
        <v>3036</v>
      </c>
      <c r="G443" s="218" t="s">
        <v>732</v>
      </c>
      <c r="H443" s="220">
        <v>500</v>
      </c>
      <c r="I443" s="217" t="s">
        <v>702</v>
      </c>
      <c r="J443" s="217">
        <v>1</v>
      </c>
      <c r="K443" s="217"/>
      <c r="L443" s="217">
        <v>1</v>
      </c>
      <c r="M443" s="220">
        <v>11.1</v>
      </c>
      <c r="N443" s="220">
        <v>11.1</v>
      </c>
      <c r="O443" s="217" t="s">
        <v>674</v>
      </c>
      <c r="P443" s="217" t="s">
        <v>11</v>
      </c>
      <c r="Q443" s="217" t="s">
        <v>786</v>
      </c>
      <c r="R443" s="217"/>
      <c r="S443" s="217"/>
      <c r="T443" s="217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7">
        <f t="shared" ref="U443:U444" ca="1" si="128">+L443-T443</f>
        <v>1</v>
      </c>
      <c r="V443" s="217">
        <f t="shared" ref="V443:V444" ca="1" si="129">ROUNDDOWN(T443/J443,0)</f>
        <v>0</v>
      </c>
      <c r="W443" s="217"/>
      <c r="X443" s="217"/>
      <c r="Y443" s="217"/>
      <c r="Z443" s="217"/>
      <c r="AA443" s="217"/>
      <c r="AB443" s="221"/>
      <c r="AC443" s="220">
        <v>0.32900000000000001</v>
      </c>
      <c r="AD443" s="217"/>
      <c r="AE443" s="220"/>
      <c r="AF443" s="220"/>
      <c r="AG443" s="249"/>
      <c r="AH443" s="249"/>
      <c r="AI443" s="249"/>
      <c r="AJ443" s="224" t="s">
        <v>677</v>
      </c>
      <c r="AK443" s="228"/>
      <c r="AL443" s="250"/>
      <c r="AM443" s="226"/>
      <c r="AN443" s="228"/>
      <c r="AO443" s="226"/>
      <c r="AP443" s="226"/>
      <c r="AQ443" s="226"/>
      <c r="AR443" s="228"/>
      <c r="AS443" s="226"/>
      <c r="AT443" s="226"/>
      <c r="AU443" s="217">
        <v>0</v>
      </c>
      <c r="AV443" s="217">
        <v>1</v>
      </c>
      <c r="AW443" s="217">
        <v>0</v>
      </c>
      <c r="AX443" s="217">
        <v>1</v>
      </c>
      <c r="AY443" s="217">
        <v>0</v>
      </c>
      <c r="AZ443" s="217">
        <v>0</v>
      </c>
      <c r="BA443" s="217">
        <v>0</v>
      </c>
      <c r="BB443" s="217" t="s">
        <v>692</v>
      </c>
      <c r="BC443" s="217"/>
      <c r="BD443" s="217"/>
      <c r="BE443" s="212" t="s">
        <v>3037</v>
      </c>
      <c r="BF443" s="217">
        <v>1</v>
      </c>
      <c r="BG443" s="230">
        <v>46240</v>
      </c>
      <c r="BH443" s="212">
        <f>+L443-BF443</f>
        <v>0</v>
      </c>
      <c r="BI443" s="212" t="s">
        <v>2493</v>
      </c>
      <c r="BJ443" s="217">
        <v>1</v>
      </c>
      <c r="BK443" s="231">
        <v>46240</v>
      </c>
      <c r="BL443" s="226"/>
      <c r="BM443" s="226"/>
      <c r="BN443" s="227"/>
      <c r="BO443" s="226"/>
      <c r="BP443" s="226"/>
      <c r="BQ443" s="226"/>
      <c r="BR443" s="226"/>
      <c r="BS443" s="226"/>
      <c r="BT443" s="227"/>
      <c r="BU443" s="226"/>
      <c r="BV443" s="226"/>
      <c r="BW443" s="226"/>
      <c r="BX443" s="226"/>
      <c r="BY443" s="226"/>
      <c r="BZ443" s="227"/>
      <c r="CA443" s="226"/>
      <c r="CB443" s="226"/>
      <c r="CC443" s="226"/>
      <c r="CD443" s="226"/>
      <c r="CE443" s="226"/>
      <c r="CF443" s="227"/>
      <c r="CG443" s="226"/>
      <c r="CH443" s="226"/>
      <c r="CI443" s="226"/>
      <c r="CJ443" s="212">
        <f>+L443-BJ443</f>
        <v>0</v>
      </c>
    </row>
    <row r="444" spans="1:88" ht="13.5" customHeight="1">
      <c r="A444" s="217">
        <v>450</v>
      </c>
      <c r="B444" s="217" t="s">
        <v>3812</v>
      </c>
      <c r="C444" s="217" t="s">
        <v>3813</v>
      </c>
      <c r="D444" s="218" t="s">
        <v>781</v>
      </c>
      <c r="E444" s="217" t="s">
        <v>1124</v>
      </c>
      <c r="F444" s="217" t="s">
        <v>3038</v>
      </c>
      <c r="G444" s="218" t="s">
        <v>2495</v>
      </c>
      <c r="H444" s="220">
        <v>184</v>
      </c>
      <c r="I444" s="217" t="s">
        <v>702</v>
      </c>
      <c r="J444" s="217">
        <v>1</v>
      </c>
      <c r="K444" s="217"/>
      <c r="L444" s="217">
        <v>1</v>
      </c>
      <c r="M444" s="220">
        <v>2.1</v>
      </c>
      <c r="N444" s="220">
        <v>2.1</v>
      </c>
      <c r="O444" s="217" t="s">
        <v>674</v>
      </c>
      <c r="P444" s="217" t="s">
        <v>13</v>
      </c>
      <c r="Q444" s="217" t="s">
        <v>703</v>
      </c>
      <c r="R444" s="217"/>
      <c r="S444" s="217"/>
      <c r="T444" s="217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7">
        <f t="shared" ca="1" si="128"/>
        <v>0</v>
      </c>
      <c r="V444" s="217">
        <f t="shared" ca="1" si="129"/>
        <v>1</v>
      </c>
      <c r="W444" s="217"/>
      <c r="X444" s="217"/>
      <c r="Y444" s="217"/>
      <c r="Z444" s="217"/>
      <c r="AA444" s="217"/>
      <c r="AB444" s="221"/>
      <c r="AC444" s="220">
        <v>5.8999999999999997E-2</v>
      </c>
      <c r="AD444" s="217"/>
      <c r="AE444" s="220"/>
      <c r="AF444" s="220"/>
      <c r="AG444" s="249"/>
      <c r="AH444" s="249"/>
      <c r="AI444" s="249"/>
      <c r="AJ444" s="224" t="s">
        <v>677</v>
      </c>
      <c r="AK444" s="228"/>
      <c r="AL444" s="250"/>
      <c r="AM444" s="226"/>
      <c r="AN444" s="228"/>
      <c r="AO444" s="226"/>
      <c r="AP444" s="226"/>
      <c r="AQ444" s="226"/>
      <c r="AR444" s="228"/>
      <c r="AS444" s="226"/>
      <c r="AT444" s="226"/>
      <c r="AU444" s="217">
        <v>1</v>
      </c>
      <c r="AV444" s="217">
        <v>0</v>
      </c>
      <c r="AW444" s="217">
        <v>0</v>
      </c>
      <c r="AX444" s="217">
        <v>0</v>
      </c>
      <c r="AY444" s="217">
        <v>0</v>
      </c>
      <c r="AZ444" s="217">
        <v>0</v>
      </c>
      <c r="BA444" s="217">
        <v>0</v>
      </c>
      <c r="BB444" s="217" t="s">
        <v>692</v>
      </c>
      <c r="BC444" s="217"/>
      <c r="BD444" s="217"/>
      <c r="BE444" s="212" t="s">
        <v>3035</v>
      </c>
      <c r="BF444" s="217">
        <v>1</v>
      </c>
      <c r="BG444" s="230">
        <v>46240</v>
      </c>
      <c r="BH444" s="212">
        <f>+L444-BF444</f>
        <v>0</v>
      </c>
      <c r="BI444" s="212" t="s">
        <v>2491</v>
      </c>
      <c r="BJ444" s="217">
        <v>1</v>
      </c>
      <c r="BK444" s="231">
        <v>46240</v>
      </c>
      <c r="BL444" s="226"/>
      <c r="BM444" s="226"/>
      <c r="BN444" s="227"/>
      <c r="BO444" s="226"/>
      <c r="BP444" s="226"/>
      <c r="BQ444" s="226"/>
      <c r="BR444" s="226"/>
      <c r="BS444" s="226"/>
      <c r="BT444" s="227"/>
      <c r="BU444" s="226"/>
      <c r="BV444" s="226"/>
      <c r="BW444" s="226"/>
      <c r="BX444" s="226"/>
      <c r="BY444" s="226"/>
      <c r="BZ444" s="227"/>
      <c r="CA444" s="226"/>
      <c r="CB444" s="226"/>
      <c r="CC444" s="226"/>
      <c r="CD444" s="226"/>
      <c r="CE444" s="226"/>
      <c r="CF444" s="227"/>
      <c r="CG444" s="226"/>
      <c r="CH444" s="226"/>
      <c r="CI444" s="226"/>
      <c r="CJ444" s="212">
        <f>+L444-BJ444</f>
        <v>0</v>
      </c>
    </row>
    <row r="445" spans="1:88" ht="13.5" customHeight="1">
      <c r="A445" s="214">
        <v>451</v>
      </c>
      <c r="B445" s="214" t="s">
        <v>3816</v>
      </c>
      <c r="C445" s="214" t="s">
        <v>3817</v>
      </c>
      <c r="D445" s="215" t="s">
        <v>3760</v>
      </c>
      <c r="E445" s="214"/>
      <c r="F445" s="214"/>
      <c r="G445" s="215" t="s">
        <v>3818</v>
      </c>
      <c r="H445" s="214"/>
      <c r="I445" s="214"/>
      <c r="J445" s="214"/>
      <c r="K445" s="214">
        <v>1</v>
      </c>
      <c r="L445" s="214"/>
      <c r="M445" s="216">
        <v>1.4</v>
      </c>
      <c r="N445" s="216">
        <v>1.4</v>
      </c>
      <c r="O445" s="214" t="s">
        <v>674</v>
      </c>
      <c r="P445" s="214"/>
      <c r="Q445" s="214"/>
      <c r="R445" s="214" t="s">
        <v>3951</v>
      </c>
      <c r="S445" s="214"/>
      <c r="T445" s="214"/>
      <c r="U445" s="214"/>
      <c r="V445" s="214"/>
      <c r="W445" s="214">
        <f>_xlfn.MINIFS(V:V,C:C,C445,AE:AE,"",AB:AB,"")</f>
        <v>0</v>
      </c>
      <c r="X445" s="214" t="e">
        <f ca="1">SUMIFS(T:T,C:C,C445,AE:AE,"")/SUMIFS(L:L,C:C,C445,AE:AE,"",AB:AB,"")</f>
        <v>#DIV/0!</v>
      </c>
      <c r="Y445" s="214"/>
      <c r="Z445" s="214"/>
      <c r="AA445" s="214"/>
      <c r="AB445" s="216"/>
      <c r="AC445" s="216">
        <v>0.06</v>
      </c>
      <c r="AD445" s="214"/>
      <c r="AE445" s="214" t="s">
        <v>675</v>
      </c>
      <c r="AF445" s="214" t="s">
        <v>676</v>
      </c>
      <c r="AG445" s="214"/>
      <c r="AH445" s="214"/>
      <c r="AI445" s="214"/>
      <c r="AJ445" s="214" t="s">
        <v>677</v>
      </c>
      <c r="AK445" s="214"/>
      <c r="AL445" s="214"/>
      <c r="AM445" s="214"/>
      <c r="AN445" s="214"/>
      <c r="AO445" s="214"/>
      <c r="AP445" s="214"/>
      <c r="AQ445" s="214"/>
      <c r="AR445" s="214"/>
      <c r="AS445" s="214"/>
      <c r="AT445" s="214"/>
      <c r="AU445" s="214"/>
      <c r="AV445" s="214"/>
      <c r="AW445" s="214"/>
      <c r="AX445" s="214"/>
      <c r="AY445" s="214"/>
      <c r="AZ445" s="214"/>
      <c r="BA445" s="214"/>
      <c r="BB445" s="214" t="s">
        <v>692</v>
      </c>
      <c r="BC445" s="214"/>
      <c r="BD445" s="214"/>
      <c r="BE445" s="214"/>
      <c r="BF445" s="214"/>
      <c r="BG445" s="214"/>
      <c r="BH445" s="214"/>
      <c r="BI445" s="214"/>
      <c r="BJ445" s="214"/>
      <c r="BK445" s="214"/>
      <c r="BL445" s="214"/>
      <c r="BM445" s="214"/>
      <c r="BN445" s="214"/>
      <c r="BO445" s="214"/>
      <c r="BP445" s="214"/>
      <c r="BQ445" s="214"/>
      <c r="BR445" s="214"/>
      <c r="BS445" s="214"/>
      <c r="BT445" s="214"/>
      <c r="BU445" s="214"/>
      <c r="BV445" s="214"/>
      <c r="BW445" s="214"/>
      <c r="BX445" s="214"/>
      <c r="BY445" s="214"/>
      <c r="BZ445" s="214"/>
      <c r="CA445" s="214"/>
      <c r="CB445" s="214"/>
      <c r="CC445" s="214"/>
      <c r="CD445" s="214"/>
      <c r="CE445" s="214"/>
      <c r="CF445" s="214"/>
      <c r="CG445" s="214"/>
      <c r="CH445" s="214"/>
      <c r="CI445" s="214"/>
      <c r="CJ445" s="214"/>
    </row>
    <row r="446" spans="1:88" ht="13.5" customHeight="1">
      <c r="A446" s="217">
        <v>452</v>
      </c>
      <c r="B446" s="217" t="s">
        <v>3816</v>
      </c>
      <c r="C446" s="217" t="s">
        <v>3817</v>
      </c>
      <c r="D446" s="218" t="s">
        <v>699</v>
      </c>
      <c r="E446" s="217" t="s">
        <v>707</v>
      </c>
      <c r="F446" s="217" t="s">
        <v>3039</v>
      </c>
      <c r="G446" s="218" t="s">
        <v>2473</v>
      </c>
      <c r="H446" s="220">
        <v>205</v>
      </c>
      <c r="I446" s="217" t="s">
        <v>702</v>
      </c>
      <c r="J446" s="217">
        <v>1</v>
      </c>
      <c r="K446" s="217"/>
      <c r="L446" s="217">
        <v>1</v>
      </c>
      <c r="M446" s="220">
        <v>1.4</v>
      </c>
      <c r="N446" s="220">
        <v>1.4</v>
      </c>
      <c r="O446" s="217" t="s">
        <v>674</v>
      </c>
      <c r="P446" s="217" t="s">
        <v>11</v>
      </c>
      <c r="Q446" s="217" t="s">
        <v>703</v>
      </c>
      <c r="R446" s="217"/>
      <c r="S446" s="217"/>
      <c r="T446" s="217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1</v>
      </c>
      <c r="U446" s="217">
        <f ca="1">+L446-T446</f>
        <v>0</v>
      </c>
      <c r="V446" s="217">
        <f ca="1">ROUNDDOWN(T446/J446,0)</f>
        <v>1</v>
      </c>
      <c r="W446" s="217"/>
      <c r="X446" s="217"/>
      <c r="Y446" s="217"/>
      <c r="Z446" s="217"/>
      <c r="AA446" s="217"/>
      <c r="AB446" s="221" t="s">
        <v>602</v>
      </c>
      <c r="AC446" s="220">
        <v>0.06</v>
      </c>
      <c r="AD446" s="217"/>
      <c r="AE446" s="220"/>
      <c r="AF446" s="220"/>
      <c r="AG446" s="249"/>
      <c r="AH446" s="249"/>
      <c r="AI446" s="249"/>
      <c r="AJ446" s="224" t="s">
        <v>677</v>
      </c>
      <c r="AK446" s="228"/>
      <c r="AL446" s="250"/>
      <c r="AM446" s="226"/>
      <c r="AN446" s="228"/>
      <c r="AO446" s="226"/>
      <c r="AP446" s="226"/>
      <c r="AQ446" s="226"/>
      <c r="AR446" s="228"/>
      <c r="AS446" s="226"/>
      <c r="AT446" s="226"/>
      <c r="AU446" s="217">
        <v>0</v>
      </c>
      <c r="AV446" s="217">
        <v>0</v>
      </c>
      <c r="AW446" s="217">
        <v>0</v>
      </c>
      <c r="AX446" s="217">
        <v>0</v>
      </c>
      <c r="AY446" s="217">
        <v>0</v>
      </c>
      <c r="AZ446" s="217">
        <v>0</v>
      </c>
      <c r="BA446" s="217">
        <v>0</v>
      </c>
      <c r="BB446" s="217" t="s">
        <v>692</v>
      </c>
      <c r="BC446" s="217"/>
      <c r="BD446" s="217"/>
      <c r="BE446" s="212" t="s">
        <v>3024</v>
      </c>
      <c r="BF446" s="217">
        <v>1</v>
      </c>
      <c r="BG446" s="230">
        <v>46240</v>
      </c>
      <c r="BH446" s="212">
        <f>+L446-BF446</f>
        <v>0</v>
      </c>
      <c r="BI446" s="212" t="s">
        <v>2474</v>
      </c>
      <c r="BJ446" s="217">
        <v>1</v>
      </c>
      <c r="BK446" s="231">
        <v>46240</v>
      </c>
      <c r="BL446" s="226"/>
      <c r="BM446" s="226"/>
      <c r="BN446" s="227"/>
      <c r="BO446" s="226"/>
      <c r="BP446" s="226"/>
      <c r="BQ446" s="226"/>
      <c r="BR446" s="226"/>
      <c r="BS446" s="226"/>
      <c r="BT446" s="227"/>
      <c r="BU446" s="226"/>
      <c r="BV446" s="226"/>
      <c r="BW446" s="226"/>
      <c r="BX446" s="226"/>
      <c r="BY446" s="226"/>
      <c r="BZ446" s="227"/>
      <c r="CA446" s="226"/>
      <c r="CB446" s="226"/>
      <c r="CC446" s="226"/>
      <c r="CD446" s="226"/>
      <c r="CE446" s="226"/>
      <c r="CF446" s="227"/>
      <c r="CG446" s="226"/>
      <c r="CH446" s="226"/>
      <c r="CI446" s="226"/>
      <c r="CJ446" s="212">
        <f>+L446-BJ446</f>
        <v>0</v>
      </c>
    </row>
    <row r="447" spans="1:88" ht="13.5" customHeight="1">
      <c r="A447" s="214">
        <v>453</v>
      </c>
      <c r="B447" s="214" t="s">
        <v>3819</v>
      </c>
      <c r="C447" s="214" t="s">
        <v>3820</v>
      </c>
      <c r="D447" s="215" t="s">
        <v>3760</v>
      </c>
      <c r="E447" s="214"/>
      <c r="F447" s="214"/>
      <c r="G447" s="215" t="s">
        <v>3821</v>
      </c>
      <c r="H447" s="214"/>
      <c r="I447" s="214"/>
      <c r="J447" s="214"/>
      <c r="K447" s="214">
        <v>1</v>
      </c>
      <c r="L447" s="214"/>
      <c r="M447" s="216">
        <v>6.6</v>
      </c>
      <c r="N447" s="216">
        <v>6.6</v>
      </c>
      <c r="O447" s="214" t="s">
        <v>674</v>
      </c>
      <c r="P447" s="214"/>
      <c r="Q447" s="214"/>
      <c r="R447" s="214" t="s">
        <v>3951</v>
      </c>
      <c r="S447" s="214"/>
      <c r="T447" s="214"/>
      <c r="U447" s="214"/>
      <c r="V447" s="214"/>
      <c r="W447" s="214">
        <f>_xlfn.MINIFS(V:V,C:C,C447,AE:AE,"",AB:AB,"")</f>
        <v>0</v>
      </c>
      <c r="X447" s="214" t="e">
        <f ca="1">SUMIFS(T:T,C:C,C447,AE:AE,"")/SUMIFS(L:L,C:C,C447,AE:AE,"",AB:AB,"")</f>
        <v>#DIV/0!</v>
      </c>
      <c r="Y447" s="214"/>
      <c r="Z447" s="214"/>
      <c r="AA447" s="214"/>
      <c r="AB447" s="216"/>
      <c r="AC447" s="216">
        <v>0.28399999999999997</v>
      </c>
      <c r="AD447" s="214"/>
      <c r="AE447" s="214" t="s">
        <v>675</v>
      </c>
      <c r="AF447" s="214" t="s">
        <v>676</v>
      </c>
      <c r="AG447" s="214"/>
      <c r="AH447" s="214"/>
      <c r="AI447" s="214"/>
      <c r="AJ447" s="214" t="s">
        <v>677</v>
      </c>
      <c r="AK447" s="214"/>
      <c r="AL447" s="214"/>
      <c r="AM447" s="214"/>
      <c r="AN447" s="214"/>
      <c r="AO447" s="214"/>
      <c r="AP447" s="214"/>
      <c r="AQ447" s="214"/>
      <c r="AR447" s="214"/>
      <c r="AS447" s="214"/>
      <c r="AT447" s="214"/>
      <c r="AU447" s="214"/>
      <c r="AV447" s="214"/>
      <c r="AW447" s="214"/>
      <c r="AX447" s="214"/>
      <c r="AY447" s="214"/>
      <c r="AZ447" s="214"/>
      <c r="BA447" s="214"/>
      <c r="BB447" s="214" t="s">
        <v>692</v>
      </c>
      <c r="BC447" s="214"/>
      <c r="BD447" s="214"/>
      <c r="BE447" s="214"/>
      <c r="BF447" s="214"/>
      <c r="BG447" s="214"/>
      <c r="BH447" s="214"/>
      <c r="BI447" s="214"/>
      <c r="BJ447" s="214"/>
      <c r="BK447" s="214"/>
      <c r="BL447" s="214"/>
      <c r="BM447" s="214"/>
      <c r="BN447" s="214"/>
      <c r="BO447" s="214"/>
      <c r="BP447" s="214"/>
      <c r="BQ447" s="214"/>
      <c r="BR447" s="214"/>
      <c r="BS447" s="214"/>
      <c r="BT447" s="214"/>
      <c r="BU447" s="214"/>
      <c r="BV447" s="214"/>
      <c r="BW447" s="214"/>
      <c r="BX447" s="214"/>
      <c r="BY447" s="214"/>
      <c r="BZ447" s="214"/>
      <c r="CA447" s="214"/>
      <c r="CB447" s="214"/>
      <c r="CC447" s="214"/>
      <c r="CD447" s="214"/>
      <c r="CE447" s="214"/>
      <c r="CF447" s="214"/>
      <c r="CG447" s="214"/>
      <c r="CH447" s="214"/>
      <c r="CI447" s="214"/>
      <c r="CJ447" s="214"/>
    </row>
    <row r="448" spans="1:88" ht="13.5" customHeight="1">
      <c r="A448" s="217">
        <v>454</v>
      </c>
      <c r="B448" s="217" t="s">
        <v>3819</v>
      </c>
      <c r="C448" s="217" t="s">
        <v>3820</v>
      </c>
      <c r="D448" s="218" t="s">
        <v>699</v>
      </c>
      <c r="E448" s="217" t="s">
        <v>3822</v>
      </c>
      <c r="F448" s="217" t="s">
        <v>3040</v>
      </c>
      <c r="G448" s="218" t="s">
        <v>2473</v>
      </c>
      <c r="H448" s="220">
        <v>970</v>
      </c>
      <c r="I448" s="217" t="s">
        <v>702</v>
      </c>
      <c r="J448" s="217">
        <v>1</v>
      </c>
      <c r="K448" s="217"/>
      <c r="L448" s="217">
        <v>1</v>
      </c>
      <c r="M448" s="220">
        <v>6.6</v>
      </c>
      <c r="N448" s="220">
        <v>6.6</v>
      </c>
      <c r="O448" s="217" t="s">
        <v>674</v>
      </c>
      <c r="P448" s="217" t="s">
        <v>11</v>
      </c>
      <c r="Q448" s="217" t="s">
        <v>703</v>
      </c>
      <c r="R448" s="217"/>
      <c r="S448" s="217"/>
      <c r="T448" s="217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1</v>
      </c>
      <c r="U448" s="217">
        <f ca="1">+L448-T448</f>
        <v>0</v>
      </c>
      <c r="V448" s="217">
        <f ca="1">ROUNDDOWN(T448/J448,0)</f>
        <v>1</v>
      </c>
      <c r="W448" s="217"/>
      <c r="X448" s="217"/>
      <c r="Y448" s="217"/>
      <c r="Z448" s="217"/>
      <c r="AA448" s="217"/>
      <c r="AB448" s="221" t="s">
        <v>602</v>
      </c>
      <c r="AC448" s="220">
        <v>0.28399999999999997</v>
      </c>
      <c r="AD448" s="217"/>
      <c r="AE448" s="220"/>
      <c r="AF448" s="220"/>
      <c r="AG448" s="249"/>
      <c r="AH448" s="249"/>
      <c r="AI448" s="249"/>
      <c r="AJ448" s="224" t="s">
        <v>677</v>
      </c>
      <c r="AK448" s="228"/>
      <c r="AL448" s="250"/>
      <c r="AM448" s="226"/>
      <c r="AN448" s="228"/>
      <c r="AO448" s="226"/>
      <c r="AP448" s="226"/>
      <c r="AQ448" s="226"/>
      <c r="AR448" s="228"/>
      <c r="AS448" s="226"/>
      <c r="AT448" s="226"/>
      <c r="AU448" s="217">
        <v>0</v>
      </c>
      <c r="AV448" s="217">
        <v>0</v>
      </c>
      <c r="AW448" s="217">
        <v>0</v>
      </c>
      <c r="AX448" s="217">
        <v>0</v>
      </c>
      <c r="AY448" s="217">
        <v>0</v>
      </c>
      <c r="AZ448" s="217">
        <v>0</v>
      </c>
      <c r="BA448" s="217">
        <v>0</v>
      </c>
      <c r="BB448" s="217" t="s">
        <v>692</v>
      </c>
      <c r="BC448" s="217"/>
      <c r="BD448" s="217"/>
      <c r="BE448" s="212" t="s">
        <v>3024</v>
      </c>
      <c r="BF448" s="217">
        <v>1</v>
      </c>
      <c r="BG448" s="230">
        <v>46240</v>
      </c>
      <c r="BH448" s="212">
        <f>+L448-BF448</f>
        <v>0</v>
      </c>
      <c r="BI448" s="212" t="s">
        <v>2474</v>
      </c>
      <c r="BJ448" s="217">
        <v>1</v>
      </c>
      <c r="BK448" s="231">
        <v>46240</v>
      </c>
      <c r="BL448" s="226"/>
      <c r="BM448" s="226"/>
      <c r="BN448" s="227"/>
      <c r="BO448" s="226"/>
      <c r="BP448" s="226"/>
      <c r="BQ448" s="226"/>
      <c r="BR448" s="226"/>
      <c r="BS448" s="226"/>
      <c r="BT448" s="227"/>
      <c r="BU448" s="226"/>
      <c r="BV448" s="226"/>
      <c r="BW448" s="226"/>
      <c r="BX448" s="226"/>
      <c r="BY448" s="226"/>
      <c r="BZ448" s="227"/>
      <c r="CA448" s="226"/>
      <c r="CB448" s="226"/>
      <c r="CC448" s="226"/>
      <c r="CD448" s="226"/>
      <c r="CE448" s="226"/>
      <c r="CF448" s="227"/>
      <c r="CG448" s="226"/>
      <c r="CH448" s="226"/>
      <c r="CI448" s="226"/>
      <c r="CJ448" s="212">
        <f>+L448-BJ448</f>
        <v>0</v>
      </c>
    </row>
    <row r="449" spans="1:88" ht="13.5" customHeight="1">
      <c r="A449" s="214">
        <v>455</v>
      </c>
      <c r="B449" s="214" t="s">
        <v>3823</v>
      </c>
      <c r="C449" s="214" t="s">
        <v>3824</v>
      </c>
      <c r="D449" s="215" t="s">
        <v>3760</v>
      </c>
      <c r="E449" s="214"/>
      <c r="F449" s="214"/>
      <c r="G449" s="215" t="s">
        <v>3770</v>
      </c>
      <c r="H449" s="214"/>
      <c r="I449" s="214"/>
      <c r="J449" s="214"/>
      <c r="K449" s="214">
        <v>3</v>
      </c>
      <c r="L449" s="214"/>
      <c r="M449" s="216">
        <v>16.7</v>
      </c>
      <c r="N449" s="216">
        <v>50.1</v>
      </c>
      <c r="O449" s="214" t="s">
        <v>674</v>
      </c>
      <c r="P449" s="214"/>
      <c r="Q449" s="214"/>
      <c r="R449" s="214" t="s">
        <v>3951</v>
      </c>
      <c r="S449" s="214"/>
      <c r="T449" s="214"/>
      <c r="U449" s="214"/>
      <c r="V449" s="214"/>
      <c r="W449" s="214">
        <f>_xlfn.MINIFS(V:V,C:C,C449,AE:AE,"",AB:AB,"")</f>
        <v>0</v>
      </c>
      <c r="X449" s="214" t="e">
        <f ca="1">SUMIFS(T:T,C:C,C449,AE:AE,"")/SUMIFS(L:L,C:C,C449,AE:AE,"",AB:AB,"")</f>
        <v>#DIV/0!</v>
      </c>
      <c r="Y449" s="214"/>
      <c r="Z449" s="214"/>
      <c r="AA449" s="214"/>
      <c r="AB449" s="216"/>
      <c r="AC449" s="216">
        <v>2.1419999999999999</v>
      </c>
      <c r="AD449" s="214"/>
      <c r="AE449" s="214" t="s">
        <v>675</v>
      </c>
      <c r="AF449" s="214" t="s">
        <v>676</v>
      </c>
      <c r="AG449" s="214"/>
      <c r="AH449" s="214"/>
      <c r="AI449" s="214"/>
      <c r="AJ449" s="214" t="s">
        <v>677</v>
      </c>
      <c r="AK449" s="214"/>
      <c r="AL449" s="214"/>
      <c r="AM449" s="214"/>
      <c r="AN449" s="214"/>
      <c r="AO449" s="214"/>
      <c r="AP449" s="214"/>
      <c r="AQ449" s="214"/>
      <c r="AR449" s="214"/>
      <c r="AS449" s="214"/>
      <c r="AT449" s="214"/>
      <c r="AU449" s="214"/>
      <c r="AV449" s="214"/>
      <c r="AW449" s="214"/>
      <c r="AX449" s="214"/>
      <c r="AY449" s="214"/>
      <c r="AZ449" s="214"/>
      <c r="BA449" s="214"/>
      <c r="BB449" s="214" t="s">
        <v>692</v>
      </c>
      <c r="BC449" s="214"/>
      <c r="BD449" s="214"/>
      <c r="BE449" s="214"/>
      <c r="BF449" s="214"/>
      <c r="BG449" s="214"/>
      <c r="BH449" s="214"/>
      <c r="BI449" s="214"/>
      <c r="BJ449" s="214"/>
      <c r="BK449" s="214"/>
      <c r="BL449" s="214"/>
      <c r="BM449" s="214"/>
      <c r="BN449" s="214"/>
      <c r="BO449" s="214"/>
      <c r="BP449" s="214"/>
      <c r="BQ449" s="214"/>
      <c r="BR449" s="214"/>
      <c r="BS449" s="214"/>
      <c r="BT449" s="214"/>
      <c r="BU449" s="214"/>
      <c r="BV449" s="214"/>
      <c r="BW449" s="214"/>
      <c r="BX449" s="214"/>
      <c r="BY449" s="214"/>
      <c r="BZ449" s="214"/>
      <c r="CA449" s="214"/>
      <c r="CB449" s="214"/>
      <c r="CC449" s="214"/>
      <c r="CD449" s="214"/>
      <c r="CE449" s="214"/>
      <c r="CF449" s="214"/>
      <c r="CG449" s="214"/>
      <c r="CH449" s="214"/>
      <c r="CI449" s="214"/>
      <c r="CJ449" s="214"/>
    </row>
    <row r="450" spans="1:88" ht="13.5" customHeight="1">
      <c r="A450" s="217">
        <v>456</v>
      </c>
      <c r="B450" s="217" t="s">
        <v>3823</v>
      </c>
      <c r="C450" s="217" t="s">
        <v>3824</v>
      </c>
      <c r="D450" s="218" t="s">
        <v>699</v>
      </c>
      <c r="E450" s="217" t="s">
        <v>3825</v>
      </c>
      <c r="F450" s="217" t="s">
        <v>3041</v>
      </c>
      <c r="G450" s="218" t="s">
        <v>2473</v>
      </c>
      <c r="H450" s="220">
        <v>2438</v>
      </c>
      <c r="I450" s="217" t="s">
        <v>702</v>
      </c>
      <c r="J450" s="217">
        <v>1</v>
      </c>
      <c r="K450" s="217"/>
      <c r="L450" s="217">
        <v>3</v>
      </c>
      <c r="M450" s="220">
        <v>16.7</v>
      </c>
      <c r="N450" s="220">
        <v>50.1</v>
      </c>
      <c r="O450" s="217" t="s">
        <v>674</v>
      </c>
      <c r="P450" s="217" t="s">
        <v>11</v>
      </c>
      <c r="Q450" s="217" t="s">
        <v>703</v>
      </c>
      <c r="R450" s="217"/>
      <c r="S450" s="217"/>
      <c r="T450" s="217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3</v>
      </c>
      <c r="U450" s="217">
        <f ca="1">+L450-T450</f>
        <v>0</v>
      </c>
      <c r="V450" s="217">
        <f ca="1">ROUNDDOWN(T450/J450,0)</f>
        <v>3</v>
      </c>
      <c r="W450" s="217"/>
      <c r="X450" s="217"/>
      <c r="Y450" s="217"/>
      <c r="Z450" s="217"/>
      <c r="AA450" s="217"/>
      <c r="AB450" s="221" t="s">
        <v>602</v>
      </c>
      <c r="AC450" s="220">
        <v>2.1419999999999999</v>
      </c>
      <c r="AD450" s="217"/>
      <c r="AE450" s="220"/>
      <c r="AF450" s="220"/>
      <c r="AG450" s="249"/>
      <c r="AH450" s="249"/>
      <c r="AI450" s="249"/>
      <c r="AJ450" s="224" t="s">
        <v>677</v>
      </c>
      <c r="AK450" s="228"/>
      <c r="AL450" s="250"/>
      <c r="AM450" s="226"/>
      <c r="AN450" s="228"/>
      <c r="AO450" s="226"/>
      <c r="AP450" s="226"/>
      <c r="AQ450" s="226"/>
      <c r="AR450" s="228"/>
      <c r="AS450" s="226"/>
      <c r="AT450" s="226"/>
      <c r="AU450" s="217">
        <v>0</v>
      </c>
      <c r="AV450" s="217">
        <v>0</v>
      </c>
      <c r="AW450" s="217">
        <v>0</v>
      </c>
      <c r="AX450" s="217">
        <v>0</v>
      </c>
      <c r="AY450" s="217">
        <v>0</v>
      </c>
      <c r="AZ450" s="217">
        <v>0</v>
      </c>
      <c r="BA450" s="217">
        <v>0</v>
      </c>
      <c r="BB450" s="217" t="s">
        <v>692</v>
      </c>
      <c r="BC450" s="217"/>
      <c r="BD450" s="217"/>
      <c r="BE450" s="212" t="s">
        <v>3024</v>
      </c>
      <c r="BF450" s="217">
        <v>3</v>
      </c>
      <c r="BG450" s="230">
        <v>46240</v>
      </c>
      <c r="BH450" s="212">
        <f>+L450-BF450</f>
        <v>0</v>
      </c>
      <c r="BI450" s="212" t="s">
        <v>2474</v>
      </c>
      <c r="BJ450" s="217">
        <v>3</v>
      </c>
      <c r="BK450" s="231">
        <v>46240</v>
      </c>
      <c r="BL450" s="226"/>
      <c r="BM450" s="226"/>
      <c r="BN450" s="227"/>
      <c r="BO450" s="226"/>
      <c r="BP450" s="226"/>
      <c r="BQ450" s="226"/>
      <c r="BR450" s="226"/>
      <c r="BS450" s="226"/>
      <c r="BT450" s="227"/>
      <c r="BU450" s="226"/>
      <c r="BV450" s="226"/>
      <c r="BW450" s="226"/>
      <c r="BX450" s="226"/>
      <c r="BY450" s="226"/>
      <c r="BZ450" s="227"/>
      <c r="CA450" s="226"/>
      <c r="CB450" s="226"/>
      <c r="CC450" s="226"/>
      <c r="CD450" s="226"/>
      <c r="CE450" s="226"/>
      <c r="CF450" s="227"/>
      <c r="CG450" s="226"/>
      <c r="CH450" s="226"/>
      <c r="CI450" s="226"/>
      <c r="CJ450" s="212">
        <f>+L450-BJ450</f>
        <v>0</v>
      </c>
    </row>
    <row r="451" spans="1:88" ht="13.5" customHeight="1">
      <c r="A451" s="214">
        <v>457</v>
      </c>
      <c r="B451" s="214" t="s">
        <v>3826</v>
      </c>
      <c r="C451" s="214" t="s">
        <v>3827</v>
      </c>
      <c r="D451" s="215" t="s">
        <v>3760</v>
      </c>
      <c r="E451" s="214"/>
      <c r="F451" s="214"/>
      <c r="G451" s="215" t="s">
        <v>3828</v>
      </c>
      <c r="H451" s="214"/>
      <c r="I451" s="214"/>
      <c r="J451" s="214"/>
      <c r="K451" s="214">
        <v>5</v>
      </c>
      <c r="L451" s="214"/>
      <c r="M451" s="216">
        <v>8.9</v>
      </c>
      <c r="N451" s="216">
        <v>44.6</v>
      </c>
      <c r="O451" s="214" t="s">
        <v>674</v>
      </c>
      <c r="P451" s="214"/>
      <c r="Q451" s="214"/>
      <c r="R451" s="214" t="s">
        <v>3951</v>
      </c>
      <c r="S451" s="214"/>
      <c r="T451" s="214"/>
      <c r="U451" s="214"/>
      <c r="V451" s="214"/>
      <c r="W451" s="214">
        <f>_xlfn.MINIFS(V:V,C:C,C451,AE:AE,"",AB:AB,"")</f>
        <v>0</v>
      </c>
      <c r="X451" s="214" t="e">
        <f ca="1">SUMIFS(T:T,C:C,C451,AE:AE,"")/SUMIFS(L:L,C:C,C451,AE:AE,"",AB:AB,"")</f>
        <v>#DIV/0!</v>
      </c>
      <c r="Y451" s="214"/>
      <c r="Z451" s="214"/>
      <c r="AA451" s="214"/>
      <c r="AB451" s="216"/>
      <c r="AC451" s="216">
        <v>1.2729999999999999</v>
      </c>
      <c r="AD451" s="214"/>
      <c r="AE451" s="214" t="s">
        <v>675</v>
      </c>
      <c r="AF451" s="214" t="s">
        <v>676</v>
      </c>
      <c r="AG451" s="214"/>
      <c r="AH451" s="214"/>
      <c r="AI451" s="214"/>
      <c r="AJ451" s="214" t="s">
        <v>677</v>
      </c>
      <c r="AK451" s="214"/>
      <c r="AL451" s="214"/>
      <c r="AM451" s="214"/>
      <c r="AN451" s="214"/>
      <c r="AO451" s="214"/>
      <c r="AP451" s="214"/>
      <c r="AQ451" s="214"/>
      <c r="AR451" s="214"/>
      <c r="AS451" s="214"/>
      <c r="AT451" s="214"/>
      <c r="AU451" s="214"/>
      <c r="AV451" s="214"/>
      <c r="AW451" s="214"/>
      <c r="AX451" s="214"/>
      <c r="AY451" s="214"/>
      <c r="AZ451" s="214"/>
      <c r="BA451" s="214"/>
      <c r="BB451" s="214" t="s">
        <v>692</v>
      </c>
      <c r="BC451" s="214"/>
      <c r="BD451" s="214"/>
      <c r="BE451" s="214"/>
      <c r="BF451" s="214"/>
      <c r="BG451" s="214"/>
      <c r="BH451" s="214"/>
      <c r="BI451" s="214"/>
      <c r="BJ451" s="214"/>
      <c r="BK451" s="214"/>
      <c r="BL451" s="214"/>
      <c r="BM451" s="214"/>
      <c r="BN451" s="214"/>
      <c r="BO451" s="214"/>
      <c r="BP451" s="214"/>
      <c r="BQ451" s="214"/>
      <c r="BR451" s="214"/>
      <c r="BS451" s="214"/>
      <c r="BT451" s="214"/>
      <c r="BU451" s="214"/>
      <c r="BV451" s="214"/>
      <c r="BW451" s="214"/>
      <c r="BX451" s="214"/>
      <c r="BY451" s="214"/>
      <c r="BZ451" s="214"/>
      <c r="CA451" s="214"/>
      <c r="CB451" s="214"/>
      <c r="CC451" s="214"/>
      <c r="CD451" s="214"/>
      <c r="CE451" s="214"/>
      <c r="CF451" s="214"/>
      <c r="CG451" s="214"/>
      <c r="CH451" s="214"/>
      <c r="CI451" s="214"/>
      <c r="CJ451" s="214"/>
    </row>
    <row r="452" spans="1:88" ht="13.5" customHeight="1">
      <c r="A452" s="217">
        <v>458</v>
      </c>
      <c r="B452" s="217" t="s">
        <v>3826</v>
      </c>
      <c r="C452" s="217" t="s">
        <v>3827</v>
      </c>
      <c r="D452" s="218" t="s">
        <v>2487</v>
      </c>
      <c r="E452" s="217" t="s">
        <v>3811</v>
      </c>
      <c r="F452" s="217" t="s">
        <v>3043</v>
      </c>
      <c r="G452" s="218" t="s">
        <v>2486</v>
      </c>
      <c r="H452" s="220">
        <v>500</v>
      </c>
      <c r="I452" s="217" t="s">
        <v>702</v>
      </c>
      <c r="J452" s="217">
        <v>1</v>
      </c>
      <c r="K452" s="217"/>
      <c r="L452" s="217">
        <v>5</v>
      </c>
      <c r="M452" s="220">
        <v>8.9</v>
      </c>
      <c r="N452" s="220">
        <v>44.6</v>
      </c>
      <c r="O452" s="217" t="s">
        <v>674</v>
      </c>
      <c r="P452" s="217" t="s">
        <v>11</v>
      </c>
      <c r="Q452" s="217" t="s">
        <v>786</v>
      </c>
      <c r="R452" s="217"/>
      <c r="S452" s="217"/>
      <c r="T452" s="217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7">
        <f ca="1">+L452-T452</f>
        <v>5</v>
      </c>
      <c r="V452" s="217">
        <f ca="1">ROUNDDOWN(T452/J452,0)</f>
        <v>0</v>
      </c>
      <c r="W452" s="217"/>
      <c r="X452" s="217"/>
      <c r="Y452" s="217"/>
      <c r="Z452" s="217"/>
      <c r="AA452" s="217"/>
      <c r="AB452" s="221" t="s">
        <v>602</v>
      </c>
      <c r="AC452" s="220">
        <v>1.2729999999999999</v>
      </c>
      <c r="AD452" s="217"/>
      <c r="AE452" s="220"/>
      <c r="AF452" s="220"/>
      <c r="AG452" s="249"/>
      <c r="AH452" s="249"/>
      <c r="AI452" s="249"/>
      <c r="AJ452" s="224" t="s">
        <v>677</v>
      </c>
      <c r="AK452" s="228"/>
      <c r="AL452" s="250"/>
      <c r="AM452" s="226"/>
      <c r="AN452" s="228"/>
      <c r="AO452" s="226"/>
      <c r="AP452" s="226"/>
      <c r="AQ452" s="226"/>
      <c r="AR452" s="228"/>
      <c r="AS452" s="226"/>
      <c r="AT452" s="226"/>
      <c r="AU452" s="217">
        <v>0</v>
      </c>
      <c r="AV452" s="217">
        <v>1</v>
      </c>
      <c r="AW452" s="217">
        <v>0</v>
      </c>
      <c r="AX452" s="217">
        <v>1</v>
      </c>
      <c r="AY452" s="217">
        <v>0</v>
      </c>
      <c r="AZ452" s="217">
        <v>0</v>
      </c>
      <c r="BA452" s="217">
        <v>0</v>
      </c>
      <c r="BB452" s="217" t="s">
        <v>692</v>
      </c>
      <c r="BC452" s="217"/>
      <c r="BD452" s="217"/>
      <c r="BE452" s="212" t="s">
        <v>3033</v>
      </c>
      <c r="BF452" s="217">
        <v>5</v>
      </c>
      <c r="BG452" s="230">
        <v>46240</v>
      </c>
      <c r="BH452" s="212">
        <f>+L452-BF452</f>
        <v>0</v>
      </c>
      <c r="BI452" s="212" t="s">
        <v>2488</v>
      </c>
      <c r="BJ452" s="217">
        <v>5</v>
      </c>
      <c r="BK452" s="231">
        <v>46240</v>
      </c>
      <c r="BL452" s="226"/>
      <c r="BM452" s="226"/>
      <c r="BN452" s="227"/>
      <c r="BO452" s="226"/>
      <c r="BP452" s="226"/>
      <c r="BQ452" s="226"/>
      <c r="BR452" s="226"/>
      <c r="BS452" s="226"/>
      <c r="BT452" s="227"/>
      <c r="BU452" s="226"/>
      <c r="BV452" s="226"/>
      <c r="BW452" s="226"/>
      <c r="BX452" s="226"/>
      <c r="BY452" s="226"/>
      <c r="BZ452" s="227"/>
      <c r="CA452" s="226"/>
      <c r="CB452" s="226"/>
      <c r="CC452" s="226"/>
      <c r="CD452" s="226"/>
      <c r="CE452" s="226"/>
      <c r="CF452" s="227"/>
      <c r="CG452" s="226"/>
      <c r="CH452" s="226"/>
      <c r="CI452" s="226"/>
      <c r="CJ452" s="212">
        <f>+L452-BJ452</f>
        <v>0</v>
      </c>
    </row>
    <row r="453" spans="1:88" ht="13.5" customHeight="1">
      <c r="A453" s="214">
        <v>459</v>
      </c>
      <c r="B453" s="214" t="s">
        <v>3829</v>
      </c>
      <c r="C453" s="214" t="s">
        <v>3830</v>
      </c>
      <c r="D453" s="215" t="s">
        <v>3760</v>
      </c>
      <c r="E453" s="214"/>
      <c r="F453" s="214"/>
      <c r="G453" s="215" t="s">
        <v>3831</v>
      </c>
      <c r="H453" s="214"/>
      <c r="I453" s="214"/>
      <c r="J453" s="214"/>
      <c r="K453" s="214">
        <v>5</v>
      </c>
      <c r="L453" s="214"/>
      <c r="M453" s="216">
        <v>11.1</v>
      </c>
      <c r="N453" s="216">
        <v>55.4</v>
      </c>
      <c r="O453" s="214" t="s">
        <v>674</v>
      </c>
      <c r="P453" s="214"/>
      <c r="Q453" s="214"/>
      <c r="R453" s="214" t="s">
        <v>3951</v>
      </c>
      <c r="S453" s="214"/>
      <c r="T453" s="214"/>
      <c r="U453" s="214"/>
      <c r="V453" s="214"/>
      <c r="W453" s="214">
        <f>_xlfn.MINIFS(V:V,C:C,C453,AE:AE,"",AB:AB,"")</f>
        <v>0</v>
      </c>
      <c r="X453" s="214" t="e">
        <f ca="1">SUMIFS(T:T,C:C,C453,AE:AE,"")/SUMIFS(L:L,C:C,C453,AE:AE,"",AB:AB,"")</f>
        <v>#DIV/0!</v>
      </c>
      <c r="Y453" s="214"/>
      <c r="Z453" s="214"/>
      <c r="AA453" s="214"/>
      <c r="AB453" s="216"/>
      <c r="AC453" s="216">
        <v>1.645</v>
      </c>
      <c r="AD453" s="214"/>
      <c r="AE453" s="214" t="s">
        <v>675</v>
      </c>
      <c r="AF453" s="214" t="s">
        <v>676</v>
      </c>
      <c r="AG453" s="214"/>
      <c r="AH453" s="214"/>
      <c r="AI453" s="214"/>
      <c r="AJ453" s="214" t="s">
        <v>677</v>
      </c>
      <c r="AK453" s="214"/>
      <c r="AL453" s="214"/>
      <c r="AM453" s="214"/>
      <c r="AN453" s="214"/>
      <c r="AO453" s="214"/>
      <c r="AP453" s="214"/>
      <c r="AQ453" s="214"/>
      <c r="AR453" s="214"/>
      <c r="AS453" s="214"/>
      <c r="AT453" s="214"/>
      <c r="AU453" s="214"/>
      <c r="AV453" s="214"/>
      <c r="AW453" s="214"/>
      <c r="AX453" s="214"/>
      <c r="AY453" s="214"/>
      <c r="AZ453" s="214"/>
      <c r="BA453" s="214"/>
      <c r="BB453" s="214" t="s">
        <v>692</v>
      </c>
      <c r="BC453" s="214"/>
      <c r="BD453" s="214"/>
      <c r="BE453" s="214"/>
      <c r="BF453" s="214"/>
      <c r="BG453" s="214"/>
      <c r="BH453" s="214"/>
      <c r="BI453" s="214"/>
      <c r="BJ453" s="214"/>
      <c r="BK453" s="214"/>
      <c r="BL453" s="214"/>
      <c r="BM453" s="214"/>
      <c r="BN453" s="214"/>
      <c r="BO453" s="214"/>
      <c r="BP453" s="214"/>
      <c r="BQ453" s="214"/>
      <c r="BR453" s="214"/>
      <c r="BS453" s="214"/>
      <c r="BT453" s="214"/>
      <c r="BU453" s="214"/>
      <c r="BV453" s="214"/>
      <c r="BW453" s="214"/>
      <c r="BX453" s="214"/>
      <c r="BY453" s="214"/>
      <c r="BZ453" s="214"/>
      <c r="CA453" s="214"/>
      <c r="CB453" s="214"/>
      <c r="CC453" s="214"/>
      <c r="CD453" s="214"/>
      <c r="CE453" s="214"/>
      <c r="CF453" s="214"/>
      <c r="CG453" s="214"/>
      <c r="CH453" s="214"/>
      <c r="CI453" s="214"/>
      <c r="CJ453" s="214"/>
    </row>
    <row r="454" spans="1:88" ht="13.5" customHeight="1">
      <c r="A454" s="217">
        <v>460</v>
      </c>
      <c r="B454" s="217" t="s">
        <v>3829</v>
      </c>
      <c r="C454" s="217" t="s">
        <v>3830</v>
      </c>
      <c r="D454" s="218" t="s">
        <v>2502</v>
      </c>
      <c r="E454" s="217" t="s">
        <v>3815</v>
      </c>
      <c r="F454" s="217" t="s">
        <v>3044</v>
      </c>
      <c r="G454" s="218" t="s">
        <v>732</v>
      </c>
      <c r="H454" s="220">
        <v>500</v>
      </c>
      <c r="I454" s="217" t="s">
        <v>702</v>
      </c>
      <c r="J454" s="217">
        <v>1</v>
      </c>
      <c r="K454" s="217"/>
      <c r="L454" s="217">
        <v>5</v>
      </c>
      <c r="M454" s="220">
        <v>11.1</v>
      </c>
      <c r="N454" s="220">
        <v>55.4</v>
      </c>
      <c r="O454" s="217" t="s">
        <v>674</v>
      </c>
      <c r="P454" s="217" t="s">
        <v>11</v>
      </c>
      <c r="Q454" s="217" t="s">
        <v>786</v>
      </c>
      <c r="R454" s="217"/>
      <c r="S454" s="217"/>
      <c r="T454" s="217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7">
        <f ca="1">+L454-T454</f>
        <v>5</v>
      </c>
      <c r="V454" s="217">
        <f ca="1">ROUNDDOWN(T454/J454,0)</f>
        <v>0</v>
      </c>
      <c r="W454" s="217"/>
      <c r="X454" s="217"/>
      <c r="Y454" s="217"/>
      <c r="Z454" s="217"/>
      <c r="AA454" s="217"/>
      <c r="AB454" s="221" t="s">
        <v>602</v>
      </c>
      <c r="AC454" s="220">
        <v>1.645</v>
      </c>
      <c r="AD454" s="217"/>
      <c r="AE454" s="220"/>
      <c r="AF454" s="220"/>
      <c r="AG454" s="249"/>
      <c r="AH454" s="249"/>
      <c r="AI454" s="249"/>
      <c r="AJ454" s="224" t="s">
        <v>677</v>
      </c>
      <c r="AK454" s="228"/>
      <c r="AL454" s="250"/>
      <c r="AM454" s="226"/>
      <c r="AN454" s="228"/>
      <c r="AO454" s="226"/>
      <c r="AP454" s="226"/>
      <c r="AQ454" s="226"/>
      <c r="AR454" s="228"/>
      <c r="AS454" s="226"/>
      <c r="AT454" s="226"/>
      <c r="AU454" s="217">
        <v>0</v>
      </c>
      <c r="AV454" s="217">
        <v>1</v>
      </c>
      <c r="AW454" s="217">
        <v>0</v>
      </c>
      <c r="AX454" s="217">
        <v>1</v>
      </c>
      <c r="AY454" s="217">
        <v>0</v>
      </c>
      <c r="AZ454" s="217">
        <v>0</v>
      </c>
      <c r="BA454" s="217">
        <v>0</v>
      </c>
      <c r="BB454" s="217" t="s">
        <v>692</v>
      </c>
      <c r="BC454" s="217"/>
      <c r="BD454" s="217"/>
      <c r="BE454" s="212" t="s">
        <v>3037</v>
      </c>
      <c r="BF454" s="217">
        <v>5</v>
      </c>
      <c r="BG454" s="230">
        <v>46240</v>
      </c>
      <c r="BH454" s="212">
        <f>+L454-BF454</f>
        <v>0</v>
      </c>
      <c r="BI454" s="212" t="s">
        <v>2493</v>
      </c>
      <c r="BJ454" s="217">
        <v>5</v>
      </c>
      <c r="BK454" s="231">
        <v>46240</v>
      </c>
      <c r="BL454" s="226"/>
      <c r="BM454" s="226"/>
      <c r="BN454" s="227"/>
      <c r="BO454" s="226"/>
      <c r="BP454" s="226"/>
      <c r="BQ454" s="226"/>
      <c r="BR454" s="226"/>
      <c r="BS454" s="226"/>
      <c r="BT454" s="227"/>
      <c r="BU454" s="226"/>
      <c r="BV454" s="226"/>
      <c r="BW454" s="226"/>
      <c r="BX454" s="226"/>
      <c r="BY454" s="226"/>
      <c r="BZ454" s="227"/>
      <c r="CA454" s="226"/>
      <c r="CB454" s="226"/>
      <c r="CC454" s="226"/>
      <c r="CD454" s="226"/>
      <c r="CE454" s="226"/>
      <c r="CF454" s="227"/>
      <c r="CG454" s="226"/>
      <c r="CH454" s="226"/>
      <c r="CI454" s="226"/>
      <c r="CJ454" s="212">
        <f>+L454-BJ454</f>
        <v>0</v>
      </c>
    </row>
    <row r="455" spans="1:88" ht="13.5" customHeight="1">
      <c r="A455" s="214">
        <v>461</v>
      </c>
      <c r="B455" s="214" t="s">
        <v>3832</v>
      </c>
      <c r="C455" s="214" t="s">
        <v>3833</v>
      </c>
      <c r="D455" s="215" t="s">
        <v>3760</v>
      </c>
      <c r="E455" s="214"/>
      <c r="F455" s="214"/>
      <c r="G455" s="215" t="s">
        <v>3834</v>
      </c>
      <c r="H455" s="214"/>
      <c r="I455" s="214"/>
      <c r="J455" s="214"/>
      <c r="K455" s="214">
        <v>2</v>
      </c>
      <c r="L455" s="214"/>
      <c r="M455" s="216">
        <v>4.7</v>
      </c>
      <c r="N455" s="216">
        <v>9.5</v>
      </c>
      <c r="O455" s="214" t="s">
        <v>674</v>
      </c>
      <c r="P455" s="214"/>
      <c r="Q455" s="214"/>
      <c r="R455" s="214" t="s">
        <v>3951</v>
      </c>
      <c r="S455" s="214"/>
      <c r="T455" s="214"/>
      <c r="U455" s="214"/>
      <c r="V455" s="214"/>
      <c r="W455" s="214">
        <f>_xlfn.MINIFS(V:V,C:C,C455,AE:AE,"",AB:AB,"")</f>
        <v>0</v>
      </c>
      <c r="X455" s="214" t="e">
        <f ca="1">SUMIFS(T:T,C:C,C455,AE:AE,"")/SUMIFS(L:L,C:C,C455,AE:AE,"",AB:AB,"")</f>
        <v>#DIV/0!</v>
      </c>
      <c r="Y455" s="214"/>
      <c r="Z455" s="214"/>
      <c r="AA455" s="214"/>
      <c r="AB455" s="216"/>
      <c r="AC455" s="216">
        <v>0.40600000000000003</v>
      </c>
      <c r="AD455" s="214"/>
      <c r="AE455" s="214" t="s">
        <v>675</v>
      </c>
      <c r="AF455" s="214" t="s">
        <v>676</v>
      </c>
      <c r="AG455" s="214"/>
      <c r="AH455" s="214"/>
      <c r="AI455" s="214"/>
      <c r="AJ455" s="214" t="s">
        <v>677</v>
      </c>
      <c r="AK455" s="214"/>
      <c r="AL455" s="214"/>
      <c r="AM455" s="214"/>
      <c r="AN455" s="214"/>
      <c r="AO455" s="214"/>
      <c r="AP455" s="214"/>
      <c r="AQ455" s="214"/>
      <c r="AR455" s="214"/>
      <c r="AS455" s="214"/>
      <c r="AT455" s="214"/>
      <c r="AU455" s="214"/>
      <c r="AV455" s="214"/>
      <c r="AW455" s="214"/>
      <c r="AX455" s="214"/>
      <c r="AY455" s="214"/>
      <c r="AZ455" s="214"/>
      <c r="BA455" s="214"/>
      <c r="BB455" s="214" t="s">
        <v>692</v>
      </c>
      <c r="BC455" s="214"/>
      <c r="BD455" s="214"/>
      <c r="BE455" s="214"/>
      <c r="BF455" s="214"/>
      <c r="BG455" s="214"/>
      <c r="BH455" s="214"/>
      <c r="BI455" s="214"/>
      <c r="BJ455" s="214"/>
      <c r="BK455" s="214"/>
      <c r="BL455" s="214"/>
      <c r="BM455" s="214"/>
      <c r="BN455" s="214"/>
      <c r="BO455" s="214"/>
      <c r="BP455" s="214"/>
      <c r="BQ455" s="214"/>
      <c r="BR455" s="214"/>
      <c r="BS455" s="214"/>
      <c r="BT455" s="214"/>
      <c r="BU455" s="214"/>
      <c r="BV455" s="214"/>
      <c r="BW455" s="214"/>
      <c r="BX455" s="214"/>
      <c r="BY455" s="214"/>
      <c r="BZ455" s="214"/>
      <c r="CA455" s="214"/>
      <c r="CB455" s="214"/>
      <c r="CC455" s="214"/>
      <c r="CD455" s="214"/>
      <c r="CE455" s="214"/>
      <c r="CF455" s="214"/>
      <c r="CG455" s="214"/>
      <c r="CH455" s="214"/>
      <c r="CI455" s="214"/>
      <c r="CJ455" s="214"/>
    </row>
    <row r="456" spans="1:88" ht="13.5" customHeight="1">
      <c r="A456" s="217">
        <v>462</v>
      </c>
      <c r="B456" s="217" t="s">
        <v>3832</v>
      </c>
      <c r="C456" s="217" t="s">
        <v>3833</v>
      </c>
      <c r="D456" s="218" t="s">
        <v>699</v>
      </c>
      <c r="E456" s="217" t="s">
        <v>885</v>
      </c>
      <c r="F456" s="217" t="s">
        <v>3045</v>
      </c>
      <c r="G456" s="218" t="s">
        <v>2473</v>
      </c>
      <c r="H456" s="220">
        <v>693</v>
      </c>
      <c r="I456" s="217" t="s">
        <v>702</v>
      </c>
      <c r="J456" s="217">
        <v>1</v>
      </c>
      <c r="K456" s="217"/>
      <c r="L456" s="217">
        <v>2</v>
      </c>
      <c r="M456" s="220">
        <v>4.7</v>
      </c>
      <c r="N456" s="220">
        <v>9.5</v>
      </c>
      <c r="O456" s="217" t="s">
        <v>674</v>
      </c>
      <c r="P456" s="217" t="s">
        <v>11</v>
      </c>
      <c r="Q456" s="217" t="s">
        <v>703</v>
      </c>
      <c r="R456" s="217"/>
      <c r="S456" s="217"/>
      <c r="T456" s="217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17">
        <f ca="1">+L456-T456</f>
        <v>0</v>
      </c>
      <c r="V456" s="217">
        <f ca="1">ROUNDDOWN(T456/J456,0)</f>
        <v>2</v>
      </c>
      <c r="W456" s="217"/>
      <c r="X456" s="217"/>
      <c r="Y456" s="217"/>
      <c r="Z456" s="217"/>
      <c r="AA456" s="217"/>
      <c r="AB456" s="221" t="s">
        <v>602</v>
      </c>
      <c r="AC456" s="220">
        <v>0.40600000000000003</v>
      </c>
      <c r="AD456" s="217"/>
      <c r="AE456" s="220"/>
      <c r="AF456" s="220"/>
      <c r="AG456" s="249"/>
      <c r="AH456" s="249"/>
      <c r="AI456" s="249"/>
      <c r="AJ456" s="224" t="s">
        <v>677</v>
      </c>
      <c r="AK456" s="228"/>
      <c r="AL456" s="250"/>
      <c r="AM456" s="226"/>
      <c r="AN456" s="228"/>
      <c r="AO456" s="226"/>
      <c r="AP456" s="226"/>
      <c r="AQ456" s="226"/>
      <c r="AR456" s="228"/>
      <c r="AS456" s="226"/>
      <c r="AT456" s="226"/>
      <c r="AU456" s="217">
        <v>0</v>
      </c>
      <c r="AV456" s="217">
        <v>0</v>
      </c>
      <c r="AW456" s="217">
        <v>0</v>
      </c>
      <c r="AX456" s="217">
        <v>0</v>
      </c>
      <c r="AY456" s="217">
        <v>0</v>
      </c>
      <c r="AZ456" s="217">
        <v>0</v>
      </c>
      <c r="BA456" s="217">
        <v>0</v>
      </c>
      <c r="BB456" s="217" t="s">
        <v>692</v>
      </c>
      <c r="BC456" s="217"/>
      <c r="BD456" s="217"/>
      <c r="BE456" s="212" t="s">
        <v>3024</v>
      </c>
      <c r="BF456" s="217">
        <v>2</v>
      </c>
      <c r="BG456" s="230">
        <v>46240</v>
      </c>
      <c r="BH456" s="212">
        <f>+L456-BF456</f>
        <v>0</v>
      </c>
      <c r="BI456" s="212" t="s">
        <v>2474</v>
      </c>
      <c r="BJ456" s="217">
        <v>2</v>
      </c>
      <c r="BK456" s="231">
        <v>46240</v>
      </c>
      <c r="BL456" s="226"/>
      <c r="BM456" s="226"/>
      <c r="BN456" s="227"/>
      <c r="BO456" s="226"/>
      <c r="BP456" s="226"/>
      <c r="BQ456" s="226"/>
      <c r="BR456" s="226"/>
      <c r="BS456" s="226"/>
      <c r="BT456" s="227"/>
      <c r="BU456" s="226"/>
      <c r="BV456" s="226"/>
      <c r="BW456" s="226"/>
      <c r="BX456" s="226"/>
      <c r="BY456" s="226"/>
      <c r="BZ456" s="227"/>
      <c r="CA456" s="226"/>
      <c r="CB456" s="226"/>
      <c r="CC456" s="226"/>
      <c r="CD456" s="226"/>
      <c r="CE456" s="226"/>
      <c r="CF456" s="227"/>
      <c r="CG456" s="226"/>
      <c r="CH456" s="226"/>
      <c r="CI456" s="226"/>
      <c r="CJ456" s="212">
        <f>+L456-BJ456</f>
        <v>0</v>
      </c>
    </row>
    <row r="457" spans="1:88" ht="13.5" customHeight="1">
      <c r="A457" s="214">
        <v>463</v>
      </c>
      <c r="B457" s="214" t="s">
        <v>3835</v>
      </c>
      <c r="C457" s="214" t="s">
        <v>3836</v>
      </c>
      <c r="D457" s="215" t="s">
        <v>3760</v>
      </c>
      <c r="E457" s="214"/>
      <c r="F457" s="214"/>
      <c r="G457" s="215" t="s">
        <v>3837</v>
      </c>
      <c r="H457" s="214"/>
      <c r="I457" s="214"/>
      <c r="J457" s="214"/>
      <c r="K457" s="214">
        <v>1</v>
      </c>
      <c r="L457" s="214"/>
      <c r="M457" s="216">
        <v>23.4</v>
      </c>
      <c r="N457" s="216">
        <v>23.4</v>
      </c>
      <c r="O457" s="214" t="s">
        <v>674</v>
      </c>
      <c r="P457" s="214"/>
      <c r="Q457" s="214"/>
      <c r="R457" s="214" t="s">
        <v>3951</v>
      </c>
      <c r="S457" s="214"/>
      <c r="T457" s="214"/>
      <c r="U457" s="214"/>
      <c r="V457" s="214"/>
      <c r="W457" s="214">
        <f>_xlfn.MINIFS(V:V,C:C,C457,AE:AE,"",AB:AB,"")</f>
        <v>0</v>
      </c>
      <c r="X457" s="214" t="e">
        <f ca="1">SUMIFS(T:T,C:C,C457,AE:AE,"")/SUMIFS(L:L,C:C,C457,AE:AE,"",AB:AB,"")</f>
        <v>#DIV/0!</v>
      </c>
      <c r="Y457" s="214"/>
      <c r="Z457" s="214"/>
      <c r="AA457" s="214"/>
      <c r="AB457" s="216"/>
      <c r="AC457" s="216">
        <v>1.002</v>
      </c>
      <c r="AD457" s="214"/>
      <c r="AE457" s="214" t="s">
        <v>675</v>
      </c>
      <c r="AF457" s="214" t="s">
        <v>676</v>
      </c>
      <c r="AG457" s="214"/>
      <c r="AH457" s="214"/>
      <c r="AI457" s="214"/>
      <c r="AJ457" s="214" t="s">
        <v>677</v>
      </c>
      <c r="AK457" s="214"/>
      <c r="AL457" s="214"/>
      <c r="AM457" s="214"/>
      <c r="AN457" s="214"/>
      <c r="AO457" s="214"/>
      <c r="AP457" s="214"/>
      <c r="AQ457" s="214"/>
      <c r="AR457" s="214"/>
      <c r="AS457" s="214"/>
      <c r="AT457" s="214"/>
      <c r="AU457" s="214"/>
      <c r="AV457" s="214"/>
      <c r="AW457" s="214"/>
      <c r="AX457" s="214"/>
      <c r="AY457" s="214"/>
      <c r="AZ457" s="214"/>
      <c r="BA457" s="214"/>
      <c r="BB457" s="214" t="s">
        <v>692</v>
      </c>
      <c r="BC457" s="214"/>
      <c r="BD457" s="214"/>
      <c r="BE457" s="214"/>
      <c r="BF457" s="214"/>
      <c r="BG457" s="214"/>
      <c r="BH457" s="214"/>
      <c r="BI457" s="214"/>
      <c r="BJ457" s="214"/>
      <c r="BK457" s="214"/>
      <c r="BL457" s="214"/>
      <c r="BM457" s="214"/>
      <c r="BN457" s="214"/>
      <c r="BO457" s="214"/>
      <c r="BP457" s="214"/>
      <c r="BQ457" s="214"/>
      <c r="BR457" s="214"/>
      <c r="BS457" s="214"/>
      <c r="BT457" s="214"/>
      <c r="BU457" s="214"/>
      <c r="BV457" s="214"/>
      <c r="BW457" s="214"/>
      <c r="BX457" s="214"/>
      <c r="BY457" s="214"/>
      <c r="BZ457" s="214"/>
      <c r="CA457" s="214"/>
      <c r="CB457" s="214"/>
      <c r="CC457" s="214"/>
      <c r="CD457" s="214"/>
      <c r="CE457" s="214"/>
      <c r="CF457" s="214"/>
      <c r="CG457" s="214"/>
      <c r="CH457" s="214"/>
      <c r="CI457" s="214"/>
      <c r="CJ457" s="214"/>
    </row>
    <row r="458" spans="1:88" ht="13.5" customHeight="1">
      <c r="A458" s="217">
        <v>464</v>
      </c>
      <c r="B458" s="217" t="s">
        <v>3835</v>
      </c>
      <c r="C458" s="217" t="s">
        <v>3836</v>
      </c>
      <c r="D458" s="218" t="s">
        <v>699</v>
      </c>
      <c r="E458" s="217" t="s">
        <v>3838</v>
      </c>
      <c r="F458" s="217" t="s">
        <v>3046</v>
      </c>
      <c r="G458" s="218" t="s">
        <v>2473</v>
      </c>
      <c r="H458" s="220">
        <v>3419</v>
      </c>
      <c r="I458" s="217" t="s">
        <v>702</v>
      </c>
      <c r="J458" s="217">
        <v>1</v>
      </c>
      <c r="K458" s="217"/>
      <c r="L458" s="217">
        <v>1</v>
      </c>
      <c r="M458" s="220">
        <v>23.4</v>
      </c>
      <c r="N458" s="220">
        <v>23.4</v>
      </c>
      <c r="O458" s="217" t="s">
        <v>674</v>
      </c>
      <c r="P458" s="217" t="s">
        <v>11</v>
      </c>
      <c r="Q458" s="217" t="s">
        <v>703</v>
      </c>
      <c r="R458" s="217"/>
      <c r="S458" s="217"/>
      <c r="T458" s="217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217">
        <f ca="1">+L458-T458</f>
        <v>0</v>
      </c>
      <c r="V458" s="217">
        <f ca="1">ROUNDDOWN(T458/J458,0)</f>
        <v>1</v>
      </c>
      <c r="W458" s="217"/>
      <c r="X458" s="217"/>
      <c r="Y458" s="217"/>
      <c r="Z458" s="217"/>
      <c r="AA458" s="217"/>
      <c r="AB458" s="221" t="s">
        <v>602</v>
      </c>
      <c r="AC458" s="220">
        <v>1.002</v>
      </c>
      <c r="AD458" s="217"/>
      <c r="AE458" s="220"/>
      <c r="AF458" s="220"/>
      <c r="AG458" s="249"/>
      <c r="AH458" s="249"/>
      <c r="AI458" s="249"/>
      <c r="AJ458" s="224" t="s">
        <v>677</v>
      </c>
      <c r="AK458" s="228"/>
      <c r="AL458" s="250"/>
      <c r="AM458" s="226"/>
      <c r="AN458" s="228"/>
      <c r="AO458" s="226"/>
      <c r="AP458" s="226"/>
      <c r="AQ458" s="226"/>
      <c r="AR458" s="228"/>
      <c r="AS458" s="226"/>
      <c r="AT458" s="226"/>
      <c r="AU458" s="217">
        <v>0</v>
      </c>
      <c r="AV458" s="217">
        <v>0</v>
      </c>
      <c r="AW458" s="217">
        <v>0</v>
      </c>
      <c r="AX458" s="217">
        <v>0</v>
      </c>
      <c r="AY458" s="217">
        <v>0</v>
      </c>
      <c r="AZ458" s="217">
        <v>0</v>
      </c>
      <c r="BA458" s="217">
        <v>0</v>
      </c>
      <c r="BB458" s="217" t="s">
        <v>692</v>
      </c>
      <c r="BC458" s="217"/>
      <c r="BD458" s="217"/>
      <c r="BE458" s="212" t="s">
        <v>3024</v>
      </c>
      <c r="BF458" s="217">
        <v>1</v>
      </c>
      <c r="BG458" s="230">
        <v>46240</v>
      </c>
      <c r="BH458" s="212">
        <f>+L458-BF458</f>
        <v>0</v>
      </c>
      <c r="BI458" s="212" t="s">
        <v>2474</v>
      </c>
      <c r="BJ458" s="217">
        <v>1</v>
      </c>
      <c r="BK458" s="231">
        <v>46240</v>
      </c>
      <c r="BL458" s="226"/>
      <c r="BM458" s="226"/>
      <c r="BN458" s="227"/>
      <c r="BO458" s="226"/>
      <c r="BP458" s="226"/>
      <c r="BQ458" s="226"/>
      <c r="BR458" s="226"/>
      <c r="BS458" s="226"/>
      <c r="BT458" s="227"/>
      <c r="BU458" s="226"/>
      <c r="BV458" s="226"/>
      <c r="BW458" s="226"/>
      <c r="BX458" s="226"/>
      <c r="BY458" s="226"/>
      <c r="BZ458" s="227"/>
      <c r="CA458" s="226"/>
      <c r="CB458" s="226"/>
      <c r="CC458" s="226"/>
      <c r="CD458" s="226"/>
      <c r="CE458" s="226"/>
      <c r="CF458" s="227"/>
      <c r="CG458" s="226"/>
      <c r="CH458" s="226"/>
      <c r="CI458" s="226"/>
      <c r="CJ458" s="212">
        <f>+L458-BJ458</f>
        <v>0</v>
      </c>
    </row>
    <row r="459" spans="1:88" ht="13.5" customHeight="1">
      <c r="A459" s="214">
        <v>465</v>
      </c>
      <c r="B459" s="214" t="s">
        <v>3839</v>
      </c>
      <c r="C459" s="214" t="s">
        <v>3840</v>
      </c>
      <c r="D459" s="215" t="s">
        <v>3760</v>
      </c>
      <c r="E459" s="214"/>
      <c r="F459" s="214"/>
      <c r="G459" s="215" t="s">
        <v>3841</v>
      </c>
      <c r="H459" s="214"/>
      <c r="I459" s="214"/>
      <c r="J459" s="214"/>
      <c r="K459" s="214">
        <v>4</v>
      </c>
      <c r="L459" s="214"/>
      <c r="M459" s="216">
        <v>7.8</v>
      </c>
      <c r="N459" s="216">
        <v>31</v>
      </c>
      <c r="O459" s="214" t="s">
        <v>674</v>
      </c>
      <c r="P459" s="214"/>
      <c r="Q459" s="214"/>
      <c r="R459" s="214" t="s">
        <v>3951</v>
      </c>
      <c r="S459" s="214"/>
      <c r="T459" s="214"/>
      <c r="U459" s="214"/>
      <c r="V459" s="214"/>
      <c r="W459" s="214">
        <f>_xlfn.MINIFS(V:V,C:C,C459,AE:AE,"",AB:AB,"")</f>
        <v>0</v>
      </c>
      <c r="X459" s="214" t="e">
        <f ca="1">SUMIFS(T:T,C:C,C459,AE:AE,"")/SUMIFS(L:L,C:C,C459,AE:AE,"",AB:AB,"")</f>
        <v>#DIV/0!</v>
      </c>
      <c r="Y459" s="214"/>
      <c r="Z459" s="214"/>
      <c r="AA459" s="214"/>
      <c r="AB459" s="216"/>
      <c r="AC459" s="216">
        <v>1.3260000000000001</v>
      </c>
      <c r="AD459" s="214"/>
      <c r="AE459" s="214" t="s">
        <v>675</v>
      </c>
      <c r="AF459" s="214" t="s">
        <v>676</v>
      </c>
      <c r="AG459" s="214"/>
      <c r="AH459" s="214"/>
      <c r="AI459" s="214"/>
      <c r="AJ459" s="214" t="s">
        <v>677</v>
      </c>
      <c r="AK459" s="214"/>
      <c r="AL459" s="214"/>
      <c r="AM459" s="214"/>
      <c r="AN459" s="214"/>
      <c r="AO459" s="214"/>
      <c r="AP459" s="214"/>
      <c r="AQ459" s="214"/>
      <c r="AR459" s="214"/>
      <c r="AS459" s="214"/>
      <c r="AT459" s="214"/>
      <c r="AU459" s="214"/>
      <c r="AV459" s="214"/>
      <c r="AW459" s="214"/>
      <c r="AX459" s="214"/>
      <c r="AY459" s="214"/>
      <c r="AZ459" s="214"/>
      <c r="BA459" s="214"/>
      <c r="BB459" s="214" t="s">
        <v>692</v>
      </c>
      <c r="BC459" s="214"/>
      <c r="BD459" s="214"/>
      <c r="BE459" s="214"/>
      <c r="BF459" s="214"/>
      <c r="BG459" s="214"/>
      <c r="BH459" s="214"/>
      <c r="BI459" s="214"/>
      <c r="BJ459" s="214"/>
      <c r="BK459" s="214"/>
      <c r="BL459" s="214"/>
      <c r="BM459" s="214"/>
      <c r="BN459" s="214"/>
      <c r="BO459" s="214"/>
      <c r="BP459" s="214"/>
      <c r="BQ459" s="214"/>
      <c r="BR459" s="214"/>
      <c r="BS459" s="214"/>
      <c r="BT459" s="214"/>
      <c r="BU459" s="214"/>
      <c r="BV459" s="214"/>
      <c r="BW459" s="214"/>
      <c r="BX459" s="214"/>
      <c r="BY459" s="214"/>
      <c r="BZ459" s="214"/>
      <c r="CA459" s="214"/>
      <c r="CB459" s="214"/>
      <c r="CC459" s="214"/>
      <c r="CD459" s="214"/>
      <c r="CE459" s="214"/>
      <c r="CF459" s="214"/>
      <c r="CG459" s="214"/>
      <c r="CH459" s="214"/>
      <c r="CI459" s="214"/>
      <c r="CJ459" s="214"/>
    </row>
    <row r="460" spans="1:88" ht="13.5" customHeight="1">
      <c r="A460" s="217">
        <v>466</v>
      </c>
      <c r="B460" s="217" t="s">
        <v>3839</v>
      </c>
      <c r="C460" s="217" t="s">
        <v>3840</v>
      </c>
      <c r="D460" s="218" t="s">
        <v>699</v>
      </c>
      <c r="E460" s="217" t="s">
        <v>1118</v>
      </c>
      <c r="F460" s="217" t="s">
        <v>3047</v>
      </c>
      <c r="G460" s="218" t="s">
        <v>2473</v>
      </c>
      <c r="H460" s="220">
        <v>1132</v>
      </c>
      <c r="I460" s="217" t="s">
        <v>702</v>
      </c>
      <c r="J460" s="217">
        <v>1</v>
      </c>
      <c r="K460" s="217"/>
      <c r="L460" s="217">
        <v>4</v>
      </c>
      <c r="M460" s="220">
        <v>7.8</v>
      </c>
      <c r="N460" s="220">
        <v>31</v>
      </c>
      <c r="O460" s="217" t="s">
        <v>674</v>
      </c>
      <c r="P460" s="217" t="s">
        <v>11</v>
      </c>
      <c r="Q460" s="217" t="s">
        <v>703</v>
      </c>
      <c r="R460" s="217"/>
      <c r="S460" s="217"/>
      <c r="T460" s="217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17">
        <f ca="1">+L460-T460</f>
        <v>0</v>
      </c>
      <c r="V460" s="217">
        <f ca="1">ROUNDDOWN(T460/J460,0)</f>
        <v>4</v>
      </c>
      <c r="W460" s="217"/>
      <c r="X460" s="217"/>
      <c r="Y460" s="217"/>
      <c r="Z460" s="217"/>
      <c r="AA460" s="217"/>
      <c r="AB460" s="221" t="s">
        <v>602</v>
      </c>
      <c r="AC460" s="220">
        <v>1.3260000000000001</v>
      </c>
      <c r="AD460" s="217"/>
      <c r="AE460" s="220"/>
      <c r="AF460" s="220"/>
      <c r="AG460" s="249"/>
      <c r="AH460" s="249"/>
      <c r="AI460" s="249"/>
      <c r="AJ460" s="224" t="s">
        <v>677</v>
      </c>
      <c r="AK460" s="228"/>
      <c r="AL460" s="250"/>
      <c r="AM460" s="226"/>
      <c r="AN460" s="228"/>
      <c r="AO460" s="226"/>
      <c r="AP460" s="226"/>
      <c r="AQ460" s="226"/>
      <c r="AR460" s="228"/>
      <c r="AS460" s="226"/>
      <c r="AT460" s="226"/>
      <c r="AU460" s="217">
        <v>0</v>
      </c>
      <c r="AV460" s="217">
        <v>0</v>
      </c>
      <c r="AW460" s="217">
        <v>0</v>
      </c>
      <c r="AX460" s="217">
        <v>0</v>
      </c>
      <c r="AY460" s="217">
        <v>0</v>
      </c>
      <c r="AZ460" s="217">
        <v>0</v>
      </c>
      <c r="BA460" s="217">
        <v>0</v>
      </c>
      <c r="BB460" s="217" t="s">
        <v>692</v>
      </c>
      <c r="BC460" s="217"/>
      <c r="BD460" s="217"/>
      <c r="BE460" s="212" t="s">
        <v>3024</v>
      </c>
      <c r="BF460" s="217">
        <v>4</v>
      </c>
      <c r="BG460" s="230">
        <v>46240</v>
      </c>
      <c r="BH460" s="212">
        <f>+L460-BF460</f>
        <v>0</v>
      </c>
      <c r="BI460" s="212" t="s">
        <v>2474</v>
      </c>
      <c r="BJ460" s="217">
        <v>4</v>
      </c>
      <c r="BK460" s="231">
        <v>46240</v>
      </c>
      <c r="BL460" s="226"/>
      <c r="BM460" s="226"/>
      <c r="BN460" s="227"/>
      <c r="BO460" s="226"/>
      <c r="BP460" s="226"/>
      <c r="BQ460" s="226"/>
      <c r="BR460" s="226"/>
      <c r="BS460" s="226"/>
      <c r="BT460" s="227"/>
      <c r="BU460" s="226"/>
      <c r="BV460" s="226"/>
      <c r="BW460" s="226"/>
      <c r="BX460" s="226"/>
      <c r="BY460" s="226"/>
      <c r="BZ460" s="227"/>
      <c r="CA460" s="226"/>
      <c r="CB460" s="226"/>
      <c r="CC460" s="226"/>
      <c r="CD460" s="226"/>
      <c r="CE460" s="226"/>
      <c r="CF460" s="227"/>
      <c r="CG460" s="226"/>
      <c r="CH460" s="226"/>
      <c r="CI460" s="226"/>
      <c r="CJ460" s="212">
        <f>+L460-BJ460</f>
        <v>0</v>
      </c>
    </row>
    <row r="461" spans="1:88" ht="13.5" customHeight="1">
      <c r="A461" s="214">
        <v>467</v>
      </c>
      <c r="B461" s="214" t="s">
        <v>3842</v>
      </c>
      <c r="C461" s="214" t="s">
        <v>3843</v>
      </c>
      <c r="D461" s="215" t="s">
        <v>3760</v>
      </c>
      <c r="E461" s="214"/>
      <c r="F461" s="214"/>
      <c r="G461" s="215" t="s">
        <v>3844</v>
      </c>
      <c r="H461" s="214"/>
      <c r="I461" s="214"/>
      <c r="J461" s="214"/>
      <c r="K461" s="214">
        <v>1</v>
      </c>
      <c r="L461" s="214"/>
      <c r="M461" s="216">
        <v>23.5</v>
      </c>
      <c r="N461" s="216">
        <v>23.5</v>
      </c>
      <c r="O461" s="214" t="s">
        <v>674</v>
      </c>
      <c r="P461" s="214"/>
      <c r="Q461" s="214"/>
      <c r="R461" s="214" t="s">
        <v>3951</v>
      </c>
      <c r="S461" s="214"/>
      <c r="T461" s="214"/>
      <c r="U461" s="214"/>
      <c r="V461" s="214"/>
      <c r="W461" s="214">
        <f>_xlfn.MINIFS(V:V,C:C,C461,AE:AE,"",AB:AB,"")</f>
        <v>0</v>
      </c>
      <c r="X461" s="214" t="e">
        <f ca="1">SUMIFS(T:T,C:C,C461,AE:AE,"")/SUMIFS(L:L,C:C,C461,AE:AE,"",AB:AB,"")</f>
        <v>#DIV/0!</v>
      </c>
      <c r="Y461" s="214"/>
      <c r="Z461" s="214"/>
      <c r="AA461" s="214"/>
      <c r="AB461" s="216"/>
      <c r="AC461" s="216">
        <v>1.004</v>
      </c>
      <c r="AD461" s="214"/>
      <c r="AE461" s="214" t="s">
        <v>675</v>
      </c>
      <c r="AF461" s="214" t="s">
        <v>676</v>
      </c>
      <c r="AG461" s="214"/>
      <c r="AH461" s="214"/>
      <c r="AI461" s="214"/>
      <c r="AJ461" s="214" t="s">
        <v>677</v>
      </c>
      <c r="AK461" s="214"/>
      <c r="AL461" s="214"/>
      <c r="AM461" s="214"/>
      <c r="AN461" s="214"/>
      <c r="AO461" s="214"/>
      <c r="AP461" s="214"/>
      <c r="AQ461" s="214"/>
      <c r="AR461" s="214"/>
      <c r="AS461" s="214"/>
      <c r="AT461" s="214"/>
      <c r="AU461" s="214"/>
      <c r="AV461" s="214"/>
      <c r="AW461" s="214"/>
      <c r="AX461" s="214"/>
      <c r="AY461" s="214"/>
      <c r="AZ461" s="214"/>
      <c r="BA461" s="214"/>
      <c r="BB461" s="214" t="s">
        <v>692</v>
      </c>
      <c r="BC461" s="214"/>
      <c r="BD461" s="214"/>
      <c r="BE461" s="214"/>
      <c r="BF461" s="214"/>
      <c r="BG461" s="214"/>
      <c r="BH461" s="214"/>
      <c r="BI461" s="214"/>
      <c r="BJ461" s="214"/>
      <c r="BK461" s="214"/>
      <c r="BL461" s="214"/>
      <c r="BM461" s="214"/>
      <c r="BN461" s="214"/>
      <c r="BO461" s="214"/>
      <c r="BP461" s="214"/>
      <c r="BQ461" s="214"/>
      <c r="BR461" s="214"/>
      <c r="BS461" s="214"/>
      <c r="BT461" s="214"/>
      <c r="BU461" s="214"/>
      <c r="BV461" s="214"/>
      <c r="BW461" s="214"/>
      <c r="BX461" s="214"/>
      <c r="BY461" s="214"/>
      <c r="BZ461" s="214"/>
      <c r="CA461" s="214"/>
      <c r="CB461" s="214"/>
      <c r="CC461" s="214"/>
      <c r="CD461" s="214"/>
      <c r="CE461" s="214"/>
      <c r="CF461" s="214"/>
      <c r="CG461" s="214"/>
      <c r="CH461" s="214"/>
      <c r="CI461" s="214"/>
      <c r="CJ461" s="214"/>
    </row>
    <row r="462" spans="1:88" ht="13.5" customHeight="1">
      <c r="A462" s="217">
        <v>468</v>
      </c>
      <c r="B462" s="217" t="s">
        <v>3842</v>
      </c>
      <c r="C462" s="217" t="s">
        <v>3843</v>
      </c>
      <c r="D462" s="218" t="s">
        <v>699</v>
      </c>
      <c r="E462" s="217" t="s">
        <v>1119</v>
      </c>
      <c r="F462" s="217" t="s">
        <v>3048</v>
      </c>
      <c r="G462" s="218" t="s">
        <v>2473</v>
      </c>
      <c r="H462" s="220">
        <v>3428</v>
      </c>
      <c r="I462" s="217" t="s">
        <v>702</v>
      </c>
      <c r="J462" s="217">
        <v>1</v>
      </c>
      <c r="K462" s="217"/>
      <c r="L462" s="217">
        <v>1</v>
      </c>
      <c r="M462" s="220">
        <v>23.5</v>
      </c>
      <c r="N462" s="220">
        <v>23.5</v>
      </c>
      <c r="O462" s="217" t="s">
        <v>674</v>
      </c>
      <c r="P462" s="217" t="s">
        <v>11</v>
      </c>
      <c r="Q462" s="217" t="s">
        <v>703</v>
      </c>
      <c r="R462" s="217"/>
      <c r="S462" s="217"/>
      <c r="T462" s="217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17">
        <f ca="1">+L462-T462</f>
        <v>0</v>
      </c>
      <c r="V462" s="217">
        <f ca="1">ROUNDDOWN(T462/J462,0)</f>
        <v>1</v>
      </c>
      <c r="W462" s="217"/>
      <c r="X462" s="217"/>
      <c r="Y462" s="217"/>
      <c r="Z462" s="217"/>
      <c r="AA462" s="217"/>
      <c r="AB462" s="221" t="s">
        <v>602</v>
      </c>
      <c r="AC462" s="220">
        <v>1.004</v>
      </c>
      <c r="AD462" s="217"/>
      <c r="AE462" s="220"/>
      <c r="AF462" s="220"/>
      <c r="AG462" s="249"/>
      <c r="AH462" s="249"/>
      <c r="AI462" s="249"/>
      <c r="AJ462" s="224" t="s">
        <v>677</v>
      </c>
      <c r="AK462" s="228"/>
      <c r="AL462" s="250"/>
      <c r="AM462" s="226"/>
      <c r="AN462" s="228"/>
      <c r="AO462" s="226"/>
      <c r="AP462" s="226"/>
      <c r="AQ462" s="226"/>
      <c r="AR462" s="228"/>
      <c r="AS462" s="226"/>
      <c r="AT462" s="226"/>
      <c r="AU462" s="217">
        <v>0</v>
      </c>
      <c r="AV462" s="217">
        <v>0</v>
      </c>
      <c r="AW462" s="217">
        <v>0</v>
      </c>
      <c r="AX462" s="217">
        <v>0</v>
      </c>
      <c r="AY462" s="217">
        <v>0</v>
      </c>
      <c r="AZ462" s="217">
        <v>0</v>
      </c>
      <c r="BA462" s="217">
        <v>0</v>
      </c>
      <c r="BB462" s="217" t="s">
        <v>692</v>
      </c>
      <c r="BC462" s="217"/>
      <c r="BD462" s="217"/>
      <c r="BE462" s="212" t="s">
        <v>3024</v>
      </c>
      <c r="BF462" s="217">
        <v>1</v>
      </c>
      <c r="BG462" s="230">
        <v>46240</v>
      </c>
      <c r="BH462" s="212">
        <f>+L462-BF462</f>
        <v>0</v>
      </c>
      <c r="BI462" s="212" t="s">
        <v>2474</v>
      </c>
      <c r="BJ462" s="217">
        <v>1</v>
      </c>
      <c r="BK462" s="231">
        <v>46240</v>
      </c>
      <c r="BL462" s="226"/>
      <c r="BM462" s="226"/>
      <c r="BN462" s="227"/>
      <c r="BO462" s="226"/>
      <c r="BP462" s="226"/>
      <c r="BQ462" s="226"/>
      <c r="BR462" s="226"/>
      <c r="BS462" s="226"/>
      <c r="BT462" s="227"/>
      <c r="BU462" s="226"/>
      <c r="BV462" s="226"/>
      <c r="BW462" s="226"/>
      <c r="BX462" s="226"/>
      <c r="BY462" s="226"/>
      <c r="BZ462" s="227"/>
      <c r="CA462" s="226"/>
      <c r="CB462" s="226"/>
      <c r="CC462" s="226"/>
      <c r="CD462" s="226"/>
      <c r="CE462" s="226"/>
      <c r="CF462" s="227"/>
      <c r="CG462" s="226"/>
      <c r="CH462" s="226"/>
      <c r="CI462" s="226"/>
      <c r="CJ462" s="212">
        <f>+L462-BJ462</f>
        <v>0</v>
      </c>
    </row>
    <row r="463" spans="1:88" ht="13.5" customHeight="1">
      <c r="A463" s="214">
        <v>469</v>
      </c>
      <c r="B463" s="214" t="s">
        <v>3845</v>
      </c>
      <c r="C463" s="214" t="s">
        <v>3846</v>
      </c>
      <c r="D463" s="215" t="s">
        <v>3760</v>
      </c>
      <c r="E463" s="214"/>
      <c r="F463" s="214"/>
      <c r="G463" s="215" t="s">
        <v>3847</v>
      </c>
      <c r="H463" s="214"/>
      <c r="I463" s="214"/>
      <c r="J463" s="214"/>
      <c r="K463" s="214">
        <v>1</v>
      </c>
      <c r="L463" s="214"/>
      <c r="M463" s="216">
        <v>16.600000000000001</v>
      </c>
      <c r="N463" s="216">
        <v>16.600000000000001</v>
      </c>
      <c r="O463" s="214" t="s">
        <v>674</v>
      </c>
      <c r="P463" s="214"/>
      <c r="Q463" s="214"/>
      <c r="R463" s="214" t="s">
        <v>3951</v>
      </c>
      <c r="S463" s="214"/>
      <c r="T463" s="214"/>
      <c r="U463" s="214"/>
      <c r="V463" s="214"/>
      <c r="W463" s="214">
        <f>_xlfn.MINIFS(V:V,C:C,C463,AE:AE,"",AB:AB,"")</f>
        <v>0</v>
      </c>
      <c r="X463" s="214" t="e">
        <f ca="1">SUMIFS(T:T,C:C,C463,AE:AE,"")/SUMIFS(L:L,C:C,C463,AE:AE,"",AB:AB,"")</f>
        <v>#DIV/0!</v>
      </c>
      <c r="Y463" s="214"/>
      <c r="Z463" s="214"/>
      <c r="AA463" s="214"/>
      <c r="AB463" s="216"/>
      <c r="AC463" s="216">
        <v>0.70899999999999996</v>
      </c>
      <c r="AD463" s="214"/>
      <c r="AE463" s="214" t="s">
        <v>675</v>
      </c>
      <c r="AF463" s="214" t="s">
        <v>676</v>
      </c>
      <c r="AG463" s="214"/>
      <c r="AH463" s="214"/>
      <c r="AI463" s="214"/>
      <c r="AJ463" s="214" t="s">
        <v>677</v>
      </c>
      <c r="AK463" s="214"/>
      <c r="AL463" s="214"/>
      <c r="AM463" s="214"/>
      <c r="AN463" s="214"/>
      <c r="AO463" s="214"/>
      <c r="AP463" s="214"/>
      <c r="AQ463" s="214"/>
      <c r="AR463" s="214"/>
      <c r="AS463" s="214"/>
      <c r="AT463" s="214"/>
      <c r="AU463" s="214"/>
      <c r="AV463" s="214"/>
      <c r="AW463" s="214"/>
      <c r="AX463" s="214"/>
      <c r="AY463" s="214"/>
      <c r="AZ463" s="214"/>
      <c r="BA463" s="214"/>
      <c r="BB463" s="214" t="s">
        <v>692</v>
      </c>
      <c r="BC463" s="214"/>
      <c r="BD463" s="214"/>
      <c r="BE463" s="214"/>
      <c r="BF463" s="214"/>
      <c r="BG463" s="214"/>
      <c r="BH463" s="214"/>
      <c r="BI463" s="214"/>
      <c r="BJ463" s="214"/>
      <c r="BK463" s="214"/>
      <c r="BL463" s="214"/>
      <c r="BM463" s="214"/>
      <c r="BN463" s="214"/>
      <c r="BO463" s="214"/>
      <c r="BP463" s="214"/>
      <c r="BQ463" s="214"/>
      <c r="BR463" s="214"/>
      <c r="BS463" s="214"/>
      <c r="BT463" s="214"/>
      <c r="BU463" s="214"/>
      <c r="BV463" s="214"/>
      <c r="BW463" s="214"/>
      <c r="BX463" s="214"/>
      <c r="BY463" s="214"/>
      <c r="BZ463" s="214"/>
      <c r="CA463" s="214"/>
      <c r="CB463" s="214"/>
      <c r="CC463" s="214"/>
      <c r="CD463" s="214"/>
      <c r="CE463" s="214"/>
      <c r="CF463" s="214"/>
      <c r="CG463" s="214"/>
      <c r="CH463" s="214"/>
      <c r="CI463" s="214"/>
      <c r="CJ463" s="214"/>
    </row>
    <row r="464" spans="1:88" ht="13.5" customHeight="1">
      <c r="A464" s="217">
        <v>470</v>
      </c>
      <c r="B464" s="217" t="s">
        <v>3845</v>
      </c>
      <c r="C464" s="217" t="s">
        <v>3846</v>
      </c>
      <c r="D464" s="218" t="s">
        <v>699</v>
      </c>
      <c r="E464" s="217" t="s">
        <v>3848</v>
      </c>
      <c r="F464" s="217" t="s">
        <v>3049</v>
      </c>
      <c r="G464" s="218" t="s">
        <v>2473</v>
      </c>
      <c r="H464" s="220">
        <v>2419</v>
      </c>
      <c r="I464" s="217" t="s">
        <v>702</v>
      </c>
      <c r="J464" s="217">
        <v>1</v>
      </c>
      <c r="K464" s="217"/>
      <c r="L464" s="217">
        <v>1</v>
      </c>
      <c r="M464" s="220">
        <v>16.600000000000001</v>
      </c>
      <c r="N464" s="220">
        <v>16.600000000000001</v>
      </c>
      <c r="O464" s="217" t="s">
        <v>674</v>
      </c>
      <c r="P464" s="217" t="s">
        <v>11</v>
      </c>
      <c r="Q464" s="217" t="s">
        <v>703</v>
      </c>
      <c r="R464" s="217"/>
      <c r="S464" s="217"/>
      <c r="T464" s="217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217">
        <f ca="1">+L464-T464</f>
        <v>0</v>
      </c>
      <c r="V464" s="217">
        <f ca="1">ROUNDDOWN(T464/J464,0)</f>
        <v>1</v>
      </c>
      <c r="W464" s="217"/>
      <c r="X464" s="217"/>
      <c r="Y464" s="217"/>
      <c r="Z464" s="217"/>
      <c r="AA464" s="217"/>
      <c r="AB464" s="221" t="s">
        <v>602</v>
      </c>
      <c r="AC464" s="220">
        <v>0.70899999999999996</v>
      </c>
      <c r="AD464" s="217"/>
      <c r="AE464" s="220"/>
      <c r="AF464" s="220"/>
      <c r="AG464" s="249"/>
      <c r="AH464" s="249"/>
      <c r="AI464" s="249"/>
      <c r="AJ464" s="224" t="s">
        <v>677</v>
      </c>
      <c r="AK464" s="228"/>
      <c r="AL464" s="250"/>
      <c r="AM464" s="226"/>
      <c r="AN464" s="228"/>
      <c r="AO464" s="226"/>
      <c r="AP464" s="226"/>
      <c r="AQ464" s="226"/>
      <c r="AR464" s="228"/>
      <c r="AS464" s="226"/>
      <c r="AT464" s="226"/>
      <c r="AU464" s="217">
        <v>0</v>
      </c>
      <c r="AV464" s="217">
        <v>0</v>
      </c>
      <c r="AW464" s="217">
        <v>0</v>
      </c>
      <c r="AX464" s="217">
        <v>0</v>
      </c>
      <c r="AY464" s="217">
        <v>0</v>
      </c>
      <c r="AZ464" s="217">
        <v>0</v>
      </c>
      <c r="BA464" s="217">
        <v>0</v>
      </c>
      <c r="BB464" s="217" t="s">
        <v>692</v>
      </c>
      <c r="BC464" s="217"/>
      <c r="BD464" s="217"/>
      <c r="BE464" s="212" t="s">
        <v>3024</v>
      </c>
      <c r="BF464" s="217">
        <v>1</v>
      </c>
      <c r="BG464" s="230">
        <v>46240</v>
      </c>
      <c r="BH464" s="212">
        <f>+L464-BF464</f>
        <v>0</v>
      </c>
      <c r="BI464" s="212" t="s">
        <v>2474</v>
      </c>
      <c r="BJ464" s="217">
        <v>1</v>
      </c>
      <c r="BK464" s="231">
        <v>46240</v>
      </c>
      <c r="BL464" s="226"/>
      <c r="BM464" s="226"/>
      <c r="BN464" s="227"/>
      <c r="BO464" s="226"/>
      <c r="BP464" s="226"/>
      <c r="BQ464" s="226"/>
      <c r="BR464" s="226"/>
      <c r="BS464" s="226"/>
      <c r="BT464" s="227"/>
      <c r="BU464" s="226"/>
      <c r="BV464" s="226"/>
      <c r="BW464" s="226"/>
      <c r="BX464" s="226"/>
      <c r="BY464" s="226"/>
      <c r="BZ464" s="227"/>
      <c r="CA464" s="226"/>
      <c r="CB464" s="226"/>
      <c r="CC464" s="226"/>
      <c r="CD464" s="226"/>
      <c r="CE464" s="226"/>
      <c r="CF464" s="227"/>
      <c r="CG464" s="226"/>
      <c r="CH464" s="226"/>
      <c r="CI464" s="226"/>
      <c r="CJ464" s="212">
        <f>+L464-BJ464</f>
        <v>0</v>
      </c>
    </row>
    <row r="465" spans="1:88" ht="13.5" customHeight="1">
      <c r="A465" s="214">
        <v>471</v>
      </c>
      <c r="B465" s="214" t="s">
        <v>3849</v>
      </c>
      <c r="C465" s="214" t="s">
        <v>3850</v>
      </c>
      <c r="D465" s="215" t="s">
        <v>3760</v>
      </c>
      <c r="E465" s="214"/>
      <c r="F465" s="214"/>
      <c r="G465" s="215" t="s">
        <v>3770</v>
      </c>
      <c r="H465" s="214"/>
      <c r="I465" s="214"/>
      <c r="J465" s="214"/>
      <c r="K465" s="214">
        <v>1</v>
      </c>
      <c r="L465" s="214"/>
      <c r="M465" s="216">
        <v>33.4</v>
      </c>
      <c r="N465" s="216">
        <v>33.4</v>
      </c>
      <c r="O465" s="214" t="s">
        <v>674</v>
      </c>
      <c r="P465" s="214"/>
      <c r="Q465" s="214"/>
      <c r="R465" s="214" t="s">
        <v>3951</v>
      </c>
      <c r="S465" s="214"/>
      <c r="T465" s="214"/>
      <c r="U465" s="214"/>
      <c r="V465" s="214"/>
      <c r="W465" s="214">
        <f ca="1">_xlfn.MINIFS(V:V,C:C,C465,AE:AE,"",AB:AB,"")</f>
        <v>1</v>
      </c>
      <c r="X465" s="214">
        <f ca="1">SUMIFS(T:T,C:C,C465,AE:AE,"")/SUMIFS(L:L,C:C,C465,AE:AE,"",AB:AB,"")</f>
        <v>1</v>
      </c>
      <c r="Y465" s="214"/>
      <c r="Z465" s="214"/>
      <c r="AA465" s="214"/>
      <c r="AB465" s="216"/>
      <c r="AC465" s="216">
        <v>1.429</v>
      </c>
      <c r="AD465" s="214"/>
      <c r="AE465" s="214" t="s">
        <v>675</v>
      </c>
      <c r="AF465" s="214" t="s">
        <v>676</v>
      </c>
      <c r="AG465" s="214"/>
      <c r="AH465" s="214"/>
      <c r="AI465" s="214"/>
      <c r="AJ465" s="214" t="s">
        <v>677</v>
      </c>
      <c r="AK465" s="214"/>
      <c r="AL465" s="214"/>
      <c r="AM465" s="214"/>
      <c r="AN465" s="214"/>
      <c r="AO465" s="214"/>
      <c r="AP465" s="214"/>
      <c r="AQ465" s="214"/>
      <c r="AR465" s="214"/>
      <c r="AS465" s="214"/>
      <c r="AT465" s="214"/>
      <c r="AU465" s="214"/>
      <c r="AV465" s="214"/>
      <c r="AW465" s="214"/>
      <c r="AX465" s="214"/>
      <c r="AY465" s="214"/>
      <c r="AZ465" s="214"/>
      <c r="BA465" s="214"/>
      <c r="BB465" s="214" t="s">
        <v>692</v>
      </c>
      <c r="BC465" s="214"/>
      <c r="BD465" s="214"/>
      <c r="BE465" s="214"/>
      <c r="BF465" s="214"/>
      <c r="BG465" s="214"/>
      <c r="BH465" s="214"/>
      <c r="BI465" s="214"/>
      <c r="BJ465" s="214"/>
      <c r="BK465" s="214"/>
      <c r="BL465" s="214"/>
      <c r="BM465" s="214"/>
      <c r="BN465" s="214"/>
      <c r="BO465" s="214"/>
      <c r="BP465" s="214"/>
      <c r="BQ465" s="214"/>
      <c r="BR465" s="214"/>
      <c r="BS465" s="214"/>
      <c r="BT465" s="214"/>
      <c r="BU465" s="214"/>
      <c r="BV465" s="214"/>
      <c r="BW465" s="214"/>
      <c r="BX465" s="214"/>
      <c r="BY465" s="214"/>
      <c r="BZ465" s="214"/>
      <c r="CA465" s="214"/>
      <c r="CB465" s="214"/>
      <c r="CC465" s="214"/>
      <c r="CD465" s="214"/>
      <c r="CE465" s="214"/>
      <c r="CF465" s="214"/>
      <c r="CG465" s="214"/>
      <c r="CH465" s="214"/>
      <c r="CI465" s="214"/>
      <c r="CJ465" s="214"/>
    </row>
    <row r="466" spans="1:88" ht="13.5" customHeight="1">
      <c r="A466" s="217">
        <v>472</v>
      </c>
      <c r="B466" s="217" t="s">
        <v>3849</v>
      </c>
      <c r="C466" s="217" t="s">
        <v>3850</v>
      </c>
      <c r="D466" s="218" t="s">
        <v>699</v>
      </c>
      <c r="E466" s="217" t="s">
        <v>700</v>
      </c>
      <c r="F466" s="217" t="s">
        <v>3050</v>
      </c>
      <c r="G466" s="218" t="s">
        <v>2473</v>
      </c>
      <c r="H466" s="220">
        <v>2438</v>
      </c>
      <c r="I466" s="217" t="s">
        <v>702</v>
      </c>
      <c r="J466" s="217">
        <v>2</v>
      </c>
      <c r="K466" s="217"/>
      <c r="L466" s="217">
        <v>2</v>
      </c>
      <c r="M466" s="220">
        <v>16.7</v>
      </c>
      <c r="N466" s="220">
        <v>33.4</v>
      </c>
      <c r="O466" s="217" t="s">
        <v>674</v>
      </c>
      <c r="P466" s="217" t="s">
        <v>11</v>
      </c>
      <c r="Q466" s="217" t="s">
        <v>703</v>
      </c>
      <c r="R466" s="217"/>
      <c r="S466" s="217"/>
      <c r="T466" s="217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217">
        <f ca="1">+L466-T466</f>
        <v>0</v>
      </c>
      <c r="V466" s="217">
        <f ca="1">ROUNDDOWN(T466/J466,0)</f>
        <v>1</v>
      </c>
      <c r="W466" s="217"/>
      <c r="X466" s="217"/>
      <c r="Y466" s="217"/>
      <c r="Z466" s="217"/>
      <c r="AA466" s="217"/>
      <c r="AB466" s="221"/>
      <c r="AC466" s="220">
        <v>1.429</v>
      </c>
      <c r="AD466" s="217"/>
      <c r="AE466" s="220"/>
      <c r="AF466" s="220"/>
      <c r="AG466" s="249"/>
      <c r="AH466" s="249"/>
      <c r="AI466" s="249"/>
      <c r="AJ466" s="224" t="s">
        <v>677</v>
      </c>
      <c r="AK466" s="228"/>
      <c r="AL466" s="250"/>
      <c r="AM466" s="226"/>
      <c r="AN466" s="228"/>
      <c r="AO466" s="226"/>
      <c r="AP466" s="226"/>
      <c r="AQ466" s="226"/>
      <c r="AR466" s="228"/>
      <c r="AS466" s="226"/>
      <c r="AT466" s="226"/>
      <c r="AU466" s="217">
        <v>0</v>
      </c>
      <c r="AV466" s="217">
        <v>0</v>
      </c>
      <c r="AW466" s="217">
        <v>0</v>
      </c>
      <c r="AX466" s="217">
        <v>0</v>
      </c>
      <c r="AY466" s="217">
        <v>0</v>
      </c>
      <c r="AZ466" s="217">
        <v>0</v>
      </c>
      <c r="BA466" s="217">
        <v>0</v>
      </c>
      <c r="BB466" s="217" t="s">
        <v>692</v>
      </c>
      <c r="BC466" s="217"/>
      <c r="BD466" s="217"/>
      <c r="BE466" s="212" t="s">
        <v>3024</v>
      </c>
      <c r="BF466" s="217">
        <v>2</v>
      </c>
      <c r="BG466" s="230">
        <v>46240</v>
      </c>
      <c r="BH466" s="212">
        <f>+L466-BF466</f>
        <v>0</v>
      </c>
      <c r="BI466" s="212" t="s">
        <v>2474</v>
      </c>
      <c r="BJ466" s="217">
        <v>2</v>
      </c>
      <c r="BK466" s="231">
        <v>46240</v>
      </c>
      <c r="BL466" s="226"/>
      <c r="BM466" s="226"/>
      <c r="BN466" s="227"/>
      <c r="BO466" s="226"/>
      <c r="BP466" s="226"/>
      <c r="BQ466" s="226"/>
      <c r="BR466" s="226"/>
      <c r="BS466" s="226"/>
      <c r="BT466" s="227"/>
      <c r="BU466" s="226"/>
      <c r="BV466" s="226"/>
      <c r="BW466" s="226"/>
      <c r="BX466" s="226"/>
      <c r="BY466" s="226"/>
      <c r="BZ466" s="227"/>
      <c r="CA466" s="226"/>
      <c r="CB466" s="226"/>
      <c r="CC466" s="226"/>
      <c r="CD466" s="226"/>
      <c r="CE466" s="226"/>
      <c r="CF466" s="227"/>
      <c r="CG466" s="226"/>
      <c r="CH466" s="226"/>
      <c r="CI466" s="226"/>
      <c r="CJ466" s="212">
        <f>+L466-BJ466</f>
        <v>0</v>
      </c>
    </row>
    <row r="467" spans="1:88" ht="13.5" customHeight="1">
      <c r="A467" s="214">
        <v>473</v>
      </c>
      <c r="B467" s="214" t="s">
        <v>3851</v>
      </c>
      <c r="C467" s="214" t="s">
        <v>3852</v>
      </c>
      <c r="D467" s="215" t="s">
        <v>3760</v>
      </c>
      <c r="E467" s="214"/>
      <c r="F467" s="214"/>
      <c r="G467" s="215" t="s">
        <v>3853</v>
      </c>
      <c r="H467" s="214"/>
      <c r="I467" s="214"/>
      <c r="J467" s="214"/>
      <c r="K467" s="214">
        <v>1</v>
      </c>
      <c r="L467" s="214"/>
      <c r="M467" s="216">
        <v>4.5</v>
      </c>
      <c r="N467" s="216">
        <v>4.5</v>
      </c>
      <c r="O467" s="214" t="s">
        <v>674</v>
      </c>
      <c r="P467" s="214"/>
      <c r="Q467" s="214"/>
      <c r="R467" s="214" t="s">
        <v>3951</v>
      </c>
      <c r="S467" s="214"/>
      <c r="T467" s="214"/>
      <c r="U467" s="214"/>
      <c r="V467" s="214"/>
      <c r="W467" s="214">
        <f>_xlfn.MINIFS(V:V,C:C,C467,AE:AE,"",AB:AB,"")</f>
        <v>0</v>
      </c>
      <c r="X467" s="214" t="e">
        <f ca="1">SUMIFS(T:T,C:C,C467,AE:AE,"")/SUMIFS(L:L,C:C,C467,AE:AE,"",AB:AB,"")</f>
        <v>#DIV/0!</v>
      </c>
      <c r="Y467" s="214"/>
      <c r="Z467" s="214"/>
      <c r="AA467" s="214"/>
      <c r="AB467" s="216"/>
      <c r="AC467" s="216">
        <v>0.19400000000000001</v>
      </c>
      <c r="AD467" s="214"/>
      <c r="AE467" s="214" t="s">
        <v>675</v>
      </c>
      <c r="AF467" s="214" t="s">
        <v>676</v>
      </c>
      <c r="AG467" s="214"/>
      <c r="AH467" s="214"/>
      <c r="AI467" s="214"/>
      <c r="AJ467" s="214" t="s">
        <v>677</v>
      </c>
      <c r="AK467" s="214"/>
      <c r="AL467" s="214"/>
      <c r="AM467" s="214"/>
      <c r="AN467" s="214"/>
      <c r="AO467" s="214"/>
      <c r="AP467" s="214"/>
      <c r="AQ467" s="214"/>
      <c r="AR467" s="214"/>
      <c r="AS467" s="214"/>
      <c r="AT467" s="214"/>
      <c r="AU467" s="214"/>
      <c r="AV467" s="214"/>
      <c r="AW467" s="214"/>
      <c r="AX467" s="214"/>
      <c r="AY467" s="214"/>
      <c r="AZ467" s="214"/>
      <c r="BA467" s="214"/>
      <c r="BB467" s="214" t="s">
        <v>692</v>
      </c>
      <c r="BC467" s="214"/>
      <c r="BD467" s="214"/>
      <c r="BE467" s="214"/>
      <c r="BF467" s="214"/>
      <c r="BG467" s="214"/>
      <c r="BH467" s="214"/>
      <c r="BI467" s="214"/>
      <c r="BJ467" s="214"/>
      <c r="BK467" s="214"/>
      <c r="BL467" s="214"/>
      <c r="BM467" s="214"/>
      <c r="BN467" s="214"/>
      <c r="BO467" s="214"/>
      <c r="BP467" s="214"/>
      <c r="BQ467" s="214"/>
      <c r="BR467" s="214"/>
      <c r="BS467" s="214"/>
      <c r="BT467" s="214"/>
      <c r="BU467" s="214"/>
      <c r="BV467" s="214"/>
      <c r="BW467" s="214"/>
      <c r="BX467" s="214"/>
      <c r="BY467" s="214"/>
      <c r="BZ467" s="214"/>
      <c r="CA467" s="214"/>
      <c r="CB467" s="214"/>
      <c r="CC467" s="214"/>
      <c r="CD467" s="214"/>
      <c r="CE467" s="214"/>
      <c r="CF467" s="214"/>
      <c r="CG467" s="214"/>
      <c r="CH467" s="214"/>
      <c r="CI467" s="214"/>
      <c r="CJ467" s="214"/>
    </row>
    <row r="468" spans="1:88" ht="13.5" customHeight="1">
      <c r="A468" s="217">
        <v>474</v>
      </c>
      <c r="B468" s="217" t="s">
        <v>3851</v>
      </c>
      <c r="C468" s="217" t="s">
        <v>3852</v>
      </c>
      <c r="D468" s="218" t="s">
        <v>699</v>
      </c>
      <c r="E468" s="217" t="s">
        <v>944</v>
      </c>
      <c r="F468" s="217" t="s">
        <v>3051</v>
      </c>
      <c r="G468" s="218" t="s">
        <v>2473</v>
      </c>
      <c r="H468" s="220">
        <v>661</v>
      </c>
      <c r="I468" s="217" t="s">
        <v>702</v>
      </c>
      <c r="J468" s="217">
        <v>1</v>
      </c>
      <c r="K468" s="217"/>
      <c r="L468" s="217">
        <v>1</v>
      </c>
      <c r="M468" s="220">
        <v>4.5</v>
      </c>
      <c r="N468" s="220">
        <v>4.5</v>
      </c>
      <c r="O468" s="217" t="s">
        <v>674</v>
      </c>
      <c r="P468" s="217" t="s">
        <v>11</v>
      </c>
      <c r="Q468" s="217" t="s">
        <v>703</v>
      </c>
      <c r="R468" s="217"/>
      <c r="S468" s="217"/>
      <c r="T468" s="217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1</v>
      </c>
      <c r="U468" s="217">
        <f ca="1">+L468-T468</f>
        <v>0</v>
      </c>
      <c r="V468" s="217">
        <f ca="1">ROUNDDOWN(T468/J468,0)</f>
        <v>1</v>
      </c>
      <c r="W468" s="217"/>
      <c r="X468" s="217"/>
      <c r="Y468" s="217"/>
      <c r="Z468" s="217"/>
      <c r="AA468" s="217"/>
      <c r="AB468" s="221" t="s">
        <v>602</v>
      </c>
      <c r="AC468" s="220">
        <v>0.19400000000000001</v>
      </c>
      <c r="AD468" s="217"/>
      <c r="AE468" s="220"/>
      <c r="AF468" s="220"/>
      <c r="AG468" s="249"/>
      <c r="AH468" s="249"/>
      <c r="AI468" s="249"/>
      <c r="AJ468" s="224" t="s">
        <v>677</v>
      </c>
      <c r="AK468" s="228"/>
      <c r="AL468" s="250"/>
      <c r="AM468" s="226"/>
      <c r="AN468" s="228"/>
      <c r="AO468" s="226"/>
      <c r="AP468" s="226"/>
      <c r="AQ468" s="226"/>
      <c r="AR468" s="228"/>
      <c r="AS468" s="226"/>
      <c r="AT468" s="226"/>
      <c r="AU468" s="217">
        <v>0</v>
      </c>
      <c r="AV468" s="217">
        <v>0</v>
      </c>
      <c r="AW468" s="217">
        <v>0</v>
      </c>
      <c r="AX468" s="217">
        <v>0</v>
      </c>
      <c r="AY468" s="217">
        <v>0</v>
      </c>
      <c r="AZ468" s="217">
        <v>0</v>
      </c>
      <c r="BA468" s="217">
        <v>0</v>
      </c>
      <c r="BB468" s="217" t="s">
        <v>692</v>
      </c>
      <c r="BC468" s="217"/>
      <c r="BD468" s="217"/>
      <c r="BE468" s="212" t="s">
        <v>3024</v>
      </c>
      <c r="BF468" s="217">
        <v>1</v>
      </c>
      <c r="BG468" s="230">
        <v>46240</v>
      </c>
      <c r="BH468" s="212">
        <f>+L468-BF468</f>
        <v>0</v>
      </c>
      <c r="BI468" s="212" t="s">
        <v>2474</v>
      </c>
      <c r="BJ468" s="217">
        <v>1</v>
      </c>
      <c r="BK468" s="231">
        <v>46240</v>
      </c>
      <c r="BL468" s="226"/>
      <c r="BM468" s="226"/>
      <c r="BN468" s="227"/>
      <c r="BO468" s="226"/>
      <c r="BP468" s="226"/>
      <c r="BQ468" s="226"/>
      <c r="BR468" s="226"/>
      <c r="BS468" s="226"/>
      <c r="BT468" s="227"/>
      <c r="BU468" s="226"/>
      <c r="BV468" s="226"/>
      <c r="BW468" s="226"/>
      <c r="BX468" s="226"/>
      <c r="BY468" s="226"/>
      <c r="BZ468" s="227"/>
      <c r="CA468" s="226"/>
      <c r="CB468" s="226"/>
      <c r="CC468" s="226"/>
      <c r="CD468" s="226"/>
      <c r="CE468" s="226"/>
      <c r="CF468" s="227"/>
      <c r="CG468" s="226"/>
      <c r="CH468" s="226"/>
      <c r="CI468" s="226"/>
      <c r="CJ468" s="212">
        <f>+L468-BJ468</f>
        <v>0</v>
      </c>
    </row>
    <row r="469" spans="1:88" ht="13.5" customHeight="1">
      <c r="A469" s="214">
        <v>475</v>
      </c>
      <c r="B469" s="214" t="s">
        <v>3854</v>
      </c>
      <c r="C469" s="214" t="s">
        <v>3855</v>
      </c>
      <c r="D469" s="215" t="s">
        <v>3760</v>
      </c>
      <c r="E469" s="214"/>
      <c r="F469" s="214"/>
      <c r="G469" s="215" t="s">
        <v>3856</v>
      </c>
      <c r="H469" s="214"/>
      <c r="I469" s="214"/>
      <c r="J469" s="214"/>
      <c r="K469" s="214">
        <v>1</v>
      </c>
      <c r="L469" s="214"/>
      <c r="M469" s="216">
        <v>2.8</v>
      </c>
      <c r="N469" s="216">
        <v>2.8</v>
      </c>
      <c r="O469" s="214" t="s">
        <v>674</v>
      </c>
      <c r="P469" s="214"/>
      <c r="Q469" s="214"/>
      <c r="R469" s="214" t="s">
        <v>3951</v>
      </c>
      <c r="S469" s="214"/>
      <c r="T469" s="214"/>
      <c r="U469" s="214"/>
      <c r="V469" s="214"/>
      <c r="W469" s="214">
        <f>_xlfn.MINIFS(V:V,C:C,C469,AE:AE,"",AB:AB,"")</f>
        <v>0</v>
      </c>
      <c r="X469" s="214" t="e">
        <f ca="1">SUMIFS(T:T,C:C,C469,AE:AE,"")/SUMIFS(L:L,C:C,C469,AE:AE,"",AB:AB,"")</f>
        <v>#DIV/0!</v>
      </c>
      <c r="Y469" s="214"/>
      <c r="Z469" s="214"/>
      <c r="AA469" s="214"/>
      <c r="AB469" s="216"/>
      <c r="AC469" s="216">
        <v>0.122</v>
      </c>
      <c r="AD469" s="214"/>
      <c r="AE469" s="214" t="s">
        <v>675</v>
      </c>
      <c r="AF469" s="214" t="s">
        <v>676</v>
      </c>
      <c r="AG469" s="214"/>
      <c r="AH469" s="214"/>
      <c r="AI469" s="214"/>
      <c r="AJ469" s="214" t="s">
        <v>677</v>
      </c>
      <c r="AK469" s="214"/>
      <c r="AL469" s="214"/>
      <c r="AM469" s="214"/>
      <c r="AN469" s="214"/>
      <c r="AO469" s="214"/>
      <c r="AP469" s="214"/>
      <c r="AQ469" s="214"/>
      <c r="AR469" s="214"/>
      <c r="AS469" s="214"/>
      <c r="AT469" s="214"/>
      <c r="AU469" s="214"/>
      <c r="AV469" s="214"/>
      <c r="AW469" s="214"/>
      <c r="AX469" s="214"/>
      <c r="AY469" s="214"/>
      <c r="AZ469" s="214"/>
      <c r="BA469" s="214"/>
      <c r="BB469" s="214" t="s">
        <v>692</v>
      </c>
      <c r="BC469" s="214"/>
      <c r="BD469" s="214"/>
      <c r="BE469" s="214"/>
      <c r="BF469" s="214"/>
      <c r="BG469" s="214"/>
      <c r="BH469" s="214"/>
      <c r="BI469" s="214"/>
      <c r="BJ469" s="214"/>
      <c r="BK469" s="214"/>
      <c r="BL469" s="214"/>
      <c r="BM469" s="214"/>
      <c r="BN469" s="214"/>
      <c r="BO469" s="214"/>
      <c r="BP469" s="214"/>
      <c r="BQ469" s="214"/>
      <c r="BR469" s="214"/>
      <c r="BS469" s="214"/>
      <c r="BT469" s="214"/>
      <c r="BU469" s="214"/>
      <c r="BV469" s="214"/>
      <c r="BW469" s="214"/>
      <c r="BX469" s="214"/>
      <c r="BY469" s="214"/>
      <c r="BZ469" s="214"/>
      <c r="CA469" s="214"/>
      <c r="CB469" s="214"/>
      <c r="CC469" s="214"/>
      <c r="CD469" s="214"/>
      <c r="CE469" s="214"/>
      <c r="CF469" s="214"/>
      <c r="CG469" s="214"/>
      <c r="CH469" s="214"/>
      <c r="CI469" s="214"/>
      <c r="CJ469" s="214"/>
    </row>
    <row r="470" spans="1:88" ht="13.5" customHeight="1">
      <c r="A470" s="217">
        <v>476</v>
      </c>
      <c r="B470" s="217" t="s">
        <v>3854</v>
      </c>
      <c r="C470" s="217" t="s">
        <v>3855</v>
      </c>
      <c r="D470" s="218" t="s">
        <v>699</v>
      </c>
      <c r="E470" s="217" t="s">
        <v>971</v>
      </c>
      <c r="F470" s="217" t="s">
        <v>3052</v>
      </c>
      <c r="G470" s="218" t="s">
        <v>2473</v>
      </c>
      <c r="H470" s="220">
        <v>416</v>
      </c>
      <c r="I470" s="217" t="s">
        <v>702</v>
      </c>
      <c r="J470" s="217">
        <v>1</v>
      </c>
      <c r="K470" s="217"/>
      <c r="L470" s="217">
        <v>1</v>
      </c>
      <c r="M470" s="220">
        <v>2.8</v>
      </c>
      <c r="N470" s="220">
        <v>2.8</v>
      </c>
      <c r="O470" s="217" t="s">
        <v>674</v>
      </c>
      <c r="P470" s="217" t="s">
        <v>11</v>
      </c>
      <c r="Q470" s="217" t="s">
        <v>703</v>
      </c>
      <c r="R470" s="217"/>
      <c r="S470" s="217"/>
      <c r="T470" s="217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17">
        <f ca="1">+L470-T470</f>
        <v>0</v>
      </c>
      <c r="V470" s="217">
        <f ca="1">ROUNDDOWN(T470/J470,0)</f>
        <v>1</v>
      </c>
      <c r="W470" s="217"/>
      <c r="X470" s="217"/>
      <c r="Y470" s="217"/>
      <c r="Z470" s="217"/>
      <c r="AA470" s="217"/>
      <c r="AB470" s="221" t="s">
        <v>602</v>
      </c>
      <c r="AC470" s="220">
        <v>0.122</v>
      </c>
      <c r="AD470" s="217"/>
      <c r="AE470" s="220"/>
      <c r="AF470" s="220"/>
      <c r="AG470" s="249"/>
      <c r="AH470" s="249"/>
      <c r="AI470" s="249"/>
      <c r="AJ470" s="224" t="s">
        <v>677</v>
      </c>
      <c r="AK470" s="228"/>
      <c r="AL470" s="250"/>
      <c r="AM470" s="226"/>
      <c r="AN470" s="228"/>
      <c r="AO470" s="226"/>
      <c r="AP470" s="226"/>
      <c r="AQ470" s="226"/>
      <c r="AR470" s="228"/>
      <c r="AS470" s="226"/>
      <c r="AT470" s="226"/>
      <c r="AU470" s="217">
        <v>0</v>
      </c>
      <c r="AV470" s="217">
        <v>0</v>
      </c>
      <c r="AW470" s="217">
        <v>0</v>
      </c>
      <c r="AX470" s="217">
        <v>0</v>
      </c>
      <c r="AY470" s="217">
        <v>0</v>
      </c>
      <c r="AZ470" s="217">
        <v>0</v>
      </c>
      <c r="BA470" s="217">
        <v>0</v>
      </c>
      <c r="BB470" s="217" t="s">
        <v>692</v>
      </c>
      <c r="BC470" s="217"/>
      <c r="BD470" s="217"/>
      <c r="BE470" s="212" t="s">
        <v>3024</v>
      </c>
      <c r="BF470" s="217">
        <v>1</v>
      </c>
      <c r="BG470" s="230">
        <v>46240</v>
      </c>
      <c r="BH470" s="212">
        <f>+L470-BF470</f>
        <v>0</v>
      </c>
      <c r="BI470" s="212" t="s">
        <v>2474</v>
      </c>
      <c r="BJ470" s="217">
        <v>1</v>
      </c>
      <c r="BK470" s="231">
        <v>46240</v>
      </c>
      <c r="BL470" s="226"/>
      <c r="BM470" s="226"/>
      <c r="BN470" s="227"/>
      <c r="BO470" s="226"/>
      <c r="BP470" s="226"/>
      <c r="BQ470" s="226"/>
      <c r="BR470" s="226"/>
      <c r="BS470" s="226"/>
      <c r="BT470" s="227"/>
      <c r="BU470" s="226"/>
      <c r="BV470" s="226"/>
      <c r="BW470" s="226"/>
      <c r="BX470" s="226"/>
      <c r="BY470" s="226"/>
      <c r="BZ470" s="227"/>
      <c r="CA470" s="226"/>
      <c r="CB470" s="226"/>
      <c r="CC470" s="226"/>
      <c r="CD470" s="226"/>
      <c r="CE470" s="226"/>
      <c r="CF470" s="227"/>
      <c r="CG470" s="226"/>
      <c r="CH470" s="226"/>
      <c r="CI470" s="226"/>
      <c r="CJ470" s="212">
        <f>+L470-BJ470</f>
        <v>0</v>
      </c>
    </row>
    <row r="471" spans="1:88" ht="13.5" customHeight="1">
      <c r="A471" s="214">
        <v>477</v>
      </c>
      <c r="B471" s="214" t="s">
        <v>3857</v>
      </c>
      <c r="C471" s="214" t="s">
        <v>3858</v>
      </c>
      <c r="D471" s="215" t="s">
        <v>3760</v>
      </c>
      <c r="E471" s="214"/>
      <c r="F471" s="214"/>
      <c r="G471" s="215" t="s">
        <v>3859</v>
      </c>
      <c r="H471" s="214"/>
      <c r="I471" s="214"/>
      <c r="J471" s="214"/>
      <c r="K471" s="214">
        <v>8</v>
      </c>
      <c r="L471" s="214"/>
      <c r="M471" s="216">
        <v>6.4</v>
      </c>
      <c r="N471" s="216">
        <v>51</v>
      </c>
      <c r="O471" s="214" t="s">
        <v>674</v>
      </c>
      <c r="P471" s="214"/>
      <c r="Q471" s="214"/>
      <c r="R471" s="214" t="s">
        <v>3951</v>
      </c>
      <c r="S471" s="214"/>
      <c r="T471" s="214"/>
      <c r="U471" s="214"/>
      <c r="V471" s="214"/>
      <c r="W471" s="214">
        <f>_xlfn.MINIFS(V:V,C:C,C471,AE:AE,"",AB:AB,"")</f>
        <v>0</v>
      </c>
      <c r="X471" s="214" t="e">
        <f ca="1">SUMIFS(T:T,C:C,C471,AE:AE,"")/SUMIFS(L:L,C:C,C471,AE:AE,"",AB:AB,"")</f>
        <v>#DIV/0!</v>
      </c>
      <c r="Y471" s="214"/>
      <c r="Z471" s="214"/>
      <c r="AA471" s="214"/>
      <c r="AB471" s="216"/>
      <c r="AC471" s="216">
        <v>2.1789999999999998</v>
      </c>
      <c r="AD471" s="214"/>
      <c r="AE471" s="214" t="s">
        <v>675</v>
      </c>
      <c r="AF471" s="214" t="s">
        <v>676</v>
      </c>
      <c r="AG471" s="214"/>
      <c r="AH471" s="214"/>
      <c r="AI471" s="214"/>
      <c r="AJ471" s="214" t="s">
        <v>677</v>
      </c>
      <c r="AK471" s="214"/>
      <c r="AL471" s="214"/>
      <c r="AM471" s="214"/>
      <c r="AN471" s="214"/>
      <c r="AO471" s="214"/>
      <c r="AP471" s="214"/>
      <c r="AQ471" s="214"/>
      <c r="AR471" s="214"/>
      <c r="AS471" s="214"/>
      <c r="AT471" s="214"/>
      <c r="AU471" s="214"/>
      <c r="AV471" s="214"/>
      <c r="AW471" s="214"/>
      <c r="AX471" s="214"/>
      <c r="AY471" s="214"/>
      <c r="AZ471" s="214"/>
      <c r="BA471" s="214"/>
      <c r="BB471" s="214" t="s">
        <v>692</v>
      </c>
      <c r="BC471" s="214"/>
      <c r="BD471" s="214"/>
      <c r="BE471" s="214"/>
      <c r="BF471" s="214"/>
      <c r="BG471" s="214"/>
      <c r="BH471" s="214"/>
      <c r="BI471" s="214"/>
      <c r="BJ471" s="214"/>
      <c r="BK471" s="214"/>
      <c r="BL471" s="214"/>
      <c r="BM471" s="214"/>
      <c r="BN471" s="214"/>
      <c r="BO471" s="214"/>
      <c r="BP471" s="214"/>
      <c r="BQ471" s="214"/>
      <c r="BR471" s="214"/>
      <c r="BS471" s="214"/>
      <c r="BT471" s="214"/>
      <c r="BU471" s="214"/>
      <c r="BV471" s="214"/>
      <c r="BW471" s="214"/>
      <c r="BX471" s="214"/>
      <c r="BY471" s="214"/>
      <c r="BZ471" s="214"/>
      <c r="CA471" s="214"/>
      <c r="CB471" s="214"/>
      <c r="CC471" s="214"/>
      <c r="CD471" s="214"/>
      <c r="CE471" s="214"/>
      <c r="CF471" s="214"/>
      <c r="CG471" s="214"/>
      <c r="CH471" s="214"/>
      <c r="CI471" s="214"/>
      <c r="CJ471" s="214"/>
    </row>
    <row r="472" spans="1:88" ht="13.5" customHeight="1">
      <c r="A472" s="217">
        <v>478</v>
      </c>
      <c r="B472" s="217" t="s">
        <v>3857</v>
      </c>
      <c r="C472" s="217" t="s">
        <v>3858</v>
      </c>
      <c r="D472" s="218" t="s">
        <v>699</v>
      </c>
      <c r="E472" s="217" t="s">
        <v>3860</v>
      </c>
      <c r="F472" s="217" t="s">
        <v>3054</v>
      </c>
      <c r="G472" s="218" t="s">
        <v>2473</v>
      </c>
      <c r="H472" s="220">
        <v>930</v>
      </c>
      <c r="I472" s="217" t="s">
        <v>702</v>
      </c>
      <c r="J472" s="217">
        <v>1</v>
      </c>
      <c r="K472" s="217"/>
      <c r="L472" s="217">
        <v>8</v>
      </c>
      <c r="M472" s="220">
        <v>6.4</v>
      </c>
      <c r="N472" s="220">
        <v>51</v>
      </c>
      <c r="O472" s="217" t="s">
        <v>674</v>
      </c>
      <c r="P472" s="217" t="s">
        <v>11</v>
      </c>
      <c r="Q472" s="217" t="s">
        <v>703</v>
      </c>
      <c r="R472" s="217"/>
      <c r="S472" s="217"/>
      <c r="T472" s="217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8</v>
      </c>
      <c r="U472" s="217">
        <f ca="1">+L472-T472</f>
        <v>0</v>
      </c>
      <c r="V472" s="217">
        <f ca="1">ROUNDDOWN(T472/J472,0)</f>
        <v>8</v>
      </c>
      <c r="W472" s="217"/>
      <c r="X472" s="217"/>
      <c r="Y472" s="217"/>
      <c r="Z472" s="217"/>
      <c r="AA472" s="217"/>
      <c r="AB472" s="221" t="s">
        <v>602</v>
      </c>
      <c r="AC472" s="220">
        <v>2.1789999999999998</v>
      </c>
      <c r="AD472" s="217"/>
      <c r="AE472" s="220"/>
      <c r="AF472" s="220"/>
      <c r="AG472" s="249"/>
      <c r="AH472" s="249"/>
      <c r="AI472" s="249"/>
      <c r="AJ472" s="224" t="s">
        <v>677</v>
      </c>
      <c r="AK472" s="228"/>
      <c r="AL472" s="250"/>
      <c r="AM472" s="226"/>
      <c r="AN472" s="228"/>
      <c r="AO472" s="226"/>
      <c r="AP472" s="226"/>
      <c r="AQ472" s="226"/>
      <c r="AR472" s="228"/>
      <c r="AS472" s="226"/>
      <c r="AT472" s="226"/>
      <c r="AU472" s="217">
        <v>0</v>
      </c>
      <c r="AV472" s="217">
        <v>0</v>
      </c>
      <c r="AW472" s="217">
        <v>0</v>
      </c>
      <c r="AX472" s="217">
        <v>0</v>
      </c>
      <c r="AY472" s="217">
        <v>0</v>
      </c>
      <c r="AZ472" s="217">
        <v>0</v>
      </c>
      <c r="BA472" s="217">
        <v>0</v>
      </c>
      <c r="BB472" s="217" t="s">
        <v>692</v>
      </c>
      <c r="BC472" s="217"/>
      <c r="BD472" s="217"/>
      <c r="BE472" s="212" t="s">
        <v>3024</v>
      </c>
      <c r="BF472" s="217">
        <v>8</v>
      </c>
      <c r="BG472" s="230">
        <v>46240</v>
      </c>
      <c r="BH472" s="212">
        <f>+L472-BF472</f>
        <v>0</v>
      </c>
      <c r="BI472" s="212" t="s">
        <v>2474</v>
      </c>
      <c r="BJ472" s="217">
        <v>8</v>
      </c>
      <c r="BK472" s="231">
        <v>46240</v>
      </c>
      <c r="BL472" s="226"/>
      <c r="BM472" s="226"/>
      <c r="BN472" s="227"/>
      <c r="BO472" s="226"/>
      <c r="BP472" s="226"/>
      <c r="BQ472" s="226"/>
      <c r="BR472" s="226"/>
      <c r="BS472" s="226"/>
      <c r="BT472" s="227"/>
      <c r="BU472" s="226"/>
      <c r="BV472" s="226"/>
      <c r="BW472" s="226"/>
      <c r="BX472" s="226"/>
      <c r="BY472" s="226"/>
      <c r="BZ472" s="227"/>
      <c r="CA472" s="226"/>
      <c r="CB472" s="226"/>
      <c r="CC472" s="226"/>
      <c r="CD472" s="226"/>
      <c r="CE472" s="226"/>
      <c r="CF472" s="227"/>
      <c r="CG472" s="226"/>
      <c r="CH472" s="226"/>
      <c r="CI472" s="226"/>
      <c r="CJ472" s="212">
        <f>+L472-BJ472</f>
        <v>0</v>
      </c>
    </row>
    <row r="473" spans="1:88" ht="13.5" customHeight="1">
      <c r="A473" s="214">
        <v>479</v>
      </c>
      <c r="B473" s="214" t="s">
        <v>3861</v>
      </c>
      <c r="C473" s="214" t="s">
        <v>3862</v>
      </c>
      <c r="D473" s="215" t="s">
        <v>3760</v>
      </c>
      <c r="E473" s="214"/>
      <c r="F473" s="214"/>
      <c r="G473" s="215" t="s">
        <v>3863</v>
      </c>
      <c r="H473" s="214"/>
      <c r="I473" s="214"/>
      <c r="J473" s="214"/>
      <c r="K473" s="214">
        <v>2</v>
      </c>
      <c r="L473" s="214"/>
      <c r="M473" s="216">
        <v>6.5</v>
      </c>
      <c r="N473" s="216">
        <v>13</v>
      </c>
      <c r="O473" s="214" t="s">
        <v>674</v>
      </c>
      <c r="P473" s="214"/>
      <c r="Q473" s="214"/>
      <c r="R473" s="214" t="s">
        <v>3951</v>
      </c>
      <c r="S473" s="214"/>
      <c r="T473" s="214"/>
      <c r="U473" s="214"/>
      <c r="V473" s="214"/>
      <c r="W473" s="214">
        <f>_xlfn.MINIFS(V:V,C:C,C473,AE:AE,"",AB:AB,"")</f>
        <v>0</v>
      </c>
      <c r="X473" s="214" t="e">
        <f ca="1">SUMIFS(T:T,C:C,C473,AE:AE,"")/SUMIFS(L:L,C:C,C473,AE:AE,"",AB:AB,"")</f>
        <v>#DIV/0!</v>
      </c>
      <c r="Y473" s="214"/>
      <c r="Z473" s="214"/>
      <c r="AA473" s="214"/>
      <c r="AB473" s="216"/>
      <c r="AC473" s="216">
        <v>0.55700000000000005</v>
      </c>
      <c r="AD473" s="214"/>
      <c r="AE473" s="214" t="s">
        <v>675</v>
      </c>
      <c r="AF473" s="214" t="s">
        <v>676</v>
      </c>
      <c r="AG473" s="214"/>
      <c r="AH473" s="214"/>
      <c r="AI473" s="214"/>
      <c r="AJ473" s="214" t="s">
        <v>677</v>
      </c>
      <c r="AK473" s="214"/>
      <c r="AL473" s="214"/>
      <c r="AM473" s="214"/>
      <c r="AN473" s="214"/>
      <c r="AO473" s="214"/>
      <c r="AP473" s="214"/>
      <c r="AQ473" s="214"/>
      <c r="AR473" s="214"/>
      <c r="AS473" s="214"/>
      <c r="AT473" s="214"/>
      <c r="AU473" s="214"/>
      <c r="AV473" s="214"/>
      <c r="AW473" s="214"/>
      <c r="AX473" s="214"/>
      <c r="AY473" s="214"/>
      <c r="AZ473" s="214"/>
      <c r="BA473" s="214"/>
      <c r="BB473" s="214" t="s">
        <v>692</v>
      </c>
      <c r="BC473" s="214"/>
      <c r="BD473" s="214"/>
      <c r="BE473" s="214"/>
      <c r="BF473" s="214"/>
      <c r="BG473" s="214"/>
      <c r="BH473" s="214"/>
      <c r="BI473" s="214"/>
      <c r="BJ473" s="214"/>
      <c r="BK473" s="214"/>
      <c r="BL473" s="214"/>
      <c r="BM473" s="214"/>
      <c r="BN473" s="214"/>
      <c r="BO473" s="214"/>
      <c r="BP473" s="214"/>
      <c r="BQ473" s="214"/>
      <c r="BR473" s="214"/>
      <c r="BS473" s="214"/>
      <c r="BT473" s="214"/>
      <c r="BU473" s="214"/>
      <c r="BV473" s="214"/>
      <c r="BW473" s="214"/>
      <c r="BX473" s="214"/>
      <c r="BY473" s="214"/>
      <c r="BZ473" s="214"/>
      <c r="CA473" s="214"/>
      <c r="CB473" s="214"/>
      <c r="CC473" s="214"/>
      <c r="CD473" s="214"/>
      <c r="CE473" s="214"/>
      <c r="CF473" s="214"/>
      <c r="CG473" s="214"/>
      <c r="CH473" s="214"/>
      <c r="CI473" s="214"/>
      <c r="CJ473" s="214"/>
    </row>
    <row r="474" spans="1:88" ht="13.5" customHeight="1">
      <c r="A474" s="217">
        <v>480</v>
      </c>
      <c r="B474" s="217" t="s">
        <v>3861</v>
      </c>
      <c r="C474" s="217" t="s">
        <v>3862</v>
      </c>
      <c r="D474" s="218" t="s">
        <v>699</v>
      </c>
      <c r="E474" s="217" t="s">
        <v>3864</v>
      </c>
      <c r="F474" s="217" t="s">
        <v>3055</v>
      </c>
      <c r="G474" s="218" t="s">
        <v>2473</v>
      </c>
      <c r="H474" s="220">
        <v>950</v>
      </c>
      <c r="I474" s="217" t="s">
        <v>702</v>
      </c>
      <c r="J474" s="217">
        <v>1</v>
      </c>
      <c r="K474" s="217"/>
      <c r="L474" s="217">
        <v>2</v>
      </c>
      <c r="M474" s="220">
        <v>6.5</v>
      </c>
      <c r="N474" s="220">
        <v>13</v>
      </c>
      <c r="O474" s="217" t="s">
        <v>674</v>
      </c>
      <c r="P474" s="217" t="s">
        <v>11</v>
      </c>
      <c r="Q474" s="217" t="s">
        <v>703</v>
      </c>
      <c r="R474" s="217"/>
      <c r="S474" s="217"/>
      <c r="T474" s="217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2</v>
      </c>
      <c r="U474" s="217">
        <f ca="1">+L474-T474</f>
        <v>0</v>
      </c>
      <c r="V474" s="217">
        <f ca="1">ROUNDDOWN(T474/J474,0)</f>
        <v>2</v>
      </c>
      <c r="W474" s="217"/>
      <c r="X474" s="217"/>
      <c r="Y474" s="217"/>
      <c r="Z474" s="217"/>
      <c r="AA474" s="217"/>
      <c r="AB474" s="221" t="s">
        <v>602</v>
      </c>
      <c r="AC474" s="220">
        <v>0.55700000000000005</v>
      </c>
      <c r="AD474" s="217"/>
      <c r="AE474" s="220"/>
      <c r="AF474" s="220"/>
      <c r="AG474" s="249"/>
      <c r="AH474" s="249"/>
      <c r="AI474" s="249"/>
      <c r="AJ474" s="224" t="s">
        <v>677</v>
      </c>
      <c r="AK474" s="228"/>
      <c r="AL474" s="250"/>
      <c r="AM474" s="226"/>
      <c r="AN474" s="228"/>
      <c r="AO474" s="226"/>
      <c r="AP474" s="226"/>
      <c r="AQ474" s="226"/>
      <c r="AR474" s="228"/>
      <c r="AS474" s="226"/>
      <c r="AT474" s="226"/>
      <c r="AU474" s="217">
        <v>0</v>
      </c>
      <c r="AV474" s="217">
        <v>0</v>
      </c>
      <c r="AW474" s="217">
        <v>0</v>
      </c>
      <c r="AX474" s="217">
        <v>0</v>
      </c>
      <c r="AY474" s="217">
        <v>0</v>
      </c>
      <c r="AZ474" s="217">
        <v>0</v>
      </c>
      <c r="BA474" s="217">
        <v>0</v>
      </c>
      <c r="BB474" s="217" t="s">
        <v>692</v>
      </c>
      <c r="BC474" s="217"/>
      <c r="BD474" s="217"/>
      <c r="BE474" s="212" t="s">
        <v>3024</v>
      </c>
      <c r="BF474" s="217">
        <v>2</v>
      </c>
      <c r="BG474" s="230">
        <v>46240</v>
      </c>
      <c r="BH474" s="212">
        <f>+L474-BF474</f>
        <v>0</v>
      </c>
      <c r="BI474" s="212" t="s">
        <v>2474</v>
      </c>
      <c r="BJ474" s="217">
        <v>2</v>
      </c>
      <c r="BK474" s="231">
        <v>46240</v>
      </c>
      <c r="BL474" s="226"/>
      <c r="BM474" s="226"/>
      <c r="BN474" s="227"/>
      <c r="BO474" s="226"/>
      <c r="BP474" s="226"/>
      <c r="BQ474" s="226"/>
      <c r="BR474" s="226"/>
      <c r="BS474" s="226"/>
      <c r="BT474" s="227"/>
      <c r="BU474" s="226"/>
      <c r="BV474" s="226"/>
      <c r="BW474" s="226"/>
      <c r="BX474" s="226"/>
      <c r="BY474" s="226"/>
      <c r="BZ474" s="227"/>
      <c r="CA474" s="226"/>
      <c r="CB474" s="226"/>
      <c r="CC474" s="226"/>
      <c r="CD474" s="226"/>
      <c r="CE474" s="226"/>
      <c r="CF474" s="227"/>
      <c r="CG474" s="226"/>
      <c r="CH474" s="226"/>
      <c r="CI474" s="226"/>
      <c r="CJ474" s="212">
        <f>+L474-BJ474</f>
        <v>0</v>
      </c>
    </row>
    <row r="475" spans="1:88" ht="13.5" customHeight="1">
      <c r="A475" s="214">
        <v>481</v>
      </c>
      <c r="B475" s="214" t="s">
        <v>3865</v>
      </c>
      <c r="C475" s="214" t="s">
        <v>3866</v>
      </c>
      <c r="D475" s="215" t="s">
        <v>3760</v>
      </c>
      <c r="E475" s="214"/>
      <c r="F475" s="214"/>
      <c r="G475" s="215" t="s">
        <v>3867</v>
      </c>
      <c r="H475" s="214"/>
      <c r="I475" s="214"/>
      <c r="J475" s="214"/>
      <c r="K475" s="214">
        <v>5</v>
      </c>
      <c r="L475" s="214"/>
      <c r="M475" s="216">
        <v>6.2</v>
      </c>
      <c r="N475" s="216">
        <v>31.2</v>
      </c>
      <c r="O475" s="214" t="s">
        <v>674</v>
      </c>
      <c r="P475" s="214"/>
      <c r="Q475" s="214"/>
      <c r="R475" s="214" t="s">
        <v>3951</v>
      </c>
      <c r="S475" s="214"/>
      <c r="T475" s="214"/>
      <c r="U475" s="214"/>
      <c r="V475" s="214"/>
      <c r="W475" s="214">
        <f>_xlfn.MINIFS(V:V,C:C,C475,AE:AE,"",AB:AB,"")</f>
        <v>0</v>
      </c>
      <c r="X475" s="214" t="e">
        <f ca="1">SUMIFS(T:T,C:C,C475,AE:AE,"")/SUMIFS(L:L,C:C,C475,AE:AE,"",AB:AB,"")</f>
        <v>#DIV/0!</v>
      </c>
      <c r="Y475" s="214"/>
      <c r="Z475" s="214"/>
      <c r="AA475" s="214"/>
      <c r="AB475" s="216"/>
      <c r="AC475" s="216">
        <v>1.333</v>
      </c>
      <c r="AD475" s="214"/>
      <c r="AE475" s="214" t="s">
        <v>675</v>
      </c>
      <c r="AF475" s="214" t="s">
        <v>676</v>
      </c>
      <c r="AG475" s="214"/>
      <c r="AH475" s="214"/>
      <c r="AI475" s="214"/>
      <c r="AJ475" s="214" t="s">
        <v>677</v>
      </c>
      <c r="AK475" s="214"/>
      <c r="AL475" s="214"/>
      <c r="AM475" s="214"/>
      <c r="AN475" s="214"/>
      <c r="AO475" s="214"/>
      <c r="AP475" s="214"/>
      <c r="AQ475" s="214"/>
      <c r="AR475" s="214"/>
      <c r="AS475" s="214"/>
      <c r="AT475" s="214"/>
      <c r="AU475" s="214"/>
      <c r="AV475" s="214"/>
      <c r="AW475" s="214"/>
      <c r="AX475" s="214"/>
      <c r="AY475" s="214"/>
      <c r="AZ475" s="214"/>
      <c r="BA475" s="214"/>
      <c r="BB475" s="214" t="s">
        <v>692</v>
      </c>
      <c r="BC475" s="214"/>
      <c r="BD475" s="214"/>
      <c r="BE475" s="214"/>
      <c r="BF475" s="214"/>
      <c r="BG475" s="214"/>
      <c r="BH475" s="214"/>
      <c r="BI475" s="214"/>
      <c r="BJ475" s="214"/>
      <c r="BK475" s="214"/>
      <c r="BL475" s="214"/>
      <c r="BM475" s="214"/>
      <c r="BN475" s="214"/>
      <c r="BO475" s="214"/>
      <c r="BP475" s="214"/>
      <c r="BQ475" s="214"/>
      <c r="BR475" s="214"/>
      <c r="BS475" s="214"/>
      <c r="BT475" s="214"/>
      <c r="BU475" s="214"/>
      <c r="BV475" s="214"/>
      <c r="BW475" s="214"/>
      <c r="BX475" s="214"/>
      <c r="BY475" s="214"/>
      <c r="BZ475" s="214"/>
      <c r="CA475" s="214"/>
      <c r="CB475" s="214"/>
      <c r="CC475" s="214"/>
      <c r="CD475" s="214"/>
      <c r="CE475" s="214"/>
      <c r="CF475" s="214"/>
      <c r="CG475" s="214"/>
      <c r="CH475" s="214"/>
      <c r="CI475" s="214"/>
      <c r="CJ475" s="214"/>
    </row>
    <row r="476" spans="1:88" ht="13.5" customHeight="1">
      <c r="A476" s="217">
        <v>482</v>
      </c>
      <c r="B476" s="217" t="s">
        <v>3865</v>
      </c>
      <c r="C476" s="217" t="s">
        <v>3866</v>
      </c>
      <c r="D476" s="218" t="s">
        <v>699</v>
      </c>
      <c r="E476" s="217" t="s">
        <v>3868</v>
      </c>
      <c r="F476" s="217" t="s">
        <v>3056</v>
      </c>
      <c r="G476" s="218" t="s">
        <v>2473</v>
      </c>
      <c r="H476" s="220">
        <v>910</v>
      </c>
      <c r="I476" s="217" t="s">
        <v>702</v>
      </c>
      <c r="J476" s="217">
        <v>1</v>
      </c>
      <c r="K476" s="217"/>
      <c r="L476" s="217">
        <v>5</v>
      </c>
      <c r="M476" s="220">
        <v>6.2</v>
      </c>
      <c r="N476" s="220">
        <v>31.2</v>
      </c>
      <c r="O476" s="217" t="s">
        <v>674</v>
      </c>
      <c r="P476" s="217" t="s">
        <v>11</v>
      </c>
      <c r="Q476" s="217" t="s">
        <v>703</v>
      </c>
      <c r="R476" s="217"/>
      <c r="S476" s="217"/>
      <c r="T476" s="217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5</v>
      </c>
      <c r="U476" s="217">
        <f ca="1">+L476-T476</f>
        <v>0</v>
      </c>
      <c r="V476" s="217">
        <f ca="1">ROUNDDOWN(T476/J476,0)</f>
        <v>5</v>
      </c>
      <c r="W476" s="217"/>
      <c r="X476" s="217"/>
      <c r="Y476" s="217"/>
      <c r="Z476" s="217"/>
      <c r="AA476" s="217"/>
      <c r="AB476" s="221" t="s">
        <v>602</v>
      </c>
      <c r="AC476" s="220">
        <v>1.333</v>
      </c>
      <c r="AD476" s="217"/>
      <c r="AE476" s="220"/>
      <c r="AF476" s="220"/>
      <c r="AG476" s="249"/>
      <c r="AH476" s="249"/>
      <c r="AI476" s="249"/>
      <c r="AJ476" s="224" t="s">
        <v>677</v>
      </c>
      <c r="AK476" s="228"/>
      <c r="AL476" s="250"/>
      <c r="AM476" s="226"/>
      <c r="AN476" s="228"/>
      <c r="AO476" s="226"/>
      <c r="AP476" s="226"/>
      <c r="AQ476" s="226"/>
      <c r="AR476" s="228"/>
      <c r="AS476" s="226"/>
      <c r="AT476" s="226"/>
      <c r="AU476" s="217">
        <v>0</v>
      </c>
      <c r="AV476" s="217">
        <v>0</v>
      </c>
      <c r="AW476" s="217">
        <v>0</v>
      </c>
      <c r="AX476" s="217">
        <v>0</v>
      </c>
      <c r="AY476" s="217">
        <v>0</v>
      </c>
      <c r="AZ476" s="217">
        <v>0</v>
      </c>
      <c r="BA476" s="217">
        <v>0</v>
      </c>
      <c r="BB476" s="217" t="s">
        <v>692</v>
      </c>
      <c r="BC476" s="217"/>
      <c r="BD476" s="217"/>
      <c r="BE476" s="212" t="s">
        <v>3024</v>
      </c>
      <c r="BF476" s="217">
        <v>5</v>
      </c>
      <c r="BG476" s="230">
        <v>46240</v>
      </c>
      <c r="BH476" s="212">
        <f>+L476-BF476</f>
        <v>0</v>
      </c>
      <c r="BI476" s="212" t="s">
        <v>2474</v>
      </c>
      <c r="BJ476" s="217">
        <v>5</v>
      </c>
      <c r="BK476" s="231">
        <v>46240</v>
      </c>
      <c r="BL476" s="226"/>
      <c r="BM476" s="226"/>
      <c r="BN476" s="227"/>
      <c r="BO476" s="226"/>
      <c r="BP476" s="226"/>
      <c r="BQ476" s="226"/>
      <c r="BR476" s="226"/>
      <c r="BS476" s="226"/>
      <c r="BT476" s="227"/>
      <c r="BU476" s="226"/>
      <c r="BV476" s="226"/>
      <c r="BW476" s="226"/>
      <c r="BX476" s="226"/>
      <c r="BY476" s="226"/>
      <c r="BZ476" s="227"/>
      <c r="CA476" s="226"/>
      <c r="CB476" s="226"/>
      <c r="CC476" s="226"/>
      <c r="CD476" s="226"/>
      <c r="CE476" s="226"/>
      <c r="CF476" s="227"/>
      <c r="CG476" s="226"/>
      <c r="CH476" s="226"/>
      <c r="CI476" s="226"/>
      <c r="CJ476" s="212">
        <f>+L476-BJ476</f>
        <v>0</v>
      </c>
    </row>
    <row r="477" spans="1:88" ht="13.5" customHeight="1">
      <c r="A477" s="214">
        <v>483</v>
      </c>
      <c r="B477" s="214" t="s">
        <v>3869</v>
      </c>
      <c r="C477" s="214" t="s">
        <v>3870</v>
      </c>
      <c r="D477" s="215" t="s">
        <v>3760</v>
      </c>
      <c r="E477" s="214"/>
      <c r="F477" s="214"/>
      <c r="G477" s="215" t="s">
        <v>3871</v>
      </c>
      <c r="H477" s="214"/>
      <c r="I477" s="214"/>
      <c r="J477" s="214"/>
      <c r="K477" s="214">
        <v>1</v>
      </c>
      <c r="L477" s="214"/>
      <c r="M477" s="216">
        <v>14.2</v>
      </c>
      <c r="N477" s="216">
        <v>14.2</v>
      </c>
      <c r="O477" s="214" t="s">
        <v>674</v>
      </c>
      <c r="P477" s="214"/>
      <c r="Q477" s="214"/>
      <c r="R477" s="214" t="s">
        <v>3951</v>
      </c>
      <c r="S477" s="214"/>
      <c r="T477" s="214"/>
      <c r="U477" s="214"/>
      <c r="V477" s="214"/>
      <c r="W477" s="214">
        <f>_xlfn.MINIFS(V:V,C:C,C477,AE:AE,"",AB:AB,"")</f>
        <v>0</v>
      </c>
      <c r="X477" s="214" t="e">
        <f ca="1">SUMIFS(T:T,C:C,C477,AE:AE,"")/SUMIFS(L:L,C:C,C477,AE:AE,"",AB:AB,"")</f>
        <v>#DIV/0!</v>
      </c>
      <c r="Y477" s="214"/>
      <c r="Z477" s="214"/>
      <c r="AA477" s="214"/>
      <c r="AB477" s="216"/>
      <c r="AC477" s="216">
        <v>0.60499999999999998</v>
      </c>
      <c r="AD477" s="214"/>
      <c r="AE477" s="214" t="s">
        <v>675</v>
      </c>
      <c r="AF477" s="214" t="s">
        <v>676</v>
      </c>
      <c r="AG477" s="214"/>
      <c r="AH477" s="214"/>
      <c r="AI477" s="214"/>
      <c r="AJ477" s="214" t="s">
        <v>677</v>
      </c>
      <c r="AK477" s="214"/>
      <c r="AL477" s="214"/>
      <c r="AM477" s="214"/>
      <c r="AN477" s="214"/>
      <c r="AO477" s="214"/>
      <c r="AP477" s="214"/>
      <c r="AQ477" s="214"/>
      <c r="AR477" s="214"/>
      <c r="AS477" s="214"/>
      <c r="AT477" s="214"/>
      <c r="AU477" s="214"/>
      <c r="AV477" s="214"/>
      <c r="AW477" s="214"/>
      <c r="AX477" s="214"/>
      <c r="AY477" s="214"/>
      <c r="AZ477" s="214"/>
      <c r="BA477" s="214"/>
      <c r="BB477" s="214" t="s">
        <v>692</v>
      </c>
      <c r="BC477" s="214"/>
      <c r="BD477" s="214"/>
      <c r="BE477" s="214"/>
      <c r="BF477" s="214"/>
      <c r="BG477" s="214"/>
      <c r="BH477" s="214"/>
      <c r="BI477" s="214"/>
      <c r="BJ477" s="214"/>
      <c r="BK477" s="214"/>
      <c r="BL477" s="214"/>
      <c r="BM477" s="214"/>
      <c r="BN477" s="214"/>
      <c r="BO477" s="214"/>
      <c r="BP477" s="214"/>
      <c r="BQ477" s="214"/>
      <c r="BR477" s="214"/>
      <c r="BS477" s="214"/>
      <c r="BT477" s="214"/>
      <c r="BU477" s="214"/>
      <c r="BV477" s="214"/>
      <c r="BW477" s="214"/>
      <c r="BX477" s="214"/>
      <c r="BY477" s="214"/>
      <c r="BZ477" s="214"/>
      <c r="CA477" s="214"/>
      <c r="CB477" s="214"/>
      <c r="CC477" s="214"/>
      <c r="CD477" s="214"/>
      <c r="CE477" s="214"/>
      <c r="CF477" s="214"/>
      <c r="CG477" s="214"/>
      <c r="CH477" s="214"/>
      <c r="CI477" s="214"/>
      <c r="CJ477" s="214"/>
    </row>
    <row r="478" spans="1:88" ht="13.5" customHeight="1">
      <c r="A478" s="217">
        <v>484</v>
      </c>
      <c r="B478" s="217" t="s">
        <v>3869</v>
      </c>
      <c r="C478" s="217" t="s">
        <v>3870</v>
      </c>
      <c r="D478" s="218" t="s">
        <v>699</v>
      </c>
      <c r="E478" s="217" t="s">
        <v>3872</v>
      </c>
      <c r="F478" s="217" t="s">
        <v>3057</v>
      </c>
      <c r="G478" s="218" t="s">
        <v>2473</v>
      </c>
      <c r="H478" s="220">
        <v>2067</v>
      </c>
      <c r="I478" s="217" t="s">
        <v>702</v>
      </c>
      <c r="J478" s="217">
        <v>1</v>
      </c>
      <c r="K478" s="217"/>
      <c r="L478" s="217">
        <v>1</v>
      </c>
      <c r="M478" s="220">
        <v>14.2</v>
      </c>
      <c r="N478" s="220">
        <v>14.2</v>
      </c>
      <c r="O478" s="217" t="s">
        <v>674</v>
      </c>
      <c r="P478" s="217" t="s">
        <v>11</v>
      </c>
      <c r="Q478" s="217" t="s">
        <v>703</v>
      </c>
      <c r="R478" s="217"/>
      <c r="S478" s="217"/>
      <c r="T478" s="217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17">
        <f ca="1">+L478-T478</f>
        <v>0</v>
      </c>
      <c r="V478" s="217">
        <f ca="1">ROUNDDOWN(T478/J478,0)</f>
        <v>1</v>
      </c>
      <c r="W478" s="217"/>
      <c r="X478" s="217"/>
      <c r="Y478" s="217"/>
      <c r="Z478" s="217"/>
      <c r="AA478" s="217"/>
      <c r="AB478" s="221" t="s">
        <v>602</v>
      </c>
      <c r="AC478" s="220">
        <v>0.60499999999999998</v>
      </c>
      <c r="AD478" s="217"/>
      <c r="AE478" s="220"/>
      <c r="AF478" s="220"/>
      <c r="AG478" s="249"/>
      <c r="AH478" s="249"/>
      <c r="AI478" s="249"/>
      <c r="AJ478" s="224" t="s">
        <v>677</v>
      </c>
      <c r="AK478" s="228"/>
      <c r="AL478" s="250"/>
      <c r="AM478" s="226"/>
      <c r="AN478" s="228"/>
      <c r="AO478" s="226"/>
      <c r="AP478" s="226"/>
      <c r="AQ478" s="226"/>
      <c r="AR478" s="228"/>
      <c r="AS478" s="226"/>
      <c r="AT478" s="226"/>
      <c r="AU478" s="217">
        <v>0</v>
      </c>
      <c r="AV478" s="217">
        <v>0</v>
      </c>
      <c r="AW478" s="217">
        <v>0</v>
      </c>
      <c r="AX478" s="217">
        <v>0</v>
      </c>
      <c r="AY478" s="217">
        <v>0</v>
      </c>
      <c r="AZ478" s="217">
        <v>0</v>
      </c>
      <c r="BA478" s="217">
        <v>0</v>
      </c>
      <c r="BB478" s="217" t="s">
        <v>692</v>
      </c>
      <c r="BC478" s="217"/>
      <c r="BD478" s="217"/>
      <c r="BE478" s="212" t="s">
        <v>3024</v>
      </c>
      <c r="BF478" s="217">
        <v>1</v>
      </c>
      <c r="BG478" s="230">
        <v>46240</v>
      </c>
      <c r="BH478" s="212">
        <f>+L478-BF478</f>
        <v>0</v>
      </c>
      <c r="BI478" s="212" t="s">
        <v>2474</v>
      </c>
      <c r="BJ478" s="217">
        <v>1</v>
      </c>
      <c r="BK478" s="231">
        <v>46240</v>
      </c>
      <c r="BL478" s="226"/>
      <c r="BM478" s="226"/>
      <c r="BN478" s="227"/>
      <c r="BO478" s="226"/>
      <c r="BP478" s="226"/>
      <c r="BQ478" s="226"/>
      <c r="BR478" s="226"/>
      <c r="BS478" s="226"/>
      <c r="BT478" s="227"/>
      <c r="BU478" s="226"/>
      <c r="BV478" s="226"/>
      <c r="BW478" s="226"/>
      <c r="BX478" s="226"/>
      <c r="BY478" s="226"/>
      <c r="BZ478" s="227"/>
      <c r="CA478" s="226"/>
      <c r="CB478" s="226"/>
      <c r="CC478" s="226"/>
      <c r="CD478" s="226"/>
      <c r="CE478" s="226"/>
      <c r="CF478" s="227"/>
      <c r="CG478" s="226"/>
      <c r="CH478" s="226"/>
      <c r="CI478" s="226"/>
      <c r="CJ478" s="212">
        <f>+L478-BJ478</f>
        <v>0</v>
      </c>
    </row>
    <row r="479" spans="1:88" ht="13.5" customHeight="1">
      <c r="A479" s="214">
        <v>485</v>
      </c>
      <c r="B479" s="214" t="s">
        <v>3873</v>
      </c>
      <c r="C479" s="214" t="s">
        <v>3874</v>
      </c>
      <c r="D479" s="215" t="s">
        <v>3760</v>
      </c>
      <c r="E479" s="214"/>
      <c r="F479" s="214"/>
      <c r="G479" s="215" t="s">
        <v>3875</v>
      </c>
      <c r="H479" s="214"/>
      <c r="I479" s="214"/>
      <c r="J479" s="214"/>
      <c r="K479" s="214">
        <v>3</v>
      </c>
      <c r="L479" s="214"/>
      <c r="M479" s="216">
        <v>7.2</v>
      </c>
      <c r="N479" s="216">
        <v>21.5</v>
      </c>
      <c r="O479" s="214" t="s">
        <v>674</v>
      </c>
      <c r="P479" s="214"/>
      <c r="Q479" s="214"/>
      <c r="R479" s="214" t="s">
        <v>3951</v>
      </c>
      <c r="S479" s="214"/>
      <c r="T479" s="214"/>
      <c r="U479" s="214"/>
      <c r="V479" s="214"/>
      <c r="W479" s="214">
        <f>_xlfn.MINIFS(V:V,C:C,C479,AE:AE,"",AB:AB,"")</f>
        <v>0</v>
      </c>
      <c r="X479" s="214" t="e">
        <f ca="1">SUMIFS(T:T,C:C,C479,AE:AE,"")/SUMIFS(L:L,C:C,C479,AE:AE,"",AB:AB,"")</f>
        <v>#DIV/0!</v>
      </c>
      <c r="Y479" s="214"/>
      <c r="Z479" s="214"/>
      <c r="AA479" s="214"/>
      <c r="AB479" s="216"/>
      <c r="AC479" s="216">
        <v>0.92</v>
      </c>
      <c r="AD479" s="214"/>
      <c r="AE479" s="214" t="s">
        <v>675</v>
      </c>
      <c r="AF479" s="214" t="s">
        <v>676</v>
      </c>
      <c r="AG479" s="214"/>
      <c r="AH479" s="214"/>
      <c r="AI479" s="214"/>
      <c r="AJ479" s="214" t="s">
        <v>677</v>
      </c>
      <c r="AK479" s="214"/>
      <c r="AL479" s="214"/>
      <c r="AM479" s="214"/>
      <c r="AN479" s="214"/>
      <c r="AO479" s="214"/>
      <c r="AP479" s="214"/>
      <c r="AQ479" s="214"/>
      <c r="AR479" s="214"/>
      <c r="AS479" s="214"/>
      <c r="AT479" s="214"/>
      <c r="AU479" s="214"/>
      <c r="AV479" s="214"/>
      <c r="AW479" s="214"/>
      <c r="AX479" s="214"/>
      <c r="AY479" s="214"/>
      <c r="AZ479" s="214"/>
      <c r="BA479" s="214"/>
      <c r="BB479" s="214" t="s">
        <v>692</v>
      </c>
      <c r="BC479" s="214"/>
      <c r="BD479" s="214"/>
      <c r="BE479" s="214"/>
      <c r="BF479" s="214"/>
      <c r="BG479" s="214"/>
      <c r="BH479" s="214"/>
      <c r="BI479" s="214"/>
      <c r="BJ479" s="214"/>
      <c r="BK479" s="214"/>
      <c r="BL479" s="214"/>
      <c r="BM479" s="214"/>
      <c r="BN479" s="214"/>
      <c r="BO479" s="214"/>
      <c r="BP479" s="214"/>
      <c r="BQ479" s="214"/>
      <c r="BR479" s="214"/>
      <c r="BS479" s="214"/>
      <c r="BT479" s="214"/>
      <c r="BU479" s="214"/>
      <c r="BV479" s="214"/>
      <c r="BW479" s="214"/>
      <c r="BX479" s="214"/>
      <c r="BY479" s="214"/>
      <c r="BZ479" s="214"/>
      <c r="CA479" s="214"/>
      <c r="CB479" s="214"/>
      <c r="CC479" s="214"/>
      <c r="CD479" s="214"/>
      <c r="CE479" s="214"/>
      <c r="CF479" s="214"/>
      <c r="CG479" s="214"/>
      <c r="CH479" s="214"/>
      <c r="CI479" s="214"/>
      <c r="CJ479" s="214"/>
    </row>
    <row r="480" spans="1:88" ht="13.5" customHeight="1">
      <c r="A480" s="217">
        <v>486</v>
      </c>
      <c r="B480" s="217" t="s">
        <v>3873</v>
      </c>
      <c r="C480" s="217" t="s">
        <v>3874</v>
      </c>
      <c r="D480" s="218" t="s">
        <v>699</v>
      </c>
      <c r="E480" s="217" t="s">
        <v>3876</v>
      </c>
      <c r="F480" s="217" t="s">
        <v>3058</v>
      </c>
      <c r="G480" s="218" t="s">
        <v>2473</v>
      </c>
      <c r="H480" s="220">
        <v>1047</v>
      </c>
      <c r="I480" s="217" t="s">
        <v>702</v>
      </c>
      <c r="J480" s="217">
        <v>1</v>
      </c>
      <c r="K480" s="217"/>
      <c r="L480" s="217">
        <v>3</v>
      </c>
      <c r="M480" s="220">
        <v>7.2</v>
      </c>
      <c r="N480" s="220">
        <v>21.5</v>
      </c>
      <c r="O480" s="217" t="s">
        <v>674</v>
      </c>
      <c r="P480" s="217" t="s">
        <v>11</v>
      </c>
      <c r="Q480" s="217" t="s">
        <v>703</v>
      </c>
      <c r="R480" s="217"/>
      <c r="S480" s="217"/>
      <c r="T480" s="217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3</v>
      </c>
      <c r="U480" s="217">
        <f ca="1">+L480-T480</f>
        <v>0</v>
      </c>
      <c r="V480" s="217">
        <f ca="1">ROUNDDOWN(T480/J480,0)</f>
        <v>3</v>
      </c>
      <c r="W480" s="217"/>
      <c r="X480" s="217"/>
      <c r="Y480" s="217"/>
      <c r="Z480" s="217"/>
      <c r="AA480" s="217"/>
      <c r="AB480" s="221" t="s">
        <v>602</v>
      </c>
      <c r="AC480" s="220">
        <v>0.92</v>
      </c>
      <c r="AD480" s="217"/>
      <c r="AE480" s="220"/>
      <c r="AF480" s="220"/>
      <c r="AG480" s="249"/>
      <c r="AH480" s="249"/>
      <c r="AI480" s="249"/>
      <c r="AJ480" s="224" t="s">
        <v>677</v>
      </c>
      <c r="AK480" s="228"/>
      <c r="AL480" s="250"/>
      <c r="AM480" s="226"/>
      <c r="AN480" s="228"/>
      <c r="AO480" s="226"/>
      <c r="AP480" s="226"/>
      <c r="AQ480" s="226"/>
      <c r="AR480" s="228"/>
      <c r="AS480" s="226"/>
      <c r="AT480" s="226"/>
      <c r="AU480" s="217">
        <v>0</v>
      </c>
      <c r="AV480" s="217">
        <v>0</v>
      </c>
      <c r="AW480" s="217">
        <v>0</v>
      </c>
      <c r="AX480" s="217">
        <v>0</v>
      </c>
      <c r="AY480" s="217">
        <v>0</v>
      </c>
      <c r="AZ480" s="217">
        <v>0</v>
      </c>
      <c r="BA480" s="217">
        <v>0</v>
      </c>
      <c r="BB480" s="217" t="s">
        <v>692</v>
      </c>
      <c r="BC480" s="217"/>
      <c r="BD480" s="217"/>
      <c r="BE480" s="212" t="s">
        <v>3024</v>
      </c>
      <c r="BF480" s="217">
        <v>3</v>
      </c>
      <c r="BG480" s="230">
        <v>46240</v>
      </c>
      <c r="BH480" s="212">
        <f>+L480-BF480</f>
        <v>0</v>
      </c>
      <c r="BI480" s="212" t="s">
        <v>2474</v>
      </c>
      <c r="BJ480" s="217">
        <v>3</v>
      </c>
      <c r="BK480" s="231">
        <v>46240</v>
      </c>
      <c r="BL480" s="226"/>
      <c r="BM480" s="226"/>
      <c r="BN480" s="227"/>
      <c r="BO480" s="226"/>
      <c r="BP480" s="226"/>
      <c r="BQ480" s="226"/>
      <c r="BR480" s="226"/>
      <c r="BS480" s="226"/>
      <c r="BT480" s="227"/>
      <c r="BU480" s="226"/>
      <c r="BV480" s="226"/>
      <c r="BW480" s="226"/>
      <c r="BX480" s="226"/>
      <c r="BY480" s="226"/>
      <c r="BZ480" s="227"/>
      <c r="CA480" s="226"/>
      <c r="CB480" s="226"/>
      <c r="CC480" s="226"/>
      <c r="CD480" s="226"/>
      <c r="CE480" s="226"/>
      <c r="CF480" s="227"/>
      <c r="CG480" s="226"/>
      <c r="CH480" s="226"/>
      <c r="CI480" s="226"/>
      <c r="CJ480" s="212">
        <f>+L480-BJ480</f>
        <v>0</v>
      </c>
    </row>
    <row r="481" spans="1:88" ht="13.5" customHeight="1">
      <c r="A481" s="214">
        <v>487</v>
      </c>
      <c r="B481" s="214" t="s">
        <v>3877</v>
      </c>
      <c r="C481" s="214" t="s">
        <v>3878</v>
      </c>
      <c r="D481" s="215" t="s">
        <v>3760</v>
      </c>
      <c r="E481" s="214"/>
      <c r="F481" s="214"/>
      <c r="G481" s="215" t="s">
        <v>3879</v>
      </c>
      <c r="H481" s="214"/>
      <c r="I481" s="214"/>
      <c r="J481" s="214"/>
      <c r="K481" s="214">
        <v>2</v>
      </c>
      <c r="L481" s="214"/>
      <c r="M481" s="216">
        <v>19</v>
      </c>
      <c r="N481" s="216">
        <v>38.1</v>
      </c>
      <c r="O481" s="214" t="s">
        <v>674</v>
      </c>
      <c r="P481" s="214"/>
      <c r="Q481" s="214"/>
      <c r="R481" s="214" t="s">
        <v>3951</v>
      </c>
      <c r="S481" s="214"/>
      <c r="T481" s="214"/>
      <c r="U481" s="214"/>
      <c r="V481" s="214"/>
      <c r="W481" s="214">
        <f>_xlfn.MINIFS(V:V,C:C,C481,AE:AE,"",AB:AB,"")</f>
        <v>0</v>
      </c>
      <c r="X481" s="214" t="e">
        <f ca="1">SUMIFS(T:T,C:C,C481,AE:AE,"")/SUMIFS(L:L,C:C,C481,AE:AE,"",AB:AB,"")</f>
        <v>#DIV/0!</v>
      </c>
      <c r="Y481" s="214"/>
      <c r="Z481" s="214"/>
      <c r="AA481" s="214"/>
      <c r="AB481" s="216"/>
      <c r="AC481" s="216">
        <v>1.627</v>
      </c>
      <c r="AD481" s="214"/>
      <c r="AE481" s="214" t="s">
        <v>675</v>
      </c>
      <c r="AF481" s="214" t="s">
        <v>676</v>
      </c>
      <c r="AG481" s="214"/>
      <c r="AH481" s="214"/>
      <c r="AI481" s="214"/>
      <c r="AJ481" s="214" t="s">
        <v>677</v>
      </c>
      <c r="AK481" s="214"/>
      <c r="AL481" s="214"/>
      <c r="AM481" s="214"/>
      <c r="AN481" s="214"/>
      <c r="AO481" s="214"/>
      <c r="AP481" s="214"/>
      <c r="AQ481" s="214"/>
      <c r="AR481" s="214"/>
      <c r="AS481" s="214"/>
      <c r="AT481" s="214"/>
      <c r="AU481" s="214"/>
      <c r="AV481" s="214"/>
      <c r="AW481" s="214"/>
      <c r="AX481" s="214"/>
      <c r="AY481" s="214"/>
      <c r="AZ481" s="214"/>
      <c r="BA481" s="214"/>
      <c r="BB481" s="214" t="s">
        <v>692</v>
      </c>
      <c r="BC481" s="214"/>
      <c r="BD481" s="214"/>
      <c r="BE481" s="214"/>
      <c r="BF481" s="214"/>
      <c r="BG481" s="214"/>
      <c r="BH481" s="214"/>
      <c r="BI481" s="214"/>
      <c r="BJ481" s="214"/>
      <c r="BK481" s="214"/>
      <c r="BL481" s="214"/>
      <c r="BM481" s="214"/>
      <c r="BN481" s="214"/>
      <c r="BO481" s="214"/>
      <c r="BP481" s="214"/>
      <c r="BQ481" s="214"/>
      <c r="BR481" s="214"/>
      <c r="BS481" s="214"/>
      <c r="BT481" s="214"/>
      <c r="BU481" s="214"/>
      <c r="BV481" s="214"/>
      <c r="BW481" s="214"/>
      <c r="BX481" s="214"/>
      <c r="BY481" s="214"/>
      <c r="BZ481" s="214"/>
      <c r="CA481" s="214"/>
      <c r="CB481" s="214"/>
      <c r="CC481" s="214"/>
      <c r="CD481" s="214"/>
      <c r="CE481" s="214"/>
      <c r="CF481" s="214"/>
      <c r="CG481" s="214"/>
      <c r="CH481" s="214"/>
      <c r="CI481" s="214"/>
      <c r="CJ481" s="214"/>
    </row>
    <row r="482" spans="1:88" ht="13.5" customHeight="1">
      <c r="A482" s="217">
        <v>488</v>
      </c>
      <c r="B482" s="217" t="s">
        <v>3877</v>
      </c>
      <c r="C482" s="217" t="s">
        <v>3878</v>
      </c>
      <c r="D482" s="218" t="s">
        <v>699</v>
      </c>
      <c r="E482" s="217" t="s">
        <v>3880</v>
      </c>
      <c r="F482" s="217" t="s">
        <v>3059</v>
      </c>
      <c r="G482" s="218" t="s">
        <v>2473</v>
      </c>
      <c r="H482" s="220">
        <v>2778</v>
      </c>
      <c r="I482" s="217" t="s">
        <v>702</v>
      </c>
      <c r="J482" s="217">
        <v>1</v>
      </c>
      <c r="K482" s="217"/>
      <c r="L482" s="217">
        <v>2</v>
      </c>
      <c r="M482" s="220">
        <v>19</v>
      </c>
      <c r="N482" s="220">
        <v>38.1</v>
      </c>
      <c r="O482" s="217" t="s">
        <v>674</v>
      </c>
      <c r="P482" s="217" t="s">
        <v>11</v>
      </c>
      <c r="Q482" s="217" t="s">
        <v>703</v>
      </c>
      <c r="R482" s="217"/>
      <c r="S482" s="217"/>
      <c r="T482" s="217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17">
        <f ca="1">+L482-T482</f>
        <v>0</v>
      </c>
      <c r="V482" s="217">
        <f ca="1">ROUNDDOWN(T482/J482,0)</f>
        <v>2</v>
      </c>
      <c r="W482" s="217"/>
      <c r="X482" s="217"/>
      <c r="Y482" s="217"/>
      <c r="Z482" s="217"/>
      <c r="AA482" s="217"/>
      <c r="AB482" s="221" t="s">
        <v>602</v>
      </c>
      <c r="AC482" s="220">
        <v>1.627</v>
      </c>
      <c r="AD482" s="217"/>
      <c r="AE482" s="220"/>
      <c r="AF482" s="220"/>
      <c r="AG482" s="249"/>
      <c r="AH482" s="249"/>
      <c r="AI482" s="249"/>
      <c r="AJ482" s="224" t="s">
        <v>677</v>
      </c>
      <c r="AK482" s="228"/>
      <c r="AL482" s="250"/>
      <c r="AM482" s="226"/>
      <c r="AN482" s="228"/>
      <c r="AO482" s="226"/>
      <c r="AP482" s="226"/>
      <c r="AQ482" s="226"/>
      <c r="AR482" s="228"/>
      <c r="AS482" s="226"/>
      <c r="AT482" s="226"/>
      <c r="AU482" s="217">
        <v>0</v>
      </c>
      <c r="AV482" s="217">
        <v>0</v>
      </c>
      <c r="AW482" s="217">
        <v>0</v>
      </c>
      <c r="AX482" s="217">
        <v>0</v>
      </c>
      <c r="AY482" s="217">
        <v>0</v>
      </c>
      <c r="AZ482" s="217">
        <v>0</v>
      </c>
      <c r="BA482" s="217">
        <v>0</v>
      </c>
      <c r="BB482" s="217" t="s">
        <v>692</v>
      </c>
      <c r="BC482" s="217"/>
      <c r="BD482" s="217"/>
      <c r="BE482" s="212" t="s">
        <v>3024</v>
      </c>
      <c r="BF482" s="217">
        <v>2</v>
      </c>
      <c r="BG482" s="230">
        <v>46240</v>
      </c>
      <c r="BH482" s="212">
        <f>+L482-BF482</f>
        <v>0</v>
      </c>
      <c r="BI482" s="212" t="s">
        <v>2474</v>
      </c>
      <c r="BJ482" s="217">
        <v>2</v>
      </c>
      <c r="BK482" s="231">
        <v>46240</v>
      </c>
      <c r="BL482" s="226"/>
      <c r="BM482" s="226"/>
      <c r="BN482" s="227"/>
      <c r="BO482" s="226"/>
      <c r="BP482" s="226"/>
      <c r="BQ482" s="226"/>
      <c r="BR482" s="226"/>
      <c r="BS482" s="226"/>
      <c r="BT482" s="227"/>
      <c r="BU482" s="226"/>
      <c r="BV482" s="226"/>
      <c r="BW482" s="226"/>
      <c r="BX482" s="226"/>
      <c r="BY482" s="226"/>
      <c r="BZ482" s="227"/>
      <c r="CA482" s="226"/>
      <c r="CB482" s="226"/>
      <c r="CC482" s="226"/>
      <c r="CD482" s="226"/>
      <c r="CE482" s="226"/>
      <c r="CF482" s="227"/>
      <c r="CG482" s="226"/>
      <c r="CH482" s="226"/>
      <c r="CI482" s="226"/>
      <c r="CJ482" s="212">
        <f>+L482-BJ482</f>
        <v>0</v>
      </c>
    </row>
    <row r="483" spans="1:88" ht="13.5" customHeight="1">
      <c r="A483" s="214">
        <v>489</v>
      </c>
      <c r="B483" s="214" t="s">
        <v>3881</v>
      </c>
      <c r="C483" s="214" t="s">
        <v>3882</v>
      </c>
      <c r="D483" s="215" t="s">
        <v>3883</v>
      </c>
      <c r="E483" s="214"/>
      <c r="F483" s="214"/>
      <c r="G483" s="215" t="s">
        <v>3884</v>
      </c>
      <c r="H483" s="214"/>
      <c r="I483" s="214"/>
      <c r="J483" s="214"/>
      <c r="K483" s="214">
        <v>357</v>
      </c>
      <c r="L483" s="214"/>
      <c r="M483" s="216">
        <v>0.2</v>
      </c>
      <c r="N483" s="216">
        <v>65.099999999999994</v>
      </c>
      <c r="O483" s="214" t="s">
        <v>674</v>
      </c>
      <c r="P483" s="214"/>
      <c r="Q483" s="214"/>
      <c r="R483" s="214" t="s">
        <v>3951</v>
      </c>
      <c r="S483" s="214"/>
      <c r="T483" s="214"/>
      <c r="U483" s="214"/>
      <c r="V483" s="214"/>
      <c r="W483" s="214">
        <f>_xlfn.MINIFS(V:V,C:C,C483,AE:AE,"",AB:AB,"")</f>
        <v>0</v>
      </c>
      <c r="X483" s="214" t="e">
        <f ca="1">SUMIFS(T:T,C:C,C483,AE:AE,"")/SUMIFS(L:L,C:C,C483,AE:AE,"",AB:AB,"")</f>
        <v>#DIV/0!</v>
      </c>
      <c r="Y483" s="214"/>
      <c r="Z483" s="214"/>
      <c r="AA483" s="214"/>
      <c r="AB483" s="216"/>
      <c r="AC483" s="216">
        <v>3.3079999999999998</v>
      </c>
      <c r="AD483" s="214"/>
      <c r="AE483" s="214" t="s">
        <v>675</v>
      </c>
      <c r="AF483" s="214" t="s">
        <v>676</v>
      </c>
      <c r="AG483" s="214"/>
      <c r="AH483" s="214"/>
      <c r="AI483" s="214"/>
      <c r="AJ483" s="214" t="s">
        <v>677</v>
      </c>
      <c r="AK483" s="214"/>
      <c r="AL483" s="214"/>
      <c r="AM483" s="214"/>
      <c r="AN483" s="214"/>
      <c r="AO483" s="214"/>
      <c r="AP483" s="214"/>
      <c r="AQ483" s="214"/>
      <c r="AR483" s="214"/>
      <c r="AS483" s="214"/>
      <c r="AT483" s="214"/>
      <c r="AU483" s="214"/>
      <c r="AV483" s="214"/>
      <c r="AW483" s="214"/>
      <c r="AX483" s="214"/>
      <c r="AY483" s="214"/>
      <c r="AZ483" s="214"/>
      <c r="BA483" s="214"/>
      <c r="BB483" s="214" t="s">
        <v>692</v>
      </c>
      <c r="BC483" s="214"/>
      <c r="BD483" s="214"/>
      <c r="BE483" s="214"/>
      <c r="BF483" s="214"/>
      <c r="BG483" s="214"/>
      <c r="BH483" s="214"/>
      <c r="BI483" s="214"/>
      <c r="BJ483" s="214"/>
      <c r="BK483" s="214"/>
      <c r="BL483" s="214"/>
      <c r="BM483" s="214"/>
      <c r="BN483" s="214"/>
      <c r="BO483" s="214"/>
      <c r="BP483" s="214"/>
      <c r="BQ483" s="214"/>
      <c r="BR483" s="214"/>
      <c r="BS483" s="214"/>
      <c r="BT483" s="214"/>
      <c r="BU483" s="214"/>
      <c r="BV483" s="214"/>
      <c r="BW483" s="214"/>
      <c r="BX483" s="214"/>
      <c r="BY483" s="214"/>
      <c r="BZ483" s="214"/>
      <c r="CA483" s="214"/>
      <c r="CB483" s="214"/>
      <c r="CC483" s="214"/>
      <c r="CD483" s="214"/>
      <c r="CE483" s="214"/>
      <c r="CF483" s="214"/>
      <c r="CG483" s="214"/>
      <c r="CH483" s="214"/>
      <c r="CI483" s="214"/>
      <c r="CJ483" s="214"/>
    </row>
    <row r="484" spans="1:88" ht="13.5" customHeight="1">
      <c r="A484" s="217">
        <v>490</v>
      </c>
      <c r="B484" s="217" t="s">
        <v>3881</v>
      </c>
      <c r="C484" s="217" t="s">
        <v>3882</v>
      </c>
      <c r="D484" s="218" t="s">
        <v>781</v>
      </c>
      <c r="E484" s="217" t="s">
        <v>1178</v>
      </c>
      <c r="F484" s="217" t="s">
        <v>3066</v>
      </c>
      <c r="G484" s="218" t="s">
        <v>2526</v>
      </c>
      <c r="H484" s="220">
        <v>76</v>
      </c>
      <c r="I484" s="217" t="s">
        <v>702</v>
      </c>
      <c r="J484" s="217">
        <v>1</v>
      </c>
      <c r="K484" s="217"/>
      <c r="L484" s="217">
        <v>357</v>
      </c>
      <c r="M484" s="220">
        <v>0.2</v>
      </c>
      <c r="N484" s="220">
        <v>65.099999999999994</v>
      </c>
      <c r="O484" s="217" t="s">
        <v>674</v>
      </c>
      <c r="P484" s="217" t="s">
        <v>13</v>
      </c>
      <c r="Q484" s="217" t="s">
        <v>703</v>
      </c>
      <c r="R484" s="217"/>
      <c r="S484" s="217"/>
      <c r="T484" s="217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357</v>
      </c>
      <c r="U484" s="217">
        <f ca="1">+L484-T484</f>
        <v>0</v>
      </c>
      <c r="V484" s="217">
        <f ca="1">ROUNDDOWN(T484/J484,0)</f>
        <v>357</v>
      </c>
      <c r="W484" s="217"/>
      <c r="X484" s="217"/>
      <c r="Y484" s="217"/>
      <c r="Z484" s="217"/>
      <c r="AA484" s="217"/>
      <c r="AB484" s="221" t="s">
        <v>602</v>
      </c>
      <c r="AC484" s="220">
        <v>3.3079999999999998</v>
      </c>
      <c r="AD484" s="217"/>
      <c r="AE484" s="220"/>
      <c r="AF484" s="220"/>
      <c r="AG484" s="249"/>
      <c r="AH484" s="249"/>
      <c r="AI484" s="249"/>
      <c r="AJ484" s="224" t="s">
        <v>677</v>
      </c>
      <c r="AK484" s="228"/>
      <c r="AL484" s="250"/>
      <c r="AM484" s="226"/>
      <c r="AN484" s="228"/>
      <c r="AO484" s="226"/>
      <c r="AP484" s="226"/>
      <c r="AQ484" s="226"/>
      <c r="AR484" s="228"/>
      <c r="AS484" s="226"/>
      <c r="AT484" s="226"/>
      <c r="AU484" s="217">
        <v>0</v>
      </c>
      <c r="AV484" s="217">
        <v>0</v>
      </c>
      <c r="AW484" s="217">
        <v>0</v>
      </c>
      <c r="AX484" s="217">
        <v>0</v>
      </c>
      <c r="AY484" s="217">
        <v>0</v>
      </c>
      <c r="AZ484" s="217">
        <v>0</v>
      </c>
      <c r="BA484" s="217">
        <v>0</v>
      </c>
      <c r="BB484" s="217" t="s">
        <v>692</v>
      </c>
      <c r="BC484" s="217"/>
      <c r="BD484" s="217"/>
      <c r="BE484" s="244" t="s">
        <v>3020</v>
      </c>
      <c r="BF484" s="217">
        <v>357</v>
      </c>
      <c r="BG484" s="245">
        <v>46240</v>
      </c>
      <c r="BH484" s="212">
        <f>+L484-BF484</f>
        <v>0</v>
      </c>
      <c r="BI484" s="244" t="s">
        <v>2469</v>
      </c>
      <c r="BJ484" s="217">
        <v>357</v>
      </c>
      <c r="BK484" s="245">
        <v>46240</v>
      </c>
      <c r="BL484" s="226"/>
      <c r="BM484" s="226"/>
      <c r="BN484" s="227"/>
      <c r="BO484" s="226"/>
      <c r="BP484" s="226"/>
      <c r="BQ484" s="226"/>
      <c r="BR484" s="226"/>
      <c r="BS484" s="226"/>
      <c r="BT484" s="227"/>
      <c r="BU484" s="226"/>
      <c r="BV484" s="226"/>
      <c r="BW484" s="226"/>
      <c r="BX484" s="226"/>
      <c r="BY484" s="226"/>
      <c r="BZ484" s="227"/>
      <c r="CA484" s="226"/>
      <c r="CB484" s="226"/>
      <c r="CC484" s="226"/>
      <c r="CD484" s="226"/>
      <c r="CE484" s="226"/>
      <c r="CF484" s="227"/>
      <c r="CG484" s="226"/>
      <c r="CH484" s="226"/>
      <c r="CI484" s="226"/>
      <c r="CJ484" s="212">
        <f>+L484-BJ484</f>
        <v>0</v>
      </c>
    </row>
    <row r="485" spans="1:88" ht="13.5" customHeight="1">
      <c r="A485" s="214">
        <v>491</v>
      </c>
      <c r="B485" s="214" t="s">
        <v>3885</v>
      </c>
      <c r="C485" s="214" t="s">
        <v>3886</v>
      </c>
      <c r="D485" s="215" t="s">
        <v>3887</v>
      </c>
      <c r="E485" s="214"/>
      <c r="F485" s="214"/>
      <c r="G485" s="215" t="s">
        <v>3888</v>
      </c>
      <c r="H485" s="214"/>
      <c r="I485" s="214"/>
      <c r="J485" s="214"/>
      <c r="K485" s="214">
        <v>4</v>
      </c>
      <c r="L485" s="214"/>
      <c r="M485" s="216">
        <v>3</v>
      </c>
      <c r="N485" s="216">
        <v>11.9</v>
      </c>
      <c r="O485" s="214" t="s">
        <v>674</v>
      </c>
      <c r="P485" s="214"/>
      <c r="Q485" s="214"/>
      <c r="R485" s="214" t="s">
        <v>3951</v>
      </c>
      <c r="S485" s="214"/>
      <c r="T485" s="214"/>
      <c r="U485" s="214"/>
      <c r="V485" s="214"/>
      <c r="W485" s="214">
        <f ca="1">_xlfn.MINIFS(V:V,C:C,C485,AE:AE,"",AB:AB,"")</f>
        <v>4</v>
      </c>
      <c r="X485" s="214">
        <f ca="1">SUMIFS(T:T,C:C,C485,AE:AE,"")/SUMIFS(L:L,C:C,C485,AE:AE,"",AB:AB,"")</f>
        <v>1</v>
      </c>
      <c r="Y485" s="214"/>
      <c r="Z485" s="214"/>
      <c r="AA485" s="214"/>
      <c r="AB485" s="216"/>
      <c r="AC485" s="216">
        <v>0.42799999999999999</v>
      </c>
      <c r="AD485" s="214"/>
      <c r="AE485" s="214" t="s">
        <v>675</v>
      </c>
      <c r="AF485" s="214" t="s">
        <v>676</v>
      </c>
      <c r="AG485" s="214"/>
      <c r="AH485" s="214"/>
      <c r="AI485" s="214"/>
      <c r="AJ485" s="214" t="s">
        <v>677</v>
      </c>
      <c r="AK485" s="214"/>
      <c r="AL485" s="214"/>
      <c r="AM485" s="214"/>
      <c r="AN485" s="214"/>
      <c r="AO485" s="214"/>
      <c r="AP485" s="214"/>
      <c r="AQ485" s="214"/>
      <c r="AR485" s="214"/>
      <c r="AS485" s="214"/>
      <c r="AT485" s="214"/>
      <c r="AU485" s="214"/>
      <c r="AV485" s="214"/>
      <c r="AW485" s="214"/>
      <c r="AX485" s="214"/>
      <c r="AY485" s="214"/>
      <c r="AZ485" s="214"/>
      <c r="BA485" s="214"/>
      <c r="BB485" s="214" t="s">
        <v>692</v>
      </c>
      <c r="BC485" s="214"/>
      <c r="BD485" s="214"/>
      <c r="BE485" s="214"/>
      <c r="BF485" s="214"/>
      <c r="BG485" s="214"/>
      <c r="BH485" s="214"/>
      <c r="BI485" s="214"/>
      <c r="BJ485" s="214"/>
      <c r="BK485" s="214"/>
      <c r="BL485" s="214"/>
      <c r="BM485" s="214"/>
      <c r="BN485" s="214"/>
      <c r="BO485" s="214"/>
      <c r="BP485" s="214"/>
      <c r="BQ485" s="214"/>
      <c r="BR485" s="214"/>
      <c r="BS485" s="214"/>
      <c r="BT485" s="214"/>
      <c r="BU485" s="214"/>
      <c r="BV485" s="214"/>
      <c r="BW485" s="214"/>
      <c r="BX485" s="214"/>
      <c r="BY485" s="214"/>
      <c r="BZ485" s="214"/>
      <c r="CA485" s="214"/>
      <c r="CB485" s="214"/>
      <c r="CC485" s="214"/>
      <c r="CD485" s="214"/>
      <c r="CE485" s="214"/>
      <c r="CF485" s="214"/>
      <c r="CG485" s="214"/>
      <c r="CH485" s="214"/>
      <c r="CI485" s="214"/>
      <c r="CJ485" s="214"/>
    </row>
    <row r="486" spans="1:88" ht="13.5" customHeight="1">
      <c r="A486" s="217">
        <v>492</v>
      </c>
      <c r="B486" s="217" t="s">
        <v>3885</v>
      </c>
      <c r="C486" s="217" t="s">
        <v>3886</v>
      </c>
      <c r="D486" s="218" t="s">
        <v>781</v>
      </c>
      <c r="E486" s="217" t="s">
        <v>1129</v>
      </c>
      <c r="F486" s="217" t="s">
        <v>3076</v>
      </c>
      <c r="G486" s="218" t="s">
        <v>2542</v>
      </c>
      <c r="H486" s="220">
        <v>180</v>
      </c>
      <c r="I486" s="217" t="s">
        <v>702</v>
      </c>
      <c r="J486" s="217">
        <v>1</v>
      </c>
      <c r="K486" s="217"/>
      <c r="L486" s="217">
        <v>4</v>
      </c>
      <c r="M486" s="220">
        <v>2</v>
      </c>
      <c r="N486" s="220">
        <v>7.9</v>
      </c>
      <c r="O486" s="217" t="s">
        <v>674</v>
      </c>
      <c r="P486" s="217" t="s">
        <v>13</v>
      </c>
      <c r="Q486" s="217" t="s">
        <v>703</v>
      </c>
      <c r="R486" s="217"/>
      <c r="S486" s="217"/>
      <c r="T486" s="217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7">
        <f t="shared" ref="U486:U487" ca="1" si="130">+L486-T486</f>
        <v>0</v>
      </c>
      <c r="V486" s="217">
        <f t="shared" ref="V486:V487" ca="1" si="131">ROUNDDOWN(T486/J486,0)</f>
        <v>4</v>
      </c>
      <c r="W486" s="217"/>
      <c r="X486" s="217"/>
      <c r="Y486" s="217"/>
      <c r="Z486" s="217"/>
      <c r="AA486" s="217"/>
      <c r="AB486" s="221"/>
      <c r="AC486" s="220">
        <v>0.27500000000000002</v>
      </c>
      <c r="AD486" s="217"/>
      <c r="AE486" s="220"/>
      <c r="AF486" s="220"/>
      <c r="AG486" s="249"/>
      <c r="AH486" s="249"/>
      <c r="AI486" s="249"/>
      <c r="AJ486" s="224" t="s">
        <v>677</v>
      </c>
      <c r="AK486" s="228"/>
      <c r="AL486" s="250"/>
      <c r="AM486" s="226"/>
      <c r="AN486" s="228"/>
      <c r="AO486" s="226"/>
      <c r="AP486" s="226"/>
      <c r="AQ486" s="226"/>
      <c r="AR486" s="228"/>
      <c r="AS486" s="226"/>
      <c r="AT486" s="226"/>
      <c r="AU486" s="217">
        <v>0</v>
      </c>
      <c r="AV486" s="217">
        <v>0</v>
      </c>
      <c r="AW486" s="217">
        <v>0</v>
      </c>
      <c r="AX486" s="217">
        <v>0</v>
      </c>
      <c r="AY486" s="217">
        <v>0</v>
      </c>
      <c r="AZ486" s="217">
        <v>0</v>
      </c>
      <c r="BA486" s="217">
        <v>0</v>
      </c>
      <c r="BB486" s="217" t="s">
        <v>692</v>
      </c>
      <c r="BC486" s="217"/>
      <c r="BD486" s="217"/>
      <c r="BE486" s="212" t="s">
        <v>3068</v>
      </c>
      <c r="BF486" s="217">
        <v>4</v>
      </c>
      <c r="BG486" s="230">
        <v>46240</v>
      </c>
      <c r="BH486" s="212">
        <f>+L486-BF486</f>
        <v>0</v>
      </c>
      <c r="BI486" s="212" t="s">
        <v>2529</v>
      </c>
      <c r="BJ486" s="217">
        <v>4</v>
      </c>
      <c r="BK486" s="231">
        <v>46240</v>
      </c>
      <c r="BL486" s="226"/>
      <c r="BM486" s="226"/>
      <c r="BN486" s="227"/>
      <c r="BO486" s="226"/>
      <c r="BP486" s="226"/>
      <c r="BQ486" s="226"/>
      <c r="BR486" s="226"/>
      <c r="BS486" s="226"/>
      <c r="BT486" s="227"/>
      <c r="BU486" s="226"/>
      <c r="BV486" s="226"/>
      <c r="BW486" s="226"/>
      <c r="BX486" s="226"/>
      <c r="BY486" s="226"/>
      <c r="BZ486" s="227"/>
      <c r="CA486" s="226"/>
      <c r="CB486" s="226"/>
      <c r="CC486" s="226"/>
      <c r="CD486" s="226"/>
      <c r="CE486" s="226"/>
      <c r="CF486" s="227"/>
      <c r="CG486" s="226"/>
      <c r="CH486" s="226"/>
      <c r="CI486" s="226"/>
      <c r="CJ486" s="212">
        <f>+L486-BJ486</f>
        <v>0</v>
      </c>
    </row>
    <row r="487" spans="1:88" ht="13.5" customHeight="1">
      <c r="A487" s="217">
        <v>493</v>
      </c>
      <c r="B487" s="217" t="s">
        <v>3885</v>
      </c>
      <c r="C487" s="217" t="s">
        <v>3886</v>
      </c>
      <c r="D487" s="218" t="s">
        <v>781</v>
      </c>
      <c r="E487" s="217" t="s">
        <v>983</v>
      </c>
      <c r="F487" s="217" t="s">
        <v>3077</v>
      </c>
      <c r="G487" s="218" t="s">
        <v>2544</v>
      </c>
      <c r="H487" s="220">
        <v>153</v>
      </c>
      <c r="I487" s="217" t="s">
        <v>702</v>
      </c>
      <c r="J487" s="217">
        <v>2</v>
      </c>
      <c r="K487" s="217"/>
      <c r="L487" s="217">
        <v>8</v>
      </c>
      <c r="M487" s="220">
        <v>0.5</v>
      </c>
      <c r="N487" s="220">
        <v>4</v>
      </c>
      <c r="O487" s="217" t="s">
        <v>674</v>
      </c>
      <c r="P487" s="217" t="s">
        <v>13</v>
      </c>
      <c r="Q487" s="217" t="s">
        <v>703</v>
      </c>
      <c r="R487" s="217"/>
      <c r="S487" s="217"/>
      <c r="T487" s="217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7">
        <f t="shared" ca="1" si="130"/>
        <v>0</v>
      </c>
      <c r="V487" s="217">
        <f t="shared" ca="1" si="131"/>
        <v>4</v>
      </c>
      <c r="W487" s="217"/>
      <c r="X487" s="217"/>
      <c r="Y487" s="217"/>
      <c r="Z487" s="217"/>
      <c r="AA487" s="217"/>
      <c r="AB487" s="221"/>
      <c r="AC487" s="220">
        <v>0.154</v>
      </c>
      <c r="AD487" s="217"/>
      <c r="AE487" s="220"/>
      <c r="AF487" s="220"/>
      <c r="AG487" s="249"/>
      <c r="AH487" s="249"/>
      <c r="AI487" s="249"/>
      <c r="AJ487" s="224" t="s">
        <v>677</v>
      </c>
      <c r="AK487" s="228"/>
      <c r="AL487" s="250"/>
      <c r="AM487" s="226"/>
      <c r="AN487" s="228"/>
      <c r="AO487" s="226"/>
      <c r="AP487" s="226"/>
      <c r="AQ487" s="226"/>
      <c r="AR487" s="228"/>
      <c r="AS487" s="226"/>
      <c r="AT487" s="226"/>
      <c r="AU487" s="217">
        <v>0</v>
      </c>
      <c r="AV487" s="217">
        <v>0</v>
      </c>
      <c r="AW487" s="217">
        <v>0</v>
      </c>
      <c r="AX487" s="217">
        <v>0</v>
      </c>
      <c r="AY487" s="217">
        <v>0</v>
      </c>
      <c r="AZ487" s="217">
        <v>0</v>
      </c>
      <c r="BA487" s="217">
        <v>0</v>
      </c>
      <c r="BB487" s="217" t="s">
        <v>692</v>
      </c>
      <c r="BC487" s="217"/>
      <c r="BD487" s="217"/>
      <c r="BE487" s="212" t="s">
        <v>3068</v>
      </c>
      <c r="BF487" s="217">
        <v>8</v>
      </c>
      <c r="BG487" s="230">
        <v>46240</v>
      </c>
      <c r="BH487" s="212">
        <f>+L487-BF487</f>
        <v>0</v>
      </c>
      <c r="BI487" s="212" t="s">
        <v>2529</v>
      </c>
      <c r="BJ487" s="217">
        <v>8</v>
      </c>
      <c r="BK487" s="231">
        <v>46240</v>
      </c>
      <c r="BL487" s="226"/>
      <c r="BM487" s="226"/>
      <c r="BN487" s="227"/>
      <c r="BO487" s="226"/>
      <c r="BP487" s="226"/>
      <c r="BQ487" s="226"/>
      <c r="BR487" s="226"/>
      <c r="BS487" s="226"/>
      <c r="BT487" s="227"/>
      <c r="BU487" s="226"/>
      <c r="BV487" s="226"/>
      <c r="BW487" s="226"/>
      <c r="BX487" s="226"/>
      <c r="BY487" s="226"/>
      <c r="BZ487" s="227"/>
      <c r="CA487" s="226"/>
      <c r="CB487" s="226"/>
      <c r="CC487" s="226"/>
      <c r="CD487" s="226"/>
      <c r="CE487" s="226"/>
      <c r="CF487" s="227"/>
      <c r="CG487" s="226"/>
      <c r="CH487" s="226"/>
      <c r="CI487" s="226"/>
      <c r="CJ487" s="212">
        <f>+L487-BJ487</f>
        <v>0</v>
      </c>
    </row>
    <row r="488" spans="1:88" ht="13.5" customHeight="1">
      <c r="A488" s="214">
        <v>494</v>
      </c>
      <c r="B488" s="214" t="s">
        <v>3889</v>
      </c>
      <c r="C488" s="214" t="s">
        <v>3890</v>
      </c>
      <c r="D488" s="215" t="s">
        <v>3887</v>
      </c>
      <c r="E488" s="214"/>
      <c r="F488" s="214"/>
      <c r="G488" s="215" t="s">
        <v>3891</v>
      </c>
      <c r="H488" s="214"/>
      <c r="I488" s="214"/>
      <c r="J488" s="214"/>
      <c r="K488" s="214">
        <v>2</v>
      </c>
      <c r="L488" s="214"/>
      <c r="M488" s="216">
        <v>26</v>
      </c>
      <c r="N488" s="216">
        <v>52.1</v>
      </c>
      <c r="O488" s="214" t="s">
        <v>674</v>
      </c>
      <c r="P488" s="214"/>
      <c r="Q488" s="214"/>
      <c r="R488" s="214" t="s">
        <v>3951</v>
      </c>
      <c r="S488" s="214"/>
      <c r="T488" s="214"/>
      <c r="U488" s="214"/>
      <c r="V488" s="214"/>
      <c r="W488" s="214">
        <f ca="1">_xlfn.MINIFS(V:V,C:C,C488,AE:AE,"",AB:AB,"")</f>
        <v>2</v>
      </c>
      <c r="X488" s="214">
        <f ca="1">SUMIFS(T:T,C:C,C488,AE:AE,"")/SUMIFS(L:L,C:C,C488,AE:AE,"",AB:AB,"")</f>
        <v>1</v>
      </c>
      <c r="Y488" s="214"/>
      <c r="Z488" s="214"/>
      <c r="AA488" s="214"/>
      <c r="AB488" s="216"/>
      <c r="AC488" s="216">
        <v>1.7609999999999999</v>
      </c>
      <c r="AD488" s="214"/>
      <c r="AE488" s="214" t="s">
        <v>675</v>
      </c>
      <c r="AF488" s="214" t="s">
        <v>676</v>
      </c>
      <c r="AG488" s="214"/>
      <c r="AH488" s="214"/>
      <c r="AI488" s="214"/>
      <c r="AJ488" s="214" t="s">
        <v>677</v>
      </c>
      <c r="AK488" s="214"/>
      <c r="AL488" s="214"/>
      <c r="AM488" s="214"/>
      <c r="AN488" s="214"/>
      <c r="AO488" s="214"/>
      <c r="AP488" s="214"/>
      <c r="AQ488" s="214"/>
      <c r="AR488" s="214"/>
      <c r="AS488" s="214"/>
      <c r="AT488" s="214"/>
      <c r="AU488" s="214"/>
      <c r="AV488" s="214"/>
      <c r="AW488" s="214"/>
      <c r="AX488" s="214"/>
      <c r="AY488" s="214"/>
      <c r="AZ488" s="214"/>
      <c r="BA488" s="214"/>
      <c r="BB488" s="214" t="s">
        <v>692</v>
      </c>
      <c r="BC488" s="214"/>
      <c r="BD488" s="214"/>
      <c r="BE488" s="214"/>
      <c r="BF488" s="214"/>
      <c r="BG488" s="214"/>
      <c r="BH488" s="214"/>
      <c r="BI488" s="214"/>
      <c r="BJ488" s="214"/>
      <c r="BK488" s="214"/>
      <c r="BL488" s="214"/>
      <c r="BM488" s="214"/>
      <c r="BN488" s="214"/>
      <c r="BO488" s="214"/>
      <c r="BP488" s="214"/>
      <c r="BQ488" s="214"/>
      <c r="BR488" s="214"/>
      <c r="BS488" s="214"/>
      <c r="BT488" s="214"/>
      <c r="BU488" s="214"/>
      <c r="BV488" s="214"/>
      <c r="BW488" s="214"/>
      <c r="BX488" s="214"/>
      <c r="BY488" s="214"/>
      <c r="BZ488" s="214"/>
      <c r="CA488" s="214"/>
      <c r="CB488" s="214"/>
      <c r="CC488" s="214"/>
      <c r="CD488" s="214"/>
      <c r="CE488" s="214"/>
      <c r="CF488" s="214"/>
      <c r="CG488" s="214"/>
      <c r="CH488" s="214"/>
      <c r="CI488" s="214"/>
      <c r="CJ488" s="214"/>
    </row>
    <row r="489" spans="1:88" ht="13.5" customHeight="1">
      <c r="A489" s="217">
        <v>495</v>
      </c>
      <c r="B489" s="217" t="s">
        <v>3889</v>
      </c>
      <c r="C489" s="217" t="s">
        <v>3890</v>
      </c>
      <c r="D489" s="218" t="s">
        <v>781</v>
      </c>
      <c r="E489" s="217" t="s">
        <v>3892</v>
      </c>
      <c r="F489" s="217" t="s">
        <v>3078</v>
      </c>
      <c r="G489" s="218" t="s">
        <v>2546</v>
      </c>
      <c r="H489" s="220">
        <v>1118</v>
      </c>
      <c r="I489" s="217" t="s">
        <v>702</v>
      </c>
      <c r="J489" s="217">
        <v>1</v>
      </c>
      <c r="K489" s="217"/>
      <c r="L489" s="217">
        <v>2</v>
      </c>
      <c r="M489" s="220">
        <v>10.7</v>
      </c>
      <c r="N489" s="220">
        <v>21.3</v>
      </c>
      <c r="O489" s="217" t="s">
        <v>674</v>
      </c>
      <c r="P489" s="217" t="s">
        <v>13</v>
      </c>
      <c r="Q489" s="217" t="s">
        <v>703</v>
      </c>
      <c r="R489" s="217"/>
      <c r="S489" s="217"/>
      <c r="T489" s="217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7">
        <f t="shared" ref="U489:U492" ca="1" si="132">+L489-T489</f>
        <v>0</v>
      </c>
      <c r="V489" s="217">
        <f t="shared" ref="V489:V492" ca="1" si="133">ROUNDDOWN(T489/J489,0)</f>
        <v>2</v>
      </c>
      <c r="W489" s="217"/>
      <c r="X489" s="217"/>
      <c r="Y489" s="217"/>
      <c r="Z489" s="217"/>
      <c r="AA489" s="217"/>
      <c r="AB489" s="221"/>
      <c r="AC489" s="220">
        <v>0.71399999999999997</v>
      </c>
      <c r="AD489" s="217"/>
      <c r="AE489" s="220"/>
      <c r="AF489" s="220"/>
      <c r="AG489" s="249"/>
      <c r="AH489" s="249"/>
      <c r="AI489" s="249"/>
      <c r="AJ489" s="224" t="s">
        <v>677</v>
      </c>
      <c r="AK489" s="228"/>
      <c r="AL489" s="250"/>
      <c r="AM489" s="226"/>
      <c r="AN489" s="228"/>
      <c r="AO489" s="226"/>
      <c r="AP489" s="226"/>
      <c r="AQ489" s="226"/>
      <c r="AR489" s="228"/>
      <c r="AS489" s="226"/>
      <c r="AT489" s="226"/>
      <c r="AU489" s="217">
        <v>0</v>
      </c>
      <c r="AV489" s="217">
        <v>0</v>
      </c>
      <c r="AW489" s="217">
        <v>0</v>
      </c>
      <c r="AX489" s="217">
        <v>0</v>
      </c>
      <c r="AY489" s="217">
        <v>0</v>
      </c>
      <c r="AZ489" s="217">
        <v>0</v>
      </c>
      <c r="BA489" s="217">
        <v>0</v>
      </c>
      <c r="BB489" s="217" t="s">
        <v>692</v>
      </c>
      <c r="BC489" s="217"/>
      <c r="BD489" s="217"/>
      <c r="BE489" s="212" t="s">
        <v>3068</v>
      </c>
      <c r="BF489" s="217">
        <v>2</v>
      </c>
      <c r="BG489" s="230">
        <v>46240</v>
      </c>
      <c r="BH489" s="212">
        <f>+L489-BF489</f>
        <v>0</v>
      </c>
      <c r="BI489" s="212" t="s">
        <v>2529</v>
      </c>
      <c r="BJ489" s="217">
        <v>2</v>
      </c>
      <c r="BK489" s="231">
        <v>46240</v>
      </c>
      <c r="BL489" s="226"/>
      <c r="BM489" s="226"/>
      <c r="BN489" s="227"/>
      <c r="BO489" s="226"/>
      <c r="BP489" s="226"/>
      <c r="BQ489" s="226"/>
      <c r="BR489" s="226"/>
      <c r="BS489" s="226"/>
      <c r="BT489" s="227"/>
      <c r="BU489" s="226"/>
      <c r="BV489" s="226"/>
      <c r="BW489" s="226"/>
      <c r="BX489" s="226"/>
      <c r="BY489" s="226"/>
      <c r="BZ489" s="227"/>
      <c r="CA489" s="226"/>
      <c r="CB489" s="226"/>
      <c r="CC489" s="226"/>
      <c r="CD489" s="226"/>
      <c r="CE489" s="226"/>
      <c r="CF489" s="227"/>
      <c r="CG489" s="226"/>
      <c r="CH489" s="226"/>
      <c r="CI489" s="226"/>
      <c r="CJ489" s="212">
        <f>+L489-BJ489</f>
        <v>0</v>
      </c>
    </row>
    <row r="490" spans="1:88" ht="13.5" customHeight="1">
      <c r="A490" s="217">
        <v>496</v>
      </c>
      <c r="B490" s="217" t="s">
        <v>3889</v>
      </c>
      <c r="C490" s="217" t="s">
        <v>3890</v>
      </c>
      <c r="D490" s="218" t="s">
        <v>781</v>
      </c>
      <c r="E490" s="217" t="s">
        <v>1076</v>
      </c>
      <c r="F490" s="217" t="s">
        <v>3079</v>
      </c>
      <c r="G490" s="218" t="s">
        <v>2548</v>
      </c>
      <c r="H490" s="220">
        <v>300</v>
      </c>
      <c r="I490" s="217" t="s">
        <v>702</v>
      </c>
      <c r="J490" s="217">
        <v>1</v>
      </c>
      <c r="K490" s="217"/>
      <c r="L490" s="217">
        <v>2</v>
      </c>
      <c r="M490" s="220">
        <v>5.4</v>
      </c>
      <c r="N490" s="220">
        <v>10.8</v>
      </c>
      <c r="O490" s="217" t="s">
        <v>674</v>
      </c>
      <c r="P490" s="217" t="s">
        <v>13</v>
      </c>
      <c r="Q490" s="217" t="s">
        <v>703</v>
      </c>
      <c r="R490" s="217"/>
      <c r="S490" s="217"/>
      <c r="T490" s="217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7">
        <f t="shared" ca="1" si="132"/>
        <v>0</v>
      </c>
      <c r="V490" s="217">
        <f t="shared" ca="1" si="133"/>
        <v>2</v>
      </c>
      <c r="W490" s="217"/>
      <c r="X490" s="217"/>
      <c r="Y490" s="217"/>
      <c r="Z490" s="217"/>
      <c r="AA490" s="217"/>
      <c r="AB490" s="221"/>
      <c r="AC490" s="220">
        <v>0.36299999999999999</v>
      </c>
      <c r="AD490" s="217"/>
      <c r="AE490" s="220"/>
      <c r="AF490" s="220"/>
      <c r="AG490" s="249"/>
      <c r="AH490" s="249"/>
      <c r="AI490" s="249"/>
      <c r="AJ490" s="224" t="s">
        <v>677</v>
      </c>
      <c r="AK490" s="228"/>
      <c r="AL490" s="250"/>
      <c r="AM490" s="226"/>
      <c r="AN490" s="228"/>
      <c r="AO490" s="226"/>
      <c r="AP490" s="226"/>
      <c r="AQ490" s="226"/>
      <c r="AR490" s="228"/>
      <c r="AS490" s="226"/>
      <c r="AT490" s="226"/>
      <c r="AU490" s="217">
        <v>0</v>
      </c>
      <c r="AV490" s="217">
        <v>0</v>
      </c>
      <c r="AW490" s="217">
        <v>0</v>
      </c>
      <c r="AX490" s="217">
        <v>0</v>
      </c>
      <c r="AY490" s="217">
        <v>0</v>
      </c>
      <c r="AZ490" s="217">
        <v>0</v>
      </c>
      <c r="BA490" s="217">
        <v>0</v>
      </c>
      <c r="BB490" s="217" t="s">
        <v>692</v>
      </c>
      <c r="BC490" s="217"/>
      <c r="BD490" s="217"/>
      <c r="BE490" s="212" t="s">
        <v>3068</v>
      </c>
      <c r="BF490" s="217">
        <v>2</v>
      </c>
      <c r="BG490" s="230">
        <v>46240</v>
      </c>
      <c r="BH490" s="212">
        <f>+L490-BF490</f>
        <v>0</v>
      </c>
      <c r="BI490" s="212" t="s">
        <v>2529</v>
      </c>
      <c r="BJ490" s="217">
        <v>2</v>
      </c>
      <c r="BK490" s="231">
        <v>46240</v>
      </c>
      <c r="BL490" s="226"/>
      <c r="BM490" s="226"/>
      <c r="BN490" s="227"/>
      <c r="BO490" s="226"/>
      <c r="BP490" s="226"/>
      <c r="BQ490" s="226"/>
      <c r="BR490" s="226"/>
      <c r="BS490" s="226"/>
      <c r="BT490" s="227"/>
      <c r="BU490" s="226"/>
      <c r="BV490" s="226"/>
      <c r="BW490" s="226"/>
      <c r="BX490" s="226"/>
      <c r="BY490" s="226"/>
      <c r="BZ490" s="227"/>
      <c r="CA490" s="226"/>
      <c r="CB490" s="226"/>
      <c r="CC490" s="226"/>
      <c r="CD490" s="226"/>
      <c r="CE490" s="226"/>
      <c r="CF490" s="227"/>
      <c r="CG490" s="226"/>
      <c r="CH490" s="226"/>
      <c r="CI490" s="226"/>
      <c r="CJ490" s="212">
        <f>+L490-BJ490</f>
        <v>0</v>
      </c>
    </row>
    <row r="491" spans="1:88" ht="13.5" customHeight="1">
      <c r="A491" s="217">
        <v>497</v>
      </c>
      <c r="B491" s="217" t="s">
        <v>3889</v>
      </c>
      <c r="C491" s="217" t="s">
        <v>3890</v>
      </c>
      <c r="D491" s="218" t="s">
        <v>781</v>
      </c>
      <c r="E491" s="217" t="s">
        <v>1027</v>
      </c>
      <c r="F491" s="217" t="s">
        <v>3080</v>
      </c>
      <c r="G491" s="218" t="s">
        <v>2550</v>
      </c>
      <c r="H491" s="220">
        <v>300</v>
      </c>
      <c r="I491" s="217" t="s">
        <v>702</v>
      </c>
      <c r="J491" s="217">
        <v>1</v>
      </c>
      <c r="K491" s="217"/>
      <c r="L491" s="217">
        <v>2</v>
      </c>
      <c r="M491" s="220">
        <v>5.6</v>
      </c>
      <c r="N491" s="220">
        <v>11.2</v>
      </c>
      <c r="O491" s="217" t="s">
        <v>674</v>
      </c>
      <c r="P491" s="217" t="s">
        <v>13</v>
      </c>
      <c r="Q491" s="217" t="s">
        <v>703</v>
      </c>
      <c r="R491" s="217"/>
      <c r="S491" s="217"/>
      <c r="T491" s="217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7">
        <f t="shared" ca="1" si="132"/>
        <v>0</v>
      </c>
      <c r="V491" s="217">
        <f t="shared" ca="1" si="133"/>
        <v>2</v>
      </c>
      <c r="W491" s="217"/>
      <c r="X491" s="217"/>
      <c r="Y491" s="217"/>
      <c r="Z491" s="217"/>
      <c r="AA491" s="217"/>
      <c r="AB491" s="221"/>
      <c r="AC491" s="220">
        <v>0.376</v>
      </c>
      <c r="AD491" s="217"/>
      <c r="AE491" s="220"/>
      <c r="AF491" s="220"/>
      <c r="AG491" s="249"/>
      <c r="AH491" s="249"/>
      <c r="AI491" s="249"/>
      <c r="AJ491" s="224" t="s">
        <v>677</v>
      </c>
      <c r="AK491" s="228"/>
      <c r="AL491" s="250"/>
      <c r="AM491" s="226"/>
      <c r="AN491" s="228"/>
      <c r="AO491" s="226"/>
      <c r="AP491" s="226"/>
      <c r="AQ491" s="226"/>
      <c r="AR491" s="228"/>
      <c r="AS491" s="226"/>
      <c r="AT491" s="226"/>
      <c r="AU491" s="217">
        <v>0</v>
      </c>
      <c r="AV491" s="217">
        <v>0</v>
      </c>
      <c r="AW491" s="217">
        <v>0</v>
      </c>
      <c r="AX491" s="217">
        <v>0</v>
      </c>
      <c r="AY491" s="217">
        <v>0</v>
      </c>
      <c r="AZ491" s="217">
        <v>0</v>
      </c>
      <c r="BA491" s="217">
        <v>0</v>
      </c>
      <c r="BB491" s="217" t="s">
        <v>692</v>
      </c>
      <c r="BC491" s="217"/>
      <c r="BD491" s="217"/>
      <c r="BE491" s="212" t="s">
        <v>3068</v>
      </c>
      <c r="BF491" s="217">
        <v>2</v>
      </c>
      <c r="BG491" s="230">
        <v>46240</v>
      </c>
      <c r="BH491" s="212">
        <f>+L491-BF491</f>
        <v>0</v>
      </c>
      <c r="BI491" s="212" t="s">
        <v>2529</v>
      </c>
      <c r="BJ491" s="217">
        <v>2</v>
      </c>
      <c r="BK491" s="231">
        <v>46240</v>
      </c>
      <c r="BL491" s="226"/>
      <c r="BM491" s="226"/>
      <c r="BN491" s="227"/>
      <c r="BO491" s="226"/>
      <c r="BP491" s="226"/>
      <c r="BQ491" s="226"/>
      <c r="BR491" s="226"/>
      <c r="BS491" s="226"/>
      <c r="BT491" s="227"/>
      <c r="BU491" s="226"/>
      <c r="BV491" s="226"/>
      <c r="BW491" s="226"/>
      <c r="BX491" s="226"/>
      <c r="BY491" s="226"/>
      <c r="BZ491" s="227"/>
      <c r="CA491" s="226"/>
      <c r="CB491" s="226"/>
      <c r="CC491" s="226"/>
      <c r="CD491" s="226"/>
      <c r="CE491" s="226"/>
      <c r="CF491" s="227"/>
      <c r="CG491" s="226"/>
      <c r="CH491" s="226"/>
      <c r="CI491" s="226"/>
      <c r="CJ491" s="212">
        <f>+L491-BJ491</f>
        <v>0</v>
      </c>
    </row>
    <row r="492" spans="1:88" ht="13.5" customHeight="1">
      <c r="A492" s="217">
        <v>498</v>
      </c>
      <c r="B492" s="217" t="s">
        <v>3889</v>
      </c>
      <c r="C492" s="217" t="s">
        <v>3890</v>
      </c>
      <c r="D492" s="218" t="s">
        <v>781</v>
      </c>
      <c r="E492" s="217" t="s">
        <v>1028</v>
      </c>
      <c r="F492" s="217" t="s">
        <v>3081</v>
      </c>
      <c r="G492" s="218" t="s">
        <v>2537</v>
      </c>
      <c r="H492" s="220">
        <v>865</v>
      </c>
      <c r="I492" s="217" t="s">
        <v>702</v>
      </c>
      <c r="J492" s="217">
        <v>1</v>
      </c>
      <c r="K492" s="217"/>
      <c r="L492" s="217">
        <v>2</v>
      </c>
      <c r="M492" s="220">
        <v>4.3</v>
      </c>
      <c r="N492" s="220">
        <v>8.6999999999999993</v>
      </c>
      <c r="O492" s="217" t="s">
        <v>674</v>
      </c>
      <c r="P492" s="217" t="s">
        <v>13</v>
      </c>
      <c r="Q492" s="217" t="s">
        <v>703</v>
      </c>
      <c r="R492" s="217"/>
      <c r="S492" s="217"/>
      <c r="T492" s="217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7">
        <f t="shared" ca="1" si="132"/>
        <v>0</v>
      </c>
      <c r="V492" s="217">
        <f t="shared" ca="1" si="133"/>
        <v>2</v>
      </c>
      <c r="W492" s="217"/>
      <c r="X492" s="217"/>
      <c r="Y492" s="217"/>
      <c r="Z492" s="217"/>
      <c r="AA492" s="217"/>
      <c r="AB492" s="221"/>
      <c r="AC492" s="220">
        <v>0.307</v>
      </c>
      <c r="AD492" s="217"/>
      <c r="AE492" s="220"/>
      <c r="AF492" s="220"/>
      <c r="AG492" s="249"/>
      <c r="AH492" s="249"/>
      <c r="AI492" s="249"/>
      <c r="AJ492" s="224" t="s">
        <v>677</v>
      </c>
      <c r="AK492" s="228"/>
      <c r="AL492" s="250"/>
      <c r="AM492" s="226"/>
      <c r="AN492" s="228"/>
      <c r="AO492" s="226"/>
      <c r="AP492" s="226"/>
      <c r="AQ492" s="226"/>
      <c r="AR492" s="228"/>
      <c r="AS492" s="226"/>
      <c r="AT492" s="226"/>
      <c r="AU492" s="217">
        <v>0</v>
      </c>
      <c r="AV492" s="217">
        <v>0</v>
      </c>
      <c r="AW492" s="217">
        <v>0</v>
      </c>
      <c r="AX492" s="217">
        <v>0</v>
      </c>
      <c r="AY492" s="217">
        <v>0</v>
      </c>
      <c r="AZ492" s="217">
        <v>0</v>
      </c>
      <c r="BA492" s="217">
        <v>0</v>
      </c>
      <c r="BB492" s="217" t="s">
        <v>692</v>
      </c>
      <c r="BC492" s="217"/>
      <c r="BD492" s="217"/>
      <c r="BE492" s="212" t="s">
        <v>3068</v>
      </c>
      <c r="BF492" s="217">
        <v>2</v>
      </c>
      <c r="BG492" s="230">
        <v>46240</v>
      </c>
      <c r="BH492" s="212">
        <f>+L492-BF492</f>
        <v>0</v>
      </c>
      <c r="BI492" s="212" t="s">
        <v>2529</v>
      </c>
      <c r="BJ492" s="217">
        <v>2</v>
      </c>
      <c r="BK492" s="231">
        <v>46240</v>
      </c>
      <c r="BL492" s="226"/>
      <c r="BM492" s="226"/>
      <c r="BN492" s="227"/>
      <c r="BO492" s="226"/>
      <c r="BP492" s="226"/>
      <c r="BQ492" s="226"/>
      <c r="BR492" s="226"/>
      <c r="BS492" s="226"/>
      <c r="BT492" s="227"/>
      <c r="BU492" s="226"/>
      <c r="BV492" s="226"/>
      <c r="BW492" s="226"/>
      <c r="BX492" s="226"/>
      <c r="BY492" s="226"/>
      <c r="BZ492" s="227"/>
      <c r="CA492" s="226"/>
      <c r="CB492" s="226"/>
      <c r="CC492" s="226"/>
      <c r="CD492" s="226"/>
      <c r="CE492" s="226"/>
      <c r="CF492" s="227"/>
      <c r="CG492" s="226"/>
      <c r="CH492" s="226"/>
      <c r="CI492" s="226"/>
      <c r="CJ492" s="212">
        <f>+L492-BJ492</f>
        <v>0</v>
      </c>
    </row>
    <row r="493" spans="1:88" ht="13.5" customHeight="1">
      <c r="A493" s="214">
        <v>499</v>
      </c>
      <c r="B493" s="214" t="s">
        <v>3893</v>
      </c>
      <c r="C493" s="214" t="s">
        <v>3894</v>
      </c>
      <c r="D493" s="215" t="s">
        <v>3887</v>
      </c>
      <c r="E493" s="214"/>
      <c r="F493" s="214"/>
      <c r="G493" s="215" t="s">
        <v>3891</v>
      </c>
      <c r="H493" s="214"/>
      <c r="I493" s="214"/>
      <c r="J493" s="214"/>
      <c r="K493" s="214">
        <v>2</v>
      </c>
      <c r="L493" s="214"/>
      <c r="M493" s="216">
        <v>26</v>
      </c>
      <c r="N493" s="216">
        <v>52.1</v>
      </c>
      <c r="O493" s="214" t="s">
        <v>674</v>
      </c>
      <c r="P493" s="214"/>
      <c r="Q493" s="214"/>
      <c r="R493" s="214" t="s">
        <v>3951</v>
      </c>
      <c r="S493" s="214"/>
      <c r="T493" s="214"/>
      <c r="U493" s="214"/>
      <c r="V493" s="214"/>
      <c r="W493" s="214">
        <f ca="1">_xlfn.MINIFS(V:V,C:C,C493,AE:AE,"",AB:AB,"")</f>
        <v>2</v>
      </c>
      <c r="X493" s="214">
        <f ca="1">SUMIFS(T:T,C:C,C493,AE:AE,"")/SUMIFS(L:L,C:C,C493,AE:AE,"",AB:AB,"")</f>
        <v>1</v>
      </c>
      <c r="Y493" s="214"/>
      <c r="Z493" s="214"/>
      <c r="AA493" s="214"/>
      <c r="AB493" s="216"/>
      <c r="AC493" s="216">
        <v>1.7609999999999999</v>
      </c>
      <c r="AD493" s="214"/>
      <c r="AE493" s="214" t="s">
        <v>675</v>
      </c>
      <c r="AF493" s="214" t="s">
        <v>676</v>
      </c>
      <c r="AG493" s="214"/>
      <c r="AH493" s="214"/>
      <c r="AI493" s="214"/>
      <c r="AJ493" s="214" t="s">
        <v>677</v>
      </c>
      <c r="AK493" s="214"/>
      <c r="AL493" s="214"/>
      <c r="AM493" s="214"/>
      <c r="AN493" s="214"/>
      <c r="AO493" s="214"/>
      <c r="AP493" s="214"/>
      <c r="AQ493" s="214"/>
      <c r="AR493" s="214"/>
      <c r="AS493" s="214"/>
      <c r="AT493" s="214"/>
      <c r="AU493" s="214"/>
      <c r="AV493" s="214"/>
      <c r="AW493" s="214"/>
      <c r="AX493" s="214"/>
      <c r="AY493" s="214"/>
      <c r="AZ493" s="214"/>
      <c r="BA493" s="214"/>
      <c r="BB493" s="214" t="s">
        <v>692</v>
      </c>
      <c r="BC493" s="214"/>
      <c r="BD493" s="214"/>
      <c r="BE493" s="214"/>
      <c r="BF493" s="214"/>
      <c r="BG493" s="214"/>
      <c r="BH493" s="214"/>
      <c r="BI493" s="214"/>
      <c r="BJ493" s="214"/>
      <c r="BK493" s="214"/>
      <c r="BL493" s="214"/>
      <c r="BM493" s="214"/>
      <c r="BN493" s="214"/>
      <c r="BO493" s="214"/>
      <c r="BP493" s="214"/>
      <c r="BQ493" s="214"/>
      <c r="BR493" s="214"/>
      <c r="BS493" s="214"/>
      <c r="BT493" s="214"/>
      <c r="BU493" s="214"/>
      <c r="BV493" s="214"/>
      <c r="BW493" s="214"/>
      <c r="BX493" s="214"/>
      <c r="BY493" s="214"/>
      <c r="BZ493" s="214"/>
      <c r="CA493" s="214"/>
      <c r="CB493" s="214"/>
      <c r="CC493" s="214"/>
      <c r="CD493" s="214"/>
      <c r="CE493" s="214"/>
      <c r="CF493" s="214"/>
      <c r="CG493" s="214"/>
      <c r="CH493" s="214"/>
      <c r="CI493" s="214"/>
      <c r="CJ493" s="214"/>
    </row>
    <row r="494" spans="1:88" ht="13.5" customHeight="1">
      <c r="A494" s="217">
        <v>500</v>
      </c>
      <c r="B494" s="217" t="s">
        <v>3893</v>
      </c>
      <c r="C494" s="217" t="s">
        <v>3894</v>
      </c>
      <c r="D494" s="218" t="s">
        <v>781</v>
      </c>
      <c r="E494" s="217" t="s">
        <v>3892</v>
      </c>
      <c r="F494" s="217" t="s">
        <v>3082</v>
      </c>
      <c r="G494" s="218" t="s">
        <v>2546</v>
      </c>
      <c r="H494" s="220">
        <v>1118</v>
      </c>
      <c r="I494" s="217" t="s">
        <v>702</v>
      </c>
      <c r="J494" s="217">
        <v>1</v>
      </c>
      <c r="K494" s="217"/>
      <c r="L494" s="217">
        <v>2</v>
      </c>
      <c r="M494" s="220">
        <v>10.7</v>
      </c>
      <c r="N494" s="220">
        <v>21.3</v>
      </c>
      <c r="O494" s="217" t="s">
        <v>674</v>
      </c>
      <c r="P494" s="217" t="s">
        <v>13</v>
      </c>
      <c r="Q494" s="217" t="s">
        <v>703</v>
      </c>
      <c r="R494" s="217"/>
      <c r="S494" s="217"/>
      <c r="T494" s="217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7">
        <f t="shared" ref="U494:U497" ca="1" si="134">+L494-T494</f>
        <v>0</v>
      </c>
      <c r="V494" s="217">
        <f t="shared" ref="V494:V497" ca="1" si="135">ROUNDDOWN(T494/J494,0)</f>
        <v>2</v>
      </c>
      <c r="W494" s="217"/>
      <c r="X494" s="217"/>
      <c r="Y494" s="217"/>
      <c r="Z494" s="217"/>
      <c r="AA494" s="217"/>
      <c r="AB494" s="221"/>
      <c r="AC494" s="220">
        <v>0.71399999999999997</v>
      </c>
      <c r="AD494" s="217"/>
      <c r="AE494" s="220"/>
      <c r="AF494" s="220"/>
      <c r="AG494" s="249"/>
      <c r="AH494" s="249"/>
      <c r="AI494" s="249"/>
      <c r="AJ494" s="224" t="s">
        <v>677</v>
      </c>
      <c r="AK494" s="228"/>
      <c r="AL494" s="250"/>
      <c r="AM494" s="226"/>
      <c r="AN494" s="228"/>
      <c r="AO494" s="226"/>
      <c r="AP494" s="226"/>
      <c r="AQ494" s="226"/>
      <c r="AR494" s="228"/>
      <c r="AS494" s="226"/>
      <c r="AT494" s="226"/>
      <c r="AU494" s="217">
        <v>0</v>
      </c>
      <c r="AV494" s="217">
        <v>0</v>
      </c>
      <c r="AW494" s="217">
        <v>0</v>
      </c>
      <c r="AX494" s="217">
        <v>0</v>
      </c>
      <c r="AY494" s="217">
        <v>0</v>
      </c>
      <c r="AZ494" s="217">
        <v>0</v>
      </c>
      <c r="BA494" s="217">
        <v>0</v>
      </c>
      <c r="BB494" s="217" t="s">
        <v>692</v>
      </c>
      <c r="BC494" s="217"/>
      <c r="BD494" s="217"/>
      <c r="BE494" s="212" t="s">
        <v>3068</v>
      </c>
      <c r="BF494" s="217">
        <v>2</v>
      </c>
      <c r="BG494" s="230">
        <v>46240</v>
      </c>
      <c r="BH494" s="212">
        <f>+L494-BF494</f>
        <v>0</v>
      </c>
      <c r="BI494" s="212" t="s">
        <v>2529</v>
      </c>
      <c r="BJ494" s="217">
        <v>2</v>
      </c>
      <c r="BK494" s="231">
        <v>46240</v>
      </c>
      <c r="BL494" s="226"/>
      <c r="BM494" s="226"/>
      <c r="BN494" s="227"/>
      <c r="BO494" s="226"/>
      <c r="BP494" s="226"/>
      <c r="BQ494" s="226"/>
      <c r="BR494" s="226"/>
      <c r="BS494" s="226"/>
      <c r="BT494" s="227"/>
      <c r="BU494" s="226"/>
      <c r="BV494" s="226"/>
      <c r="BW494" s="226"/>
      <c r="BX494" s="226"/>
      <c r="BY494" s="226"/>
      <c r="BZ494" s="227"/>
      <c r="CA494" s="226"/>
      <c r="CB494" s="226"/>
      <c r="CC494" s="226"/>
      <c r="CD494" s="226"/>
      <c r="CE494" s="226"/>
      <c r="CF494" s="227"/>
      <c r="CG494" s="226"/>
      <c r="CH494" s="226"/>
      <c r="CI494" s="226"/>
      <c r="CJ494" s="212">
        <f>+L494-BJ494</f>
        <v>0</v>
      </c>
    </row>
    <row r="495" spans="1:88" ht="13.5" customHeight="1">
      <c r="A495" s="217">
        <v>501</v>
      </c>
      <c r="B495" s="217" t="s">
        <v>3893</v>
      </c>
      <c r="C495" s="217" t="s">
        <v>3894</v>
      </c>
      <c r="D495" s="218" t="s">
        <v>781</v>
      </c>
      <c r="E495" s="217" t="s">
        <v>1076</v>
      </c>
      <c r="F495" s="217" t="s">
        <v>3083</v>
      </c>
      <c r="G495" s="218" t="s">
        <v>2548</v>
      </c>
      <c r="H495" s="220">
        <v>300</v>
      </c>
      <c r="I495" s="217" t="s">
        <v>702</v>
      </c>
      <c r="J495" s="217">
        <v>1</v>
      </c>
      <c r="K495" s="217"/>
      <c r="L495" s="217">
        <v>2</v>
      </c>
      <c r="M495" s="220">
        <v>5.4</v>
      </c>
      <c r="N495" s="220">
        <v>10.8</v>
      </c>
      <c r="O495" s="217" t="s">
        <v>674</v>
      </c>
      <c r="P495" s="217" t="s">
        <v>13</v>
      </c>
      <c r="Q495" s="217" t="s">
        <v>703</v>
      </c>
      <c r="R495" s="217"/>
      <c r="S495" s="217"/>
      <c r="T495" s="217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7">
        <f t="shared" ca="1" si="134"/>
        <v>0</v>
      </c>
      <c r="V495" s="217">
        <f t="shared" ca="1" si="135"/>
        <v>2</v>
      </c>
      <c r="W495" s="217"/>
      <c r="X495" s="217"/>
      <c r="Y495" s="217"/>
      <c r="Z495" s="217"/>
      <c r="AA495" s="217"/>
      <c r="AB495" s="221"/>
      <c r="AC495" s="220">
        <v>0.36299999999999999</v>
      </c>
      <c r="AD495" s="217"/>
      <c r="AE495" s="220"/>
      <c r="AF495" s="220"/>
      <c r="AG495" s="249"/>
      <c r="AH495" s="249"/>
      <c r="AI495" s="249"/>
      <c r="AJ495" s="224" t="s">
        <v>677</v>
      </c>
      <c r="AK495" s="228"/>
      <c r="AL495" s="250"/>
      <c r="AM495" s="226"/>
      <c r="AN495" s="228"/>
      <c r="AO495" s="226"/>
      <c r="AP495" s="226"/>
      <c r="AQ495" s="226"/>
      <c r="AR495" s="228"/>
      <c r="AS495" s="226"/>
      <c r="AT495" s="226"/>
      <c r="AU495" s="217">
        <v>0</v>
      </c>
      <c r="AV495" s="217">
        <v>0</v>
      </c>
      <c r="AW495" s="217">
        <v>0</v>
      </c>
      <c r="AX495" s="217">
        <v>0</v>
      </c>
      <c r="AY495" s="217">
        <v>0</v>
      </c>
      <c r="AZ495" s="217">
        <v>0</v>
      </c>
      <c r="BA495" s="217">
        <v>0</v>
      </c>
      <c r="BB495" s="217" t="s">
        <v>692</v>
      </c>
      <c r="BC495" s="217"/>
      <c r="BD495" s="217"/>
      <c r="BE495" s="212" t="s">
        <v>3068</v>
      </c>
      <c r="BF495" s="217">
        <v>2</v>
      </c>
      <c r="BG495" s="230">
        <v>46240</v>
      </c>
      <c r="BH495" s="212">
        <f>+L495-BF495</f>
        <v>0</v>
      </c>
      <c r="BI495" s="212" t="s">
        <v>2529</v>
      </c>
      <c r="BJ495" s="217">
        <v>2</v>
      </c>
      <c r="BK495" s="231">
        <v>46240</v>
      </c>
      <c r="BL495" s="226"/>
      <c r="BM495" s="226"/>
      <c r="BN495" s="227"/>
      <c r="BO495" s="226"/>
      <c r="BP495" s="226"/>
      <c r="BQ495" s="226"/>
      <c r="BR495" s="226"/>
      <c r="BS495" s="226"/>
      <c r="BT495" s="227"/>
      <c r="BU495" s="226"/>
      <c r="BV495" s="226"/>
      <c r="BW495" s="226"/>
      <c r="BX495" s="226"/>
      <c r="BY495" s="226"/>
      <c r="BZ495" s="227"/>
      <c r="CA495" s="226"/>
      <c r="CB495" s="226"/>
      <c r="CC495" s="226"/>
      <c r="CD495" s="226"/>
      <c r="CE495" s="226"/>
      <c r="CF495" s="227"/>
      <c r="CG495" s="226"/>
      <c r="CH495" s="226"/>
      <c r="CI495" s="226"/>
      <c r="CJ495" s="212">
        <f>+L495-BJ495</f>
        <v>0</v>
      </c>
    </row>
    <row r="496" spans="1:88" ht="13.5" customHeight="1">
      <c r="A496" s="217">
        <v>502</v>
      </c>
      <c r="B496" s="217" t="s">
        <v>3893</v>
      </c>
      <c r="C496" s="217" t="s">
        <v>3894</v>
      </c>
      <c r="D496" s="218" t="s">
        <v>781</v>
      </c>
      <c r="E496" s="217" t="s">
        <v>1027</v>
      </c>
      <c r="F496" s="217" t="s">
        <v>3084</v>
      </c>
      <c r="G496" s="218" t="s">
        <v>2550</v>
      </c>
      <c r="H496" s="220">
        <v>300</v>
      </c>
      <c r="I496" s="217" t="s">
        <v>702</v>
      </c>
      <c r="J496" s="217">
        <v>1</v>
      </c>
      <c r="K496" s="217"/>
      <c r="L496" s="217">
        <v>2</v>
      </c>
      <c r="M496" s="220">
        <v>5.6</v>
      </c>
      <c r="N496" s="220">
        <v>11.2</v>
      </c>
      <c r="O496" s="217" t="s">
        <v>674</v>
      </c>
      <c r="P496" s="217" t="s">
        <v>13</v>
      </c>
      <c r="Q496" s="217" t="s">
        <v>703</v>
      </c>
      <c r="R496" s="217"/>
      <c r="S496" s="217"/>
      <c r="T496" s="217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7">
        <f t="shared" ca="1" si="134"/>
        <v>0</v>
      </c>
      <c r="V496" s="217">
        <f t="shared" ca="1" si="135"/>
        <v>2</v>
      </c>
      <c r="W496" s="217"/>
      <c r="X496" s="217"/>
      <c r="Y496" s="217"/>
      <c r="Z496" s="217"/>
      <c r="AA496" s="217"/>
      <c r="AB496" s="221"/>
      <c r="AC496" s="220">
        <v>0.376</v>
      </c>
      <c r="AD496" s="217"/>
      <c r="AE496" s="220"/>
      <c r="AF496" s="220"/>
      <c r="AG496" s="249"/>
      <c r="AH496" s="249"/>
      <c r="AI496" s="249"/>
      <c r="AJ496" s="224" t="s">
        <v>677</v>
      </c>
      <c r="AK496" s="228"/>
      <c r="AL496" s="250"/>
      <c r="AM496" s="226"/>
      <c r="AN496" s="228"/>
      <c r="AO496" s="226"/>
      <c r="AP496" s="226"/>
      <c r="AQ496" s="226"/>
      <c r="AR496" s="228"/>
      <c r="AS496" s="226"/>
      <c r="AT496" s="226"/>
      <c r="AU496" s="217">
        <v>0</v>
      </c>
      <c r="AV496" s="217">
        <v>0</v>
      </c>
      <c r="AW496" s="217">
        <v>0</v>
      </c>
      <c r="AX496" s="217">
        <v>0</v>
      </c>
      <c r="AY496" s="217">
        <v>0</v>
      </c>
      <c r="AZ496" s="217">
        <v>0</v>
      </c>
      <c r="BA496" s="217">
        <v>0</v>
      </c>
      <c r="BB496" s="217" t="s">
        <v>692</v>
      </c>
      <c r="BC496" s="217"/>
      <c r="BD496" s="217"/>
      <c r="BE496" s="212" t="s">
        <v>3068</v>
      </c>
      <c r="BF496" s="217">
        <v>2</v>
      </c>
      <c r="BG496" s="230">
        <v>46240</v>
      </c>
      <c r="BH496" s="212">
        <f>+L496-BF496</f>
        <v>0</v>
      </c>
      <c r="BI496" s="212" t="s">
        <v>2529</v>
      </c>
      <c r="BJ496" s="217">
        <v>2</v>
      </c>
      <c r="BK496" s="231">
        <v>46240</v>
      </c>
      <c r="BL496" s="226"/>
      <c r="BM496" s="226"/>
      <c r="BN496" s="227"/>
      <c r="BO496" s="226"/>
      <c r="BP496" s="226"/>
      <c r="BQ496" s="226"/>
      <c r="BR496" s="226"/>
      <c r="BS496" s="226"/>
      <c r="BT496" s="227"/>
      <c r="BU496" s="226"/>
      <c r="BV496" s="226"/>
      <c r="BW496" s="226"/>
      <c r="BX496" s="226"/>
      <c r="BY496" s="226"/>
      <c r="BZ496" s="227"/>
      <c r="CA496" s="226"/>
      <c r="CB496" s="226"/>
      <c r="CC496" s="226"/>
      <c r="CD496" s="226"/>
      <c r="CE496" s="226"/>
      <c r="CF496" s="227"/>
      <c r="CG496" s="226"/>
      <c r="CH496" s="226"/>
      <c r="CI496" s="226"/>
      <c r="CJ496" s="212">
        <f>+L496-BJ496</f>
        <v>0</v>
      </c>
    </row>
    <row r="497" spans="1:88" ht="13.5" customHeight="1">
      <c r="A497" s="217">
        <v>503</v>
      </c>
      <c r="B497" s="217" t="s">
        <v>3893</v>
      </c>
      <c r="C497" s="217" t="s">
        <v>3894</v>
      </c>
      <c r="D497" s="218" t="s">
        <v>781</v>
      </c>
      <c r="E497" s="217" t="s">
        <v>1028</v>
      </c>
      <c r="F497" s="217" t="s">
        <v>3085</v>
      </c>
      <c r="G497" s="218" t="s">
        <v>2537</v>
      </c>
      <c r="H497" s="220">
        <v>865</v>
      </c>
      <c r="I497" s="217" t="s">
        <v>702</v>
      </c>
      <c r="J497" s="217">
        <v>1</v>
      </c>
      <c r="K497" s="217"/>
      <c r="L497" s="217">
        <v>2</v>
      </c>
      <c r="M497" s="220">
        <v>4.3</v>
      </c>
      <c r="N497" s="220">
        <v>8.6999999999999993</v>
      </c>
      <c r="O497" s="217" t="s">
        <v>674</v>
      </c>
      <c r="P497" s="217" t="s">
        <v>13</v>
      </c>
      <c r="Q497" s="217" t="s">
        <v>703</v>
      </c>
      <c r="R497" s="217"/>
      <c r="S497" s="217"/>
      <c r="T497" s="217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7">
        <f t="shared" ca="1" si="134"/>
        <v>0</v>
      </c>
      <c r="V497" s="217">
        <f t="shared" ca="1" si="135"/>
        <v>2</v>
      </c>
      <c r="W497" s="217"/>
      <c r="X497" s="217"/>
      <c r="Y497" s="217"/>
      <c r="Z497" s="217"/>
      <c r="AA497" s="217"/>
      <c r="AB497" s="221"/>
      <c r="AC497" s="220">
        <v>0.307</v>
      </c>
      <c r="AD497" s="217"/>
      <c r="AE497" s="220"/>
      <c r="AF497" s="220"/>
      <c r="AG497" s="249"/>
      <c r="AH497" s="249"/>
      <c r="AI497" s="249"/>
      <c r="AJ497" s="224" t="s">
        <v>677</v>
      </c>
      <c r="AK497" s="228"/>
      <c r="AL497" s="250"/>
      <c r="AM497" s="226"/>
      <c r="AN497" s="228"/>
      <c r="AO497" s="226"/>
      <c r="AP497" s="226"/>
      <c r="AQ497" s="226"/>
      <c r="AR497" s="228"/>
      <c r="AS497" s="226"/>
      <c r="AT497" s="226"/>
      <c r="AU497" s="217">
        <v>0</v>
      </c>
      <c r="AV497" s="217">
        <v>0</v>
      </c>
      <c r="AW497" s="217">
        <v>0</v>
      </c>
      <c r="AX497" s="217">
        <v>0</v>
      </c>
      <c r="AY497" s="217">
        <v>0</v>
      </c>
      <c r="AZ497" s="217">
        <v>0</v>
      </c>
      <c r="BA497" s="217">
        <v>0</v>
      </c>
      <c r="BB497" s="217" t="s">
        <v>692</v>
      </c>
      <c r="BC497" s="217"/>
      <c r="BD497" s="217"/>
      <c r="BE497" s="212" t="s">
        <v>3068</v>
      </c>
      <c r="BF497" s="217">
        <v>2</v>
      </c>
      <c r="BG497" s="230">
        <v>46240</v>
      </c>
      <c r="BH497" s="212">
        <f>+L497-BF497</f>
        <v>0</v>
      </c>
      <c r="BI497" s="212" t="s">
        <v>2529</v>
      </c>
      <c r="BJ497" s="217">
        <v>2</v>
      </c>
      <c r="BK497" s="231">
        <v>46240</v>
      </c>
      <c r="BL497" s="226"/>
      <c r="BM497" s="226"/>
      <c r="BN497" s="227"/>
      <c r="BO497" s="226"/>
      <c r="BP497" s="226"/>
      <c r="BQ497" s="226"/>
      <c r="BR497" s="226"/>
      <c r="BS497" s="226"/>
      <c r="BT497" s="227"/>
      <c r="BU497" s="226"/>
      <c r="BV497" s="226"/>
      <c r="BW497" s="226"/>
      <c r="BX497" s="226"/>
      <c r="BY497" s="226"/>
      <c r="BZ497" s="227"/>
      <c r="CA497" s="226"/>
      <c r="CB497" s="226"/>
      <c r="CC497" s="226"/>
      <c r="CD497" s="226"/>
      <c r="CE497" s="226"/>
      <c r="CF497" s="227"/>
      <c r="CG497" s="226"/>
      <c r="CH497" s="226"/>
      <c r="CI497" s="226"/>
      <c r="CJ497" s="212">
        <f>+L497-BJ497</f>
        <v>0</v>
      </c>
    </row>
    <row r="498" spans="1:88" ht="13.5" customHeight="1">
      <c r="A498" s="214">
        <v>504</v>
      </c>
      <c r="B498" s="214" t="s">
        <v>3895</v>
      </c>
      <c r="C498" s="214" t="s">
        <v>3896</v>
      </c>
      <c r="D498" s="215" t="s">
        <v>3887</v>
      </c>
      <c r="E498" s="214"/>
      <c r="F498" s="214"/>
      <c r="G498" s="215" t="s">
        <v>3897</v>
      </c>
      <c r="H498" s="214"/>
      <c r="I498" s="214"/>
      <c r="J498" s="214"/>
      <c r="K498" s="214">
        <v>4</v>
      </c>
      <c r="L498" s="214"/>
      <c r="M498" s="216">
        <v>5.9</v>
      </c>
      <c r="N498" s="216">
        <v>23.5</v>
      </c>
      <c r="O498" s="214" t="s">
        <v>674</v>
      </c>
      <c r="P498" s="214"/>
      <c r="Q498" s="214"/>
      <c r="R498" s="214" t="s">
        <v>3951</v>
      </c>
      <c r="S498" s="214"/>
      <c r="T498" s="214"/>
      <c r="U498" s="214"/>
      <c r="V498" s="214"/>
      <c r="W498" s="214">
        <f ca="1">_xlfn.MINIFS(V:V,C:C,C498,AE:AE,"",AB:AB,"")</f>
        <v>4</v>
      </c>
      <c r="X498" s="214">
        <f ca="1">SUMIFS(T:T,C:C,C498,AE:AE,"")/SUMIFS(L:L,C:C,C498,AE:AE,"",AB:AB,"")</f>
        <v>1</v>
      </c>
      <c r="Y498" s="214"/>
      <c r="Z498" s="214"/>
      <c r="AA498" s="214"/>
      <c r="AB498" s="216"/>
      <c r="AC498" s="216">
        <v>0.82899999999999996</v>
      </c>
      <c r="AD498" s="214"/>
      <c r="AE498" s="214" t="s">
        <v>675</v>
      </c>
      <c r="AF498" s="214" t="s">
        <v>676</v>
      </c>
      <c r="AG498" s="214"/>
      <c r="AH498" s="214"/>
      <c r="AI498" s="214"/>
      <c r="AJ498" s="214" t="s">
        <v>677</v>
      </c>
      <c r="AK498" s="214"/>
      <c r="AL498" s="214"/>
      <c r="AM498" s="214"/>
      <c r="AN498" s="214"/>
      <c r="AO498" s="214"/>
      <c r="AP498" s="214"/>
      <c r="AQ498" s="214"/>
      <c r="AR498" s="214"/>
      <c r="AS498" s="214"/>
      <c r="AT498" s="214"/>
      <c r="AU498" s="214"/>
      <c r="AV498" s="214"/>
      <c r="AW498" s="214"/>
      <c r="AX498" s="214"/>
      <c r="AY498" s="214"/>
      <c r="AZ498" s="214"/>
      <c r="BA498" s="214"/>
      <c r="BB498" s="214" t="s">
        <v>692</v>
      </c>
      <c r="BC498" s="214"/>
      <c r="BD498" s="214"/>
      <c r="BE498" s="214"/>
      <c r="BF498" s="214"/>
      <c r="BG498" s="214"/>
      <c r="BH498" s="214"/>
      <c r="BI498" s="214"/>
      <c r="BJ498" s="214"/>
      <c r="BK498" s="214"/>
      <c r="BL498" s="214"/>
      <c r="BM498" s="214"/>
      <c r="BN498" s="214"/>
      <c r="BO498" s="214"/>
      <c r="BP498" s="214"/>
      <c r="BQ498" s="214"/>
      <c r="BR498" s="214"/>
      <c r="BS498" s="214"/>
      <c r="BT498" s="214"/>
      <c r="BU498" s="214"/>
      <c r="BV498" s="214"/>
      <c r="BW498" s="214"/>
      <c r="BX498" s="214"/>
      <c r="BY498" s="214"/>
      <c r="BZ498" s="214"/>
      <c r="CA498" s="214"/>
      <c r="CB498" s="214"/>
      <c r="CC498" s="214"/>
      <c r="CD498" s="214"/>
      <c r="CE498" s="214"/>
      <c r="CF498" s="214"/>
      <c r="CG498" s="214"/>
      <c r="CH498" s="214"/>
      <c r="CI498" s="214"/>
      <c r="CJ498" s="214"/>
    </row>
    <row r="499" spans="1:88" ht="13.5" customHeight="1">
      <c r="A499" s="217">
        <v>505</v>
      </c>
      <c r="B499" s="217" t="s">
        <v>3895</v>
      </c>
      <c r="C499" s="217" t="s">
        <v>3896</v>
      </c>
      <c r="D499" s="218" t="s">
        <v>781</v>
      </c>
      <c r="E499" s="217" t="s">
        <v>1175</v>
      </c>
      <c r="F499" s="217" t="s">
        <v>3086</v>
      </c>
      <c r="G499" s="218" t="s">
        <v>2528</v>
      </c>
      <c r="H499" s="220">
        <v>225</v>
      </c>
      <c r="I499" s="217" t="s">
        <v>702</v>
      </c>
      <c r="J499" s="217">
        <v>1</v>
      </c>
      <c r="K499" s="217"/>
      <c r="L499" s="217">
        <v>4</v>
      </c>
      <c r="M499" s="220">
        <v>2.5</v>
      </c>
      <c r="N499" s="220">
        <v>10.199999999999999</v>
      </c>
      <c r="O499" s="217" t="s">
        <v>674</v>
      </c>
      <c r="P499" s="217" t="s">
        <v>13</v>
      </c>
      <c r="Q499" s="217" t="s">
        <v>703</v>
      </c>
      <c r="R499" s="217"/>
      <c r="S499" s="217"/>
      <c r="T499" s="217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7">
        <f t="shared" ref="U499:U500" ca="1" si="136">+L499-T499</f>
        <v>0</v>
      </c>
      <c r="V499" s="217">
        <f t="shared" ref="V499:V500" ca="1" si="137">ROUNDDOWN(T499/J499,0)</f>
        <v>4</v>
      </c>
      <c r="W499" s="217"/>
      <c r="X499" s="217"/>
      <c r="Y499" s="217"/>
      <c r="Z499" s="217"/>
      <c r="AA499" s="217"/>
      <c r="AB499" s="221"/>
      <c r="AC499" s="220">
        <v>0.35</v>
      </c>
      <c r="AD499" s="217"/>
      <c r="AE499" s="220"/>
      <c r="AF499" s="220"/>
      <c r="AG499" s="249"/>
      <c r="AH499" s="249"/>
      <c r="AI499" s="249"/>
      <c r="AJ499" s="224" t="s">
        <v>677</v>
      </c>
      <c r="AK499" s="228"/>
      <c r="AL499" s="250"/>
      <c r="AM499" s="226"/>
      <c r="AN499" s="228"/>
      <c r="AO499" s="226"/>
      <c r="AP499" s="226"/>
      <c r="AQ499" s="226"/>
      <c r="AR499" s="228"/>
      <c r="AS499" s="226"/>
      <c r="AT499" s="226"/>
      <c r="AU499" s="217">
        <v>0</v>
      </c>
      <c r="AV499" s="217">
        <v>0</v>
      </c>
      <c r="AW499" s="217">
        <v>0</v>
      </c>
      <c r="AX499" s="217">
        <v>0</v>
      </c>
      <c r="AY499" s="217">
        <v>0</v>
      </c>
      <c r="AZ499" s="217">
        <v>0</v>
      </c>
      <c r="BA499" s="217">
        <v>0</v>
      </c>
      <c r="BB499" s="217" t="s">
        <v>692</v>
      </c>
      <c r="BC499" s="217"/>
      <c r="BD499" s="217"/>
      <c r="BE499" s="212" t="s">
        <v>3068</v>
      </c>
      <c r="BF499" s="217">
        <v>4</v>
      </c>
      <c r="BG499" s="230">
        <v>46240</v>
      </c>
      <c r="BH499" s="212">
        <f>+L499-BF499</f>
        <v>0</v>
      </c>
      <c r="BI499" s="212" t="s">
        <v>2529</v>
      </c>
      <c r="BJ499" s="217">
        <v>4</v>
      </c>
      <c r="BK499" s="231">
        <v>46240</v>
      </c>
      <c r="BL499" s="226"/>
      <c r="BM499" s="226"/>
      <c r="BN499" s="227"/>
      <c r="BO499" s="226"/>
      <c r="BP499" s="226"/>
      <c r="BQ499" s="226"/>
      <c r="BR499" s="226"/>
      <c r="BS499" s="226"/>
      <c r="BT499" s="227"/>
      <c r="BU499" s="226"/>
      <c r="BV499" s="226"/>
      <c r="BW499" s="226"/>
      <c r="BX499" s="226"/>
      <c r="BY499" s="226"/>
      <c r="BZ499" s="227"/>
      <c r="CA499" s="226"/>
      <c r="CB499" s="226"/>
      <c r="CC499" s="226"/>
      <c r="CD499" s="226"/>
      <c r="CE499" s="226"/>
      <c r="CF499" s="227"/>
      <c r="CG499" s="226"/>
      <c r="CH499" s="226"/>
      <c r="CI499" s="226"/>
      <c r="CJ499" s="212">
        <f>+L499-BJ499</f>
        <v>0</v>
      </c>
    </row>
    <row r="500" spans="1:88" ht="13.5" customHeight="1">
      <c r="A500" s="217">
        <v>506</v>
      </c>
      <c r="B500" s="217" t="s">
        <v>3895</v>
      </c>
      <c r="C500" s="217" t="s">
        <v>3896</v>
      </c>
      <c r="D500" s="218" t="s">
        <v>781</v>
      </c>
      <c r="E500" s="217" t="s">
        <v>982</v>
      </c>
      <c r="F500" s="217" t="s">
        <v>3087</v>
      </c>
      <c r="G500" s="218" t="s">
        <v>2531</v>
      </c>
      <c r="H500" s="220">
        <v>357</v>
      </c>
      <c r="I500" s="217" t="s">
        <v>702</v>
      </c>
      <c r="J500" s="217">
        <v>2</v>
      </c>
      <c r="K500" s="217"/>
      <c r="L500" s="217">
        <v>8</v>
      </c>
      <c r="M500" s="220">
        <v>1.7</v>
      </c>
      <c r="N500" s="220">
        <v>13.3</v>
      </c>
      <c r="O500" s="217" t="s">
        <v>674</v>
      </c>
      <c r="P500" s="217" t="s">
        <v>13</v>
      </c>
      <c r="Q500" s="217" t="s">
        <v>703</v>
      </c>
      <c r="R500" s="217"/>
      <c r="S500" s="217"/>
      <c r="T500" s="217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7">
        <f t="shared" ca="1" si="136"/>
        <v>0</v>
      </c>
      <c r="V500" s="217">
        <f t="shared" ca="1" si="137"/>
        <v>4</v>
      </c>
      <c r="W500" s="217"/>
      <c r="X500" s="217"/>
      <c r="Y500" s="217"/>
      <c r="Z500" s="217"/>
      <c r="AA500" s="217"/>
      <c r="AB500" s="221"/>
      <c r="AC500" s="220">
        <v>0.47899999999999998</v>
      </c>
      <c r="AD500" s="217"/>
      <c r="AE500" s="220"/>
      <c r="AF500" s="220"/>
      <c r="AG500" s="249"/>
      <c r="AH500" s="249"/>
      <c r="AI500" s="249"/>
      <c r="AJ500" s="224" t="s">
        <v>677</v>
      </c>
      <c r="AK500" s="228"/>
      <c r="AL500" s="250"/>
      <c r="AM500" s="226"/>
      <c r="AN500" s="228"/>
      <c r="AO500" s="226"/>
      <c r="AP500" s="226"/>
      <c r="AQ500" s="226"/>
      <c r="AR500" s="228"/>
      <c r="AS500" s="226"/>
      <c r="AT500" s="226"/>
      <c r="AU500" s="217">
        <v>0</v>
      </c>
      <c r="AV500" s="217">
        <v>0</v>
      </c>
      <c r="AW500" s="217">
        <v>0</v>
      </c>
      <c r="AX500" s="217">
        <v>0</v>
      </c>
      <c r="AY500" s="217">
        <v>0</v>
      </c>
      <c r="AZ500" s="217">
        <v>0</v>
      </c>
      <c r="BA500" s="217">
        <v>0</v>
      </c>
      <c r="BB500" s="217" t="s">
        <v>692</v>
      </c>
      <c r="BC500" s="217"/>
      <c r="BD500" s="217"/>
      <c r="BE500" s="212" t="s">
        <v>3068</v>
      </c>
      <c r="BF500" s="217">
        <v>8</v>
      </c>
      <c r="BG500" s="230">
        <v>46240</v>
      </c>
      <c r="BH500" s="212">
        <f>+L500-BF500</f>
        <v>0</v>
      </c>
      <c r="BI500" s="212" t="s">
        <v>2529</v>
      </c>
      <c r="BJ500" s="217">
        <v>8</v>
      </c>
      <c r="BK500" s="231">
        <v>46240</v>
      </c>
      <c r="BL500" s="226"/>
      <c r="BM500" s="226"/>
      <c r="BN500" s="227"/>
      <c r="BO500" s="226"/>
      <c r="BP500" s="226"/>
      <c r="BQ500" s="226"/>
      <c r="BR500" s="226"/>
      <c r="BS500" s="226"/>
      <c r="BT500" s="227"/>
      <c r="BU500" s="226"/>
      <c r="BV500" s="226"/>
      <c r="BW500" s="226"/>
      <c r="BX500" s="226"/>
      <c r="BY500" s="226"/>
      <c r="BZ500" s="227"/>
      <c r="CA500" s="226"/>
      <c r="CB500" s="226"/>
      <c r="CC500" s="226"/>
      <c r="CD500" s="226"/>
      <c r="CE500" s="226"/>
      <c r="CF500" s="227"/>
      <c r="CG500" s="226"/>
      <c r="CH500" s="226"/>
      <c r="CI500" s="226"/>
      <c r="CJ500" s="212">
        <f>+L500-BJ500</f>
        <v>0</v>
      </c>
    </row>
    <row r="501" spans="1:88" ht="13.5" customHeight="1">
      <c r="A501" s="214">
        <v>507</v>
      </c>
      <c r="B501" s="214" t="s">
        <v>3898</v>
      </c>
      <c r="C501" s="214" t="s">
        <v>3899</v>
      </c>
      <c r="D501" s="215" t="s">
        <v>3887</v>
      </c>
      <c r="E501" s="214"/>
      <c r="F501" s="214"/>
      <c r="G501" s="215" t="s">
        <v>3900</v>
      </c>
      <c r="H501" s="214"/>
      <c r="I501" s="214"/>
      <c r="J501" s="214"/>
      <c r="K501" s="214">
        <v>4</v>
      </c>
      <c r="L501" s="214"/>
      <c r="M501" s="216">
        <v>5.0999999999999996</v>
      </c>
      <c r="N501" s="216">
        <v>20.3</v>
      </c>
      <c r="O501" s="214" t="s">
        <v>674</v>
      </c>
      <c r="P501" s="214"/>
      <c r="Q501" s="214"/>
      <c r="R501" s="214" t="s">
        <v>3951</v>
      </c>
      <c r="S501" s="214"/>
      <c r="T501" s="214"/>
      <c r="U501" s="214"/>
      <c r="V501" s="214"/>
      <c r="W501" s="214">
        <f ca="1">_xlfn.MINIFS(V:V,C:C,C501,AE:AE,"",AB:AB,"")</f>
        <v>4</v>
      </c>
      <c r="X501" s="214">
        <f ca="1">SUMIFS(T:T,C:C,C501,AE:AE,"")/SUMIFS(L:L,C:C,C501,AE:AE,"",AB:AB,"")</f>
        <v>1</v>
      </c>
      <c r="Y501" s="214"/>
      <c r="Z501" s="214"/>
      <c r="AA501" s="214"/>
      <c r="AB501" s="216"/>
      <c r="AC501" s="216">
        <v>0.70799999999999996</v>
      </c>
      <c r="AD501" s="214"/>
      <c r="AE501" s="214" t="s">
        <v>675</v>
      </c>
      <c r="AF501" s="214" t="s">
        <v>676</v>
      </c>
      <c r="AG501" s="214"/>
      <c r="AH501" s="214"/>
      <c r="AI501" s="214"/>
      <c r="AJ501" s="214" t="s">
        <v>677</v>
      </c>
      <c r="AK501" s="214"/>
      <c r="AL501" s="214"/>
      <c r="AM501" s="214"/>
      <c r="AN501" s="214"/>
      <c r="AO501" s="214"/>
      <c r="AP501" s="214"/>
      <c r="AQ501" s="214"/>
      <c r="AR501" s="214"/>
      <c r="AS501" s="214"/>
      <c r="AT501" s="214"/>
      <c r="AU501" s="214"/>
      <c r="AV501" s="214"/>
      <c r="AW501" s="214"/>
      <c r="AX501" s="214"/>
      <c r="AY501" s="214"/>
      <c r="AZ501" s="214"/>
      <c r="BA501" s="214"/>
      <c r="BB501" s="214" t="s">
        <v>692</v>
      </c>
      <c r="BC501" s="214"/>
      <c r="BD501" s="214"/>
      <c r="BE501" s="214"/>
      <c r="BF501" s="214"/>
      <c r="BG501" s="214"/>
      <c r="BH501" s="214"/>
      <c r="BI501" s="214"/>
      <c r="BJ501" s="214"/>
      <c r="BK501" s="214"/>
      <c r="BL501" s="214"/>
      <c r="BM501" s="214"/>
      <c r="BN501" s="214"/>
      <c r="BO501" s="214"/>
      <c r="BP501" s="214"/>
      <c r="BQ501" s="214"/>
      <c r="BR501" s="214"/>
      <c r="BS501" s="214"/>
      <c r="BT501" s="214"/>
      <c r="BU501" s="214"/>
      <c r="BV501" s="214"/>
      <c r="BW501" s="214"/>
      <c r="BX501" s="214"/>
      <c r="BY501" s="214"/>
      <c r="BZ501" s="214"/>
      <c r="CA501" s="214"/>
      <c r="CB501" s="214"/>
      <c r="CC501" s="214"/>
      <c r="CD501" s="214"/>
      <c r="CE501" s="214"/>
      <c r="CF501" s="214"/>
      <c r="CG501" s="214"/>
      <c r="CH501" s="214"/>
      <c r="CI501" s="214"/>
      <c r="CJ501" s="214"/>
    </row>
    <row r="502" spans="1:88" ht="13.5" customHeight="1">
      <c r="A502" s="217">
        <v>508</v>
      </c>
      <c r="B502" s="217" t="s">
        <v>3898</v>
      </c>
      <c r="C502" s="217" t="s">
        <v>3899</v>
      </c>
      <c r="D502" s="218" t="s">
        <v>781</v>
      </c>
      <c r="E502" s="217" t="s">
        <v>1175</v>
      </c>
      <c r="F502" s="217" t="s">
        <v>3088</v>
      </c>
      <c r="G502" s="218" t="s">
        <v>2528</v>
      </c>
      <c r="H502" s="220">
        <v>225</v>
      </c>
      <c r="I502" s="217" t="s">
        <v>702</v>
      </c>
      <c r="J502" s="217">
        <v>1</v>
      </c>
      <c r="K502" s="217"/>
      <c r="L502" s="217">
        <v>4</v>
      </c>
      <c r="M502" s="220">
        <v>2.5</v>
      </c>
      <c r="N502" s="220">
        <v>10.199999999999999</v>
      </c>
      <c r="O502" s="217" t="s">
        <v>674</v>
      </c>
      <c r="P502" s="217" t="s">
        <v>13</v>
      </c>
      <c r="Q502" s="217" t="s">
        <v>703</v>
      </c>
      <c r="R502" s="217"/>
      <c r="S502" s="217"/>
      <c r="T502" s="217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7">
        <f t="shared" ref="U502:U503" ca="1" si="138">+L502-T502</f>
        <v>0</v>
      </c>
      <c r="V502" s="217">
        <f t="shared" ref="V502:V503" ca="1" si="139">ROUNDDOWN(T502/J502,0)</f>
        <v>4</v>
      </c>
      <c r="W502" s="217"/>
      <c r="X502" s="217"/>
      <c r="Y502" s="217"/>
      <c r="Z502" s="217"/>
      <c r="AA502" s="217"/>
      <c r="AB502" s="221"/>
      <c r="AC502" s="220">
        <v>0.35</v>
      </c>
      <c r="AD502" s="217"/>
      <c r="AE502" s="220"/>
      <c r="AF502" s="220"/>
      <c r="AG502" s="249"/>
      <c r="AH502" s="249"/>
      <c r="AI502" s="249"/>
      <c r="AJ502" s="224" t="s">
        <v>677</v>
      </c>
      <c r="AK502" s="228"/>
      <c r="AL502" s="250"/>
      <c r="AM502" s="226"/>
      <c r="AN502" s="228"/>
      <c r="AO502" s="226"/>
      <c r="AP502" s="226"/>
      <c r="AQ502" s="226"/>
      <c r="AR502" s="228"/>
      <c r="AS502" s="226"/>
      <c r="AT502" s="226"/>
      <c r="AU502" s="217">
        <v>0</v>
      </c>
      <c r="AV502" s="217">
        <v>0</v>
      </c>
      <c r="AW502" s="217">
        <v>0</v>
      </c>
      <c r="AX502" s="217">
        <v>0</v>
      </c>
      <c r="AY502" s="217">
        <v>0</v>
      </c>
      <c r="AZ502" s="217">
        <v>0</v>
      </c>
      <c r="BA502" s="217">
        <v>0</v>
      </c>
      <c r="BB502" s="217" t="s">
        <v>692</v>
      </c>
      <c r="BC502" s="217"/>
      <c r="BD502" s="217"/>
      <c r="BE502" s="212" t="s">
        <v>3068</v>
      </c>
      <c r="BF502" s="217">
        <v>4</v>
      </c>
      <c r="BG502" s="230">
        <v>46240</v>
      </c>
      <c r="BH502" s="212">
        <f>+L502-BF502</f>
        <v>0</v>
      </c>
      <c r="BI502" s="212" t="s">
        <v>2529</v>
      </c>
      <c r="BJ502" s="217">
        <v>4</v>
      </c>
      <c r="BK502" s="231">
        <v>46240</v>
      </c>
      <c r="BL502" s="226"/>
      <c r="BM502" s="226"/>
      <c r="BN502" s="227"/>
      <c r="BO502" s="226"/>
      <c r="BP502" s="226"/>
      <c r="BQ502" s="226"/>
      <c r="BR502" s="226"/>
      <c r="BS502" s="226"/>
      <c r="BT502" s="227"/>
      <c r="BU502" s="226"/>
      <c r="BV502" s="226"/>
      <c r="BW502" s="226"/>
      <c r="BX502" s="226"/>
      <c r="BY502" s="226"/>
      <c r="BZ502" s="227"/>
      <c r="CA502" s="226"/>
      <c r="CB502" s="226"/>
      <c r="CC502" s="226"/>
      <c r="CD502" s="226"/>
      <c r="CE502" s="226"/>
      <c r="CF502" s="227"/>
      <c r="CG502" s="226"/>
      <c r="CH502" s="226"/>
      <c r="CI502" s="226"/>
      <c r="CJ502" s="212">
        <f>+L502-BJ502</f>
        <v>0</v>
      </c>
    </row>
    <row r="503" spans="1:88" ht="13.5" customHeight="1">
      <c r="A503" s="217">
        <v>509</v>
      </c>
      <c r="B503" s="217" t="s">
        <v>3898</v>
      </c>
      <c r="C503" s="217" t="s">
        <v>3899</v>
      </c>
      <c r="D503" s="218" t="s">
        <v>781</v>
      </c>
      <c r="E503" s="217" t="s">
        <v>3901</v>
      </c>
      <c r="F503" s="217" t="s">
        <v>3089</v>
      </c>
      <c r="G503" s="218" t="s">
        <v>2531</v>
      </c>
      <c r="H503" s="220">
        <v>188</v>
      </c>
      <c r="I503" s="217" t="s">
        <v>702</v>
      </c>
      <c r="J503" s="217">
        <v>2</v>
      </c>
      <c r="K503" s="217"/>
      <c r="L503" s="217">
        <v>8</v>
      </c>
      <c r="M503" s="220">
        <v>1.3</v>
      </c>
      <c r="N503" s="220">
        <v>10.1</v>
      </c>
      <c r="O503" s="217" t="s">
        <v>674</v>
      </c>
      <c r="P503" s="217" t="s">
        <v>13</v>
      </c>
      <c r="Q503" s="217" t="s">
        <v>703</v>
      </c>
      <c r="R503" s="217"/>
      <c r="S503" s="217"/>
      <c r="T503" s="217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7">
        <f t="shared" ca="1" si="138"/>
        <v>0</v>
      </c>
      <c r="V503" s="217">
        <f t="shared" ca="1" si="139"/>
        <v>4</v>
      </c>
      <c r="W503" s="217"/>
      <c r="X503" s="217"/>
      <c r="Y503" s="217"/>
      <c r="Z503" s="217"/>
      <c r="AA503" s="217"/>
      <c r="AB503" s="221"/>
      <c r="AC503" s="220">
        <v>0.35799999999999998</v>
      </c>
      <c r="AD503" s="217"/>
      <c r="AE503" s="220"/>
      <c r="AF503" s="220"/>
      <c r="AG503" s="249"/>
      <c r="AH503" s="249"/>
      <c r="AI503" s="249"/>
      <c r="AJ503" s="224" t="s">
        <v>677</v>
      </c>
      <c r="AK503" s="228"/>
      <c r="AL503" s="250"/>
      <c r="AM503" s="226"/>
      <c r="AN503" s="228"/>
      <c r="AO503" s="226"/>
      <c r="AP503" s="226"/>
      <c r="AQ503" s="226"/>
      <c r="AR503" s="228"/>
      <c r="AS503" s="226"/>
      <c r="AT503" s="226"/>
      <c r="AU503" s="217">
        <v>0</v>
      </c>
      <c r="AV503" s="217">
        <v>0</v>
      </c>
      <c r="AW503" s="217">
        <v>0</v>
      </c>
      <c r="AX503" s="217">
        <v>0</v>
      </c>
      <c r="AY503" s="217">
        <v>0</v>
      </c>
      <c r="AZ503" s="217">
        <v>0</v>
      </c>
      <c r="BA503" s="217">
        <v>0</v>
      </c>
      <c r="BB503" s="217" t="s">
        <v>692</v>
      </c>
      <c r="BC503" s="217"/>
      <c r="BD503" s="217"/>
      <c r="BE503" s="212" t="s">
        <v>3068</v>
      </c>
      <c r="BF503" s="217">
        <v>8</v>
      </c>
      <c r="BG503" s="230">
        <v>46240</v>
      </c>
      <c r="BH503" s="212">
        <f>+L503-BF503</f>
        <v>0</v>
      </c>
      <c r="BI503" s="212" t="s">
        <v>2529</v>
      </c>
      <c r="BJ503" s="217">
        <v>8</v>
      </c>
      <c r="BK503" s="231">
        <v>46240</v>
      </c>
      <c r="BL503" s="226"/>
      <c r="BM503" s="226"/>
      <c r="BN503" s="227"/>
      <c r="BO503" s="226"/>
      <c r="BP503" s="226"/>
      <c r="BQ503" s="226"/>
      <c r="BR503" s="226"/>
      <c r="BS503" s="226"/>
      <c r="BT503" s="227"/>
      <c r="BU503" s="226"/>
      <c r="BV503" s="226"/>
      <c r="BW503" s="226"/>
      <c r="BX503" s="226"/>
      <c r="BY503" s="226"/>
      <c r="BZ503" s="227"/>
      <c r="CA503" s="226"/>
      <c r="CB503" s="226"/>
      <c r="CC503" s="226"/>
      <c r="CD503" s="226"/>
      <c r="CE503" s="226"/>
      <c r="CF503" s="227"/>
      <c r="CG503" s="226"/>
      <c r="CH503" s="226"/>
      <c r="CI503" s="226"/>
      <c r="CJ503" s="212">
        <f>+L503-BJ503</f>
        <v>0</v>
      </c>
    </row>
    <row r="504" spans="1:88" ht="13.5" customHeight="1">
      <c r="A504" s="214">
        <v>510</v>
      </c>
      <c r="B504" s="214" t="s">
        <v>3902</v>
      </c>
      <c r="C504" s="214" t="s">
        <v>3903</v>
      </c>
      <c r="D504" s="215" t="s">
        <v>3887</v>
      </c>
      <c r="E504" s="214"/>
      <c r="F504" s="214"/>
      <c r="G504" s="215" t="s">
        <v>3904</v>
      </c>
      <c r="H504" s="214"/>
      <c r="I504" s="214"/>
      <c r="J504" s="214"/>
      <c r="K504" s="214">
        <v>2</v>
      </c>
      <c r="L504" s="214"/>
      <c r="M504" s="216">
        <v>18.8</v>
      </c>
      <c r="N504" s="216">
        <v>37.6</v>
      </c>
      <c r="O504" s="214" t="s">
        <v>674</v>
      </c>
      <c r="P504" s="214"/>
      <c r="Q504" s="214"/>
      <c r="R504" s="214" t="s">
        <v>3951</v>
      </c>
      <c r="S504" s="214"/>
      <c r="T504" s="214"/>
      <c r="U504" s="214"/>
      <c r="V504" s="214"/>
      <c r="W504" s="214">
        <f ca="1">_xlfn.MINIFS(V:V,C:C,C504,AE:AE,"",AB:AB,"")</f>
        <v>2</v>
      </c>
      <c r="X504" s="214">
        <f ca="1">SUMIFS(T:T,C:C,C504,AE:AE,"")/SUMIFS(L:L,C:C,C504,AE:AE,"",AB:AB,"")</f>
        <v>1</v>
      </c>
      <c r="Y504" s="214"/>
      <c r="Z504" s="214"/>
      <c r="AA504" s="214"/>
      <c r="AB504" s="216"/>
      <c r="AC504" s="216">
        <v>1.274</v>
      </c>
      <c r="AD504" s="214"/>
      <c r="AE504" s="214" t="s">
        <v>675</v>
      </c>
      <c r="AF504" s="214" t="s">
        <v>676</v>
      </c>
      <c r="AG504" s="214"/>
      <c r="AH504" s="214"/>
      <c r="AI504" s="214"/>
      <c r="AJ504" s="214" t="s">
        <v>677</v>
      </c>
      <c r="AK504" s="214"/>
      <c r="AL504" s="214"/>
      <c r="AM504" s="214"/>
      <c r="AN504" s="214"/>
      <c r="AO504" s="214"/>
      <c r="AP504" s="214"/>
      <c r="AQ504" s="214"/>
      <c r="AR504" s="214"/>
      <c r="AS504" s="214"/>
      <c r="AT504" s="214"/>
      <c r="AU504" s="214"/>
      <c r="AV504" s="214"/>
      <c r="AW504" s="214"/>
      <c r="AX504" s="214"/>
      <c r="AY504" s="214"/>
      <c r="AZ504" s="214"/>
      <c r="BA504" s="214"/>
      <c r="BB504" s="214" t="s">
        <v>692</v>
      </c>
      <c r="BC504" s="214"/>
      <c r="BD504" s="214"/>
      <c r="BE504" s="214"/>
      <c r="BF504" s="214"/>
      <c r="BG504" s="214"/>
      <c r="BH504" s="214"/>
      <c r="BI504" s="214"/>
      <c r="BJ504" s="214"/>
      <c r="BK504" s="214"/>
      <c r="BL504" s="214"/>
      <c r="BM504" s="214"/>
      <c r="BN504" s="214"/>
      <c r="BO504" s="214"/>
      <c r="BP504" s="214"/>
      <c r="BQ504" s="214"/>
      <c r="BR504" s="214"/>
      <c r="BS504" s="214"/>
      <c r="BT504" s="214"/>
      <c r="BU504" s="214"/>
      <c r="BV504" s="214"/>
      <c r="BW504" s="214"/>
      <c r="BX504" s="214"/>
      <c r="BY504" s="214"/>
      <c r="BZ504" s="214"/>
      <c r="CA504" s="214"/>
      <c r="CB504" s="214"/>
      <c r="CC504" s="214"/>
      <c r="CD504" s="214"/>
      <c r="CE504" s="214"/>
      <c r="CF504" s="214"/>
      <c r="CG504" s="214"/>
      <c r="CH504" s="214"/>
      <c r="CI504" s="214"/>
      <c r="CJ504" s="214"/>
    </row>
    <row r="505" spans="1:88" ht="13.5" customHeight="1">
      <c r="A505" s="217">
        <v>511</v>
      </c>
      <c r="B505" s="217" t="s">
        <v>3902</v>
      </c>
      <c r="C505" s="217" t="s">
        <v>3903</v>
      </c>
      <c r="D505" s="218" t="s">
        <v>781</v>
      </c>
      <c r="E505" s="217" t="s">
        <v>1107</v>
      </c>
      <c r="F505" s="217" t="s">
        <v>3090</v>
      </c>
      <c r="G505" s="218" t="s">
        <v>2561</v>
      </c>
      <c r="H505" s="220">
        <v>657</v>
      </c>
      <c r="I505" s="217" t="s">
        <v>702</v>
      </c>
      <c r="J505" s="217">
        <v>1</v>
      </c>
      <c r="K505" s="217"/>
      <c r="L505" s="217">
        <v>2</v>
      </c>
      <c r="M505" s="220">
        <v>7.6</v>
      </c>
      <c r="N505" s="220">
        <v>15.2</v>
      </c>
      <c r="O505" s="217" t="s">
        <v>674</v>
      </c>
      <c r="P505" s="217" t="s">
        <v>13</v>
      </c>
      <c r="Q505" s="217" t="s">
        <v>703</v>
      </c>
      <c r="R505" s="217"/>
      <c r="S505" s="217"/>
      <c r="T505" s="217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7">
        <f t="shared" ref="U505:U507" ca="1" si="140">+L505-T505</f>
        <v>0</v>
      </c>
      <c r="V505" s="217">
        <f t="shared" ref="V505:V507" ca="1" si="141">ROUNDDOWN(T505/J505,0)</f>
        <v>2</v>
      </c>
      <c r="W505" s="217"/>
      <c r="X505" s="217"/>
      <c r="Y505" s="217"/>
      <c r="Z505" s="217"/>
      <c r="AA505" s="217"/>
      <c r="AB505" s="221"/>
      <c r="AC505" s="220">
        <v>0.50600000000000001</v>
      </c>
      <c r="AD505" s="217"/>
      <c r="AE505" s="220"/>
      <c r="AF505" s="220"/>
      <c r="AG505" s="249"/>
      <c r="AH505" s="249"/>
      <c r="AI505" s="249"/>
      <c r="AJ505" s="224" t="s">
        <v>677</v>
      </c>
      <c r="AK505" s="228"/>
      <c r="AL505" s="250"/>
      <c r="AM505" s="226"/>
      <c r="AN505" s="228"/>
      <c r="AO505" s="226"/>
      <c r="AP505" s="226"/>
      <c r="AQ505" s="226"/>
      <c r="AR505" s="228"/>
      <c r="AS505" s="226"/>
      <c r="AT505" s="226"/>
      <c r="AU505" s="217">
        <v>0</v>
      </c>
      <c r="AV505" s="217">
        <v>0</v>
      </c>
      <c r="AW505" s="217">
        <v>0</v>
      </c>
      <c r="AX505" s="217">
        <v>0</v>
      </c>
      <c r="AY505" s="217">
        <v>0</v>
      </c>
      <c r="AZ505" s="217">
        <v>0</v>
      </c>
      <c r="BA505" s="217">
        <v>0</v>
      </c>
      <c r="BB505" s="217" t="s">
        <v>692</v>
      </c>
      <c r="BC505" s="217"/>
      <c r="BD505" s="217"/>
      <c r="BE505" s="212" t="s">
        <v>3068</v>
      </c>
      <c r="BF505" s="217">
        <v>2</v>
      </c>
      <c r="BG505" s="230">
        <v>46240</v>
      </c>
      <c r="BH505" s="212">
        <f>+L505-BF505</f>
        <v>0</v>
      </c>
      <c r="BI505" s="212" t="s">
        <v>2529</v>
      </c>
      <c r="BJ505" s="217">
        <v>2</v>
      </c>
      <c r="BK505" s="231">
        <v>46240</v>
      </c>
      <c r="BL505" s="226"/>
      <c r="BM505" s="226"/>
      <c r="BN505" s="227"/>
      <c r="BO505" s="226"/>
      <c r="BP505" s="226"/>
      <c r="BQ505" s="226"/>
      <c r="BR505" s="226"/>
      <c r="BS505" s="226"/>
      <c r="BT505" s="227"/>
      <c r="BU505" s="226"/>
      <c r="BV505" s="226"/>
      <c r="BW505" s="226"/>
      <c r="BX505" s="226"/>
      <c r="BY505" s="226"/>
      <c r="BZ505" s="227"/>
      <c r="CA505" s="226"/>
      <c r="CB505" s="226"/>
      <c r="CC505" s="226"/>
      <c r="CD505" s="226"/>
      <c r="CE505" s="226"/>
      <c r="CF505" s="227"/>
      <c r="CG505" s="226"/>
      <c r="CH505" s="226"/>
      <c r="CI505" s="226"/>
      <c r="CJ505" s="212">
        <f>+L505-BJ505</f>
        <v>0</v>
      </c>
    </row>
    <row r="506" spans="1:88" ht="13.5" customHeight="1">
      <c r="A506" s="217">
        <v>512</v>
      </c>
      <c r="B506" s="217" t="s">
        <v>3902</v>
      </c>
      <c r="C506" s="217" t="s">
        <v>3903</v>
      </c>
      <c r="D506" s="218" t="s">
        <v>781</v>
      </c>
      <c r="E506" s="217" t="s">
        <v>1111</v>
      </c>
      <c r="F506" s="217" t="s">
        <v>3091</v>
      </c>
      <c r="G506" s="218" t="s">
        <v>2535</v>
      </c>
      <c r="H506" s="220">
        <v>300</v>
      </c>
      <c r="I506" s="217" t="s">
        <v>702</v>
      </c>
      <c r="J506" s="217">
        <v>2</v>
      </c>
      <c r="K506" s="217"/>
      <c r="L506" s="217">
        <v>4</v>
      </c>
      <c r="M506" s="220">
        <v>4.2</v>
      </c>
      <c r="N506" s="220">
        <v>16.8</v>
      </c>
      <c r="O506" s="217" t="s">
        <v>674</v>
      </c>
      <c r="P506" s="217" t="s">
        <v>13</v>
      </c>
      <c r="Q506" s="217" t="s">
        <v>703</v>
      </c>
      <c r="R506" s="217"/>
      <c r="S506" s="217"/>
      <c r="T506" s="217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7">
        <f t="shared" ca="1" si="140"/>
        <v>0</v>
      </c>
      <c r="V506" s="217">
        <f t="shared" ca="1" si="141"/>
        <v>2</v>
      </c>
      <c r="W506" s="217"/>
      <c r="X506" s="217"/>
      <c r="Y506" s="217"/>
      <c r="Z506" s="217"/>
      <c r="AA506" s="217"/>
      <c r="AB506" s="221"/>
      <c r="AC506" s="220">
        <v>0.56799999999999995</v>
      </c>
      <c r="AD506" s="217"/>
      <c r="AE506" s="220"/>
      <c r="AF506" s="220"/>
      <c r="AG506" s="249"/>
      <c r="AH506" s="249"/>
      <c r="AI506" s="249"/>
      <c r="AJ506" s="224" t="s">
        <v>677</v>
      </c>
      <c r="AK506" s="228"/>
      <c r="AL506" s="250"/>
      <c r="AM506" s="226"/>
      <c r="AN506" s="228"/>
      <c r="AO506" s="226"/>
      <c r="AP506" s="226"/>
      <c r="AQ506" s="226"/>
      <c r="AR506" s="228"/>
      <c r="AS506" s="226"/>
      <c r="AT506" s="226"/>
      <c r="AU506" s="217">
        <v>0</v>
      </c>
      <c r="AV506" s="217">
        <v>0</v>
      </c>
      <c r="AW506" s="217">
        <v>0</v>
      </c>
      <c r="AX506" s="217">
        <v>0</v>
      </c>
      <c r="AY506" s="217">
        <v>0</v>
      </c>
      <c r="AZ506" s="217">
        <v>0</v>
      </c>
      <c r="BA506" s="217">
        <v>0</v>
      </c>
      <c r="BB506" s="217" t="s">
        <v>692</v>
      </c>
      <c r="BC506" s="217"/>
      <c r="BD506" s="217"/>
      <c r="BE506" s="212" t="s">
        <v>3068</v>
      </c>
      <c r="BF506" s="217">
        <v>4</v>
      </c>
      <c r="BG506" s="230">
        <v>46240</v>
      </c>
      <c r="BH506" s="212">
        <f>+L506-BF506</f>
        <v>0</v>
      </c>
      <c r="BI506" s="212" t="s">
        <v>2529</v>
      </c>
      <c r="BJ506" s="217">
        <v>4</v>
      </c>
      <c r="BK506" s="231">
        <v>46240</v>
      </c>
      <c r="BL506" s="226"/>
      <c r="BM506" s="226"/>
      <c r="BN506" s="227"/>
      <c r="BO506" s="226"/>
      <c r="BP506" s="226"/>
      <c r="BQ506" s="226"/>
      <c r="BR506" s="226"/>
      <c r="BS506" s="226"/>
      <c r="BT506" s="227"/>
      <c r="BU506" s="226"/>
      <c r="BV506" s="226"/>
      <c r="BW506" s="226"/>
      <c r="BX506" s="226"/>
      <c r="BY506" s="226"/>
      <c r="BZ506" s="227"/>
      <c r="CA506" s="226"/>
      <c r="CB506" s="226"/>
      <c r="CC506" s="226"/>
      <c r="CD506" s="226"/>
      <c r="CE506" s="226"/>
      <c r="CF506" s="227"/>
      <c r="CG506" s="226"/>
      <c r="CH506" s="226"/>
      <c r="CI506" s="226"/>
      <c r="CJ506" s="212">
        <f>+L506-BJ506</f>
        <v>0</v>
      </c>
    </row>
    <row r="507" spans="1:88" ht="13.5" customHeight="1">
      <c r="A507" s="217">
        <v>513</v>
      </c>
      <c r="B507" s="217" t="s">
        <v>3902</v>
      </c>
      <c r="C507" s="217" t="s">
        <v>3903</v>
      </c>
      <c r="D507" s="218" t="s">
        <v>781</v>
      </c>
      <c r="E507" s="217" t="s">
        <v>1074</v>
      </c>
      <c r="F507" s="217" t="s">
        <v>3092</v>
      </c>
      <c r="G507" s="218" t="s">
        <v>2537</v>
      </c>
      <c r="H507" s="220">
        <v>561</v>
      </c>
      <c r="I507" s="217" t="s">
        <v>702</v>
      </c>
      <c r="J507" s="217">
        <v>1</v>
      </c>
      <c r="K507" s="217"/>
      <c r="L507" s="217">
        <v>2</v>
      </c>
      <c r="M507" s="220">
        <v>2.8</v>
      </c>
      <c r="N507" s="220">
        <v>5.6</v>
      </c>
      <c r="O507" s="217" t="s">
        <v>674</v>
      </c>
      <c r="P507" s="217" t="s">
        <v>13</v>
      </c>
      <c r="Q507" s="217" t="s">
        <v>703</v>
      </c>
      <c r="R507" s="217"/>
      <c r="S507" s="217"/>
      <c r="T507" s="217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7">
        <f t="shared" ca="1" si="140"/>
        <v>0</v>
      </c>
      <c r="V507" s="217">
        <f t="shared" ca="1" si="141"/>
        <v>2</v>
      </c>
      <c r="W507" s="217"/>
      <c r="X507" s="217"/>
      <c r="Y507" s="217"/>
      <c r="Z507" s="217"/>
      <c r="AA507" s="217"/>
      <c r="AB507" s="221"/>
      <c r="AC507" s="220">
        <v>0.2</v>
      </c>
      <c r="AD507" s="217"/>
      <c r="AE507" s="220"/>
      <c r="AF507" s="220"/>
      <c r="AG507" s="249"/>
      <c r="AH507" s="249"/>
      <c r="AI507" s="249"/>
      <c r="AJ507" s="224" t="s">
        <v>677</v>
      </c>
      <c r="AK507" s="228"/>
      <c r="AL507" s="250"/>
      <c r="AM507" s="226"/>
      <c r="AN507" s="228"/>
      <c r="AO507" s="226"/>
      <c r="AP507" s="226"/>
      <c r="AQ507" s="226"/>
      <c r="AR507" s="228"/>
      <c r="AS507" s="226"/>
      <c r="AT507" s="226"/>
      <c r="AU507" s="217">
        <v>0</v>
      </c>
      <c r="AV507" s="217">
        <v>0</v>
      </c>
      <c r="AW507" s="217">
        <v>0</v>
      </c>
      <c r="AX507" s="217">
        <v>0</v>
      </c>
      <c r="AY507" s="217">
        <v>0</v>
      </c>
      <c r="AZ507" s="217">
        <v>0</v>
      </c>
      <c r="BA507" s="217">
        <v>0</v>
      </c>
      <c r="BB507" s="217" t="s">
        <v>692</v>
      </c>
      <c r="BC507" s="217"/>
      <c r="BD507" s="217"/>
      <c r="BE507" s="212" t="s">
        <v>3068</v>
      </c>
      <c r="BF507" s="217">
        <v>2</v>
      </c>
      <c r="BG507" s="230">
        <v>46240</v>
      </c>
      <c r="BH507" s="212">
        <f>+L507-BF507</f>
        <v>0</v>
      </c>
      <c r="BI507" s="212" t="s">
        <v>2529</v>
      </c>
      <c r="BJ507" s="217">
        <v>2</v>
      </c>
      <c r="BK507" s="231">
        <v>46240</v>
      </c>
      <c r="BL507" s="226"/>
      <c r="BM507" s="226"/>
      <c r="BN507" s="227"/>
      <c r="BO507" s="226"/>
      <c r="BP507" s="226"/>
      <c r="BQ507" s="226"/>
      <c r="BR507" s="226"/>
      <c r="BS507" s="226"/>
      <c r="BT507" s="227"/>
      <c r="BU507" s="226"/>
      <c r="BV507" s="226"/>
      <c r="BW507" s="226"/>
      <c r="BX507" s="226"/>
      <c r="BY507" s="226"/>
      <c r="BZ507" s="227"/>
      <c r="CA507" s="226"/>
      <c r="CB507" s="226"/>
      <c r="CC507" s="226"/>
      <c r="CD507" s="226"/>
      <c r="CE507" s="226"/>
      <c r="CF507" s="227"/>
      <c r="CG507" s="226"/>
      <c r="CH507" s="226"/>
      <c r="CI507" s="226"/>
      <c r="CJ507" s="212">
        <f>+L507-BJ507</f>
        <v>0</v>
      </c>
    </row>
    <row r="508" spans="1:88" ht="13.5" customHeight="1">
      <c r="A508" s="214">
        <v>514</v>
      </c>
      <c r="B508" s="214" t="s">
        <v>3905</v>
      </c>
      <c r="C508" s="214" t="s">
        <v>3906</v>
      </c>
      <c r="D508" s="215" t="s">
        <v>3887</v>
      </c>
      <c r="E508" s="214"/>
      <c r="F508" s="214"/>
      <c r="G508" s="215" t="s">
        <v>3904</v>
      </c>
      <c r="H508" s="214"/>
      <c r="I508" s="214"/>
      <c r="J508" s="214"/>
      <c r="K508" s="214">
        <v>2</v>
      </c>
      <c r="L508" s="214"/>
      <c r="M508" s="216">
        <v>18.8</v>
      </c>
      <c r="N508" s="216">
        <v>37.6</v>
      </c>
      <c r="O508" s="214" t="s">
        <v>674</v>
      </c>
      <c r="P508" s="214"/>
      <c r="Q508" s="214"/>
      <c r="R508" s="214" t="s">
        <v>3951</v>
      </c>
      <c r="S508" s="214"/>
      <c r="T508" s="214"/>
      <c r="U508" s="214"/>
      <c r="V508" s="214"/>
      <c r="W508" s="214">
        <f ca="1">_xlfn.MINIFS(V:V,C:C,C508,AE:AE,"",AB:AB,"")</f>
        <v>2</v>
      </c>
      <c r="X508" s="214">
        <f ca="1">SUMIFS(T:T,C:C,C508,AE:AE,"")/SUMIFS(L:L,C:C,C508,AE:AE,"",AB:AB,"")</f>
        <v>1</v>
      </c>
      <c r="Y508" s="214"/>
      <c r="Z508" s="214"/>
      <c r="AA508" s="214"/>
      <c r="AB508" s="216"/>
      <c r="AC508" s="216">
        <v>1.274</v>
      </c>
      <c r="AD508" s="214"/>
      <c r="AE508" s="214" t="s">
        <v>675</v>
      </c>
      <c r="AF508" s="214" t="s">
        <v>676</v>
      </c>
      <c r="AG508" s="214"/>
      <c r="AH508" s="214"/>
      <c r="AI508" s="214"/>
      <c r="AJ508" s="214" t="s">
        <v>677</v>
      </c>
      <c r="AK508" s="214"/>
      <c r="AL508" s="214"/>
      <c r="AM508" s="214"/>
      <c r="AN508" s="214"/>
      <c r="AO508" s="214"/>
      <c r="AP508" s="214"/>
      <c r="AQ508" s="214"/>
      <c r="AR508" s="214"/>
      <c r="AS508" s="214"/>
      <c r="AT508" s="214"/>
      <c r="AU508" s="214"/>
      <c r="AV508" s="214"/>
      <c r="AW508" s="214"/>
      <c r="AX508" s="214"/>
      <c r="AY508" s="214"/>
      <c r="AZ508" s="214"/>
      <c r="BA508" s="214"/>
      <c r="BB508" s="214" t="s">
        <v>692</v>
      </c>
      <c r="BC508" s="214"/>
      <c r="BD508" s="214"/>
      <c r="BE508" s="214"/>
      <c r="BF508" s="214"/>
      <c r="BG508" s="214"/>
      <c r="BH508" s="214"/>
      <c r="BI508" s="214"/>
      <c r="BJ508" s="214"/>
      <c r="BK508" s="214"/>
      <c r="BL508" s="214"/>
      <c r="BM508" s="214"/>
      <c r="BN508" s="214"/>
      <c r="BO508" s="214"/>
      <c r="BP508" s="214"/>
      <c r="BQ508" s="214"/>
      <c r="BR508" s="214"/>
      <c r="BS508" s="214"/>
      <c r="BT508" s="214"/>
      <c r="BU508" s="214"/>
      <c r="BV508" s="214"/>
      <c r="BW508" s="214"/>
      <c r="BX508" s="214"/>
      <c r="BY508" s="214"/>
      <c r="BZ508" s="214"/>
      <c r="CA508" s="214"/>
      <c r="CB508" s="214"/>
      <c r="CC508" s="214"/>
      <c r="CD508" s="214"/>
      <c r="CE508" s="214"/>
      <c r="CF508" s="214"/>
      <c r="CG508" s="214"/>
      <c r="CH508" s="214"/>
      <c r="CI508" s="214"/>
      <c r="CJ508" s="214"/>
    </row>
    <row r="509" spans="1:88" ht="13.5" customHeight="1">
      <c r="A509" s="217">
        <v>515</v>
      </c>
      <c r="B509" s="217" t="s">
        <v>3905</v>
      </c>
      <c r="C509" s="217" t="s">
        <v>3906</v>
      </c>
      <c r="D509" s="218" t="s">
        <v>781</v>
      </c>
      <c r="E509" s="217" t="s">
        <v>1107</v>
      </c>
      <c r="F509" s="217" t="s">
        <v>3093</v>
      </c>
      <c r="G509" s="218" t="s">
        <v>2561</v>
      </c>
      <c r="H509" s="220">
        <v>657</v>
      </c>
      <c r="I509" s="217" t="s">
        <v>702</v>
      </c>
      <c r="J509" s="217">
        <v>1</v>
      </c>
      <c r="K509" s="217"/>
      <c r="L509" s="217">
        <v>2</v>
      </c>
      <c r="M509" s="220">
        <v>7.6</v>
      </c>
      <c r="N509" s="220">
        <v>15.2</v>
      </c>
      <c r="O509" s="217" t="s">
        <v>674</v>
      </c>
      <c r="P509" s="217" t="s">
        <v>13</v>
      </c>
      <c r="Q509" s="217" t="s">
        <v>703</v>
      </c>
      <c r="R509" s="217"/>
      <c r="S509" s="217"/>
      <c r="T509" s="217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7">
        <f t="shared" ref="U509:U511" ca="1" si="142">+L509-T509</f>
        <v>0</v>
      </c>
      <c r="V509" s="217">
        <f t="shared" ref="V509:V511" ca="1" si="143">ROUNDDOWN(T509/J509,0)</f>
        <v>2</v>
      </c>
      <c r="W509" s="217"/>
      <c r="X509" s="217"/>
      <c r="Y509" s="217"/>
      <c r="Z509" s="217"/>
      <c r="AA509" s="217"/>
      <c r="AB509" s="221"/>
      <c r="AC509" s="220">
        <v>0.50600000000000001</v>
      </c>
      <c r="AD509" s="217"/>
      <c r="AE509" s="220"/>
      <c r="AF509" s="220"/>
      <c r="AG509" s="249"/>
      <c r="AH509" s="249"/>
      <c r="AI509" s="249"/>
      <c r="AJ509" s="224" t="s">
        <v>677</v>
      </c>
      <c r="AK509" s="228"/>
      <c r="AL509" s="250"/>
      <c r="AM509" s="226"/>
      <c r="AN509" s="228"/>
      <c r="AO509" s="226"/>
      <c r="AP509" s="226"/>
      <c r="AQ509" s="226"/>
      <c r="AR509" s="228"/>
      <c r="AS509" s="226"/>
      <c r="AT509" s="226"/>
      <c r="AU509" s="217">
        <v>0</v>
      </c>
      <c r="AV509" s="217">
        <v>0</v>
      </c>
      <c r="AW509" s="217">
        <v>0</v>
      </c>
      <c r="AX509" s="217">
        <v>0</v>
      </c>
      <c r="AY509" s="217">
        <v>0</v>
      </c>
      <c r="AZ509" s="217">
        <v>0</v>
      </c>
      <c r="BA509" s="217">
        <v>0</v>
      </c>
      <c r="BB509" s="217" t="s">
        <v>692</v>
      </c>
      <c r="BC509" s="217"/>
      <c r="BD509" s="217"/>
      <c r="BE509" s="212" t="s">
        <v>3068</v>
      </c>
      <c r="BF509" s="217">
        <v>2</v>
      </c>
      <c r="BG509" s="230">
        <v>46240</v>
      </c>
      <c r="BH509" s="212">
        <f>+L509-BF509</f>
        <v>0</v>
      </c>
      <c r="BI509" s="212" t="s">
        <v>2529</v>
      </c>
      <c r="BJ509" s="217">
        <v>2</v>
      </c>
      <c r="BK509" s="231">
        <v>46240</v>
      </c>
      <c r="BL509" s="226"/>
      <c r="BM509" s="226"/>
      <c r="BN509" s="227"/>
      <c r="BO509" s="226"/>
      <c r="BP509" s="226"/>
      <c r="BQ509" s="226"/>
      <c r="BR509" s="226"/>
      <c r="BS509" s="226"/>
      <c r="BT509" s="227"/>
      <c r="BU509" s="226"/>
      <c r="BV509" s="226"/>
      <c r="BW509" s="226"/>
      <c r="BX509" s="226"/>
      <c r="BY509" s="226"/>
      <c r="BZ509" s="227"/>
      <c r="CA509" s="226"/>
      <c r="CB509" s="226"/>
      <c r="CC509" s="226"/>
      <c r="CD509" s="226"/>
      <c r="CE509" s="226"/>
      <c r="CF509" s="227"/>
      <c r="CG509" s="226"/>
      <c r="CH509" s="226"/>
      <c r="CI509" s="226"/>
      <c r="CJ509" s="212">
        <f>+L509-BJ509</f>
        <v>0</v>
      </c>
    </row>
    <row r="510" spans="1:88" ht="13.5" customHeight="1">
      <c r="A510" s="217">
        <v>516</v>
      </c>
      <c r="B510" s="217" t="s">
        <v>3905</v>
      </c>
      <c r="C510" s="217" t="s">
        <v>3906</v>
      </c>
      <c r="D510" s="218" t="s">
        <v>781</v>
      </c>
      <c r="E510" s="217" t="s">
        <v>1111</v>
      </c>
      <c r="F510" s="217" t="s">
        <v>3094</v>
      </c>
      <c r="G510" s="218" t="s">
        <v>2535</v>
      </c>
      <c r="H510" s="220">
        <v>300</v>
      </c>
      <c r="I510" s="217" t="s">
        <v>702</v>
      </c>
      <c r="J510" s="217">
        <v>2</v>
      </c>
      <c r="K510" s="217"/>
      <c r="L510" s="217">
        <v>4</v>
      </c>
      <c r="M510" s="220">
        <v>4.2</v>
      </c>
      <c r="N510" s="220">
        <v>16.8</v>
      </c>
      <c r="O510" s="217" t="s">
        <v>674</v>
      </c>
      <c r="P510" s="217" t="s">
        <v>13</v>
      </c>
      <c r="Q510" s="217" t="s">
        <v>703</v>
      </c>
      <c r="R510" s="217"/>
      <c r="S510" s="217"/>
      <c r="T510" s="217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7">
        <f t="shared" ca="1" si="142"/>
        <v>0</v>
      </c>
      <c r="V510" s="217">
        <f t="shared" ca="1" si="143"/>
        <v>2</v>
      </c>
      <c r="W510" s="217"/>
      <c r="X510" s="217"/>
      <c r="Y510" s="217"/>
      <c r="Z510" s="217"/>
      <c r="AA510" s="217"/>
      <c r="AB510" s="221"/>
      <c r="AC510" s="220">
        <v>0.56799999999999995</v>
      </c>
      <c r="AD510" s="217"/>
      <c r="AE510" s="220"/>
      <c r="AF510" s="220"/>
      <c r="AG510" s="249"/>
      <c r="AH510" s="249"/>
      <c r="AI510" s="249"/>
      <c r="AJ510" s="224" t="s">
        <v>677</v>
      </c>
      <c r="AK510" s="228"/>
      <c r="AL510" s="250"/>
      <c r="AM510" s="226"/>
      <c r="AN510" s="228"/>
      <c r="AO510" s="226"/>
      <c r="AP510" s="226"/>
      <c r="AQ510" s="226"/>
      <c r="AR510" s="228"/>
      <c r="AS510" s="226"/>
      <c r="AT510" s="226"/>
      <c r="AU510" s="217">
        <v>0</v>
      </c>
      <c r="AV510" s="217">
        <v>0</v>
      </c>
      <c r="AW510" s="217">
        <v>0</v>
      </c>
      <c r="AX510" s="217">
        <v>0</v>
      </c>
      <c r="AY510" s="217">
        <v>0</v>
      </c>
      <c r="AZ510" s="217">
        <v>0</v>
      </c>
      <c r="BA510" s="217">
        <v>0</v>
      </c>
      <c r="BB510" s="217" t="s">
        <v>692</v>
      </c>
      <c r="BC510" s="217"/>
      <c r="BD510" s="217"/>
      <c r="BE510" s="212" t="s">
        <v>3068</v>
      </c>
      <c r="BF510" s="217">
        <v>4</v>
      </c>
      <c r="BG510" s="230">
        <v>46240</v>
      </c>
      <c r="BH510" s="212">
        <f>+L510-BF510</f>
        <v>0</v>
      </c>
      <c r="BI510" s="212" t="s">
        <v>2529</v>
      </c>
      <c r="BJ510" s="217">
        <v>4</v>
      </c>
      <c r="BK510" s="231">
        <v>46240</v>
      </c>
      <c r="BL510" s="226"/>
      <c r="BM510" s="226"/>
      <c r="BN510" s="227"/>
      <c r="BO510" s="226"/>
      <c r="BP510" s="226"/>
      <c r="BQ510" s="226"/>
      <c r="BR510" s="226"/>
      <c r="BS510" s="226"/>
      <c r="BT510" s="227"/>
      <c r="BU510" s="226"/>
      <c r="BV510" s="226"/>
      <c r="BW510" s="226"/>
      <c r="BX510" s="226"/>
      <c r="BY510" s="226"/>
      <c r="BZ510" s="227"/>
      <c r="CA510" s="226"/>
      <c r="CB510" s="226"/>
      <c r="CC510" s="226"/>
      <c r="CD510" s="226"/>
      <c r="CE510" s="226"/>
      <c r="CF510" s="227"/>
      <c r="CG510" s="226"/>
      <c r="CH510" s="226"/>
      <c r="CI510" s="226"/>
      <c r="CJ510" s="212">
        <f>+L510-BJ510</f>
        <v>0</v>
      </c>
    </row>
    <row r="511" spans="1:88" ht="13.5" customHeight="1">
      <c r="A511" s="217">
        <v>517</v>
      </c>
      <c r="B511" s="217" t="s">
        <v>3905</v>
      </c>
      <c r="C511" s="217" t="s">
        <v>3906</v>
      </c>
      <c r="D511" s="218" t="s">
        <v>781</v>
      </c>
      <c r="E511" s="217" t="s">
        <v>1074</v>
      </c>
      <c r="F511" s="217" t="s">
        <v>3095</v>
      </c>
      <c r="G511" s="218" t="s">
        <v>2537</v>
      </c>
      <c r="H511" s="220">
        <v>561</v>
      </c>
      <c r="I511" s="217" t="s">
        <v>702</v>
      </c>
      <c r="J511" s="217">
        <v>1</v>
      </c>
      <c r="K511" s="217"/>
      <c r="L511" s="217">
        <v>2</v>
      </c>
      <c r="M511" s="220">
        <v>2.8</v>
      </c>
      <c r="N511" s="220">
        <v>5.6</v>
      </c>
      <c r="O511" s="217" t="s">
        <v>674</v>
      </c>
      <c r="P511" s="217" t="s">
        <v>13</v>
      </c>
      <c r="Q511" s="217" t="s">
        <v>703</v>
      </c>
      <c r="R511" s="217"/>
      <c r="S511" s="217"/>
      <c r="T511" s="217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7">
        <f t="shared" ca="1" si="142"/>
        <v>0</v>
      </c>
      <c r="V511" s="217">
        <f t="shared" ca="1" si="143"/>
        <v>2</v>
      </c>
      <c r="W511" s="217"/>
      <c r="X511" s="217"/>
      <c r="Y511" s="217"/>
      <c r="Z511" s="217"/>
      <c r="AA511" s="217"/>
      <c r="AB511" s="221"/>
      <c r="AC511" s="220">
        <v>0.2</v>
      </c>
      <c r="AD511" s="217"/>
      <c r="AE511" s="220"/>
      <c r="AF511" s="220"/>
      <c r="AG511" s="249"/>
      <c r="AH511" s="249"/>
      <c r="AI511" s="249"/>
      <c r="AJ511" s="224" t="s">
        <v>677</v>
      </c>
      <c r="AK511" s="228"/>
      <c r="AL511" s="250"/>
      <c r="AM511" s="226"/>
      <c r="AN511" s="228"/>
      <c r="AO511" s="226"/>
      <c r="AP511" s="226"/>
      <c r="AQ511" s="226"/>
      <c r="AR511" s="228"/>
      <c r="AS511" s="226"/>
      <c r="AT511" s="226"/>
      <c r="AU511" s="217">
        <v>0</v>
      </c>
      <c r="AV511" s="217">
        <v>0</v>
      </c>
      <c r="AW511" s="217">
        <v>0</v>
      </c>
      <c r="AX511" s="217">
        <v>0</v>
      </c>
      <c r="AY511" s="217">
        <v>0</v>
      </c>
      <c r="AZ511" s="217">
        <v>0</v>
      </c>
      <c r="BA511" s="217">
        <v>0</v>
      </c>
      <c r="BB511" s="217" t="s">
        <v>692</v>
      </c>
      <c r="BC511" s="217"/>
      <c r="BD511" s="217"/>
      <c r="BE511" s="212" t="s">
        <v>3068</v>
      </c>
      <c r="BF511" s="217">
        <v>2</v>
      </c>
      <c r="BG511" s="230">
        <v>46240</v>
      </c>
      <c r="BH511" s="212">
        <f>+L511-BF511</f>
        <v>0</v>
      </c>
      <c r="BI511" s="212" t="s">
        <v>2529</v>
      </c>
      <c r="BJ511" s="217">
        <v>2</v>
      </c>
      <c r="BK511" s="231">
        <v>46240</v>
      </c>
      <c r="BL511" s="226"/>
      <c r="BM511" s="226"/>
      <c r="BN511" s="227"/>
      <c r="BO511" s="226"/>
      <c r="BP511" s="226"/>
      <c r="BQ511" s="226"/>
      <c r="BR511" s="226"/>
      <c r="BS511" s="226"/>
      <c r="BT511" s="227"/>
      <c r="BU511" s="226"/>
      <c r="BV511" s="226"/>
      <c r="BW511" s="226"/>
      <c r="BX511" s="226"/>
      <c r="BY511" s="226"/>
      <c r="BZ511" s="227"/>
      <c r="CA511" s="226"/>
      <c r="CB511" s="226"/>
      <c r="CC511" s="226"/>
      <c r="CD511" s="226"/>
      <c r="CE511" s="226"/>
      <c r="CF511" s="227"/>
      <c r="CG511" s="226"/>
      <c r="CH511" s="226"/>
      <c r="CI511" s="226"/>
      <c r="CJ511" s="212">
        <f>+L511-BJ511</f>
        <v>0</v>
      </c>
    </row>
    <row r="512" spans="1:88" ht="13.5" customHeight="1">
      <c r="A512" s="214">
        <v>518</v>
      </c>
      <c r="B512" s="214" t="s">
        <v>3907</v>
      </c>
      <c r="C512" s="214" t="s">
        <v>3908</v>
      </c>
      <c r="D512" s="215" t="s">
        <v>3887</v>
      </c>
      <c r="E512" s="214"/>
      <c r="F512" s="214"/>
      <c r="G512" s="215" t="s">
        <v>3909</v>
      </c>
      <c r="H512" s="214"/>
      <c r="I512" s="214"/>
      <c r="J512" s="214"/>
      <c r="K512" s="214">
        <v>4</v>
      </c>
      <c r="L512" s="214"/>
      <c r="M512" s="216">
        <v>5.5</v>
      </c>
      <c r="N512" s="216">
        <v>22</v>
      </c>
      <c r="O512" s="214" t="s">
        <v>674</v>
      </c>
      <c r="P512" s="214"/>
      <c r="Q512" s="214"/>
      <c r="R512" s="214" t="s">
        <v>3951</v>
      </c>
      <c r="S512" s="214"/>
      <c r="T512" s="214"/>
      <c r="U512" s="214"/>
      <c r="V512" s="214"/>
      <c r="W512" s="214">
        <f ca="1">_xlfn.MINIFS(V:V,C:C,C512,AE:AE,"",AB:AB,"")</f>
        <v>4</v>
      </c>
      <c r="X512" s="214">
        <f ca="1">SUMIFS(T:T,C:C,C512,AE:AE,"")/SUMIFS(L:L,C:C,C512,AE:AE,"",AB:AB,"")</f>
        <v>1</v>
      </c>
      <c r="Y512" s="214"/>
      <c r="Z512" s="214"/>
      <c r="AA512" s="214"/>
      <c r="AB512" s="216"/>
      <c r="AC512" s="216">
        <v>0.76900000000000002</v>
      </c>
      <c r="AD512" s="214"/>
      <c r="AE512" s="214" t="s">
        <v>675</v>
      </c>
      <c r="AF512" s="214" t="s">
        <v>676</v>
      </c>
      <c r="AG512" s="214"/>
      <c r="AH512" s="214"/>
      <c r="AI512" s="214"/>
      <c r="AJ512" s="214" t="s">
        <v>677</v>
      </c>
      <c r="AK512" s="214"/>
      <c r="AL512" s="214"/>
      <c r="AM512" s="214"/>
      <c r="AN512" s="214"/>
      <c r="AO512" s="214"/>
      <c r="AP512" s="214"/>
      <c r="AQ512" s="214"/>
      <c r="AR512" s="214"/>
      <c r="AS512" s="214"/>
      <c r="AT512" s="214"/>
      <c r="AU512" s="214"/>
      <c r="AV512" s="214"/>
      <c r="AW512" s="214"/>
      <c r="AX512" s="214"/>
      <c r="AY512" s="214"/>
      <c r="AZ512" s="214"/>
      <c r="BA512" s="214"/>
      <c r="BB512" s="214" t="s">
        <v>692</v>
      </c>
      <c r="BC512" s="214"/>
      <c r="BD512" s="214"/>
      <c r="BE512" s="214"/>
      <c r="BF512" s="214"/>
      <c r="BG512" s="214"/>
      <c r="BH512" s="214"/>
      <c r="BI512" s="214"/>
      <c r="BJ512" s="214"/>
      <c r="BK512" s="214"/>
      <c r="BL512" s="214"/>
      <c r="BM512" s="214"/>
      <c r="BN512" s="214"/>
      <c r="BO512" s="214"/>
      <c r="BP512" s="214"/>
      <c r="BQ512" s="214"/>
      <c r="BR512" s="214"/>
      <c r="BS512" s="214"/>
      <c r="BT512" s="214"/>
      <c r="BU512" s="214"/>
      <c r="BV512" s="214"/>
      <c r="BW512" s="214"/>
      <c r="BX512" s="214"/>
      <c r="BY512" s="214"/>
      <c r="BZ512" s="214"/>
      <c r="CA512" s="214"/>
      <c r="CB512" s="214"/>
      <c r="CC512" s="214"/>
      <c r="CD512" s="214"/>
      <c r="CE512" s="214"/>
      <c r="CF512" s="214"/>
      <c r="CG512" s="214"/>
      <c r="CH512" s="214"/>
      <c r="CI512" s="214"/>
      <c r="CJ512" s="214"/>
    </row>
    <row r="513" spans="1:88" ht="13.5" customHeight="1">
      <c r="A513" s="217">
        <v>519</v>
      </c>
      <c r="B513" s="217" t="s">
        <v>3907</v>
      </c>
      <c r="C513" s="217" t="s">
        <v>3908</v>
      </c>
      <c r="D513" s="218" t="s">
        <v>781</v>
      </c>
      <c r="E513" s="217" t="s">
        <v>1175</v>
      </c>
      <c r="F513" s="217" t="s">
        <v>3096</v>
      </c>
      <c r="G513" s="218" t="s">
        <v>2528</v>
      </c>
      <c r="H513" s="220">
        <v>225</v>
      </c>
      <c r="I513" s="217" t="s">
        <v>702</v>
      </c>
      <c r="J513" s="217">
        <v>1</v>
      </c>
      <c r="K513" s="217"/>
      <c r="L513" s="217">
        <v>4</v>
      </c>
      <c r="M513" s="220">
        <v>2.5</v>
      </c>
      <c r="N513" s="220">
        <v>10.199999999999999</v>
      </c>
      <c r="O513" s="217" t="s">
        <v>674</v>
      </c>
      <c r="P513" s="217" t="s">
        <v>13</v>
      </c>
      <c r="Q513" s="217" t="s">
        <v>703</v>
      </c>
      <c r="R513" s="217"/>
      <c r="S513" s="217"/>
      <c r="T513" s="217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7">
        <f t="shared" ref="U513:U514" ca="1" si="144">+L513-T513</f>
        <v>0</v>
      </c>
      <c r="V513" s="217">
        <f t="shared" ref="V513:V514" ca="1" si="145">ROUNDDOWN(T513/J513,0)</f>
        <v>4</v>
      </c>
      <c r="W513" s="217"/>
      <c r="X513" s="217"/>
      <c r="Y513" s="217"/>
      <c r="Z513" s="217"/>
      <c r="AA513" s="217"/>
      <c r="AB513" s="221"/>
      <c r="AC513" s="220">
        <v>0.35</v>
      </c>
      <c r="AD513" s="217"/>
      <c r="AE513" s="220"/>
      <c r="AF513" s="220"/>
      <c r="AG513" s="249"/>
      <c r="AH513" s="249"/>
      <c r="AI513" s="249"/>
      <c r="AJ513" s="224" t="s">
        <v>677</v>
      </c>
      <c r="AK513" s="228"/>
      <c r="AL513" s="250"/>
      <c r="AM513" s="226"/>
      <c r="AN513" s="228"/>
      <c r="AO513" s="226"/>
      <c r="AP513" s="226"/>
      <c r="AQ513" s="226"/>
      <c r="AR513" s="228"/>
      <c r="AS513" s="226"/>
      <c r="AT513" s="226"/>
      <c r="AU513" s="217">
        <v>0</v>
      </c>
      <c r="AV513" s="217">
        <v>0</v>
      </c>
      <c r="AW513" s="217">
        <v>0</v>
      </c>
      <c r="AX513" s="217">
        <v>0</v>
      </c>
      <c r="AY513" s="217">
        <v>0</v>
      </c>
      <c r="AZ513" s="217">
        <v>0</v>
      </c>
      <c r="BA513" s="217">
        <v>0</v>
      </c>
      <c r="BB513" s="217" t="s">
        <v>692</v>
      </c>
      <c r="BC513" s="217"/>
      <c r="BD513" s="217"/>
      <c r="BE513" s="212" t="s">
        <v>3068</v>
      </c>
      <c r="BF513" s="217">
        <v>4</v>
      </c>
      <c r="BG513" s="230">
        <v>46240</v>
      </c>
      <c r="BH513" s="212">
        <f>+L513-BF513</f>
        <v>0</v>
      </c>
      <c r="BI513" s="212" t="s">
        <v>2529</v>
      </c>
      <c r="BJ513" s="217">
        <v>4</v>
      </c>
      <c r="BK513" s="231">
        <v>46240</v>
      </c>
      <c r="BL513" s="226"/>
      <c r="BM513" s="226"/>
      <c r="BN513" s="227"/>
      <c r="BO513" s="226"/>
      <c r="BP513" s="226"/>
      <c r="BQ513" s="226"/>
      <c r="BR513" s="226"/>
      <c r="BS513" s="226"/>
      <c r="BT513" s="227"/>
      <c r="BU513" s="226"/>
      <c r="BV513" s="226"/>
      <c r="BW513" s="226"/>
      <c r="BX513" s="226"/>
      <c r="BY513" s="226"/>
      <c r="BZ513" s="227"/>
      <c r="CA513" s="226"/>
      <c r="CB513" s="226"/>
      <c r="CC513" s="226"/>
      <c r="CD513" s="226"/>
      <c r="CE513" s="226"/>
      <c r="CF513" s="227"/>
      <c r="CG513" s="226"/>
      <c r="CH513" s="226"/>
      <c r="CI513" s="226"/>
      <c r="CJ513" s="212">
        <f>+L513-BJ513</f>
        <v>0</v>
      </c>
    </row>
    <row r="514" spans="1:88" ht="13.5" customHeight="1">
      <c r="A514" s="217">
        <v>520</v>
      </c>
      <c r="B514" s="217" t="s">
        <v>3907</v>
      </c>
      <c r="C514" s="217" t="s">
        <v>3908</v>
      </c>
      <c r="D514" s="218" t="s">
        <v>781</v>
      </c>
      <c r="E514" s="217" t="s">
        <v>937</v>
      </c>
      <c r="F514" s="217" t="s">
        <v>3097</v>
      </c>
      <c r="G514" s="218" t="s">
        <v>2531</v>
      </c>
      <c r="H514" s="220">
        <v>250</v>
      </c>
      <c r="I514" s="217" t="s">
        <v>702</v>
      </c>
      <c r="J514" s="217">
        <v>2</v>
      </c>
      <c r="K514" s="217"/>
      <c r="L514" s="217">
        <v>8</v>
      </c>
      <c r="M514" s="220">
        <v>1.5</v>
      </c>
      <c r="N514" s="220">
        <v>11.8</v>
      </c>
      <c r="O514" s="217" t="s">
        <v>674</v>
      </c>
      <c r="P514" s="217" t="s">
        <v>13</v>
      </c>
      <c r="Q514" s="217" t="s">
        <v>703</v>
      </c>
      <c r="R514" s="217"/>
      <c r="S514" s="217"/>
      <c r="T514" s="217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7">
        <f t="shared" ca="1" si="144"/>
        <v>0</v>
      </c>
      <c r="V514" s="217">
        <f t="shared" ca="1" si="145"/>
        <v>4</v>
      </c>
      <c r="W514" s="217"/>
      <c r="X514" s="217"/>
      <c r="Y514" s="217"/>
      <c r="Z514" s="217"/>
      <c r="AA514" s="217"/>
      <c r="AB514" s="221"/>
      <c r="AC514" s="220">
        <v>0.41899999999999998</v>
      </c>
      <c r="AD514" s="217"/>
      <c r="AE514" s="220"/>
      <c r="AF514" s="220"/>
      <c r="AG514" s="249"/>
      <c r="AH514" s="249"/>
      <c r="AI514" s="249"/>
      <c r="AJ514" s="224" t="s">
        <v>677</v>
      </c>
      <c r="AK514" s="228"/>
      <c r="AL514" s="250"/>
      <c r="AM514" s="226"/>
      <c r="AN514" s="228"/>
      <c r="AO514" s="226"/>
      <c r="AP514" s="226"/>
      <c r="AQ514" s="226"/>
      <c r="AR514" s="228"/>
      <c r="AS514" s="226"/>
      <c r="AT514" s="226"/>
      <c r="AU514" s="217">
        <v>0</v>
      </c>
      <c r="AV514" s="217">
        <v>0</v>
      </c>
      <c r="AW514" s="217">
        <v>0</v>
      </c>
      <c r="AX514" s="217">
        <v>0</v>
      </c>
      <c r="AY514" s="217">
        <v>0</v>
      </c>
      <c r="AZ514" s="217">
        <v>0</v>
      </c>
      <c r="BA514" s="217">
        <v>0</v>
      </c>
      <c r="BB514" s="217" t="s">
        <v>692</v>
      </c>
      <c r="BC514" s="217"/>
      <c r="BD514" s="217"/>
      <c r="BE514" s="212" t="s">
        <v>3068</v>
      </c>
      <c r="BF514" s="217">
        <v>8</v>
      </c>
      <c r="BG514" s="230">
        <v>46240</v>
      </c>
      <c r="BH514" s="212">
        <f>+L514-BF514</f>
        <v>0</v>
      </c>
      <c r="BI514" s="212" t="s">
        <v>2529</v>
      </c>
      <c r="BJ514" s="217">
        <v>8</v>
      </c>
      <c r="BK514" s="231">
        <v>46240</v>
      </c>
      <c r="BL514" s="226"/>
      <c r="BM514" s="226"/>
      <c r="BN514" s="227"/>
      <c r="BO514" s="226"/>
      <c r="BP514" s="226"/>
      <c r="BQ514" s="226"/>
      <c r="BR514" s="226"/>
      <c r="BS514" s="226"/>
      <c r="BT514" s="227"/>
      <c r="BU514" s="226"/>
      <c r="BV514" s="226"/>
      <c r="BW514" s="226"/>
      <c r="BX514" s="226"/>
      <c r="BY514" s="226"/>
      <c r="BZ514" s="227"/>
      <c r="CA514" s="226"/>
      <c r="CB514" s="226"/>
      <c r="CC514" s="226"/>
      <c r="CD514" s="226"/>
      <c r="CE514" s="226"/>
      <c r="CF514" s="227"/>
      <c r="CG514" s="226"/>
      <c r="CH514" s="226"/>
      <c r="CI514" s="226"/>
      <c r="CJ514" s="212">
        <f>+L514-BJ514</f>
        <v>0</v>
      </c>
    </row>
    <row r="515" spans="1:88" ht="13.5" customHeight="1">
      <c r="A515" s="214">
        <v>521</v>
      </c>
      <c r="B515" s="214" t="s">
        <v>3910</v>
      </c>
      <c r="C515" s="214" t="s">
        <v>3911</v>
      </c>
      <c r="D515" s="215" t="s">
        <v>3887</v>
      </c>
      <c r="E515" s="214"/>
      <c r="F515" s="214"/>
      <c r="G515" s="215" t="s">
        <v>3900</v>
      </c>
      <c r="H515" s="214"/>
      <c r="I515" s="214"/>
      <c r="J515" s="214"/>
      <c r="K515" s="214">
        <v>4</v>
      </c>
      <c r="L515" s="214"/>
      <c r="M515" s="216">
        <v>5.3</v>
      </c>
      <c r="N515" s="216">
        <v>21.1</v>
      </c>
      <c r="O515" s="214" t="s">
        <v>674</v>
      </c>
      <c r="P515" s="214"/>
      <c r="Q515" s="214"/>
      <c r="R515" s="214" t="s">
        <v>3951</v>
      </c>
      <c r="S515" s="214"/>
      <c r="T515" s="214"/>
      <c r="U515" s="214"/>
      <c r="V515" s="214"/>
      <c r="W515" s="214">
        <f ca="1">_xlfn.MINIFS(V:V,C:C,C515,AE:AE,"",AB:AB,"")</f>
        <v>4</v>
      </c>
      <c r="X515" s="214">
        <f ca="1">SUMIFS(T:T,C:C,C515,AE:AE,"")/SUMIFS(L:L,C:C,C515,AE:AE,"",AB:AB,"")</f>
        <v>1</v>
      </c>
      <c r="Y515" s="214"/>
      <c r="Z515" s="214"/>
      <c r="AA515" s="214"/>
      <c r="AB515" s="216"/>
      <c r="AC515" s="216">
        <v>0.73699999999999999</v>
      </c>
      <c r="AD515" s="214"/>
      <c r="AE515" s="214" t="s">
        <v>675</v>
      </c>
      <c r="AF515" s="214" t="s">
        <v>676</v>
      </c>
      <c r="AG515" s="214"/>
      <c r="AH515" s="214"/>
      <c r="AI515" s="214"/>
      <c r="AJ515" s="214" t="s">
        <v>677</v>
      </c>
      <c r="AK515" s="214"/>
      <c r="AL515" s="214"/>
      <c r="AM515" s="214"/>
      <c r="AN515" s="214"/>
      <c r="AO515" s="214"/>
      <c r="AP515" s="214"/>
      <c r="AQ515" s="214"/>
      <c r="AR515" s="214"/>
      <c r="AS515" s="214"/>
      <c r="AT515" s="214"/>
      <c r="AU515" s="214"/>
      <c r="AV515" s="214"/>
      <c r="AW515" s="214"/>
      <c r="AX515" s="214"/>
      <c r="AY515" s="214"/>
      <c r="AZ515" s="214"/>
      <c r="BA515" s="214"/>
      <c r="BB515" s="214" t="s">
        <v>692</v>
      </c>
      <c r="BC515" s="214"/>
      <c r="BD515" s="214"/>
      <c r="BE515" s="214"/>
      <c r="BF515" s="214"/>
      <c r="BG515" s="214"/>
      <c r="BH515" s="214"/>
      <c r="BI515" s="214"/>
      <c r="BJ515" s="214"/>
      <c r="BK515" s="214"/>
      <c r="BL515" s="214"/>
      <c r="BM515" s="214"/>
      <c r="BN515" s="214"/>
      <c r="BO515" s="214"/>
      <c r="BP515" s="214"/>
      <c r="BQ515" s="214"/>
      <c r="BR515" s="214"/>
      <c r="BS515" s="214"/>
      <c r="BT515" s="214"/>
      <c r="BU515" s="214"/>
      <c r="BV515" s="214"/>
      <c r="BW515" s="214"/>
      <c r="BX515" s="214"/>
      <c r="BY515" s="214"/>
      <c r="BZ515" s="214"/>
      <c r="CA515" s="214"/>
      <c r="CB515" s="214"/>
      <c r="CC515" s="214"/>
      <c r="CD515" s="214"/>
      <c r="CE515" s="214"/>
      <c r="CF515" s="214"/>
      <c r="CG515" s="214"/>
      <c r="CH515" s="214"/>
      <c r="CI515" s="214"/>
      <c r="CJ515" s="214"/>
    </row>
    <row r="516" spans="1:88" ht="13.5" customHeight="1">
      <c r="A516" s="217">
        <v>522</v>
      </c>
      <c r="B516" s="217" t="s">
        <v>3910</v>
      </c>
      <c r="C516" s="217" t="s">
        <v>3911</v>
      </c>
      <c r="D516" s="218" t="s">
        <v>781</v>
      </c>
      <c r="E516" s="217" t="s">
        <v>1175</v>
      </c>
      <c r="F516" s="217" t="s">
        <v>3067</v>
      </c>
      <c r="G516" s="218" t="s">
        <v>2528</v>
      </c>
      <c r="H516" s="220">
        <v>225</v>
      </c>
      <c r="I516" s="217" t="s">
        <v>702</v>
      </c>
      <c r="J516" s="217">
        <v>1</v>
      </c>
      <c r="K516" s="217"/>
      <c r="L516" s="217">
        <v>4</v>
      </c>
      <c r="M516" s="220">
        <v>2.5</v>
      </c>
      <c r="N516" s="220">
        <v>10.199999999999999</v>
      </c>
      <c r="O516" s="217" t="s">
        <v>674</v>
      </c>
      <c r="P516" s="217" t="s">
        <v>13</v>
      </c>
      <c r="Q516" s="217" t="s">
        <v>703</v>
      </c>
      <c r="R516" s="217"/>
      <c r="S516" s="217"/>
      <c r="T516" s="217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7">
        <f t="shared" ref="U516:U517" ca="1" si="146">+L516-T516</f>
        <v>0</v>
      </c>
      <c r="V516" s="217">
        <f t="shared" ref="V516:V517" ca="1" si="147">ROUNDDOWN(T516/J516,0)</f>
        <v>4</v>
      </c>
      <c r="W516" s="217"/>
      <c r="X516" s="217"/>
      <c r="Y516" s="217"/>
      <c r="Z516" s="217"/>
      <c r="AA516" s="217"/>
      <c r="AB516" s="221"/>
      <c r="AC516" s="220">
        <v>0.35</v>
      </c>
      <c r="AD516" s="217"/>
      <c r="AE516" s="220"/>
      <c r="AF516" s="220"/>
      <c r="AG516" s="249"/>
      <c r="AH516" s="249"/>
      <c r="AI516" s="249"/>
      <c r="AJ516" s="224" t="s">
        <v>677</v>
      </c>
      <c r="AK516" s="228"/>
      <c r="AL516" s="250"/>
      <c r="AM516" s="226"/>
      <c r="AN516" s="228"/>
      <c r="AO516" s="226"/>
      <c r="AP516" s="226"/>
      <c r="AQ516" s="226"/>
      <c r="AR516" s="228"/>
      <c r="AS516" s="226"/>
      <c r="AT516" s="226"/>
      <c r="AU516" s="217">
        <v>0</v>
      </c>
      <c r="AV516" s="217">
        <v>0</v>
      </c>
      <c r="AW516" s="217">
        <v>0</v>
      </c>
      <c r="AX516" s="217">
        <v>0</v>
      </c>
      <c r="AY516" s="217">
        <v>0</v>
      </c>
      <c r="AZ516" s="217">
        <v>0</v>
      </c>
      <c r="BA516" s="217">
        <v>0</v>
      </c>
      <c r="BB516" s="217" t="s">
        <v>692</v>
      </c>
      <c r="BC516" s="217"/>
      <c r="BD516" s="217"/>
      <c r="BE516" s="212" t="s">
        <v>3068</v>
      </c>
      <c r="BF516" s="217">
        <v>4</v>
      </c>
      <c r="BG516" s="230">
        <v>46240</v>
      </c>
      <c r="BH516" s="212">
        <f>+L516-BF516</f>
        <v>0</v>
      </c>
      <c r="BI516" s="212" t="s">
        <v>2529</v>
      </c>
      <c r="BJ516" s="217">
        <v>4</v>
      </c>
      <c r="BK516" s="231">
        <v>46240</v>
      </c>
      <c r="BL516" s="226"/>
      <c r="BM516" s="226"/>
      <c r="BN516" s="227"/>
      <c r="BO516" s="226"/>
      <c r="BP516" s="226"/>
      <c r="BQ516" s="226"/>
      <c r="BR516" s="226"/>
      <c r="BS516" s="226"/>
      <c r="BT516" s="227"/>
      <c r="BU516" s="226"/>
      <c r="BV516" s="226"/>
      <c r="BW516" s="226"/>
      <c r="BX516" s="226"/>
      <c r="BY516" s="226"/>
      <c r="BZ516" s="227"/>
      <c r="CA516" s="226"/>
      <c r="CB516" s="226"/>
      <c r="CC516" s="226"/>
      <c r="CD516" s="226"/>
      <c r="CE516" s="226"/>
      <c r="CF516" s="227"/>
      <c r="CG516" s="226"/>
      <c r="CH516" s="226"/>
      <c r="CI516" s="226"/>
      <c r="CJ516" s="212">
        <f>+L516-BJ516</f>
        <v>0</v>
      </c>
    </row>
    <row r="517" spans="1:88" ht="13.5" customHeight="1">
      <c r="A517" s="217">
        <v>523</v>
      </c>
      <c r="B517" s="217" t="s">
        <v>3910</v>
      </c>
      <c r="C517" s="217" t="s">
        <v>3911</v>
      </c>
      <c r="D517" s="218" t="s">
        <v>781</v>
      </c>
      <c r="E517" s="217" t="s">
        <v>935</v>
      </c>
      <c r="F517" s="217" t="s">
        <v>3069</v>
      </c>
      <c r="G517" s="218" t="s">
        <v>2531</v>
      </c>
      <c r="H517" s="220">
        <v>198</v>
      </c>
      <c r="I517" s="217" t="s">
        <v>702</v>
      </c>
      <c r="J517" s="217">
        <v>2</v>
      </c>
      <c r="K517" s="217"/>
      <c r="L517" s="217">
        <v>8</v>
      </c>
      <c r="M517" s="220">
        <v>1.4</v>
      </c>
      <c r="N517" s="220">
        <v>10.9</v>
      </c>
      <c r="O517" s="217" t="s">
        <v>674</v>
      </c>
      <c r="P517" s="217" t="s">
        <v>13</v>
      </c>
      <c r="Q517" s="217" t="s">
        <v>703</v>
      </c>
      <c r="R517" s="217"/>
      <c r="S517" s="217"/>
      <c r="T517" s="217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7">
        <f t="shared" ca="1" si="146"/>
        <v>0</v>
      </c>
      <c r="V517" s="217">
        <f t="shared" ca="1" si="147"/>
        <v>4</v>
      </c>
      <c r="W517" s="217"/>
      <c r="X517" s="217"/>
      <c r="Y517" s="217"/>
      <c r="Z517" s="217"/>
      <c r="AA517" s="217"/>
      <c r="AB517" s="221"/>
      <c r="AC517" s="220">
        <v>0.38700000000000001</v>
      </c>
      <c r="AD517" s="217"/>
      <c r="AE517" s="220"/>
      <c r="AF517" s="220"/>
      <c r="AG517" s="249"/>
      <c r="AH517" s="249"/>
      <c r="AI517" s="249"/>
      <c r="AJ517" s="224" t="s">
        <v>677</v>
      </c>
      <c r="AK517" s="228"/>
      <c r="AL517" s="250"/>
      <c r="AM517" s="226"/>
      <c r="AN517" s="228"/>
      <c r="AO517" s="226"/>
      <c r="AP517" s="226"/>
      <c r="AQ517" s="226"/>
      <c r="AR517" s="228"/>
      <c r="AS517" s="226"/>
      <c r="AT517" s="226"/>
      <c r="AU517" s="217">
        <v>0</v>
      </c>
      <c r="AV517" s="217">
        <v>0</v>
      </c>
      <c r="AW517" s="217">
        <v>0</v>
      </c>
      <c r="AX517" s="217">
        <v>0</v>
      </c>
      <c r="AY517" s="217">
        <v>0</v>
      </c>
      <c r="AZ517" s="217">
        <v>0</v>
      </c>
      <c r="BA517" s="217">
        <v>0</v>
      </c>
      <c r="BB517" s="217" t="s">
        <v>692</v>
      </c>
      <c r="BC517" s="217"/>
      <c r="BD517" s="217"/>
      <c r="BE517" s="212" t="s">
        <v>3068</v>
      </c>
      <c r="BF517" s="217">
        <v>8</v>
      </c>
      <c r="BG517" s="230">
        <v>46240</v>
      </c>
      <c r="BH517" s="212">
        <f>+L517-BF517</f>
        <v>0</v>
      </c>
      <c r="BI517" s="212" t="s">
        <v>2529</v>
      </c>
      <c r="BJ517" s="217">
        <v>8</v>
      </c>
      <c r="BK517" s="231">
        <v>46240</v>
      </c>
      <c r="BL517" s="226"/>
      <c r="BM517" s="226"/>
      <c r="BN517" s="227"/>
      <c r="BO517" s="226"/>
      <c r="BP517" s="226"/>
      <c r="BQ517" s="226"/>
      <c r="BR517" s="226"/>
      <c r="BS517" s="226"/>
      <c r="BT517" s="227"/>
      <c r="BU517" s="226"/>
      <c r="BV517" s="226"/>
      <c r="BW517" s="226"/>
      <c r="BX517" s="226"/>
      <c r="BY517" s="226"/>
      <c r="BZ517" s="227"/>
      <c r="CA517" s="226"/>
      <c r="CB517" s="226"/>
      <c r="CC517" s="226"/>
      <c r="CD517" s="226"/>
      <c r="CE517" s="226"/>
      <c r="CF517" s="227"/>
      <c r="CG517" s="226"/>
      <c r="CH517" s="226"/>
      <c r="CI517" s="226"/>
      <c r="CJ517" s="212">
        <f>+L517-BJ517</f>
        <v>0</v>
      </c>
    </row>
    <row r="518" spans="1:88" ht="13.5" customHeight="1">
      <c r="A518" s="214">
        <v>524</v>
      </c>
      <c r="B518" s="214" t="s">
        <v>3912</v>
      </c>
      <c r="C518" s="214" t="s">
        <v>3913</v>
      </c>
      <c r="D518" s="215" t="s">
        <v>3887</v>
      </c>
      <c r="E518" s="214"/>
      <c r="F518" s="214"/>
      <c r="G518" s="215" t="s">
        <v>3914</v>
      </c>
      <c r="H518" s="214"/>
      <c r="I518" s="214"/>
      <c r="J518" s="214"/>
      <c r="K518" s="214">
        <v>1</v>
      </c>
      <c r="L518" s="214"/>
      <c r="M518" s="216">
        <v>18.5</v>
      </c>
      <c r="N518" s="216">
        <v>18.5</v>
      </c>
      <c r="O518" s="214" t="s">
        <v>674</v>
      </c>
      <c r="P518" s="214"/>
      <c r="Q518" s="214"/>
      <c r="R518" s="214" t="s">
        <v>3951</v>
      </c>
      <c r="S518" s="214"/>
      <c r="T518" s="214"/>
      <c r="U518" s="214"/>
      <c r="V518" s="214"/>
      <c r="W518" s="214">
        <f ca="1">_xlfn.MINIFS(V:V,C:C,C518,AE:AE,"",AB:AB,"")</f>
        <v>1</v>
      </c>
      <c r="X518" s="214">
        <f ca="1">SUMIFS(T:T,C:C,C518,AE:AE,"")/SUMIFS(L:L,C:C,C518,AE:AE,"",AB:AB,"")</f>
        <v>1</v>
      </c>
      <c r="Y518" s="214"/>
      <c r="Z518" s="214"/>
      <c r="AA518" s="214"/>
      <c r="AB518" s="216"/>
      <c r="AC518" s="216">
        <v>0.625</v>
      </c>
      <c r="AD518" s="214"/>
      <c r="AE518" s="214" t="s">
        <v>675</v>
      </c>
      <c r="AF518" s="214" t="s">
        <v>676</v>
      </c>
      <c r="AG518" s="214"/>
      <c r="AH518" s="214"/>
      <c r="AI518" s="214"/>
      <c r="AJ518" s="214" t="s">
        <v>677</v>
      </c>
      <c r="AK518" s="214"/>
      <c r="AL518" s="214"/>
      <c r="AM518" s="214"/>
      <c r="AN518" s="214"/>
      <c r="AO518" s="214"/>
      <c r="AP518" s="214"/>
      <c r="AQ518" s="214"/>
      <c r="AR518" s="214"/>
      <c r="AS518" s="214"/>
      <c r="AT518" s="214"/>
      <c r="AU518" s="214"/>
      <c r="AV518" s="214"/>
      <c r="AW518" s="214"/>
      <c r="AX518" s="214"/>
      <c r="AY518" s="214"/>
      <c r="AZ518" s="214"/>
      <c r="BA518" s="214"/>
      <c r="BB518" s="214" t="s">
        <v>692</v>
      </c>
      <c r="BC518" s="214"/>
      <c r="BD518" s="214"/>
      <c r="BE518" s="214"/>
      <c r="BF518" s="214"/>
      <c r="BG518" s="214"/>
      <c r="BH518" s="214"/>
      <c r="BI518" s="214"/>
      <c r="BJ518" s="214"/>
      <c r="BK518" s="214"/>
      <c r="BL518" s="214"/>
      <c r="BM518" s="214"/>
      <c r="BN518" s="214"/>
      <c r="BO518" s="214"/>
      <c r="BP518" s="214"/>
      <c r="BQ518" s="214"/>
      <c r="BR518" s="214"/>
      <c r="BS518" s="214"/>
      <c r="BT518" s="214"/>
      <c r="BU518" s="214"/>
      <c r="BV518" s="214"/>
      <c r="BW518" s="214"/>
      <c r="BX518" s="214"/>
      <c r="BY518" s="214"/>
      <c r="BZ518" s="214"/>
      <c r="CA518" s="214"/>
      <c r="CB518" s="214"/>
      <c r="CC518" s="214"/>
      <c r="CD518" s="214"/>
      <c r="CE518" s="214"/>
      <c r="CF518" s="214"/>
      <c r="CG518" s="214"/>
      <c r="CH518" s="214"/>
      <c r="CI518" s="214"/>
      <c r="CJ518" s="214"/>
    </row>
    <row r="519" spans="1:88" ht="13.5" customHeight="1">
      <c r="A519" s="217">
        <v>525</v>
      </c>
      <c r="B519" s="217" t="s">
        <v>3912</v>
      </c>
      <c r="C519" s="217" t="s">
        <v>3913</v>
      </c>
      <c r="D519" s="218" t="s">
        <v>781</v>
      </c>
      <c r="E519" s="217" t="s">
        <v>843</v>
      </c>
      <c r="F519" s="217" t="s">
        <v>3070</v>
      </c>
      <c r="G519" s="218" t="s">
        <v>2533</v>
      </c>
      <c r="H519" s="220">
        <v>516</v>
      </c>
      <c r="I519" s="217" t="s">
        <v>702</v>
      </c>
      <c r="J519" s="217">
        <v>1</v>
      </c>
      <c r="K519" s="217"/>
      <c r="L519" s="217">
        <v>1</v>
      </c>
      <c r="M519" s="220">
        <v>7.5</v>
      </c>
      <c r="N519" s="220">
        <v>7.5</v>
      </c>
      <c r="O519" s="217" t="s">
        <v>674</v>
      </c>
      <c r="P519" s="217" t="s">
        <v>13</v>
      </c>
      <c r="Q519" s="217" t="s">
        <v>703</v>
      </c>
      <c r="R519" s="217"/>
      <c r="S519" s="217"/>
      <c r="T519" s="217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7">
        <f t="shared" ref="U519:U521" ca="1" si="148">+L519-T519</f>
        <v>0</v>
      </c>
      <c r="V519" s="217">
        <f t="shared" ref="V519:V521" ca="1" si="149">ROUNDDOWN(T519/J519,0)</f>
        <v>1</v>
      </c>
      <c r="W519" s="217"/>
      <c r="X519" s="217"/>
      <c r="Y519" s="217"/>
      <c r="Z519" s="217"/>
      <c r="AA519" s="217"/>
      <c r="AB519" s="221"/>
      <c r="AC519" s="220">
        <v>0.249</v>
      </c>
      <c r="AD519" s="217"/>
      <c r="AE519" s="220"/>
      <c r="AF519" s="220"/>
      <c r="AG519" s="249"/>
      <c r="AH519" s="249"/>
      <c r="AI519" s="249"/>
      <c r="AJ519" s="224" t="s">
        <v>677</v>
      </c>
      <c r="AK519" s="228"/>
      <c r="AL519" s="250"/>
      <c r="AM519" s="226"/>
      <c r="AN519" s="228"/>
      <c r="AO519" s="226"/>
      <c r="AP519" s="226"/>
      <c r="AQ519" s="226"/>
      <c r="AR519" s="228"/>
      <c r="AS519" s="226"/>
      <c r="AT519" s="226"/>
      <c r="AU519" s="217">
        <v>0</v>
      </c>
      <c r="AV519" s="217">
        <v>0</v>
      </c>
      <c r="AW519" s="217">
        <v>0</v>
      </c>
      <c r="AX519" s="217">
        <v>0</v>
      </c>
      <c r="AY519" s="217">
        <v>0</v>
      </c>
      <c r="AZ519" s="217">
        <v>0</v>
      </c>
      <c r="BA519" s="217">
        <v>0</v>
      </c>
      <c r="BB519" s="217" t="s">
        <v>692</v>
      </c>
      <c r="BC519" s="217"/>
      <c r="BD519" s="217"/>
      <c r="BE519" s="212" t="s">
        <v>3068</v>
      </c>
      <c r="BF519" s="217">
        <v>1</v>
      </c>
      <c r="BG519" s="230">
        <v>46240</v>
      </c>
      <c r="BH519" s="212">
        <f>+L519-BF519</f>
        <v>0</v>
      </c>
      <c r="BI519" s="212" t="s">
        <v>2529</v>
      </c>
      <c r="BJ519" s="217">
        <v>1</v>
      </c>
      <c r="BK519" s="231">
        <v>46240</v>
      </c>
      <c r="BL519" s="226"/>
      <c r="BM519" s="226"/>
      <c r="BN519" s="227"/>
      <c r="BO519" s="226"/>
      <c r="BP519" s="226"/>
      <c r="BQ519" s="226"/>
      <c r="BR519" s="226"/>
      <c r="BS519" s="226"/>
      <c r="BT519" s="227"/>
      <c r="BU519" s="226"/>
      <c r="BV519" s="226"/>
      <c r="BW519" s="226"/>
      <c r="BX519" s="226"/>
      <c r="BY519" s="226"/>
      <c r="BZ519" s="227"/>
      <c r="CA519" s="226"/>
      <c r="CB519" s="226"/>
      <c r="CC519" s="226"/>
      <c r="CD519" s="226"/>
      <c r="CE519" s="226"/>
      <c r="CF519" s="227"/>
      <c r="CG519" s="226"/>
      <c r="CH519" s="226"/>
      <c r="CI519" s="226"/>
      <c r="CJ519" s="212">
        <f>+L519-BJ519</f>
        <v>0</v>
      </c>
    </row>
    <row r="520" spans="1:88" ht="13.5" customHeight="1">
      <c r="A520" s="217">
        <v>526</v>
      </c>
      <c r="B520" s="217" t="s">
        <v>3912</v>
      </c>
      <c r="C520" s="217" t="s">
        <v>3913</v>
      </c>
      <c r="D520" s="218" t="s">
        <v>781</v>
      </c>
      <c r="E520" s="217" t="s">
        <v>1111</v>
      </c>
      <c r="F520" s="217" t="s">
        <v>3071</v>
      </c>
      <c r="G520" s="218" t="s">
        <v>2535</v>
      </c>
      <c r="H520" s="220">
        <v>300</v>
      </c>
      <c r="I520" s="217" t="s">
        <v>702</v>
      </c>
      <c r="J520" s="217">
        <v>2</v>
      </c>
      <c r="K520" s="217"/>
      <c r="L520" s="217">
        <v>2</v>
      </c>
      <c r="M520" s="220">
        <v>4.2</v>
      </c>
      <c r="N520" s="220">
        <v>8.4</v>
      </c>
      <c r="O520" s="217" t="s">
        <v>674</v>
      </c>
      <c r="P520" s="217" t="s">
        <v>13</v>
      </c>
      <c r="Q520" s="217" t="s">
        <v>703</v>
      </c>
      <c r="R520" s="217"/>
      <c r="S520" s="217"/>
      <c r="T520" s="217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7">
        <f t="shared" ca="1" si="148"/>
        <v>0</v>
      </c>
      <c r="V520" s="217">
        <f t="shared" ca="1" si="149"/>
        <v>1</v>
      </c>
      <c r="W520" s="217"/>
      <c r="X520" s="217"/>
      <c r="Y520" s="217"/>
      <c r="Z520" s="217"/>
      <c r="AA520" s="217"/>
      <c r="AB520" s="221"/>
      <c r="AC520" s="220">
        <v>0.28399999999999997</v>
      </c>
      <c r="AD520" s="217"/>
      <c r="AE520" s="220"/>
      <c r="AF520" s="220"/>
      <c r="AG520" s="249"/>
      <c r="AH520" s="249"/>
      <c r="AI520" s="249"/>
      <c r="AJ520" s="224" t="s">
        <v>677</v>
      </c>
      <c r="AK520" s="228"/>
      <c r="AL520" s="250"/>
      <c r="AM520" s="226"/>
      <c r="AN520" s="228"/>
      <c r="AO520" s="226"/>
      <c r="AP520" s="226"/>
      <c r="AQ520" s="226"/>
      <c r="AR520" s="228"/>
      <c r="AS520" s="226"/>
      <c r="AT520" s="226"/>
      <c r="AU520" s="217">
        <v>0</v>
      </c>
      <c r="AV520" s="217">
        <v>0</v>
      </c>
      <c r="AW520" s="217">
        <v>0</v>
      </c>
      <c r="AX520" s="217">
        <v>0</v>
      </c>
      <c r="AY520" s="217">
        <v>0</v>
      </c>
      <c r="AZ520" s="217">
        <v>0</v>
      </c>
      <c r="BA520" s="217">
        <v>0</v>
      </c>
      <c r="BB520" s="217" t="s">
        <v>692</v>
      </c>
      <c r="BC520" s="217"/>
      <c r="BD520" s="217"/>
      <c r="BE520" s="212" t="s">
        <v>3068</v>
      </c>
      <c r="BF520" s="217">
        <v>2</v>
      </c>
      <c r="BG520" s="230">
        <v>46240</v>
      </c>
      <c r="BH520" s="212">
        <f>+L520-BF520</f>
        <v>0</v>
      </c>
      <c r="BI520" s="212" t="s">
        <v>2529</v>
      </c>
      <c r="BJ520" s="217">
        <v>2</v>
      </c>
      <c r="BK520" s="231">
        <v>46240</v>
      </c>
      <c r="BL520" s="226"/>
      <c r="BM520" s="226"/>
      <c r="BN520" s="227"/>
      <c r="BO520" s="226"/>
      <c r="BP520" s="226"/>
      <c r="BQ520" s="226"/>
      <c r="BR520" s="226"/>
      <c r="BS520" s="226"/>
      <c r="BT520" s="227"/>
      <c r="BU520" s="226"/>
      <c r="BV520" s="226"/>
      <c r="BW520" s="226"/>
      <c r="BX520" s="226"/>
      <c r="BY520" s="226"/>
      <c r="BZ520" s="227"/>
      <c r="CA520" s="226"/>
      <c r="CB520" s="226"/>
      <c r="CC520" s="226"/>
      <c r="CD520" s="226"/>
      <c r="CE520" s="226"/>
      <c r="CF520" s="227"/>
      <c r="CG520" s="226"/>
      <c r="CH520" s="226"/>
      <c r="CI520" s="226"/>
      <c r="CJ520" s="212">
        <f>+L520-BJ520</f>
        <v>0</v>
      </c>
    </row>
    <row r="521" spans="1:88" ht="13.5" customHeight="1">
      <c r="A521" s="217">
        <v>527</v>
      </c>
      <c r="B521" s="217" t="s">
        <v>3912</v>
      </c>
      <c r="C521" s="217" t="s">
        <v>3913</v>
      </c>
      <c r="D521" s="218" t="s">
        <v>781</v>
      </c>
      <c r="E521" s="217" t="s">
        <v>1113</v>
      </c>
      <c r="F521" s="217" t="s">
        <v>3072</v>
      </c>
      <c r="G521" s="218" t="s">
        <v>2537</v>
      </c>
      <c r="H521" s="220">
        <v>516</v>
      </c>
      <c r="I521" s="217" t="s">
        <v>702</v>
      </c>
      <c r="J521" s="217">
        <v>1</v>
      </c>
      <c r="K521" s="217"/>
      <c r="L521" s="217">
        <v>1</v>
      </c>
      <c r="M521" s="220">
        <v>2.6</v>
      </c>
      <c r="N521" s="220">
        <v>2.6</v>
      </c>
      <c r="O521" s="217" t="s">
        <v>674</v>
      </c>
      <c r="P521" s="217" t="s">
        <v>13</v>
      </c>
      <c r="Q521" s="217" t="s">
        <v>703</v>
      </c>
      <c r="R521" s="217"/>
      <c r="S521" s="217"/>
      <c r="T521" s="217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7">
        <f t="shared" ca="1" si="148"/>
        <v>0</v>
      </c>
      <c r="V521" s="217">
        <f t="shared" ca="1" si="149"/>
        <v>1</v>
      </c>
      <c r="W521" s="217"/>
      <c r="X521" s="217"/>
      <c r="Y521" s="217"/>
      <c r="Z521" s="217"/>
      <c r="AA521" s="217"/>
      <c r="AB521" s="221"/>
      <c r="AC521" s="220">
        <v>9.1999999999999998E-2</v>
      </c>
      <c r="AD521" s="217"/>
      <c r="AE521" s="220"/>
      <c r="AF521" s="220"/>
      <c r="AG521" s="249"/>
      <c r="AH521" s="249"/>
      <c r="AI521" s="249"/>
      <c r="AJ521" s="224" t="s">
        <v>677</v>
      </c>
      <c r="AK521" s="228"/>
      <c r="AL521" s="250"/>
      <c r="AM521" s="226"/>
      <c r="AN521" s="228"/>
      <c r="AO521" s="226"/>
      <c r="AP521" s="226"/>
      <c r="AQ521" s="226"/>
      <c r="AR521" s="228"/>
      <c r="AS521" s="226"/>
      <c r="AT521" s="226"/>
      <c r="AU521" s="217">
        <v>0</v>
      </c>
      <c r="AV521" s="217">
        <v>0</v>
      </c>
      <c r="AW521" s="217">
        <v>0</v>
      </c>
      <c r="AX521" s="217">
        <v>0</v>
      </c>
      <c r="AY521" s="217">
        <v>0</v>
      </c>
      <c r="AZ521" s="217">
        <v>0</v>
      </c>
      <c r="BA521" s="217">
        <v>0</v>
      </c>
      <c r="BB521" s="217" t="s">
        <v>692</v>
      </c>
      <c r="BC521" s="217"/>
      <c r="BD521" s="217"/>
      <c r="BE521" s="212" t="s">
        <v>3068</v>
      </c>
      <c r="BF521" s="217">
        <v>1</v>
      </c>
      <c r="BG521" s="230">
        <v>46240</v>
      </c>
      <c r="BH521" s="212">
        <f>+L521-BF521</f>
        <v>0</v>
      </c>
      <c r="BI521" s="212" t="s">
        <v>2529</v>
      </c>
      <c r="BJ521" s="217">
        <v>1</v>
      </c>
      <c r="BK521" s="231">
        <v>46240</v>
      </c>
      <c r="BL521" s="226"/>
      <c r="BM521" s="226"/>
      <c r="BN521" s="227"/>
      <c r="BO521" s="226"/>
      <c r="BP521" s="226"/>
      <c r="BQ521" s="226"/>
      <c r="BR521" s="226"/>
      <c r="BS521" s="226"/>
      <c r="BT521" s="227"/>
      <c r="BU521" s="226"/>
      <c r="BV521" s="226"/>
      <c r="BW521" s="226"/>
      <c r="BX521" s="226"/>
      <c r="BY521" s="226"/>
      <c r="BZ521" s="227"/>
      <c r="CA521" s="226"/>
      <c r="CB521" s="226"/>
      <c r="CC521" s="226"/>
      <c r="CD521" s="226"/>
      <c r="CE521" s="226"/>
      <c r="CF521" s="227"/>
      <c r="CG521" s="226"/>
      <c r="CH521" s="226"/>
      <c r="CI521" s="226"/>
      <c r="CJ521" s="212">
        <f>+L521-BJ521</f>
        <v>0</v>
      </c>
    </row>
    <row r="522" spans="1:88" ht="13.5" customHeight="1">
      <c r="A522" s="214">
        <v>528</v>
      </c>
      <c r="B522" s="214" t="s">
        <v>3915</v>
      </c>
      <c r="C522" s="214" t="s">
        <v>3916</v>
      </c>
      <c r="D522" s="215" t="s">
        <v>3887</v>
      </c>
      <c r="E522" s="214"/>
      <c r="F522" s="214"/>
      <c r="G522" s="215" t="s">
        <v>3914</v>
      </c>
      <c r="H522" s="214"/>
      <c r="I522" s="214"/>
      <c r="J522" s="214"/>
      <c r="K522" s="214">
        <v>1</v>
      </c>
      <c r="L522" s="214"/>
      <c r="M522" s="216">
        <v>18.5</v>
      </c>
      <c r="N522" s="216">
        <v>18.5</v>
      </c>
      <c r="O522" s="214" t="s">
        <v>674</v>
      </c>
      <c r="P522" s="214"/>
      <c r="Q522" s="214"/>
      <c r="R522" s="214" t="s">
        <v>3951</v>
      </c>
      <c r="S522" s="214"/>
      <c r="T522" s="214"/>
      <c r="U522" s="214"/>
      <c r="V522" s="214"/>
      <c r="W522" s="214">
        <f ca="1">_xlfn.MINIFS(V:V,C:C,C522,AE:AE,"",AB:AB,"")</f>
        <v>1</v>
      </c>
      <c r="X522" s="214">
        <f ca="1">SUMIFS(T:T,C:C,C522,AE:AE,"")/SUMIFS(L:L,C:C,C522,AE:AE,"",AB:AB,"")</f>
        <v>1</v>
      </c>
      <c r="Y522" s="214"/>
      <c r="Z522" s="214"/>
      <c r="AA522" s="214"/>
      <c r="AB522" s="216"/>
      <c r="AC522" s="216">
        <v>0.625</v>
      </c>
      <c r="AD522" s="214"/>
      <c r="AE522" s="214" t="s">
        <v>675</v>
      </c>
      <c r="AF522" s="214" t="s">
        <v>676</v>
      </c>
      <c r="AG522" s="214"/>
      <c r="AH522" s="214"/>
      <c r="AI522" s="214"/>
      <c r="AJ522" s="214" t="s">
        <v>677</v>
      </c>
      <c r="AK522" s="214"/>
      <c r="AL522" s="214"/>
      <c r="AM522" s="214"/>
      <c r="AN522" s="214"/>
      <c r="AO522" s="214"/>
      <c r="AP522" s="214"/>
      <c r="AQ522" s="214"/>
      <c r="AR522" s="214"/>
      <c r="AS522" s="214"/>
      <c r="AT522" s="214"/>
      <c r="AU522" s="214"/>
      <c r="AV522" s="214"/>
      <c r="AW522" s="214"/>
      <c r="AX522" s="214"/>
      <c r="AY522" s="214"/>
      <c r="AZ522" s="214"/>
      <c r="BA522" s="214"/>
      <c r="BB522" s="214" t="s">
        <v>692</v>
      </c>
      <c r="BC522" s="214"/>
      <c r="BD522" s="214"/>
      <c r="BE522" s="214"/>
      <c r="BF522" s="214"/>
      <c r="BG522" s="214"/>
      <c r="BH522" s="214"/>
      <c r="BI522" s="214"/>
      <c r="BJ522" s="214"/>
      <c r="BK522" s="214"/>
      <c r="BL522" s="214"/>
      <c r="BM522" s="214"/>
      <c r="BN522" s="214"/>
      <c r="BO522" s="214"/>
      <c r="BP522" s="214"/>
      <c r="BQ522" s="214"/>
      <c r="BR522" s="214"/>
      <c r="BS522" s="214"/>
      <c r="BT522" s="214"/>
      <c r="BU522" s="214"/>
      <c r="BV522" s="214"/>
      <c r="BW522" s="214"/>
      <c r="BX522" s="214"/>
      <c r="BY522" s="214"/>
      <c r="BZ522" s="214"/>
      <c r="CA522" s="214"/>
      <c r="CB522" s="214"/>
      <c r="CC522" s="214"/>
      <c r="CD522" s="214"/>
      <c r="CE522" s="214"/>
      <c r="CF522" s="214"/>
      <c r="CG522" s="214"/>
      <c r="CH522" s="214"/>
      <c r="CI522" s="214"/>
      <c r="CJ522" s="214"/>
    </row>
    <row r="523" spans="1:88" ht="13.5" customHeight="1">
      <c r="A523" s="217">
        <v>529</v>
      </c>
      <c r="B523" s="217" t="s">
        <v>3915</v>
      </c>
      <c r="C523" s="217" t="s">
        <v>3916</v>
      </c>
      <c r="D523" s="218" t="s">
        <v>781</v>
      </c>
      <c r="E523" s="217" t="s">
        <v>843</v>
      </c>
      <c r="F523" s="217" t="s">
        <v>3073</v>
      </c>
      <c r="G523" s="218" t="s">
        <v>2533</v>
      </c>
      <c r="H523" s="220">
        <v>516</v>
      </c>
      <c r="I523" s="217" t="s">
        <v>702</v>
      </c>
      <c r="J523" s="217">
        <v>1</v>
      </c>
      <c r="K523" s="217"/>
      <c r="L523" s="217">
        <v>1</v>
      </c>
      <c r="M523" s="220">
        <v>7.5</v>
      </c>
      <c r="N523" s="220">
        <v>7.5</v>
      </c>
      <c r="O523" s="217" t="s">
        <v>674</v>
      </c>
      <c r="P523" s="217" t="s">
        <v>13</v>
      </c>
      <c r="Q523" s="217" t="s">
        <v>703</v>
      </c>
      <c r="R523" s="217"/>
      <c r="S523" s="217"/>
      <c r="T523" s="217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7">
        <f t="shared" ref="U523:U525" ca="1" si="150">+L523-T523</f>
        <v>0</v>
      </c>
      <c r="V523" s="217">
        <f t="shared" ref="V523:V525" ca="1" si="151">ROUNDDOWN(T523/J523,0)</f>
        <v>1</v>
      </c>
      <c r="W523" s="217"/>
      <c r="X523" s="217"/>
      <c r="Y523" s="217"/>
      <c r="Z523" s="217"/>
      <c r="AA523" s="217"/>
      <c r="AB523" s="221"/>
      <c r="AC523" s="220">
        <v>0.249</v>
      </c>
      <c r="AD523" s="217"/>
      <c r="AE523" s="220"/>
      <c r="AF523" s="220"/>
      <c r="AG523" s="249"/>
      <c r="AH523" s="249"/>
      <c r="AI523" s="249"/>
      <c r="AJ523" s="224" t="s">
        <v>677</v>
      </c>
      <c r="AK523" s="228"/>
      <c r="AL523" s="250"/>
      <c r="AM523" s="226"/>
      <c r="AN523" s="228"/>
      <c r="AO523" s="226"/>
      <c r="AP523" s="226"/>
      <c r="AQ523" s="226"/>
      <c r="AR523" s="228"/>
      <c r="AS523" s="226"/>
      <c r="AT523" s="226"/>
      <c r="AU523" s="217">
        <v>0</v>
      </c>
      <c r="AV523" s="217">
        <v>0</v>
      </c>
      <c r="AW523" s="217">
        <v>0</v>
      </c>
      <c r="AX523" s="217">
        <v>0</v>
      </c>
      <c r="AY523" s="217">
        <v>0</v>
      </c>
      <c r="AZ523" s="217">
        <v>0</v>
      </c>
      <c r="BA523" s="217">
        <v>0</v>
      </c>
      <c r="BB523" s="217" t="s">
        <v>692</v>
      </c>
      <c r="BC523" s="217"/>
      <c r="BD523" s="217"/>
      <c r="BE523" s="212" t="s">
        <v>3068</v>
      </c>
      <c r="BF523" s="217">
        <v>1</v>
      </c>
      <c r="BG523" s="230">
        <v>46240</v>
      </c>
      <c r="BH523" s="212">
        <f>+L523-BF523</f>
        <v>0</v>
      </c>
      <c r="BI523" s="212" t="s">
        <v>2529</v>
      </c>
      <c r="BJ523" s="217">
        <v>1</v>
      </c>
      <c r="BK523" s="231">
        <v>46240</v>
      </c>
      <c r="BL523" s="226"/>
      <c r="BM523" s="226"/>
      <c r="BN523" s="227"/>
      <c r="BO523" s="226"/>
      <c r="BP523" s="226"/>
      <c r="BQ523" s="226"/>
      <c r="BR523" s="226"/>
      <c r="BS523" s="226"/>
      <c r="BT523" s="227"/>
      <c r="BU523" s="226"/>
      <c r="BV523" s="226"/>
      <c r="BW523" s="226"/>
      <c r="BX523" s="226"/>
      <c r="BY523" s="226"/>
      <c r="BZ523" s="227"/>
      <c r="CA523" s="226"/>
      <c r="CB523" s="226"/>
      <c r="CC523" s="226"/>
      <c r="CD523" s="226"/>
      <c r="CE523" s="226"/>
      <c r="CF523" s="227"/>
      <c r="CG523" s="226"/>
      <c r="CH523" s="226"/>
      <c r="CI523" s="226"/>
      <c r="CJ523" s="212">
        <f>+L523-BJ523</f>
        <v>0</v>
      </c>
    </row>
    <row r="524" spans="1:88" ht="13.5" customHeight="1">
      <c r="A524" s="217">
        <v>530</v>
      </c>
      <c r="B524" s="217" t="s">
        <v>3915</v>
      </c>
      <c r="C524" s="217" t="s">
        <v>3916</v>
      </c>
      <c r="D524" s="218" t="s">
        <v>781</v>
      </c>
      <c r="E524" s="217" t="s">
        <v>1111</v>
      </c>
      <c r="F524" s="217" t="s">
        <v>3074</v>
      </c>
      <c r="G524" s="218" t="s">
        <v>2535</v>
      </c>
      <c r="H524" s="220">
        <v>300</v>
      </c>
      <c r="I524" s="217" t="s">
        <v>702</v>
      </c>
      <c r="J524" s="217">
        <v>2</v>
      </c>
      <c r="K524" s="217"/>
      <c r="L524" s="217">
        <v>2</v>
      </c>
      <c r="M524" s="220">
        <v>4.2</v>
      </c>
      <c r="N524" s="220">
        <v>8.4</v>
      </c>
      <c r="O524" s="217" t="s">
        <v>674</v>
      </c>
      <c r="P524" s="217" t="s">
        <v>13</v>
      </c>
      <c r="Q524" s="217" t="s">
        <v>703</v>
      </c>
      <c r="R524" s="217"/>
      <c r="S524" s="217"/>
      <c r="T524" s="217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7">
        <f t="shared" ca="1" si="150"/>
        <v>0</v>
      </c>
      <c r="V524" s="217">
        <f t="shared" ca="1" si="151"/>
        <v>1</v>
      </c>
      <c r="W524" s="217"/>
      <c r="X524" s="217"/>
      <c r="Y524" s="217"/>
      <c r="Z524" s="217"/>
      <c r="AA524" s="217"/>
      <c r="AB524" s="221"/>
      <c r="AC524" s="220">
        <v>0.28399999999999997</v>
      </c>
      <c r="AD524" s="217"/>
      <c r="AE524" s="220"/>
      <c r="AF524" s="220"/>
      <c r="AG524" s="249"/>
      <c r="AH524" s="249"/>
      <c r="AI524" s="249"/>
      <c r="AJ524" s="224" t="s">
        <v>677</v>
      </c>
      <c r="AK524" s="228"/>
      <c r="AL524" s="250"/>
      <c r="AM524" s="226"/>
      <c r="AN524" s="228"/>
      <c r="AO524" s="226"/>
      <c r="AP524" s="226"/>
      <c r="AQ524" s="226"/>
      <c r="AR524" s="228"/>
      <c r="AS524" s="226"/>
      <c r="AT524" s="226"/>
      <c r="AU524" s="217">
        <v>0</v>
      </c>
      <c r="AV524" s="217">
        <v>0</v>
      </c>
      <c r="AW524" s="217">
        <v>0</v>
      </c>
      <c r="AX524" s="217">
        <v>0</v>
      </c>
      <c r="AY524" s="217">
        <v>0</v>
      </c>
      <c r="AZ524" s="217">
        <v>0</v>
      </c>
      <c r="BA524" s="217">
        <v>0</v>
      </c>
      <c r="BB524" s="217" t="s">
        <v>692</v>
      </c>
      <c r="BC524" s="217"/>
      <c r="BD524" s="217"/>
      <c r="BE524" s="212" t="s">
        <v>3068</v>
      </c>
      <c r="BF524" s="217">
        <v>2</v>
      </c>
      <c r="BG524" s="230">
        <v>46240</v>
      </c>
      <c r="BH524" s="212">
        <f>+L524-BF524</f>
        <v>0</v>
      </c>
      <c r="BI524" s="212" t="s">
        <v>2529</v>
      </c>
      <c r="BJ524" s="217">
        <v>2</v>
      </c>
      <c r="BK524" s="231">
        <v>46240</v>
      </c>
      <c r="BL524" s="226"/>
      <c r="BM524" s="226"/>
      <c r="BN524" s="227"/>
      <c r="BO524" s="226"/>
      <c r="BP524" s="226"/>
      <c r="BQ524" s="226"/>
      <c r="BR524" s="226"/>
      <c r="BS524" s="226"/>
      <c r="BT524" s="227"/>
      <c r="BU524" s="226"/>
      <c r="BV524" s="226"/>
      <c r="BW524" s="226"/>
      <c r="BX524" s="226"/>
      <c r="BY524" s="226"/>
      <c r="BZ524" s="227"/>
      <c r="CA524" s="226"/>
      <c r="CB524" s="226"/>
      <c r="CC524" s="226"/>
      <c r="CD524" s="226"/>
      <c r="CE524" s="226"/>
      <c r="CF524" s="227"/>
      <c r="CG524" s="226"/>
      <c r="CH524" s="226"/>
      <c r="CI524" s="226"/>
      <c r="CJ524" s="212">
        <f>+L524-BJ524</f>
        <v>0</v>
      </c>
    </row>
    <row r="525" spans="1:88" ht="13.5" customHeight="1">
      <c r="A525" s="217">
        <v>531</v>
      </c>
      <c r="B525" s="217" t="s">
        <v>3915</v>
      </c>
      <c r="C525" s="217" t="s">
        <v>3916</v>
      </c>
      <c r="D525" s="218" t="s">
        <v>781</v>
      </c>
      <c r="E525" s="217" t="s">
        <v>1113</v>
      </c>
      <c r="F525" s="217" t="s">
        <v>3075</v>
      </c>
      <c r="G525" s="218" t="s">
        <v>2537</v>
      </c>
      <c r="H525" s="220">
        <v>516</v>
      </c>
      <c r="I525" s="217" t="s">
        <v>702</v>
      </c>
      <c r="J525" s="217">
        <v>1</v>
      </c>
      <c r="K525" s="217"/>
      <c r="L525" s="217">
        <v>1</v>
      </c>
      <c r="M525" s="220">
        <v>2.6</v>
      </c>
      <c r="N525" s="220">
        <v>2.6</v>
      </c>
      <c r="O525" s="217" t="s">
        <v>674</v>
      </c>
      <c r="P525" s="217" t="s">
        <v>13</v>
      </c>
      <c r="Q525" s="217" t="s">
        <v>703</v>
      </c>
      <c r="R525" s="217"/>
      <c r="S525" s="217"/>
      <c r="T525" s="217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7">
        <f t="shared" ca="1" si="150"/>
        <v>0</v>
      </c>
      <c r="V525" s="217">
        <f t="shared" ca="1" si="151"/>
        <v>1</v>
      </c>
      <c r="W525" s="217"/>
      <c r="X525" s="217"/>
      <c r="Y525" s="217"/>
      <c r="Z525" s="217"/>
      <c r="AA525" s="217"/>
      <c r="AB525" s="221"/>
      <c r="AC525" s="220">
        <v>9.1999999999999998E-2</v>
      </c>
      <c r="AD525" s="217"/>
      <c r="AE525" s="220"/>
      <c r="AF525" s="220"/>
      <c r="AG525" s="249"/>
      <c r="AH525" s="249"/>
      <c r="AI525" s="249"/>
      <c r="AJ525" s="224" t="s">
        <v>677</v>
      </c>
      <c r="AK525" s="228"/>
      <c r="AL525" s="250"/>
      <c r="AM525" s="226"/>
      <c r="AN525" s="228"/>
      <c r="AO525" s="226"/>
      <c r="AP525" s="226"/>
      <c r="AQ525" s="226"/>
      <c r="AR525" s="228"/>
      <c r="AS525" s="226"/>
      <c r="AT525" s="226"/>
      <c r="AU525" s="217">
        <v>0</v>
      </c>
      <c r="AV525" s="217">
        <v>0</v>
      </c>
      <c r="AW525" s="217">
        <v>0</v>
      </c>
      <c r="AX525" s="217">
        <v>0</v>
      </c>
      <c r="AY525" s="217">
        <v>0</v>
      </c>
      <c r="AZ525" s="217">
        <v>0</v>
      </c>
      <c r="BA525" s="217">
        <v>0</v>
      </c>
      <c r="BB525" s="217" t="s">
        <v>692</v>
      </c>
      <c r="BC525" s="217"/>
      <c r="BD525" s="217"/>
      <c r="BE525" s="212" t="s">
        <v>3068</v>
      </c>
      <c r="BF525" s="217">
        <v>1</v>
      </c>
      <c r="BG525" s="230">
        <v>46240</v>
      </c>
      <c r="BH525" s="212">
        <f>+L525-BF525</f>
        <v>0</v>
      </c>
      <c r="BI525" s="212" t="s">
        <v>2529</v>
      </c>
      <c r="BJ525" s="217">
        <v>1</v>
      </c>
      <c r="BK525" s="231">
        <v>46240</v>
      </c>
      <c r="BL525" s="226"/>
      <c r="BM525" s="226"/>
      <c r="BN525" s="227"/>
      <c r="BO525" s="226"/>
      <c r="BP525" s="226"/>
      <c r="BQ525" s="226"/>
      <c r="BR525" s="226"/>
      <c r="BS525" s="226"/>
      <c r="BT525" s="227"/>
      <c r="BU525" s="226"/>
      <c r="BV525" s="226"/>
      <c r="BW525" s="226"/>
      <c r="BX525" s="226"/>
      <c r="BY525" s="226"/>
      <c r="BZ525" s="227"/>
      <c r="CA525" s="226"/>
      <c r="CB525" s="226"/>
      <c r="CC525" s="226"/>
      <c r="CD525" s="226"/>
      <c r="CE525" s="226"/>
      <c r="CF525" s="227"/>
      <c r="CG525" s="226"/>
      <c r="CH525" s="226"/>
      <c r="CI525" s="226"/>
      <c r="CJ525" s="212">
        <f>+L525-BJ525</f>
        <v>0</v>
      </c>
    </row>
    <row r="526" spans="1:88" ht="13.5" customHeight="1">
      <c r="A526" s="214">
        <v>532</v>
      </c>
      <c r="B526" s="214" t="s">
        <v>3917</v>
      </c>
      <c r="C526" s="214" t="s">
        <v>3918</v>
      </c>
      <c r="D526" s="215" t="s">
        <v>3754</v>
      </c>
      <c r="E526" s="214"/>
      <c r="F526" s="214"/>
      <c r="G526" s="215" t="s">
        <v>3919</v>
      </c>
      <c r="H526" s="214"/>
      <c r="I526" s="214"/>
      <c r="J526" s="214"/>
      <c r="K526" s="214">
        <v>1</v>
      </c>
      <c r="L526" s="214"/>
      <c r="M526" s="216">
        <v>9044.1</v>
      </c>
      <c r="N526" s="216">
        <v>9044.1</v>
      </c>
      <c r="O526" s="214" t="s">
        <v>674</v>
      </c>
      <c r="P526" s="214"/>
      <c r="Q526" s="214"/>
      <c r="R526" s="214" t="s">
        <v>3951</v>
      </c>
      <c r="S526" s="214"/>
      <c r="T526" s="214"/>
      <c r="U526" s="214"/>
      <c r="V526" s="214"/>
      <c r="W526" s="214">
        <f ca="1">_xlfn.MINIFS(V:V,C:C,C526,AE:AE,"",AB:AB,"")</f>
        <v>0</v>
      </c>
      <c r="X526" s="214">
        <f ca="1">SUMIFS(T:T,C:C,C526,AE:AE,"")/SUMIFS(L:L,C:C,C526,AE:AE,"",AB:AB,"")</f>
        <v>0.88888888888888884</v>
      </c>
      <c r="Y526" s="214"/>
      <c r="Z526" s="214"/>
      <c r="AA526" s="214"/>
      <c r="AB526" s="216"/>
      <c r="AC526" s="216">
        <v>156.78100000000001</v>
      </c>
      <c r="AD526" s="214"/>
      <c r="AE526" s="214" t="s">
        <v>675</v>
      </c>
      <c r="AF526" s="214" t="s">
        <v>676</v>
      </c>
      <c r="AG526" s="214"/>
      <c r="AH526" s="214"/>
      <c r="AI526" s="214"/>
      <c r="AJ526" s="214" t="s">
        <v>677</v>
      </c>
      <c r="AK526" s="214"/>
      <c r="AL526" s="214"/>
      <c r="AM526" s="214"/>
      <c r="AN526" s="214"/>
      <c r="AO526" s="214"/>
      <c r="AP526" s="214"/>
      <c r="AQ526" s="214"/>
      <c r="AR526" s="214"/>
      <c r="AS526" s="214"/>
      <c r="AT526" s="214"/>
      <c r="AU526" s="214"/>
      <c r="AV526" s="214"/>
      <c r="AW526" s="214"/>
      <c r="AX526" s="214"/>
      <c r="AY526" s="214"/>
      <c r="AZ526" s="214"/>
      <c r="BA526" s="214"/>
      <c r="BB526" s="214" t="s">
        <v>692</v>
      </c>
      <c r="BC526" s="214"/>
      <c r="BD526" s="214"/>
      <c r="BE526" s="214"/>
      <c r="BF526" s="214"/>
      <c r="BG526" s="214"/>
      <c r="BH526" s="214"/>
      <c r="BI526" s="214"/>
      <c r="BJ526" s="214"/>
      <c r="BK526" s="214"/>
      <c r="BL526" s="214"/>
      <c r="BM526" s="214"/>
      <c r="BN526" s="214"/>
      <c r="BO526" s="214"/>
      <c r="BP526" s="214"/>
      <c r="BQ526" s="214"/>
      <c r="BR526" s="214"/>
      <c r="BS526" s="214"/>
      <c r="BT526" s="214"/>
      <c r="BU526" s="214"/>
      <c r="BV526" s="214"/>
      <c r="BW526" s="214"/>
      <c r="BX526" s="214"/>
      <c r="BY526" s="214"/>
      <c r="BZ526" s="214"/>
      <c r="CA526" s="214"/>
      <c r="CB526" s="214"/>
      <c r="CC526" s="214"/>
      <c r="CD526" s="214"/>
      <c r="CE526" s="214"/>
      <c r="CF526" s="214"/>
      <c r="CG526" s="214"/>
      <c r="CH526" s="214"/>
      <c r="CI526" s="214"/>
      <c r="CJ526" s="214"/>
    </row>
    <row r="527" spans="1:88" ht="13.5" customHeight="1">
      <c r="A527" s="217">
        <v>533</v>
      </c>
      <c r="B527" s="217" t="s">
        <v>3917</v>
      </c>
      <c r="C527" s="217" t="s">
        <v>3918</v>
      </c>
      <c r="D527" s="218" t="s">
        <v>2464</v>
      </c>
      <c r="E527" s="217" t="s">
        <v>3920</v>
      </c>
      <c r="F527" s="217" t="s">
        <v>3385</v>
      </c>
      <c r="G527" s="218" t="s">
        <v>887</v>
      </c>
      <c r="H527" s="220">
        <v>14902</v>
      </c>
      <c r="I527" s="217" t="s">
        <v>702</v>
      </c>
      <c r="J527" s="217">
        <v>1</v>
      </c>
      <c r="K527" s="217"/>
      <c r="L527" s="217">
        <v>1</v>
      </c>
      <c r="M527" s="220">
        <v>222.3</v>
      </c>
      <c r="N527" s="220">
        <v>222.3</v>
      </c>
      <c r="O527" s="217" t="s">
        <v>674</v>
      </c>
      <c r="P527" s="217" t="s">
        <v>11</v>
      </c>
      <c r="Q527" s="217" t="s">
        <v>703</v>
      </c>
      <c r="R527" s="217"/>
      <c r="S527" s="217"/>
      <c r="T527" s="217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17">
        <f t="shared" ref="U527:U533" ca="1" si="152">+L527-T527</f>
        <v>0</v>
      </c>
      <c r="V527" s="217">
        <f t="shared" ref="V527:V533" ca="1" si="153">ROUNDDOWN(T527/J527,0)</f>
        <v>1</v>
      </c>
      <c r="W527" s="217"/>
      <c r="X527" s="217"/>
      <c r="Y527" s="217"/>
      <c r="Z527" s="217"/>
      <c r="AA527" s="217"/>
      <c r="AB527" s="221"/>
      <c r="AC527" s="220">
        <v>5.8070000000000004</v>
      </c>
      <c r="AD527" s="217"/>
      <c r="AE527" s="220"/>
      <c r="AF527" s="220"/>
      <c r="AG527" s="249"/>
      <c r="AH527" s="249"/>
      <c r="AI527" s="249"/>
      <c r="AJ527" s="224" t="s">
        <v>677</v>
      </c>
      <c r="AK527" s="228"/>
      <c r="AL527" s="250"/>
      <c r="AM527" s="226"/>
      <c r="AN527" s="228"/>
      <c r="AO527" s="226"/>
      <c r="AP527" s="226"/>
      <c r="AQ527" s="226"/>
      <c r="AR527" s="228"/>
      <c r="AS527" s="226"/>
      <c r="AT527" s="226"/>
      <c r="AU527" s="217">
        <v>1</v>
      </c>
      <c r="AV527" s="217">
        <v>0</v>
      </c>
      <c r="AW527" s="217">
        <v>0</v>
      </c>
      <c r="AX527" s="217">
        <v>0</v>
      </c>
      <c r="AY527" s="217">
        <v>0</v>
      </c>
      <c r="AZ527" s="217">
        <v>0</v>
      </c>
      <c r="BA527" s="217">
        <v>0</v>
      </c>
      <c r="BB527" s="217" t="s">
        <v>692</v>
      </c>
      <c r="BC527" s="217"/>
      <c r="BD527" s="217"/>
      <c r="BE527" s="212" t="s">
        <v>576</v>
      </c>
      <c r="BF527" s="212">
        <v>1</v>
      </c>
      <c r="BG527" s="230"/>
      <c r="BH527" s="212">
        <f t="shared" ref="BH527:BH533" si="154">+L527-BF527</f>
        <v>0</v>
      </c>
      <c r="BI527" s="212" t="s">
        <v>576</v>
      </c>
      <c r="BJ527" s="212">
        <v>1</v>
      </c>
      <c r="BK527" s="212"/>
      <c r="BL527" s="226"/>
      <c r="BM527" s="226"/>
      <c r="BN527" s="227"/>
      <c r="BO527" s="226"/>
      <c r="BP527" s="226"/>
      <c r="BQ527" s="226"/>
      <c r="BR527" s="226"/>
      <c r="BS527" s="226"/>
      <c r="BT527" s="227"/>
      <c r="BU527" s="226"/>
      <c r="BV527" s="226"/>
      <c r="BW527" s="226"/>
      <c r="BX527" s="226"/>
      <c r="BY527" s="226"/>
      <c r="BZ527" s="227"/>
      <c r="CA527" s="226"/>
      <c r="CB527" s="226"/>
      <c r="CC527" s="226"/>
      <c r="CD527" s="226"/>
      <c r="CE527" s="226"/>
      <c r="CF527" s="227"/>
      <c r="CG527" s="226"/>
      <c r="CH527" s="226"/>
      <c r="CI527" s="226"/>
      <c r="CJ527" s="212">
        <f t="shared" ref="CJ527:CJ533" si="155">+L527-BJ527</f>
        <v>0</v>
      </c>
    </row>
    <row r="528" spans="1:88" ht="13.5" customHeight="1">
      <c r="A528" s="217">
        <v>534</v>
      </c>
      <c r="B528" s="217" t="s">
        <v>3917</v>
      </c>
      <c r="C528" s="217" t="s">
        <v>3918</v>
      </c>
      <c r="D528" s="218" t="s">
        <v>2464</v>
      </c>
      <c r="E528" s="217" t="s">
        <v>3921</v>
      </c>
      <c r="F528" s="217" t="s">
        <v>3386</v>
      </c>
      <c r="G528" s="218" t="s">
        <v>887</v>
      </c>
      <c r="H528" s="220">
        <v>9494</v>
      </c>
      <c r="I528" s="217" t="s">
        <v>702</v>
      </c>
      <c r="J528" s="217">
        <v>1</v>
      </c>
      <c r="K528" s="217"/>
      <c r="L528" s="217">
        <v>1</v>
      </c>
      <c r="M528" s="220">
        <v>141.6</v>
      </c>
      <c r="N528" s="220">
        <v>141.6</v>
      </c>
      <c r="O528" s="217" t="s">
        <v>674</v>
      </c>
      <c r="P528" s="217" t="s">
        <v>11</v>
      </c>
      <c r="Q528" s="217" t="s">
        <v>703</v>
      </c>
      <c r="R528" s="217"/>
      <c r="S528" s="217"/>
      <c r="T528" s="217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17">
        <f t="shared" ca="1" si="152"/>
        <v>0</v>
      </c>
      <c r="V528" s="217">
        <f t="shared" ca="1" si="153"/>
        <v>1</v>
      </c>
      <c r="W528" s="217"/>
      <c r="X528" s="217"/>
      <c r="Y528" s="217"/>
      <c r="Z528" s="217"/>
      <c r="AA528" s="217"/>
      <c r="AB528" s="221"/>
      <c r="AC528" s="220">
        <v>3.7</v>
      </c>
      <c r="AD528" s="217"/>
      <c r="AE528" s="220"/>
      <c r="AF528" s="220"/>
      <c r="AG528" s="249"/>
      <c r="AH528" s="249"/>
      <c r="AI528" s="249"/>
      <c r="AJ528" s="224" t="s">
        <v>677</v>
      </c>
      <c r="AK528" s="228"/>
      <c r="AL528" s="250"/>
      <c r="AM528" s="226"/>
      <c r="AN528" s="228"/>
      <c r="AO528" s="226"/>
      <c r="AP528" s="226"/>
      <c r="AQ528" s="226"/>
      <c r="AR528" s="228"/>
      <c r="AS528" s="226"/>
      <c r="AT528" s="226"/>
      <c r="AU528" s="217">
        <v>1</v>
      </c>
      <c r="AV528" s="217">
        <v>0</v>
      </c>
      <c r="AW528" s="217">
        <v>0</v>
      </c>
      <c r="AX528" s="217">
        <v>0</v>
      </c>
      <c r="AY528" s="217">
        <v>0</v>
      </c>
      <c r="AZ528" s="217">
        <v>0</v>
      </c>
      <c r="BA528" s="217">
        <v>0</v>
      </c>
      <c r="BB528" s="217" t="s">
        <v>692</v>
      </c>
      <c r="BC528" s="217"/>
      <c r="BD528" s="217"/>
      <c r="BE528" s="212" t="s">
        <v>3018</v>
      </c>
      <c r="BF528" s="212">
        <v>1</v>
      </c>
      <c r="BG528" s="230">
        <v>46240</v>
      </c>
      <c r="BH528" s="212">
        <f t="shared" si="154"/>
        <v>0</v>
      </c>
      <c r="BI528" s="212" t="s">
        <v>2465</v>
      </c>
      <c r="BJ528" s="212">
        <v>1</v>
      </c>
      <c r="BK528" s="231">
        <v>46240</v>
      </c>
      <c r="BL528" s="226"/>
      <c r="BM528" s="226"/>
      <c r="BN528" s="227"/>
      <c r="BO528" s="226"/>
      <c r="BP528" s="226"/>
      <c r="BQ528" s="226"/>
      <c r="BR528" s="226"/>
      <c r="BS528" s="226"/>
      <c r="BT528" s="227"/>
      <c r="BU528" s="226"/>
      <c r="BV528" s="226"/>
      <c r="BW528" s="226"/>
      <c r="BX528" s="226"/>
      <c r="BY528" s="226"/>
      <c r="BZ528" s="227"/>
      <c r="CA528" s="226"/>
      <c r="CB528" s="226"/>
      <c r="CC528" s="226"/>
      <c r="CD528" s="226"/>
      <c r="CE528" s="226"/>
      <c r="CF528" s="227"/>
      <c r="CG528" s="226"/>
      <c r="CH528" s="226"/>
      <c r="CI528" s="226"/>
      <c r="CJ528" s="212">
        <f t="shared" si="155"/>
        <v>0</v>
      </c>
    </row>
    <row r="529" spans="1:88" ht="13.5" customHeight="1">
      <c r="A529" s="217">
        <v>535</v>
      </c>
      <c r="B529" s="217" t="s">
        <v>3917</v>
      </c>
      <c r="C529" s="217" t="s">
        <v>3918</v>
      </c>
      <c r="D529" s="218" t="s">
        <v>2945</v>
      </c>
      <c r="E529" s="217" t="s">
        <v>3922</v>
      </c>
      <c r="F529" s="217" t="s">
        <v>3387</v>
      </c>
      <c r="G529" s="218" t="s">
        <v>2944</v>
      </c>
      <c r="H529" s="220">
        <v>25260</v>
      </c>
      <c r="I529" s="217" t="s">
        <v>702</v>
      </c>
      <c r="J529" s="217">
        <v>1</v>
      </c>
      <c r="K529" s="217"/>
      <c r="L529" s="217">
        <v>1</v>
      </c>
      <c r="M529" s="220">
        <v>6672.6</v>
      </c>
      <c r="N529" s="220">
        <v>6672.6</v>
      </c>
      <c r="O529" s="217" t="s">
        <v>674</v>
      </c>
      <c r="P529" s="217" t="s">
        <v>11</v>
      </c>
      <c r="Q529" s="217" t="s">
        <v>712</v>
      </c>
      <c r="R529" s="217"/>
      <c r="S529" s="217"/>
      <c r="T529" s="217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217">
        <f t="shared" ca="1" si="152"/>
        <v>0</v>
      </c>
      <c r="V529" s="217">
        <f t="shared" ca="1" si="153"/>
        <v>1</v>
      </c>
      <c r="W529" s="217"/>
      <c r="X529" s="217"/>
      <c r="Y529" s="217"/>
      <c r="Z529" s="217"/>
      <c r="AA529" s="217"/>
      <c r="AB529" s="221"/>
      <c r="AC529" s="220">
        <v>79.94</v>
      </c>
      <c r="AD529" s="217"/>
      <c r="AE529" s="220"/>
      <c r="AF529" s="220"/>
      <c r="AG529" s="249"/>
      <c r="AH529" s="249"/>
      <c r="AI529" s="249"/>
      <c r="AJ529" s="224" t="s">
        <v>677</v>
      </c>
      <c r="AK529" s="228"/>
      <c r="AL529" s="250"/>
      <c r="AM529" s="226"/>
      <c r="AN529" s="228"/>
      <c r="AO529" s="226"/>
      <c r="AP529" s="226"/>
      <c r="AQ529" s="226"/>
      <c r="AR529" s="228"/>
      <c r="AS529" s="226"/>
      <c r="AT529" s="226"/>
      <c r="AU529" s="217">
        <v>0</v>
      </c>
      <c r="AV529" s="217">
        <v>0</v>
      </c>
      <c r="AW529" s="217">
        <v>0</v>
      </c>
      <c r="AX529" s="217">
        <v>0</v>
      </c>
      <c r="AY529" s="217">
        <v>0</v>
      </c>
      <c r="AZ529" s="217">
        <v>0</v>
      </c>
      <c r="BA529" s="217">
        <v>1</v>
      </c>
      <c r="BB529" s="217" t="s">
        <v>692</v>
      </c>
      <c r="BC529" s="217"/>
      <c r="BD529" s="217"/>
      <c r="BE529" s="212" t="s">
        <v>576</v>
      </c>
      <c r="BF529" s="212">
        <v>1</v>
      </c>
      <c r="BG529" s="230"/>
      <c r="BH529" s="212">
        <f t="shared" si="154"/>
        <v>0</v>
      </c>
      <c r="BI529" s="212" t="s">
        <v>576</v>
      </c>
      <c r="BJ529" s="212">
        <v>1</v>
      </c>
      <c r="BK529" s="212"/>
      <c r="BL529" s="226"/>
      <c r="BM529" s="226"/>
      <c r="BN529" s="227"/>
      <c r="BO529" s="226"/>
      <c r="BP529" s="226"/>
      <c r="BQ529" s="226"/>
      <c r="BR529" s="226"/>
      <c r="BS529" s="226"/>
      <c r="BT529" s="227"/>
      <c r="BU529" s="226"/>
      <c r="BV529" s="226"/>
      <c r="BW529" s="226"/>
      <c r="BX529" s="226"/>
      <c r="BY529" s="226"/>
      <c r="BZ529" s="227"/>
      <c r="CA529" s="226"/>
      <c r="CB529" s="226"/>
      <c r="CC529" s="226"/>
      <c r="CD529" s="226"/>
      <c r="CE529" s="226"/>
      <c r="CF529" s="227"/>
      <c r="CG529" s="226"/>
      <c r="CH529" s="226"/>
      <c r="CI529" s="226"/>
      <c r="CJ529" s="212">
        <f t="shared" si="155"/>
        <v>0</v>
      </c>
    </row>
    <row r="530" spans="1:88" ht="13.5" customHeight="1">
      <c r="A530" s="217">
        <v>536</v>
      </c>
      <c r="B530" s="217" t="s">
        <v>3917</v>
      </c>
      <c r="C530" s="217" t="s">
        <v>3918</v>
      </c>
      <c r="D530" s="218" t="s">
        <v>781</v>
      </c>
      <c r="E530" s="217" t="s">
        <v>1026</v>
      </c>
      <c r="F530" s="217" t="s">
        <v>3388</v>
      </c>
      <c r="G530" s="218" t="s">
        <v>2947</v>
      </c>
      <c r="H530" s="220">
        <v>24396</v>
      </c>
      <c r="I530" s="217" t="s">
        <v>702</v>
      </c>
      <c r="J530" s="217">
        <v>1</v>
      </c>
      <c r="K530" s="217"/>
      <c r="L530" s="217">
        <v>1</v>
      </c>
      <c r="M530" s="220">
        <v>1105.4000000000001</v>
      </c>
      <c r="N530" s="220">
        <v>1105.4000000000001</v>
      </c>
      <c r="O530" s="217" t="s">
        <v>674</v>
      </c>
      <c r="P530" s="217" t="s">
        <v>13</v>
      </c>
      <c r="Q530" s="217" t="s">
        <v>703</v>
      </c>
      <c r="R530" s="217"/>
      <c r="S530" s="217"/>
      <c r="T530" s="217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7">
        <f t="shared" ca="1" si="152"/>
        <v>0</v>
      </c>
      <c r="V530" s="217">
        <f t="shared" ca="1" si="153"/>
        <v>1</v>
      </c>
      <c r="W530" s="217"/>
      <c r="X530" s="217"/>
      <c r="Y530" s="217"/>
      <c r="Z530" s="217"/>
      <c r="AA530" s="217"/>
      <c r="AB530" s="221"/>
      <c r="AC530" s="220">
        <v>47.241999999999997</v>
      </c>
      <c r="AD530" s="217"/>
      <c r="AE530" s="220"/>
      <c r="AF530" s="220"/>
      <c r="AG530" s="249"/>
      <c r="AH530" s="249"/>
      <c r="AI530" s="249"/>
      <c r="AJ530" s="224" t="s">
        <v>677</v>
      </c>
      <c r="AK530" s="228"/>
      <c r="AL530" s="250"/>
      <c r="AM530" s="226"/>
      <c r="AN530" s="228"/>
      <c r="AO530" s="226"/>
      <c r="AP530" s="226"/>
      <c r="AQ530" s="226"/>
      <c r="AR530" s="228"/>
      <c r="AS530" s="226"/>
      <c r="AT530" s="226"/>
      <c r="AU530" s="217">
        <v>0</v>
      </c>
      <c r="AV530" s="217">
        <v>0</v>
      </c>
      <c r="AW530" s="217">
        <v>0</v>
      </c>
      <c r="AX530" s="217">
        <v>0</v>
      </c>
      <c r="AY530" s="217">
        <v>0</v>
      </c>
      <c r="AZ530" s="217">
        <v>0</v>
      </c>
      <c r="BA530" s="217">
        <v>0</v>
      </c>
      <c r="BB530" s="217" t="s">
        <v>692</v>
      </c>
      <c r="BC530" s="217"/>
      <c r="BD530" s="217"/>
      <c r="BE530" s="212" t="s">
        <v>576</v>
      </c>
      <c r="BF530" s="212">
        <v>1</v>
      </c>
      <c r="BG530" s="230"/>
      <c r="BH530" s="212">
        <f t="shared" si="154"/>
        <v>0</v>
      </c>
      <c r="BI530" s="212" t="s">
        <v>576</v>
      </c>
      <c r="BJ530" s="212">
        <v>1</v>
      </c>
      <c r="BK530" s="212"/>
      <c r="BL530" s="226"/>
      <c r="BM530" s="226"/>
      <c r="BN530" s="227"/>
      <c r="BO530" s="226"/>
      <c r="BP530" s="226"/>
      <c r="BQ530" s="226"/>
      <c r="BR530" s="226"/>
      <c r="BS530" s="226"/>
      <c r="BT530" s="227"/>
      <c r="BU530" s="226"/>
      <c r="BV530" s="226"/>
      <c r="BW530" s="226"/>
      <c r="BX530" s="226"/>
      <c r="BY530" s="226"/>
      <c r="BZ530" s="227"/>
      <c r="CA530" s="226"/>
      <c r="CB530" s="226"/>
      <c r="CC530" s="226"/>
      <c r="CD530" s="226"/>
      <c r="CE530" s="226"/>
      <c r="CF530" s="227"/>
      <c r="CG530" s="226"/>
      <c r="CH530" s="226"/>
      <c r="CI530" s="226"/>
      <c r="CJ530" s="212">
        <f t="shared" si="155"/>
        <v>0</v>
      </c>
    </row>
    <row r="531" spans="1:88" ht="13.5" customHeight="1">
      <c r="A531" s="217">
        <v>537</v>
      </c>
      <c r="B531" s="217" t="s">
        <v>3917</v>
      </c>
      <c r="C531" s="217" t="s">
        <v>3918</v>
      </c>
      <c r="D531" s="218" t="s">
        <v>2468</v>
      </c>
      <c r="E531" s="217" t="s">
        <v>1104</v>
      </c>
      <c r="F531" s="217" t="s">
        <v>3389</v>
      </c>
      <c r="G531" s="218" t="s">
        <v>2949</v>
      </c>
      <c r="H531" s="220">
        <v>848</v>
      </c>
      <c r="I531" s="217" t="s">
        <v>702</v>
      </c>
      <c r="J531" s="217">
        <v>2</v>
      </c>
      <c r="K531" s="217"/>
      <c r="L531" s="217">
        <v>2</v>
      </c>
      <c r="M531" s="220">
        <v>6.6</v>
      </c>
      <c r="N531" s="220">
        <v>13.2</v>
      </c>
      <c r="O531" s="217" t="s">
        <v>674</v>
      </c>
      <c r="P531" s="217" t="s">
        <v>13</v>
      </c>
      <c r="Q531" s="217" t="s">
        <v>703</v>
      </c>
      <c r="R531" s="217"/>
      <c r="S531" s="217"/>
      <c r="T531" s="217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7">
        <f t="shared" ca="1" si="152"/>
        <v>0</v>
      </c>
      <c r="V531" s="217">
        <f t="shared" ca="1" si="153"/>
        <v>1</v>
      </c>
      <c r="W531" s="217"/>
      <c r="X531" s="217"/>
      <c r="Y531" s="217"/>
      <c r="Z531" s="217"/>
      <c r="AA531" s="217"/>
      <c r="AB531" s="221"/>
      <c r="AC531" s="220">
        <v>0.58399999999999996</v>
      </c>
      <c r="AD531" s="217"/>
      <c r="AE531" s="220"/>
      <c r="AF531" s="220"/>
      <c r="AG531" s="249"/>
      <c r="AH531" s="249"/>
      <c r="AI531" s="249"/>
      <c r="AJ531" s="224" t="s">
        <v>677</v>
      </c>
      <c r="AK531" s="228"/>
      <c r="AL531" s="250"/>
      <c r="AM531" s="226"/>
      <c r="AN531" s="228"/>
      <c r="AO531" s="226"/>
      <c r="AP531" s="226"/>
      <c r="AQ531" s="226"/>
      <c r="AR531" s="228"/>
      <c r="AS531" s="226"/>
      <c r="AT531" s="226"/>
      <c r="AU531" s="217">
        <v>0</v>
      </c>
      <c r="AV531" s="217">
        <v>0</v>
      </c>
      <c r="AW531" s="217">
        <v>0</v>
      </c>
      <c r="AX531" s="217">
        <v>0</v>
      </c>
      <c r="AY531" s="217">
        <v>0</v>
      </c>
      <c r="AZ531" s="217">
        <v>0</v>
      </c>
      <c r="BA531" s="217">
        <v>0</v>
      </c>
      <c r="BB531" s="217" t="s">
        <v>692</v>
      </c>
      <c r="BC531" s="217"/>
      <c r="BD531" s="217"/>
      <c r="BE531" s="244" t="s">
        <v>3020</v>
      </c>
      <c r="BF531" s="217">
        <v>2</v>
      </c>
      <c r="BG531" s="245">
        <v>46240</v>
      </c>
      <c r="BH531" s="212">
        <f t="shared" si="154"/>
        <v>0</v>
      </c>
      <c r="BI531" s="244" t="s">
        <v>2469</v>
      </c>
      <c r="BJ531" s="217">
        <v>2</v>
      </c>
      <c r="BK531" s="245">
        <v>46240</v>
      </c>
      <c r="BL531" s="226"/>
      <c r="BM531" s="226"/>
      <c r="BN531" s="227"/>
      <c r="BO531" s="226"/>
      <c r="BP531" s="226"/>
      <c r="BQ531" s="226"/>
      <c r="BR531" s="226"/>
      <c r="BS531" s="226"/>
      <c r="BT531" s="227"/>
      <c r="BU531" s="226"/>
      <c r="BV531" s="226"/>
      <c r="BW531" s="226"/>
      <c r="BX531" s="226"/>
      <c r="BY531" s="226"/>
      <c r="BZ531" s="227"/>
      <c r="CA531" s="226"/>
      <c r="CB531" s="226"/>
      <c r="CC531" s="226"/>
      <c r="CD531" s="226"/>
      <c r="CE531" s="226"/>
      <c r="CF531" s="227"/>
      <c r="CG531" s="226"/>
      <c r="CH531" s="226"/>
      <c r="CI531" s="226"/>
      <c r="CJ531" s="212">
        <f t="shared" si="155"/>
        <v>0</v>
      </c>
    </row>
    <row r="532" spans="1:88" ht="13.5" customHeight="1">
      <c r="A532" s="217">
        <v>538</v>
      </c>
      <c r="B532" s="217" t="s">
        <v>3917</v>
      </c>
      <c r="C532" s="217" t="s">
        <v>3918</v>
      </c>
      <c r="D532" s="218" t="s">
        <v>781</v>
      </c>
      <c r="E532" s="217" t="s">
        <v>1071</v>
      </c>
      <c r="F532" s="217" t="s">
        <v>3390</v>
      </c>
      <c r="G532" s="218" t="s">
        <v>2951</v>
      </c>
      <c r="H532" s="220">
        <v>25260</v>
      </c>
      <c r="I532" s="217" t="s">
        <v>702</v>
      </c>
      <c r="J532" s="217">
        <v>1</v>
      </c>
      <c r="K532" s="217"/>
      <c r="L532" s="217">
        <v>1</v>
      </c>
      <c r="M532" s="220">
        <v>888.5</v>
      </c>
      <c r="N532" s="220">
        <v>888.5</v>
      </c>
      <c r="O532" s="217" t="s">
        <v>674</v>
      </c>
      <c r="P532" s="217" t="s">
        <v>13</v>
      </c>
      <c r="Q532" s="217" t="s">
        <v>703</v>
      </c>
      <c r="R532" s="217"/>
      <c r="S532" s="217"/>
      <c r="T532" s="217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7">
        <f t="shared" ca="1" si="152"/>
        <v>1</v>
      </c>
      <c r="V532" s="217">
        <f t="shared" ca="1" si="153"/>
        <v>0</v>
      </c>
      <c r="W532" s="217"/>
      <c r="X532" s="217"/>
      <c r="Y532" s="217"/>
      <c r="Z532" s="217"/>
      <c r="AA532" s="217"/>
      <c r="AB532" s="221"/>
      <c r="AC532" s="220">
        <v>19.48</v>
      </c>
      <c r="AD532" s="217"/>
      <c r="AE532" s="220"/>
      <c r="AF532" s="220"/>
      <c r="AG532" s="249"/>
      <c r="AH532" s="249"/>
      <c r="AI532" s="249"/>
      <c r="AJ532" s="224" t="s">
        <v>677</v>
      </c>
      <c r="AK532" s="228"/>
      <c r="AL532" s="250"/>
      <c r="AM532" s="226"/>
      <c r="AN532" s="228"/>
      <c r="AO532" s="226"/>
      <c r="AP532" s="226"/>
      <c r="AQ532" s="226"/>
      <c r="AR532" s="228"/>
      <c r="AS532" s="226"/>
      <c r="AT532" s="226"/>
      <c r="AU532" s="217">
        <v>0</v>
      </c>
      <c r="AV532" s="217">
        <v>0</v>
      </c>
      <c r="AW532" s="217">
        <v>0</v>
      </c>
      <c r="AX532" s="217">
        <v>0</v>
      </c>
      <c r="AY532" s="217">
        <v>0</v>
      </c>
      <c r="AZ532" s="217">
        <v>0</v>
      </c>
      <c r="BA532" s="217">
        <v>0</v>
      </c>
      <c r="BB532" s="217" t="s">
        <v>692</v>
      </c>
      <c r="BC532" s="217"/>
      <c r="BD532" s="217"/>
      <c r="BE532" s="212" t="s">
        <v>576</v>
      </c>
      <c r="BF532" s="212">
        <v>1</v>
      </c>
      <c r="BG532" s="230"/>
      <c r="BH532" s="212">
        <f t="shared" si="154"/>
        <v>0</v>
      </c>
      <c r="BI532" s="212" t="s">
        <v>576</v>
      </c>
      <c r="BJ532" s="212">
        <v>1</v>
      </c>
      <c r="BK532" s="212"/>
      <c r="BL532" s="226"/>
      <c r="BM532" s="226"/>
      <c r="BN532" s="227"/>
      <c r="BO532" s="226"/>
      <c r="BP532" s="226"/>
      <c r="BQ532" s="226"/>
      <c r="BR532" s="226"/>
      <c r="BS532" s="226"/>
      <c r="BT532" s="227"/>
      <c r="BU532" s="226"/>
      <c r="BV532" s="226"/>
      <c r="BW532" s="226"/>
      <c r="BX532" s="226"/>
      <c r="BY532" s="226"/>
      <c r="BZ532" s="227"/>
      <c r="CA532" s="226"/>
      <c r="CB532" s="226"/>
      <c r="CC532" s="226"/>
      <c r="CD532" s="226"/>
      <c r="CE532" s="226"/>
      <c r="CF532" s="227"/>
      <c r="CG532" s="226"/>
      <c r="CH532" s="226"/>
      <c r="CI532" s="226"/>
      <c r="CJ532" s="212">
        <f t="shared" si="155"/>
        <v>0</v>
      </c>
    </row>
    <row r="533" spans="1:88" ht="13.5" customHeight="1">
      <c r="A533" s="217">
        <v>539</v>
      </c>
      <c r="B533" s="217" t="s">
        <v>3917</v>
      </c>
      <c r="C533" s="217" t="s">
        <v>3918</v>
      </c>
      <c r="D533" s="218" t="s">
        <v>2468</v>
      </c>
      <c r="E533" s="217" t="s">
        <v>1190</v>
      </c>
      <c r="F533" s="217" t="s">
        <v>3391</v>
      </c>
      <c r="G533" s="218" t="s">
        <v>2953</v>
      </c>
      <c r="H533" s="220">
        <v>110</v>
      </c>
      <c r="I533" s="217" t="s">
        <v>702</v>
      </c>
      <c r="J533" s="217">
        <v>2</v>
      </c>
      <c r="K533" s="217"/>
      <c r="L533" s="217">
        <v>2</v>
      </c>
      <c r="M533" s="220">
        <v>0.3</v>
      </c>
      <c r="N533" s="220">
        <v>0.6</v>
      </c>
      <c r="O533" s="217" t="s">
        <v>674</v>
      </c>
      <c r="P533" s="217" t="s">
        <v>13</v>
      </c>
      <c r="Q533" s="217" t="s">
        <v>703</v>
      </c>
      <c r="R533" s="217"/>
      <c r="S533" s="217"/>
      <c r="T533" s="217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7">
        <f t="shared" ca="1" si="152"/>
        <v>0</v>
      </c>
      <c r="V533" s="217">
        <f t="shared" ca="1" si="153"/>
        <v>1</v>
      </c>
      <c r="W533" s="217"/>
      <c r="X533" s="217"/>
      <c r="Y533" s="217"/>
      <c r="Z533" s="217"/>
      <c r="AA533" s="217"/>
      <c r="AB533" s="221"/>
      <c r="AC533" s="220">
        <v>2.8000000000000001E-2</v>
      </c>
      <c r="AD533" s="217"/>
      <c r="AE533" s="220"/>
      <c r="AF533" s="220"/>
      <c r="AG533" s="249"/>
      <c r="AH533" s="249"/>
      <c r="AI533" s="249"/>
      <c r="AJ533" s="224" t="s">
        <v>677</v>
      </c>
      <c r="AK533" s="228"/>
      <c r="AL533" s="250"/>
      <c r="AM533" s="226"/>
      <c r="AN533" s="228"/>
      <c r="AO533" s="226"/>
      <c r="AP533" s="226"/>
      <c r="AQ533" s="226"/>
      <c r="AR533" s="228"/>
      <c r="AS533" s="226"/>
      <c r="AT533" s="226"/>
      <c r="AU533" s="217">
        <v>0</v>
      </c>
      <c r="AV533" s="217">
        <v>0</v>
      </c>
      <c r="AW533" s="217">
        <v>0</v>
      </c>
      <c r="AX533" s="217">
        <v>0</v>
      </c>
      <c r="AY533" s="217">
        <v>0</v>
      </c>
      <c r="AZ533" s="217">
        <v>0</v>
      </c>
      <c r="BA533" s="217">
        <v>0</v>
      </c>
      <c r="BB533" s="217" t="s">
        <v>692</v>
      </c>
      <c r="BC533" s="217"/>
      <c r="BD533" s="217"/>
      <c r="BE533" s="244" t="s">
        <v>3020</v>
      </c>
      <c r="BF533" s="217">
        <v>2</v>
      </c>
      <c r="BG533" s="245">
        <v>46240</v>
      </c>
      <c r="BH533" s="212">
        <f t="shared" si="154"/>
        <v>0</v>
      </c>
      <c r="BI533" s="244" t="s">
        <v>2469</v>
      </c>
      <c r="BJ533" s="217">
        <v>2</v>
      </c>
      <c r="BK533" s="245">
        <v>46240</v>
      </c>
      <c r="BL533" s="226"/>
      <c r="BM533" s="226"/>
      <c r="BN533" s="227"/>
      <c r="BO533" s="226"/>
      <c r="BP533" s="226"/>
      <c r="BQ533" s="226"/>
      <c r="BR533" s="226"/>
      <c r="BS533" s="226"/>
      <c r="BT533" s="227"/>
      <c r="BU533" s="226"/>
      <c r="BV533" s="226"/>
      <c r="BW533" s="226"/>
      <c r="BX533" s="226"/>
      <c r="BY533" s="226"/>
      <c r="BZ533" s="227"/>
      <c r="CA533" s="226"/>
      <c r="CB533" s="226"/>
      <c r="CC533" s="226"/>
      <c r="CD533" s="226"/>
      <c r="CE533" s="226"/>
      <c r="CF533" s="227"/>
      <c r="CG533" s="226"/>
      <c r="CH533" s="226"/>
      <c r="CI533" s="226"/>
      <c r="CJ533" s="212">
        <f t="shared" si="155"/>
        <v>0</v>
      </c>
    </row>
    <row r="534" spans="1:88" ht="13.5" customHeight="1">
      <c r="A534" s="214">
        <v>540</v>
      </c>
      <c r="B534" s="214" t="s">
        <v>3923</v>
      </c>
      <c r="C534" s="214" t="s">
        <v>3924</v>
      </c>
      <c r="D534" s="215" t="s">
        <v>3754</v>
      </c>
      <c r="E534" s="214"/>
      <c r="F534" s="214"/>
      <c r="G534" s="215" t="s">
        <v>3919</v>
      </c>
      <c r="H534" s="214"/>
      <c r="I534" s="214"/>
      <c r="J534" s="214"/>
      <c r="K534" s="214">
        <v>1</v>
      </c>
      <c r="L534" s="214"/>
      <c r="M534" s="216">
        <v>9044.1</v>
      </c>
      <c r="N534" s="216">
        <v>9044.1</v>
      </c>
      <c r="O534" s="214" t="s">
        <v>674</v>
      </c>
      <c r="P534" s="214"/>
      <c r="Q534" s="214"/>
      <c r="R534" s="214" t="s">
        <v>3951</v>
      </c>
      <c r="S534" s="214"/>
      <c r="T534" s="214"/>
      <c r="U534" s="214"/>
      <c r="V534" s="214"/>
      <c r="W534" s="214">
        <f ca="1">_xlfn.MINIFS(V:V,C:C,C534,AE:AE,"",AB:AB,"")</f>
        <v>0</v>
      </c>
      <c r="X534" s="214">
        <f ca="1">SUMIFS(T:T,C:C,C534,AE:AE,"")/SUMIFS(L:L,C:C,C534,AE:AE,"",AB:AB,"")</f>
        <v>0.88888888888888884</v>
      </c>
      <c r="Y534" s="214"/>
      <c r="Z534" s="214"/>
      <c r="AA534" s="214"/>
      <c r="AB534" s="216"/>
      <c r="AC534" s="216">
        <v>156.78100000000001</v>
      </c>
      <c r="AD534" s="214"/>
      <c r="AE534" s="214" t="s">
        <v>675</v>
      </c>
      <c r="AF534" s="214" t="s">
        <v>676</v>
      </c>
      <c r="AG534" s="214"/>
      <c r="AH534" s="214"/>
      <c r="AI534" s="214"/>
      <c r="AJ534" s="214" t="s">
        <v>677</v>
      </c>
      <c r="AK534" s="214"/>
      <c r="AL534" s="214"/>
      <c r="AM534" s="214"/>
      <c r="AN534" s="214"/>
      <c r="AO534" s="214"/>
      <c r="AP534" s="214"/>
      <c r="AQ534" s="214"/>
      <c r="AR534" s="214"/>
      <c r="AS534" s="214"/>
      <c r="AT534" s="214"/>
      <c r="AU534" s="214"/>
      <c r="AV534" s="214"/>
      <c r="AW534" s="214"/>
      <c r="AX534" s="214"/>
      <c r="AY534" s="214"/>
      <c r="AZ534" s="214"/>
      <c r="BA534" s="214"/>
      <c r="BB534" s="214" t="s">
        <v>692</v>
      </c>
      <c r="BC534" s="214"/>
      <c r="BD534" s="214"/>
      <c r="BE534" s="214"/>
      <c r="BF534" s="214"/>
      <c r="BG534" s="214"/>
      <c r="BH534" s="214"/>
      <c r="BI534" s="214"/>
      <c r="BJ534" s="214"/>
      <c r="BK534" s="214"/>
      <c r="BL534" s="214"/>
      <c r="BM534" s="214"/>
      <c r="BN534" s="214"/>
      <c r="BO534" s="214"/>
      <c r="BP534" s="214"/>
      <c r="BQ534" s="214"/>
      <c r="BR534" s="214"/>
      <c r="BS534" s="214"/>
      <c r="BT534" s="214"/>
      <c r="BU534" s="214"/>
      <c r="BV534" s="214"/>
      <c r="BW534" s="214"/>
      <c r="BX534" s="214"/>
      <c r="BY534" s="214"/>
      <c r="BZ534" s="214"/>
      <c r="CA534" s="214"/>
      <c r="CB534" s="214"/>
      <c r="CC534" s="214"/>
      <c r="CD534" s="214"/>
      <c r="CE534" s="214"/>
      <c r="CF534" s="214"/>
      <c r="CG534" s="214"/>
      <c r="CH534" s="214"/>
      <c r="CI534" s="214"/>
      <c r="CJ534" s="214"/>
    </row>
    <row r="535" spans="1:88" ht="13.5" customHeight="1">
      <c r="A535" s="217">
        <v>541</v>
      </c>
      <c r="B535" s="217" t="s">
        <v>3923</v>
      </c>
      <c r="C535" s="217" t="s">
        <v>3924</v>
      </c>
      <c r="D535" s="218" t="s">
        <v>2464</v>
      </c>
      <c r="E535" s="217" t="s">
        <v>1054</v>
      </c>
      <c r="F535" s="217" t="s">
        <v>3392</v>
      </c>
      <c r="G535" s="218" t="s">
        <v>887</v>
      </c>
      <c r="H535" s="220">
        <v>9494</v>
      </c>
      <c r="I535" s="217" t="s">
        <v>702</v>
      </c>
      <c r="J535" s="217">
        <v>1</v>
      </c>
      <c r="K535" s="217"/>
      <c r="L535" s="217">
        <v>1</v>
      </c>
      <c r="M535" s="220">
        <v>141.6</v>
      </c>
      <c r="N535" s="220">
        <v>141.6</v>
      </c>
      <c r="O535" s="217" t="s">
        <v>674</v>
      </c>
      <c r="P535" s="217" t="s">
        <v>11</v>
      </c>
      <c r="Q535" s="217" t="s">
        <v>703</v>
      </c>
      <c r="R535" s="217"/>
      <c r="S535" s="217"/>
      <c r="T535" s="217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17">
        <f t="shared" ref="U535:U541" ca="1" si="156">+L535-T535</f>
        <v>0</v>
      </c>
      <c r="V535" s="217">
        <f t="shared" ref="V535:V541" ca="1" si="157">ROUNDDOWN(T535/J535,0)</f>
        <v>1</v>
      </c>
      <c r="W535" s="217"/>
      <c r="X535" s="217"/>
      <c r="Y535" s="217"/>
      <c r="Z535" s="217"/>
      <c r="AA535" s="217"/>
      <c r="AB535" s="221"/>
      <c r="AC535" s="220">
        <v>3.7</v>
      </c>
      <c r="AD535" s="217"/>
      <c r="AE535" s="220"/>
      <c r="AF535" s="220"/>
      <c r="AG535" s="249"/>
      <c r="AH535" s="249"/>
      <c r="AI535" s="249"/>
      <c r="AJ535" s="224" t="s">
        <v>677</v>
      </c>
      <c r="AK535" s="228"/>
      <c r="AL535" s="250"/>
      <c r="AM535" s="226"/>
      <c r="AN535" s="228"/>
      <c r="AO535" s="226"/>
      <c r="AP535" s="226"/>
      <c r="AQ535" s="226"/>
      <c r="AR535" s="228"/>
      <c r="AS535" s="226"/>
      <c r="AT535" s="226"/>
      <c r="AU535" s="217">
        <v>1</v>
      </c>
      <c r="AV535" s="217">
        <v>0</v>
      </c>
      <c r="AW535" s="217">
        <v>0</v>
      </c>
      <c r="AX535" s="217">
        <v>0</v>
      </c>
      <c r="AY535" s="217">
        <v>0</v>
      </c>
      <c r="AZ535" s="217">
        <v>0</v>
      </c>
      <c r="BA535" s="217">
        <v>0</v>
      </c>
      <c r="BB535" s="217" t="s">
        <v>692</v>
      </c>
      <c r="BC535" s="217"/>
      <c r="BD535" s="217"/>
      <c r="BE535" s="212" t="s">
        <v>3018</v>
      </c>
      <c r="BF535" s="212">
        <v>1</v>
      </c>
      <c r="BG535" s="230">
        <v>46240</v>
      </c>
      <c r="BH535" s="212">
        <f t="shared" ref="BH535:BH541" si="158">+L535-BF535</f>
        <v>0</v>
      </c>
      <c r="BI535" s="212" t="s">
        <v>2465</v>
      </c>
      <c r="BJ535" s="212">
        <v>1</v>
      </c>
      <c r="BK535" s="231">
        <v>46240</v>
      </c>
      <c r="BL535" s="226"/>
      <c r="BM535" s="226"/>
      <c r="BN535" s="227"/>
      <c r="BO535" s="226"/>
      <c r="BP535" s="226"/>
      <c r="BQ535" s="226"/>
      <c r="BR535" s="226"/>
      <c r="BS535" s="226"/>
      <c r="BT535" s="227"/>
      <c r="BU535" s="226"/>
      <c r="BV535" s="226"/>
      <c r="BW535" s="226"/>
      <c r="BX535" s="226"/>
      <c r="BY535" s="226"/>
      <c r="BZ535" s="227"/>
      <c r="CA535" s="226"/>
      <c r="CB535" s="226"/>
      <c r="CC535" s="226"/>
      <c r="CD535" s="226"/>
      <c r="CE535" s="226"/>
      <c r="CF535" s="227"/>
      <c r="CG535" s="226"/>
      <c r="CH535" s="226"/>
      <c r="CI535" s="226"/>
      <c r="CJ535" s="212">
        <f t="shared" ref="CJ535:CJ541" si="159">+L535-BJ535</f>
        <v>0</v>
      </c>
    </row>
    <row r="536" spans="1:88" ht="13.5" customHeight="1">
      <c r="A536" s="217">
        <v>542</v>
      </c>
      <c r="B536" s="217" t="s">
        <v>3923</v>
      </c>
      <c r="C536" s="217" t="s">
        <v>3924</v>
      </c>
      <c r="D536" s="218" t="s">
        <v>2464</v>
      </c>
      <c r="E536" s="217" t="s">
        <v>3925</v>
      </c>
      <c r="F536" s="217" t="s">
        <v>3393</v>
      </c>
      <c r="G536" s="218" t="s">
        <v>887</v>
      </c>
      <c r="H536" s="220">
        <v>14902</v>
      </c>
      <c r="I536" s="217" t="s">
        <v>702</v>
      </c>
      <c r="J536" s="217">
        <v>1</v>
      </c>
      <c r="K536" s="217"/>
      <c r="L536" s="217">
        <v>1</v>
      </c>
      <c r="M536" s="220">
        <v>222.3</v>
      </c>
      <c r="N536" s="220">
        <v>222.3</v>
      </c>
      <c r="O536" s="217" t="s">
        <v>674</v>
      </c>
      <c r="P536" s="217" t="s">
        <v>11</v>
      </c>
      <c r="Q536" s="217" t="s">
        <v>703</v>
      </c>
      <c r="R536" s="217"/>
      <c r="S536" s="217"/>
      <c r="T536" s="217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17">
        <f t="shared" ca="1" si="156"/>
        <v>0</v>
      </c>
      <c r="V536" s="217">
        <f t="shared" ca="1" si="157"/>
        <v>1</v>
      </c>
      <c r="W536" s="217"/>
      <c r="X536" s="217"/>
      <c r="Y536" s="217"/>
      <c r="Z536" s="217"/>
      <c r="AA536" s="217"/>
      <c r="AB536" s="221"/>
      <c r="AC536" s="220">
        <v>5.8070000000000004</v>
      </c>
      <c r="AD536" s="217"/>
      <c r="AE536" s="220"/>
      <c r="AF536" s="220"/>
      <c r="AG536" s="249"/>
      <c r="AH536" s="249"/>
      <c r="AI536" s="249"/>
      <c r="AJ536" s="224" t="s">
        <v>677</v>
      </c>
      <c r="AK536" s="228"/>
      <c r="AL536" s="250"/>
      <c r="AM536" s="226"/>
      <c r="AN536" s="228"/>
      <c r="AO536" s="226"/>
      <c r="AP536" s="226"/>
      <c r="AQ536" s="226"/>
      <c r="AR536" s="228"/>
      <c r="AS536" s="226"/>
      <c r="AT536" s="226"/>
      <c r="AU536" s="217">
        <v>1</v>
      </c>
      <c r="AV536" s="217">
        <v>0</v>
      </c>
      <c r="AW536" s="217">
        <v>0</v>
      </c>
      <c r="AX536" s="217">
        <v>0</v>
      </c>
      <c r="AY536" s="217">
        <v>0</v>
      </c>
      <c r="AZ536" s="217">
        <v>0</v>
      </c>
      <c r="BA536" s="217">
        <v>0</v>
      </c>
      <c r="BB536" s="217" t="s">
        <v>692</v>
      </c>
      <c r="BC536" s="217"/>
      <c r="BD536" s="217"/>
      <c r="BE536" s="212" t="s">
        <v>576</v>
      </c>
      <c r="BF536" s="212">
        <v>1</v>
      </c>
      <c r="BG536" s="230"/>
      <c r="BH536" s="212">
        <f t="shared" si="158"/>
        <v>0</v>
      </c>
      <c r="BI536" s="212" t="s">
        <v>576</v>
      </c>
      <c r="BJ536" s="212">
        <v>1</v>
      </c>
      <c r="BK536" s="212"/>
      <c r="BL536" s="226"/>
      <c r="BM536" s="226"/>
      <c r="BN536" s="227"/>
      <c r="BO536" s="226"/>
      <c r="BP536" s="226"/>
      <c r="BQ536" s="226"/>
      <c r="BR536" s="226"/>
      <c r="BS536" s="226"/>
      <c r="BT536" s="227"/>
      <c r="BU536" s="226"/>
      <c r="BV536" s="226"/>
      <c r="BW536" s="226"/>
      <c r="BX536" s="226"/>
      <c r="BY536" s="226"/>
      <c r="BZ536" s="227"/>
      <c r="CA536" s="226"/>
      <c r="CB536" s="226"/>
      <c r="CC536" s="226"/>
      <c r="CD536" s="226"/>
      <c r="CE536" s="226"/>
      <c r="CF536" s="227"/>
      <c r="CG536" s="226"/>
      <c r="CH536" s="226"/>
      <c r="CI536" s="226"/>
      <c r="CJ536" s="212">
        <f t="shared" si="159"/>
        <v>0</v>
      </c>
    </row>
    <row r="537" spans="1:88" ht="13.5" customHeight="1">
      <c r="A537" s="217">
        <v>543</v>
      </c>
      <c r="B537" s="217" t="s">
        <v>3923</v>
      </c>
      <c r="C537" s="217" t="s">
        <v>3924</v>
      </c>
      <c r="D537" s="218" t="s">
        <v>2945</v>
      </c>
      <c r="E537" s="217" t="s">
        <v>3922</v>
      </c>
      <c r="F537" s="217" t="s">
        <v>3394</v>
      </c>
      <c r="G537" s="218" t="s">
        <v>2944</v>
      </c>
      <c r="H537" s="220">
        <v>25260</v>
      </c>
      <c r="I537" s="217" t="s">
        <v>702</v>
      </c>
      <c r="J537" s="217">
        <v>1</v>
      </c>
      <c r="K537" s="217"/>
      <c r="L537" s="217">
        <v>1</v>
      </c>
      <c r="M537" s="220">
        <v>6672.6</v>
      </c>
      <c r="N537" s="220">
        <v>6672.6</v>
      </c>
      <c r="O537" s="217" t="s">
        <v>674</v>
      </c>
      <c r="P537" s="217" t="s">
        <v>11</v>
      </c>
      <c r="Q537" s="217" t="s">
        <v>712</v>
      </c>
      <c r="R537" s="217"/>
      <c r="S537" s="217"/>
      <c r="T537" s="217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17">
        <f t="shared" ca="1" si="156"/>
        <v>0</v>
      </c>
      <c r="V537" s="217">
        <f t="shared" ca="1" si="157"/>
        <v>1</v>
      </c>
      <c r="W537" s="217"/>
      <c r="X537" s="217"/>
      <c r="Y537" s="217"/>
      <c r="Z537" s="217"/>
      <c r="AA537" s="217"/>
      <c r="AB537" s="221"/>
      <c r="AC537" s="220">
        <v>79.94</v>
      </c>
      <c r="AD537" s="217"/>
      <c r="AE537" s="220"/>
      <c r="AF537" s="220"/>
      <c r="AG537" s="254"/>
      <c r="AH537" s="254"/>
      <c r="AI537" s="254"/>
      <c r="AJ537" s="224" t="s">
        <v>677</v>
      </c>
      <c r="AK537" s="192"/>
      <c r="AL537" s="255"/>
      <c r="AM537" s="192"/>
      <c r="AN537" s="192"/>
      <c r="AO537" s="192"/>
      <c r="AP537" s="192"/>
      <c r="AQ537" s="192"/>
      <c r="AR537" s="192"/>
      <c r="AS537" s="192"/>
      <c r="AT537" s="192"/>
      <c r="AU537" s="217">
        <v>0</v>
      </c>
      <c r="AV537" s="217">
        <v>0</v>
      </c>
      <c r="AW537" s="217">
        <v>0</v>
      </c>
      <c r="AX537" s="217">
        <v>0</v>
      </c>
      <c r="AY537" s="217">
        <v>0</v>
      </c>
      <c r="AZ537" s="217">
        <v>0</v>
      </c>
      <c r="BA537" s="217">
        <v>1</v>
      </c>
      <c r="BB537" s="217" t="s">
        <v>692</v>
      </c>
      <c r="BC537" s="217"/>
      <c r="BD537" s="217"/>
      <c r="BE537" s="212" t="s">
        <v>576</v>
      </c>
      <c r="BF537" s="212">
        <v>1</v>
      </c>
      <c r="BG537" s="230"/>
      <c r="BH537" s="212">
        <f t="shared" si="158"/>
        <v>0</v>
      </c>
      <c r="BI537" s="212" t="s">
        <v>576</v>
      </c>
      <c r="BJ537" s="212">
        <v>1</v>
      </c>
      <c r="BK537" s="212"/>
      <c r="BL537" s="192"/>
      <c r="BM537" s="192"/>
      <c r="BN537" s="256"/>
      <c r="BO537" s="192"/>
      <c r="BP537" s="192"/>
      <c r="BQ537" s="192"/>
      <c r="BR537" s="192"/>
      <c r="BS537" s="192"/>
      <c r="BT537" s="256"/>
      <c r="BU537" s="192"/>
      <c r="BV537" s="192"/>
      <c r="BW537" s="192"/>
      <c r="BX537" s="192"/>
      <c r="BY537" s="192"/>
      <c r="BZ537" s="256"/>
      <c r="CA537" s="192"/>
      <c r="CB537" s="192"/>
      <c r="CC537" s="192"/>
      <c r="CD537" s="192"/>
      <c r="CE537" s="192"/>
      <c r="CF537" s="256"/>
      <c r="CG537" s="192"/>
      <c r="CH537" s="192"/>
      <c r="CI537" s="192"/>
      <c r="CJ537" s="212">
        <f t="shared" si="159"/>
        <v>0</v>
      </c>
    </row>
    <row r="538" spans="1:88" ht="13.5" customHeight="1">
      <c r="A538" s="217">
        <v>544</v>
      </c>
      <c r="B538" s="217" t="s">
        <v>3923</v>
      </c>
      <c r="C538" s="217" t="s">
        <v>3924</v>
      </c>
      <c r="D538" s="218" t="s">
        <v>781</v>
      </c>
      <c r="E538" s="217" t="s">
        <v>1026</v>
      </c>
      <c r="F538" s="217" t="s">
        <v>3395</v>
      </c>
      <c r="G538" s="218" t="s">
        <v>2947</v>
      </c>
      <c r="H538" s="220">
        <v>24396</v>
      </c>
      <c r="I538" s="217" t="s">
        <v>702</v>
      </c>
      <c r="J538" s="217">
        <v>1</v>
      </c>
      <c r="K538" s="217"/>
      <c r="L538" s="217">
        <v>1</v>
      </c>
      <c r="M538" s="220">
        <v>1105.4000000000001</v>
      </c>
      <c r="N538" s="220">
        <v>1105.4000000000001</v>
      </c>
      <c r="O538" s="217" t="s">
        <v>674</v>
      </c>
      <c r="P538" s="217" t="s">
        <v>13</v>
      </c>
      <c r="Q538" s="217" t="s">
        <v>703</v>
      </c>
      <c r="R538" s="217"/>
      <c r="S538" s="217"/>
      <c r="T538" s="217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7">
        <f t="shared" ca="1" si="156"/>
        <v>0</v>
      </c>
      <c r="V538" s="217">
        <f t="shared" ca="1" si="157"/>
        <v>1</v>
      </c>
      <c r="W538" s="217"/>
      <c r="X538" s="217"/>
      <c r="Y538" s="217"/>
      <c r="Z538" s="217"/>
      <c r="AA538" s="217"/>
      <c r="AB538" s="221"/>
      <c r="AC538" s="220">
        <v>47.241999999999997</v>
      </c>
      <c r="AD538" s="217"/>
      <c r="AE538" s="220"/>
      <c r="AF538" s="220"/>
      <c r="AG538" s="254"/>
      <c r="AH538" s="254"/>
      <c r="AI538" s="254"/>
      <c r="AJ538" s="224" t="s">
        <v>677</v>
      </c>
      <c r="AK538" s="192"/>
      <c r="AL538" s="255"/>
      <c r="AM538" s="192"/>
      <c r="AN538" s="192"/>
      <c r="AO538" s="192"/>
      <c r="AP538" s="192"/>
      <c r="AQ538" s="192"/>
      <c r="AR538" s="192"/>
      <c r="AS538" s="192"/>
      <c r="AT538" s="192"/>
      <c r="AU538" s="217">
        <v>0</v>
      </c>
      <c r="AV538" s="217">
        <v>0</v>
      </c>
      <c r="AW538" s="217">
        <v>0</v>
      </c>
      <c r="AX538" s="217">
        <v>0</v>
      </c>
      <c r="AY538" s="217">
        <v>0</v>
      </c>
      <c r="AZ538" s="217">
        <v>0</v>
      </c>
      <c r="BA538" s="217">
        <v>0</v>
      </c>
      <c r="BB538" s="217" t="s">
        <v>692</v>
      </c>
      <c r="BC538" s="217"/>
      <c r="BD538" s="217"/>
      <c r="BE538" s="212" t="s">
        <v>576</v>
      </c>
      <c r="BF538" s="212">
        <v>1</v>
      </c>
      <c r="BG538" s="230"/>
      <c r="BH538" s="212">
        <f t="shared" si="158"/>
        <v>0</v>
      </c>
      <c r="BI538" s="212" t="s">
        <v>576</v>
      </c>
      <c r="BJ538" s="212">
        <v>1</v>
      </c>
      <c r="BK538" s="212"/>
      <c r="BL538" s="192"/>
      <c r="BM538" s="192"/>
      <c r="BN538" s="256"/>
      <c r="BO538" s="192"/>
      <c r="BP538" s="192"/>
      <c r="BQ538" s="192"/>
      <c r="BR538" s="192"/>
      <c r="BS538" s="192"/>
      <c r="BT538" s="256"/>
      <c r="BU538" s="192"/>
      <c r="BV538" s="192"/>
      <c r="BW538" s="192"/>
      <c r="BX538" s="192"/>
      <c r="BY538" s="192"/>
      <c r="BZ538" s="256"/>
      <c r="CA538" s="192"/>
      <c r="CB538" s="192"/>
      <c r="CC538" s="192"/>
      <c r="CD538" s="192"/>
      <c r="CE538" s="192"/>
      <c r="CF538" s="256"/>
      <c r="CG538" s="192"/>
      <c r="CH538" s="192"/>
      <c r="CI538" s="192"/>
      <c r="CJ538" s="212">
        <f t="shared" si="159"/>
        <v>0</v>
      </c>
    </row>
    <row r="539" spans="1:88" ht="13.5" customHeight="1">
      <c r="A539" s="217">
        <v>545</v>
      </c>
      <c r="B539" s="217" t="s">
        <v>3923</v>
      </c>
      <c r="C539" s="217" t="s">
        <v>3924</v>
      </c>
      <c r="D539" s="218" t="s">
        <v>2468</v>
      </c>
      <c r="E539" s="217" t="s">
        <v>1104</v>
      </c>
      <c r="F539" s="217" t="s">
        <v>3396</v>
      </c>
      <c r="G539" s="218" t="s">
        <v>2949</v>
      </c>
      <c r="H539" s="220">
        <v>848</v>
      </c>
      <c r="I539" s="217" t="s">
        <v>702</v>
      </c>
      <c r="J539" s="217">
        <v>2</v>
      </c>
      <c r="K539" s="217"/>
      <c r="L539" s="217">
        <v>2</v>
      </c>
      <c r="M539" s="220">
        <v>6.6</v>
      </c>
      <c r="N539" s="220">
        <v>13.2</v>
      </c>
      <c r="O539" s="217" t="s">
        <v>674</v>
      </c>
      <c r="P539" s="217" t="s">
        <v>13</v>
      </c>
      <c r="Q539" s="217" t="s">
        <v>703</v>
      </c>
      <c r="R539" s="217"/>
      <c r="S539" s="217"/>
      <c r="T539" s="217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7">
        <f t="shared" ca="1" si="156"/>
        <v>0</v>
      </c>
      <c r="V539" s="217">
        <f t="shared" ca="1" si="157"/>
        <v>1</v>
      </c>
      <c r="W539" s="217"/>
      <c r="X539" s="217"/>
      <c r="Y539" s="217"/>
      <c r="Z539" s="217"/>
      <c r="AA539" s="217"/>
      <c r="AB539" s="221"/>
      <c r="AC539" s="220">
        <v>0.58399999999999996</v>
      </c>
      <c r="AD539" s="217"/>
      <c r="AE539" s="220"/>
      <c r="AF539" s="220"/>
      <c r="AG539" s="254"/>
      <c r="AH539" s="254"/>
      <c r="AI539" s="254"/>
      <c r="AJ539" s="224" t="s">
        <v>677</v>
      </c>
      <c r="AK539" s="192"/>
      <c r="AL539" s="255"/>
      <c r="AM539" s="192"/>
      <c r="AN539" s="192"/>
      <c r="AO539" s="192"/>
      <c r="AP539" s="192"/>
      <c r="AQ539" s="192"/>
      <c r="AR539" s="192"/>
      <c r="AS539" s="192"/>
      <c r="AT539" s="192"/>
      <c r="AU539" s="217">
        <v>0</v>
      </c>
      <c r="AV539" s="217">
        <v>0</v>
      </c>
      <c r="AW539" s="217">
        <v>0</v>
      </c>
      <c r="AX539" s="217">
        <v>0</v>
      </c>
      <c r="AY539" s="217">
        <v>0</v>
      </c>
      <c r="AZ539" s="217">
        <v>0</v>
      </c>
      <c r="BA539" s="217">
        <v>0</v>
      </c>
      <c r="BB539" s="217" t="s">
        <v>692</v>
      </c>
      <c r="BC539" s="217"/>
      <c r="BD539" s="217"/>
      <c r="BE539" s="244" t="s">
        <v>3020</v>
      </c>
      <c r="BF539" s="217">
        <v>2</v>
      </c>
      <c r="BG539" s="245">
        <v>46240</v>
      </c>
      <c r="BH539" s="212">
        <f t="shared" si="158"/>
        <v>0</v>
      </c>
      <c r="BI539" s="244" t="s">
        <v>2469</v>
      </c>
      <c r="BJ539" s="217">
        <v>2</v>
      </c>
      <c r="BK539" s="245">
        <v>46240</v>
      </c>
      <c r="BL539" s="192"/>
      <c r="BM539" s="192"/>
      <c r="BN539" s="256"/>
      <c r="BO539" s="192"/>
      <c r="BP539" s="192"/>
      <c r="BQ539" s="192"/>
      <c r="BR539" s="192"/>
      <c r="BS539" s="192"/>
      <c r="BT539" s="256"/>
      <c r="BU539" s="192"/>
      <c r="BV539" s="192"/>
      <c r="BW539" s="192"/>
      <c r="BX539" s="192"/>
      <c r="BY539" s="192"/>
      <c r="BZ539" s="256"/>
      <c r="CA539" s="192"/>
      <c r="CB539" s="192"/>
      <c r="CC539" s="192"/>
      <c r="CD539" s="192"/>
      <c r="CE539" s="192"/>
      <c r="CF539" s="256"/>
      <c r="CG539" s="192"/>
      <c r="CH539" s="192"/>
      <c r="CI539" s="192"/>
      <c r="CJ539" s="212">
        <f t="shared" si="159"/>
        <v>0</v>
      </c>
    </row>
    <row r="540" spans="1:88" ht="13.5" customHeight="1">
      <c r="A540" s="217">
        <v>546</v>
      </c>
      <c r="B540" s="217" t="s">
        <v>3923</v>
      </c>
      <c r="C540" s="217" t="s">
        <v>3924</v>
      </c>
      <c r="D540" s="218" t="s">
        <v>781</v>
      </c>
      <c r="E540" s="217" t="s">
        <v>1071</v>
      </c>
      <c r="F540" s="217" t="s">
        <v>3397</v>
      </c>
      <c r="G540" s="218" t="s">
        <v>2951</v>
      </c>
      <c r="H540" s="220">
        <v>25260</v>
      </c>
      <c r="I540" s="217" t="s">
        <v>702</v>
      </c>
      <c r="J540" s="217">
        <v>1</v>
      </c>
      <c r="K540" s="217"/>
      <c r="L540" s="217">
        <v>1</v>
      </c>
      <c r="M540" s="220">
        <v>888.5</v>
      </c>
      <c r="N540" s="220">
        <v>888.5</v>
      </c>
      <c r="O540" s="217" t="s">
        <v>674</v>
      </c>
      <c r="P540" s="217" t="s">
        <v>13</v>
      </c>
      <c r="Q540" s="217" t="s">
        <v>703</v>
      </c>
      <c r="R540" s="217"/>
      <c r="S540" s="217"/>
      <c r="T540" s="217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7">
        <f t="shared" ca="1" si="156"/>
        <v>1</v>
      </c>
      <c r="V540" s="217">
        <f t="shared" ca="1" si="157"/>
        <v>0</v>
      </c>
      <c r="W540" s="217"/>
      <c r="X540" s="217"/>
      <c r="Y540" s="217"/>
      <c r="Z540" s="217"/>
      <c r="AA540" s="217"/>
      <c r="AB540" s="221"/>
      <c r="AC540" s="220">
        <v>19.48</v>
      </c>
      <c r="AD540" s="217"/>
      <c r="AE540" s="220"/>
      <c r="AF540" s="220"/>
      <c r="AG540" s="254"/>
      <c r="AH540" s="254"/>
      <c r="AI540" s="254"/>
      <c r="AJ540" s="224" t="s">
        <v>677</v>
      </c>
      <c r="AK540" s="192"/>
      <c r="AL540" s="255"/>
      <c r="AM540" s="192"/>
      <c r="AN540" s="192"/>
      <c r="AO540" s="192"/>
      <c r="AP540" s="192"/>
      <c r="AQ540" s="192"/>
      <c r="AR540" s="192"/>
      <c r="AS540" s="192"/>
      <c r="AT540" s="192"/>
      <c r="AU540" s="217">
        <v>0</v>
      </c>
      <c r="AV540" s="217">
        <v>0</v>
      </c>
      <c r="AW540" s="217">
        <v>0</v>
      </c>
      <c r="AX540" s="217">
        <v>0</v>
      </c>
      <c r="AY540" s="217">
        <v>0</v>
      </c>
      <c r="AZ540" s="217">
        <v>0</v>
      </c>
      <c r="BA540" s="217">
        <v>0</v>
      </c>
      <c r="BB540" s="217" t="s">
        <v>692</v>
      </c>
      <c r="BC540" s="217"/>
      <c r="BD540" s="217"/>
      <c r="BE540" s="212" t="s">
        <v>576</v>
      </c>
      <c r="BF540" s="212">
        <v>1</v>
      </c>
      <c r="BG540" s="230"/>
      <c r="BH540" s="212">
        <f t="shared" si="158"/>
        <v>0</v>
      </c>
      <c r="BI540" s="212" t="s">
        <v>576</v>
      </c>
      <c r="BJ540" s="212">
        <v>1</v>
      </c>
      <c r="BK540" s="212"/>
      <c r="BL540" s="192"/>
      <c r="BM540" s="192"/>
      <c r="BN540" s="256"/>
      <c r="BO540" s="192"/>
      <c r="BP540" s="192"/>
      <c r="BQ540" s="192"/>
      <c r="BR540" s="192"/>
      <c r="BS540" s="192"/>
      <c r="BT540" s="256"/>
      <c r="BU540" s="192"/>
      <c r="BV540" s="192"/>
      <c r="BW540" s="192"/>
      <c r="BX540" s="192"/>
      <c r="BY540" s="192"/>
      <c r="BZ540" s="256"/>
      <c r="CA540" s="192"/>
      <c r="CB540" s="192"/>
      <c r="CC540" s="192"/>
      <c r="CD540" s="192"/>
      <c r="CE540" s="192"/>
      <c r="CF540" s="256"/>
      <c r="CG540" s="192"/>
      <c r="CH540" s="192"/>
      <c r="CI540" s="192"/>
      <c r="CJ540" s="212">
        <f t="shared" si="159"/>
        <v>0</v>
      </c>
    </row>
    <row r="541" spans="1:88" ht="13.5" customHeight="1">
      <c r="A541" s="217">
        <v>547</v>
      </c>
      <c r="B541" s="217" t="s">
        <v>3923</v>
      </c>
      <c r="C541" s="217" t="s">
        <v>3924</v>
      </c>
      <c r="D541" s="218" t="s">
        <v>2468</v>
      </c>
      <c r="E541" s="217" t="s">
        <v>1190</v>
      </c>
      <c r="F541" s="217" t="s">
        <v>3398</v>
      </c>
      <c r="G541" s="218" t="s">
        <v>2953</v>
      </c>
      <c r="H541" s="220">
        <v>110</v>
      </c>
      <c r="I541" s="217" t="s">
        <v>702</v>
      </c>
      <c r="J541" s="217">
        <v>2</v>
      </c>
      <c r="K541" s="217"/>
      <c r="L541" s="217">
        <v>2</v>
      </c>
      <c r="M541" s="220">
        <v>0.3</v>
      </c>
      <c r="N541" s="220">
        <v>0.6</v>
      </c>
      <c r="O541" s="217" t="s">
        <v>674</v>
      </c>
      <c r="P541" s="217" t="s">
        <v>13</v>
      </c>
      <c r="Q541" s="217" t="s">
        <v>703</v>
      </c>
      <c r="R541" s="217"/>
      <c r="S541" s="217"/>
      <c r="T541" s="217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7">
        <f t="shared" ca="1" si="156"/>
        <v>0</v>
      </c>
      <c r="V541" s="217">
        <f t="shared" ca="1" si="157"/>
        <v>1</v>
      </c>
      <c r="W541" s="217"/>
      <c r="X541" s="217"/>
      <c r="Y541" s="217"/>
      <c r="Z541" s="217"/>
      <c r="AA541" s="217"/>
      <c r="AB541" s="221"/>
      <c r="AC541" s="220">
        <v>2.8000000000000001E-2</v>
      </c>
      <c r="AD541" s="217"/>
      <c r="AE541" s="220"/>
      <c r="AF541" s="220"/>
      <c r="AG541" s="254"/>
      <c r="AH541" s="254"/>
      <c r="AI541" s="254"/>
      <c r="AJ541" s="224" t="s">
        <v>677</v>
      </c>
      <c r="AK541" s="192"/>
      <c r="AL541" s="255"/>
      <c r="AM541" s="192"/>
      <c r="AN541" s="192"/>
      <c r="AO541" s="192"/>
      <c r="AP541" s="192"/>
      <c r="AQ541" s="192"/>
      <c r="AR541" s="192"/>
      <c r="AS541" s="192"/>
      <c r="AT541" s="192"/>
      <c r="AU541" s="217">
        <v>0</v>
      </c>
      <c r="AV541" s="217">
        <v>0</v>
      </c>
      <c r="AW541" s="217">
        <v>0</v>
      </c>
      <c r="AX541" s="217">
        <v>0</v>
      </c>
      <c r="AY541" s="217">
        <v>0</v>
      </c>
      <c r="AZ541" s="217">
        <v>0</v>
      </c>
      <c r="BA541" s="217">
        <v>0</v>
      </c>
      <c r="BB541" s="217" t="s">
        <v>692</v>
      </c>
      <c r="BC541" s="217"/>
      <c r="BD541" s="217"/>
      <c r="BE541" s="244" t="s">
        <v>3020</v>
      </c>
      <c r="BF541" s="217">
        <v>2</v>
      </c>
      <c r="BG541" s="245">
        <v>46240</v>
      </c>
      <c r="BH541" s="212">
        <f t="shared" si="158"/>
        <v>0</v>
      </c>
      <c r="BI541" s="244" t="s">
        <v>2469</v>
      </c>
      <c r="BJ541" s="217">
        <v>2</v>
      </c>
      <c r="BK541" s="245">
        <v>46240</v>
      </c>
      <c r="BL541" s="192"/>
      <c r="BM541" s="192"/>
      <c r="BN541" s="256"/>
      <c r="BO541" s="192"/>
      <c r="BP541" s="192"/>
      <c r="BQ541" s="192"/>
      <c r="BR541" s="192"/>
      <c r="BS541" s="192"/>
      <c r="BT541" s="256"/>
      <c r="BU541" s="192"/>
      <c r="BV541" s="192"/>
      <c r="BW541" s="192"/>
      <c r="BX541" s="192"/>
      <c r="BY541" s="192"/>
      <c r="BZ541" s="256"/>
      <c r="CA541" s="192"/>
      <c r="CB541" s="192"/>
      <c r="CC541" s="192"/>
      <c r="CD541" s="192"/>
      <c r="CE541" s="192"/>
      <c r="CF541" s="256"/>
      <c r="CG541" s="192"/>
      <c r="CH541" s="192"/>
      <c r="CI541" s="192"/>
      <c r="CJ541" s="212">
        <f t="shared" si="159"/>
        <v>0</v>
      </c>
    </row>
    <row r="542" spans="1:88" ht="13.5" customHeight="1">
      <c r="A542" s="214">
        <v>548</v>
      </c>
      <c r="B542" s="214" t="s">
        <v>3926</v>
      </c>
      <c r="C542" s="214" t="s">
        <v>3927</v>
      </c>
      <c r="D542" s="215" t="s">
        <v>3928</v>
      </c>
      <c r="E542" s="214"/>
      <c r="F542" s="214"/>
      <c r="G542" s="215" t="s">
        <v>3929</v>
      </c>
      <c r="H542" s="214"/>
      <c r="I542" s="214"/>
      <c r="J542" s="214"/>
      <c r="K542" s="214">
        <v>1</v>
      </c>
      <c r="L542" s="214"/>
      <c r="M542" s="216">
        <v>2430.8000000000002</v>
      </c>
      <c r="N542" s="216">
        <v>2430.8000000000002</v>
      </c>
      <c r="O542" s="214" t="s">
        <v>674</v>
      </c>
      <c r="P542" s="214"/>
      <c r="Q542" s="214"/>
      <c r="R542" s="214" t="s">
        <v>3951</v>
      </c>
      <c r="S542" s="214"/>
      <c r="T542" s="214"/>
      <c r="U542" s="214"/>
      <c r="V542" s="214"/>
      <c r="W542" s="214">
        <f>_xlfn.MINIFS(V:V,C:C,C542,AE:AE,"",AB:AB,"")</f>
        <v>0</v>
      </c>
      <c r="X542" s="214" t="e">
        <f ca="1">SUMIFS(T:T,C:C,C542,AE:AE,"")/SUMIFS(L:L,C:C,C542,AE:AE,"",AB:AB,"")</f>
        <v>#DIV/0!</v>
      </c>
      <c r="Y542" s="214"/>
      <c r="Z542" s="214"/>
      <c r="AA542" s="214"/>
      <c r="AB542" s="216"/>
      <c r="AC542" s="216">
        <v>77.649000000000001</v>
      </c>
      <c r="AD542" s="214"/>
      <c r="AE542" s="214" t="s">
        <v>675</v>
      </c>
      <c r="AF542" s="214" t="s">
        <v>676</v>
      </c>
      <c r="AG542" s="214"/>
      <c r="AH542" s="214"/>
      <c r="AI542" s="214"/>
      <c r="AJ542" s="214" t="s">
        <v>677</v>
      </c>
      <c r="AK542" s="214"/>
      <c r="AL542" s="214" t="s">
        <v>880</v>
      </c>
      <c r="AM542" s="214"/>
      <c r="AN542" s="214"/>
      <c r="AO542" s="214"/>
      <c r="AP542" s="214"/>
      <c r="AQ542" s="214"/>
      <c r="AR542" s="214"/>
      <c r="AS542" s="214"/>
      <c r="AT542" s="214"/>
      <c r="AU542" s="214"/>
      <c r="AV542" s="214"/>
      <c r="AW542" s="214"/>
      <c r="AX542" s="214"/>
      <c r="AY542" s="214"/>
      <c r="AZ542" s="214"/>
      <c r="BA542" s="214"/>
      <c r="BB542" s="214" t="s">
        <v>692</v>
      </c>
      <c r="BC542" s="214"/>
      <c r="BD542" s="214"/>
      <c r="BE542" s="214"/>
      <c r="BF542" s="214"/>
      <c r="BG542" s="214"/>
      <c r="BH542" s="214"/>
      <c r="BI542" s="214"/>
      <c r="BJ542" s="214"/>
      <c r="BK542" s="214"/>
      <c r="BL542" s="214"/>
      <c r="BM542" s="214"/>
      <c r="BN542" s="214"/>
      <c r="BO542" s="214"/>
      <c r="BP542" s="214"/>
      <c r="BQ542" s="214"/>
      <c r="BR542" s="214"/>
      <c r="BS542" s="214"/>
      <c r="BT542" s="214"/>
      <c r="BU542" s="214"/>
      <c r="BV542" s="214"/>
      <c r="BW542" s="214"/>
      <c r="BX542" s="214"/>
      <c r="BY542" s="214"/>
      <c r="BZ542" s="214"/>
      <c r="CA542" s="214"/>
      <c r="CB542" s="214"/>
      <c r="CC542" s="214"/>
      <c r="CD542" s="214"/>
      <c r="CE542" s="214"/>
      <c r="CF542" s="214"/>
      <c r="CG542" s="214"/>
      <c r="CH542" s="214"/>
      <c r="CI542" s="214"/>
      <c r="CJ542" s="214"/>
    </row>
    <row r="543" spans="1:88" ht="13.5" customHeight="1">
      <c r="A543" s="217">
        <v>549</v>
      </c>
      <c r="B543" s="217" t="s">
        <v>3926</v>
      </c>
      <c r="C543" s="217" t="s">
        <v>3927</v>
      </c>
      <c r="D543" s="218" t="s">
        <v>781</v>
      </c>
      <c r="E543" s="217" t="s">
        <v>3930</v>
      </c>
      <c r="F543" s="217" t="s">
        <v>2972</v>
      </c>
      <c r="G543" s="218" t="s">
        <v>2396</v>
      </c>
      <c r="H543" s="220">
        <v>7032</v>
      </c>
      <c r="I543" s="217" t="s">
        <v>702</v>
      </c>
      <c r="J543" s="217">
        <v>1</v>
      </c>
      <c r="K543" s="217"/>
      <c r="L543" s="217">
        <v>1</v>
      </c>
      <c r="M543" s="220">
        <v>2430.8000000000002</v>
      </c>
      <c r="N543" s="220">
        <v>2430.8000000000002</v>
      </c>
      <c r="O543" s="217" t="s">
        <v>674</v>
      </c>
      <c r="P543" s="217" t="s">
        <v>13</v>
      </c>
      <c r="Q543" s="217" t="s">
        <v>786</v>
      </c>
      <c r="R543" s="217"/>
      <c r="S543" s="217"/>
      <c r="T543" s="217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7">
        <f ca="1">+L543-T543</f>
        <v>1</v>
      </c>
      <c r="V543" s="217">
        <f ca="1">ROUNDDOWN(T543/J543,0)</f>
        <v>0</v>
      </c>
      <c r="W543" s="217"/>
      <c r="X543" s="217"/>
      <c r="Y543" s="217"/>
      <c r="Z543" s="217"/>
      <c r="AA543" s="217"/>
      <c r="AB543" s="221" t="s">
        <v>602</v>
      </c>
      <c r="AC543" s="220">
        <v>77.649000000000001</v>
      </c>
      <c r="AD543" s="217"/>
      <c r="AE543" s="220"/>
      <c r="AF543" s="220"/>
      <c r="AG543" s="254"/>
      <c r="AH543" s="254"/>
      <c r="AI543" s="254"/>
      <c r="AJ543" s="224" t="s">
        <v>677</v>
      </c>
      <c r="AK543" s="192"/>
      <c r="AL543" s="255" t="s">
        <v>880</v>
      </c>
      <c r="AM543" s="192"/>
      <c r="AN543" s="192"/>
      <c r="AO543" s="192"/>
      <c r="AP543" s="192"/>
      <c r="AQ543" s="192"/>
      <c r="AR543" s="192"/>
      <c r="AS543" s="192"/>
      <c r="AT543" s="192"/>
      <c r="AU543" s="217">
        <v>0</v>
      </c>
      <c r="AV543" s="217">
        <v>1</v>
      </c>
      <c r="AW543" s="217">
        <v>0</v>
      </c>
      <c r="AX543" s="217">
        <v>0</v>
      </c>
      <c r="AY543" s="217">
        <v>0</v>
      </c>
      <c r="AZ543" s="217">
        <v>0</v>
      </c>
      <c r="BA543" s="217">
        <v>0</v>
      </c>
      <c r="BB543" s="217" t="s">
        <v>692</v>
      </c>
      <c r="BC543" s="217"/>
      <c r="BD543" s="217"/>
      <c r="BE543" s="212" t="s">
        <v>576</v>
      </c>
      <c r="BF543" s="212">
        <v>1</v>
      </c>
      <c r="BG543" s="230"/>
      <c r="BH543" s="212">
        <f>+L543-BF543</f>
        <v>0</v>
      </c>
      <c r="BI543" s="212" t="s">
        <v>576</v>
      </c>
      <c r="BJ543" s="212">
        <v>1</v>
      </c>
      <c r="BK543" s="212"/>
      <c r="BL543" s="192"/>
      <c r="BM543" s="192"/>
      <c r="BN543" s="256"/>
      <c r="BO543" s="192"/>
      <c r="BP543" s="192"/>
      <c r="BQ543" s="192"/>
      <c r="BR543" s="192"/>
      <c r="BS543" s="192"/>
      <c r="BT543" s="256"/>
      <c r="BU543" s="192"/>
      <c r="BV543" s="192"/>
      <c r="BW543" s="192"/>
      <c r="BX543" s="192"/>
      <c r="BY543" s="192"/>
      <c r="BZ543" s="256"/>
      <c r="CA543" s="192"/>
      <c r="CB543" s="192"/>
      <c r="CC543" s="192"/>
      <c r="CD543" s="192"/>
      <c r="CE543" s="192"/>
      <c r="CF543" s="256"/>
      <c r="CG543" s="192"/>
      <c r="CH543" s="192"/>
      <c r="CI543" s="192"/>
      <c r="CJ543" s="212">
        <f>+L543-BJ543</f>
        <v>0</v>
      </c>
    </row>
    <row r="544" spans="1:88" ht="13.5" customHeight="1">
      <c r="A544" s="214">
        <v>1</v>
      </c>
      <c r="B544" s="214" t="s">
        <v>3931</v>
      </c>
      <c r="C544" s="214" t="s">
        <v>3932</v>
      </c>
      <c r="D544" s="215" t="s">
        <v>1316</v>
      </c>
      <c r="E544" s="214"/>
      <c r="F544" s="214"/>
      <c r="G544" s="215" t="s">
        <v>3933</v>
      </c>
      <c r="H544" s="214"/>
      <c r="I544" s="214"/>
      <c r="J544" s="214"/>
      <c r="K544" s="214">
        <v>1</v>
      </c>
      <c r="L544" s="214"/>
      <c r="M544" s="216">
        <v>294.8</v>
      </c>
      <c r="N544" s="216">
        <v>294.8</v>
      </c>
      <c r="O544" s="214" t="s">
        <v>674</v>
      </c>
      <c r="P544" s="214"/>
      <c r="Q544" s="214"/>
      <c r="R544" s="214" t="s">
        <v>3951</v>
      </c>
      <c r="S544" s="214"/>
      <c r="T544" s="214"/>
      <c r="U544" s="214"/>
      <c r="V544" s="214"/>
      <c r="W544" s="214">
        <f ca="1">_xlfn.MINIFS(V:V,C:C,C544,AE:AE,"",AB:AB,"")</f>
        <v>0</v>
      </c>
      <c r="X544" s="214">
        <f ca="1">SUMIFS(T:T,C:C,C544,AE:AE,"")/SUMIFS(L:L,C:C,C544,AE:AE,"",AB:AB,"")</f>
        <v>0.66666666666666663</v>
      </c>
      <c r="Y544" s="214"/>
      <c r="Z544" s="214"/>
      <c r="AA544" s="214"/>
      <c r="AB544" s="257"/>
      <c r="AC544" s="216">
        <v>4.883</v>
      </c>
      <c r="AD544" s="258"/>
      <c r="AE544" s="214" t="s">
        <v>675</v>
      </c>
      <c r="AF544" s="214" t="s">
        <v>676</v>
      </c>
      <c r="AG544" s="259"/>
      <c r="AH544" s="259"/>
      <c r="AI544" s="259"/>
      <c r="AJ544" s="260" t="s">
        <v>677</v>
      </c>
      <c r="AK544" s="261"/>
      <c r="AL544" s="262" t="s">
        <v>880</v>
      </c>
      <c r="AM544" s="261"/>
      <c r="AN544" s="261"/>
      <c r="AO544" s="261"/>
      <c r="AP544" s="261"/>
      <c r="AQ544" s="261"/>
      <c r="AR544" s="261"/>
      <c r="AS544" s="261"/>
      <c r="AT544" s="261"/>
      <c r="AU544" s="214"/>
      <c r="AV544" s="214"/>
      <c r="AW544" s="214"/>
      <c r="AX544" s="214"/>
      <c r="AY544" s="214"/>
      <c r="AZ544" s="214"/>
      <c r="BA544" s="214"/>
      <c r="BB544" s="214" t="s">
        <v>692</v>
      </c>
      <c r="BC544" s="258"/>
      <c r="BD544" s="258"/>
      <c r="BE544" s="261"/>
      <c r="BF544" s="261"/>
      <c r="BG544" s="263"/>
      <c r="BH544" s="261"/>
      <c r="BI544" s="261"/>
      <c r="BJ544" s="261"/>
      <c r="BK544" s="261"/>
      <c r="BL544" s="261"/>
      <c r="BM544" s="261"/>
      <c r="BN544" s="263"/>
      <c r="BO544" s="261"/>
      <c r="BP544" s="261"/>
      <c r="BQ544" s="261"/>
      <c r="BR544" s="261"/>
      <c r="BS544" s="261"/>
      <c r="BT544" s="263"/>
      <c r="BU544" s="261"/>
      <c r="BV544" s="261"/>
      <c r="BW544" s="261"/>
      <c r="BX544" s="261"/>
      <c r="BY544" s="261"/>
      <c r="BZ544" s="263"/>
      <c r="CA544" s="261"/>
      <c r="CB544" s="261"/>
      <c r="CC544" s="261"/>
      <c r="CD544" s="261"/>
      <c r="CE544" s="261"/>
      <c r="CF544" s="263"/>
      <c r="CG544" s="261"/>
      <c r="CH544" s="261"/>
      <c r="CI544" s="261"/>
      <c r="CJ544" s="261"/>
    </row>
    <row r="545" spans="1:88" ht="13.5" customHeight="1">
      <c r="A545" s="217">
        <v>2</v>
      </c>
      <c r="B545" s="217" t="s">
        <v>3931</v>
      </c>
      <c r="C545" s="217" t="s">
        <v>3932</v>
      </c>
      <c r="D545" s="218" t="s">
        <v>2380</v>
      </c>
      <c r="E545" s="217" t="s">
        <v>3934</v>
      </c>
      <c r="F545" s="217" t="s">
        <v>2962</v>
      </c>
      <c r="G545" s="218" t="s">
        <v>2380</v>
      </c>
      <c r="H545" s="220">
        <v>6758</v>
      </c>
      <c r="I545" s="217" t="s">
        <v>2381</v>
      </c>
      <c r="J545" s="217">
        <v>1</v>
      </c>
      <c r="K545" s="217"/>
      <c r="L545" s="217">
        <v>1</v>
      </c>
      <c r="M545" s="220">
        <v>284.7</v>
      </c>
      <c r="N545" s="220">
        <v>284.7</v>
      </c>
      <c r="O545" s="217" t="s">
        <v>674</v>
      </c>
      <c r="P545" s="217" t="s">
        <v>11</v>
      </c>
      <c r="Q545" s="217" t="s">
        <v>703</v>
      </c>
      <c r="R545" s="217"/>
      <c r="S545" s="217"/>
      <c r="T545" s="217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7">
        <f t="shared" ref="U545:U546" ca="1" si="160">+L545-T545</f>
        <v>1</v>
      </c>
      <c r="V545" s="217">
        <f t="shared" ref="V545:V546" ca="1" si="161">ROUNDDOWN(T545/J545,0)</f>
        <v>0</v>
      </c>
      <c r="W545" s="217"/>
      <c r="X545" s="217"/>
      <c r="Y545" s="217"/>
      <c r="Z545" s="217"/>
      <c r="AA545" s="217"/>
      <c r="AB545" s="221"/>
      <c r="AC545" s="220">
        <v>4.6449999999999996</v>
      </c>
      <c r="AD545" s="217"/>
      <c r="AE545" s="220"/>
      <c r="AF545" s="220"/>
      <c r="AG545" s="254"/>
      <c r="AH545" s="254"/>
      <c r="AI545" s="254"/>
      <c r="AJ545" s="224" t="s">
        <v>677</v>
      </c>
      <c r="AK545" s="192"/>
      <c r="AL545" s="255" t="s">
        <v>880</v>
      </c>
      <c r="AM545" s="192"/>
      <c r="AN545" s="192"/>
      <c r="AO545" s="192"/>
      <c r="AP545" s="192"/>
      <c r="AQ545" s="192"/>
      <c r="AR545" s="192"/>
      <c r="AS545" s="192"/>
      <c r="AT545" s="192"/>
      <c r="AU545" s="217">
        <v>0</v>
      </c>
      <c r="AV545" s="217">
        <v>0</v>
      </c>
      <c r="AW545" s="217">
        <v>0</v>
      </c>
      <c r="AX545" s="217">
        <v>1</v>
      </c>
      <c r="AY545" s="217">
        <v>0</v>
      </c>
      <c r="AZ545" s="217">
        <v>0</v>
      </c>
      <c r="BA545" s="217">
        <v>0</v>
      </c>
      <c r="BB545" s="217" t="s">
        <v>692</v>
      </c>
      <c r="BC545" s="217"/>
      <c r="BD545" s="217"/>
      <c r="BE545" s="212" t="s">
        <v>576</v>
      </c>
      <c r="BF545" s="212">
        <v>1</v>
      </c>
      <c r="BG545" s="230"/>
      <c r="BH545" s="212">
        <f>+L545-BF545</f>
        <v>0</v>
      </c>
      <c r="BI545" s="212" t="s">
        <v>576</v>
      </c>
      <c r="BJ545" s="212">
        <v>1</v>
      </c>
      <c r="BK545" s="212"/>
      <c r="BL545" s="192"/>
      <c r="BM545" s="192"/>
      <c r="BN545" s="256"/>
      <c r="BO545" s="192"/>
      <c r="BP545" s="192"/>
      <c r="BQ545" s="192"/>
      <c r="BR545" s="192"/>
      <c r="BS545" s="192"/>
      <c r="BT545" s="256"/>
      <c r="BU545" s="192"/>
      <c r="BV545" s="192"/>
      <c r="BW545" s="192"/>
      <c r="BX545" s="192"/>
      <c r="BY545" s="192"/>
      <c r="BZ545" s="256"/>
      <c r="CA545" s="192"/>
      <c r="CB545" s="192"/>
      <c r="CC545" s="192"/>
      <c r="CD545" s="192"/>
      <c r="CE545" s="192"/>
      <c r="CF545" s="256"/>
      <c r="CG545" s="192"/>
      <c r="CH545" s="192"/>
      <c r="CI545" s="192"/>
      <c r="CJ545" s="212">
        <f>+L545-BJ545</f>
        <v>0</v>
      </c>
    </row>
    <row r="546" spans="1:88" ht="13.5" customHeight="1">
      <c r="A546" s="217">
        <v>3</v>
      </c>
      <c r="B546" s="217" t="s">
        <v>3931</v>
      </c>
      <c r="C546" s="217" t="s">
        <v>3932</v>
      </c>
      <c r="D546" s="218" t="s">
        <v>781</v>
      </c>
      <c r="E546" s="217" t="s">
        <v>3935</v>
      </c>
      <c r="F546" s="217" t="s">
        <v>2963</v>
      </c>
      <c r="G546" s="218" t="s">
        <v>2383</v>
      </c>
      <c r="H546" s="220">
        <v>270</v>
      </c>
      <c r="I546" s="217" t="s">
        <v>702</v>
      </c>
      <c r="J546" s="217">
        <v>2</v>
      </c>
      <c r="K546" s="217"/>
      <c r="L546" s="217">
        <v>2</v>
      </c>
      <c r="M546" s="220">
        <v>5.0999999999999996</v>
      </c>
      <c r="N546" s="220">
        <v>10.199999999999999</v>
      </c>
      <c r="O546" s="217" t="s">
        <v>674</v>
      </c>
      <c r="P546" s="217" t="s">
        <v>13</v>
      </c>
      <c r="Q546" s="217" t="s">
        <v>703</v>
      </c>
      <c r="R546" s="217"/>
      <c r="S546" s="217"/>
      <c r="T546" s="217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7">
        <f t="shared" ca="1" si="160"/>
        <v>0</v>
      </c>
      <c r="V546" s="217">
        <f t="shared" ca="1" si="161"/>
        <v>1</v>
      </c>
      <c r="W546" s="217"/>
      <c r="X546" s="217"/>
      <c r="Y546" s="217"/>
      <c r="Z546" s="217"/>
      <c r="AA546" s="217"/>
      <c r="AB546" s="221"/>
      <c r="AC546" s="220">
        <v>0.23799999999999999</v>
      </c>
      <c r="AD546" s="217"/>
      <c r="AE546" s="220"/>
      <c r="AF546" s="220"/>
      <c r="AG546" s="254"/>
      <c r="AH546" s="254"/>
      <c r="AI546" s="254"/>
      <c r="AJ546" s="224" t="s">
        <v>677</v>
      </c>
      <c r="AK546" s="192"/>
      <c r="AL546" s="255" t="s">
        <v>880</v>
      </c>
      <c r="AM546" s="192"/>
      <c r="AN546" s="192"/>
      <c r="AO546" s="192"/>
      <c r="AP546" s="192"/>
      <c r="AQ546" s="192"/>
      <c r="AR546" s="192"/>
      <c r="AS546" s="192"/>
      <c r="AT546" s="192"/>
      <c r="AU546" s="217">
        <v>0</v>
      </c>
      <c r="AV546" s="217">
        <v>0</v>
      </c>
      <c r="AW546" s="217">
        <v>0</v>
      </c>
      <c r="AX546" s="217">
        <v>0</v>
      </c>
      <c r="AY546" s="217">
        <v>0</v>
      </c>
      <c r="AZ546" s="217">
        <v>0</v>
      </c>
      <c r="BA546" s="217">
        <v>0</v>
      </c>
      <c r="BB546" s="217" t="s">
        <v>692</v>
      </c>
      <c r="BC546" s="217"/>
      <c r="BD546" s="217"/>
      <c r="BE546" s="212" t="s">
        <v>2964</v>
      </c>
      <c r="BF546" s="217">
        <v>2</v>
      </c>
      <c r="BG546" s="230">
        <v>46240</v>
      </c>
      <c r="BH546" s="212">
        <f>+L546-BF546</f>
        <v>0</v>
      </c>
      <c r="BI546" s="212" t="s">
        <v>2384</v>
      </c>
      <c r="BJ546" s="217">
        <v>2</v>
      </c>
      <c r="BK546" s="231">
        <v>46240</v>
      </c>
      <c r="BL546" s="192"/>
      <c r="BM546" s="192"/>
      <c r="BN546" s="256"/>
      <c r="BO546" s="192"/>
      <c r="BP546" s="192"/>
      <c r="BQ546" s="192"/>
      <c r="BR546" s="192"/>
      <c r="BS546" s="192"/>
      <c r="BT546" s="256"/>
      <c r="BU546" s="192"/>
      <c r="BV546" s="192"/>
      <c r="BW546" s="192"/>
      <c r="BX546" s="192"/>
      <c r="BY546" s="192"/>
      <c r="BZ546" s="256"/>
      <c r="CA546" s="192"/>
      <c r="CB546" s="192"/>
      <c r="CC546" s="192"/>
      <c r="CD546" s="192"/>
      <c r="CE546" s="192"/>
      <c r="CF546" s="256"/>
      <c r="CG546" s="192"/>
      <c r="CH546" s="192"/>
      <c r="CI546" s="192"/>
      <c r="CJ546" s="212">
        <f>+L546-BJ546</f>
        <v>0</v>
      </c>
    </row>
    <row r="547" spans="1:88" ht="13.5" customHeight="1">
      <c r="A547" s="214">
        <v>4</v>
      </c>
      <c r="B547" s="214" t="s">
        <v>3936</v>
      </c>
      <c r="C547" s="214" t="s">
        <v>3937</v>
      </c>
      <c r="D547" s="215" t="s">
        <v>1316</v>
      </c>
      <c r="E547" s="214"/>
      <c r="F547" s="214"/>
      <c r="G547" s="215" t="s">
        <v>3938</v>
      </c>
      <c r="H547" s="214"/>
      <c r="I547" s="214"/>
      <c r="J547" s="214"/>
      <c r="K547" s="214">
        <v>1</v>
      </c>
      <c r="L547" s="214"/>
      <c r="M547" s="216">
        <v>295</v>
      </c>
      <c r="N547" s="216">
        <v>295</v>
      </c>
      <c r="O547" s="214" t="s">
        <v>674</v>
      </c>
      <c r="P547" s="214"/>
      <c r="Q547" s="214"/>
      <c r="R547" s="214" t="s">
        <v>3951</v>
      </c>
      <c r="S547" s="214"/>
      <c r="T547" s="214"/>
      <c r="U547" s="214"/>
      <c r="V547" s="214"/>
      <c r="W547" s="214">
        <f ca="1">_xlfn.MINIFS(V:V,C:C,C547,AE:AE,"",AB:AB,"")</f>
        <v>0</v>
      </c>
      <c r="X547" s="214">
        <f ca="1">SUMIFS(T:T,C:C,C547,AE:AE,"")/SUMIFS(L:L,C:C,C547,AE:AE,"",AB:AB,"")</f>
        <v>0.66666666666666663</v>
      </c>
      <c r="Y547" s="214"/>
      <c r="Z547" s="214"/>
      <c r="AA547" s="214"/>
      <c r="AB547" s="257"/>
      <c r="AC547" s="216">
        <v>4.8860000000000001</v>
      </c>
      <c r="AD547" s="258"/>
      <c r="AE547" s="214" t="s">
        <v>675</v>
      </c>
      <c r="AF547" s="214" t="s">
        <v>676</v>
      </c>
      <c r="AG547" s="259"/>
      <c r="AH547" s="259"/>
      <c r="AI547" s="259"/>
      <c r="AJ547" s="260" t="s">
        <v>677</v>
      </c>
      <c r="AK547" s="261"/>
      <c r="AL547" s="262" t="s">
        <v>880</v>
      </c>
      <c r="AM547" s="261"/>
      <c r="AN547" s="261"/>
      <c r="AO547" s="261"/>
      <c r="AP547" s="261"/>
      <c r="AQ547" s="261"/>
      <c r="AR547" s="261"/>
      <c r="AS547" s="261"/>
      <c r="AT547" s="261"/>
      <c r="AU547" s="214"/>
      <c r="AV547" s="214"/>
      <c r="AW547" s="214"/>
      <c r="AX547" s="214"/>
      <c r="AY547" s="214"/>
      <c r="AZ547" s="214"/>
      <c r="BA547" s="214"/>
      <c r="BB547" s="214" t="s">
        <v>692</v>
      </c>
      <c r="BC547" s="258"/>
      <c r="BD547" s="258"/>
      <c r="BE547" s="261"/>
      <c r="BF547" s="261"/>
      <c r="BG547" s="263"/>
      <c r="BH547" s="261"/>
      <c r="BI547" s="261"/>
      <c r="BJ547" s="261"/>
      <c r="BK547" s="261"/>
      <c r="BL547" s="261"/>
      <c r="BM547" s="261"/>
      <c r="BN547" s="263"/>
      <c r="BO547" s="261"/>
      <c r="BP547" s="261"/>
      <c r="BQ547" s="261"/>
      <c r="BR547" s="261"/>
      <c r="BS547" s="261"/>
      <c r="BT547" s="263"/>
      <c r="BU547" s="261"/>
      <c r="BV547" s="261"/>
      <c r="BW547" s="261"/>
      <c r="BX547" s="261"/>
      <c r="BY547" s="261"/>
      <c r="BZ547" s="263"/>
      <c r="CA547" s="261"/>
      <c r="CB547" s="261"/>
      <c r="CC547" s="261"/>
      <c r="CD547" s="261"/>
      <c r="CE547" s="261"/>
      <c r="CF547" s="263"/>
      <c r="CG547" s="261"/>
      <c r="CH547" s="261"/>
      <c r="CI547" s="261"/>
      <c r="CJ547" s="261"/>
    </row>
    <row r="548" spans="1:88" ht="13.5" customHeight="1">
      <c r="A548" s="217">
        <v>5</v>
      </c>
      <c r="B548" s="217" t="s">
        <v>3936</v>
      </c>
      <c r="C548" s="217" t="s">
        <v>3937</v>
      </c>
      <c r="D548" s="218" t="s">
        <v>2380</v>
      </c>
      <c r="E548" s="217" t="s">
        <v>3939</v>
      </c>
      <c r="F548" s="217" t="s">
        <v>2965</v>
      </c>
      <c r="G548" s="218" t="s">
        <v>2380</v>
      </c>
      <c r="H548" s="220">
        <v>6762</v>
      </c>
      <c r="I548" s="217" t="s">
        <v>2381</v>
      </c>
      <c r="J548" s="217">
        <v>1</v>
      </c>
      <c r="K548" s="217"/>
      <c r="L548" s="217">
        <v>1</v>
      </c>
      <c r="M548" s="220">
        <v>284.8</v>
      </c>
      <c r="N548" s="220">
        <v>284.8</v>
      </c>
      <c r="O548" s="217" t="s">
        <v>674</v>
      </c>
      <c r="P548" s="217" t="s">
        <v>11</v>
      </c>
      <c r="Q548" s="217" t="s">
        <v>703</v>
      </c>
      <c r="R548" s="217"/>
      <c r="S548" s="217"/>
      <c r="T548" s="217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7">
        <f t="shared" ref="U548:U549" ca="1" si="162">+L548-T548</f>
        <v>1</v>
      </c>
      <c r="V548" s="217">
        <f t="shared" ref="V548:V549" ca="1" si="163">ROUNDDOWN(T548/J548,0)</f>
        <v>0</v>
      </c>
      <c r="W548" s="217"/>
      <c r="X548" s="217"/>
      <c r="Y548" s="217"/>
      <c r="Z548" s="217"/>
      <c r="AA548" s="217"/>
      <c r="AB548" s="221"/>
      <c r="AC548" s="220">
        <v>4.6479999999999997</v>
      </c>
      <c r="AD548" s="217"/>
      <c r="AE548" s="220"/>
      <c r="AF548" s="220"/>
      <c r="AG548" s="254"/>
      <c r="AH548" s="254"/>
      <c r="AI548" s="254"/>
      <c r="AJ548" s="224" t="s">
        <v>677</v>
      </c>
      <c r="AK548" s="192"/>
      <c r="AL548" s="255" t="s">
        <v>880</v>
      </c>
      <c r="AM548" s="192"/>
      <c r="AN548" s="192"/>
      <c r="AO548" s="192"/>
      <c r="AP548" s="192"/>
      <c r="AQ548" s="192"/>
      <c r="AR548" s="192"/>
      <c r="AS548" s="192"/>
      <c r="AT548" s="192"/>
      <c r="AU548" s="217">
        <v>0</v>
      </c>
      <c r="AV548" s="217">
        <v>0</v>
      </c>
      <c r="AW548" s="217">
        <v>0</v>
      </c>
      <c r="AX548" s="217">
        <v>1</v>
      </c>
      <c r="AY548" s="217">
        <v>0</v>
      </c>
      <c r="AZ548" s="217">
        <v>0</v>
      </c>
      <c r="BA548" s="217">
        <v>0</v>
      </c>
      <c r="BB548" s="217" t="s">
        <v>692</v>
      </c>
      <c r="BC548" s="217"/>
      <c r="BD548" s="217"/>
      <c r="BE548" s="212" t="s">
        <v>576</v>
      </c>
      <c r="BF548" s="212">
        <v>1</v>
      </c>
      <c r="BG548" s="230"/>
      <c r="BH548" s="212">
        <f>+L548-BF548</f>
        <v>0</v>
      </c>
      <c r="BI548" s="212" t="s">
        <v>576</v>
      </c>
      <c r="BJ548" s="212">
        <v>1</v>
      </c>
      <c r="BK548" s="212"/>
      <c r="BL548" s="192"/>
      <c r="BM548" s="192"/>
      <c r="BN548" s="256"/>
      <c r="BO548" s="192"/>
      <c r="BP548" s="192"/>
      <c r="BQ548" s="192"/>
      <c r="BR548" s="192"/>
      <c r="BS548" s="192"/>
      <c r="BT548" s="256"/>
      <c r="BU548" s="192"/>
      <c r="BV548" s="192"/>
      <c r="BW548" s="192"/>
      <c r="BX548" s="192"/>
      <c r="BY548" s="192"/>
      <c r="BZ548" s="256"/>
      <c r="CA548" s="192"/>
      <c r="CB548" s="192"/>
      <c r="CC548" s="192"/>
      <c r="CD548" s="192"/>
      <c r="CE548" s="192"/>
      <c r="CF548" s="256"/>
      <c r="CG548" s="192"/>
      <c r="CH548" s="192"/>
      <c r="CI548" s="192"/>
      <c r="CJ548" s="212">
        <f>+L548-BJ548</f>
        <v>0</v>
      </c>
    </row>
    <row r="549" spans="1:88" ht="13.5" customHeight="1">
      <c r="A549" s="217">
        <v>6</v>
      </c>
      <c r="B549" s="217" t="s">
        <v>3936</v>
      </c>
      <c r="C549" s="217" t="s">
        <v>3937</v>
      </c>
      <c r="D549" s="218" t="s">
        <v>781</v>
      </c>
      <c r="E549" s="217" t="s">
        <v>3935</v>
      </c>
      <c r="F549" s="217" t="s">
        <v>2966</v>
      </c>
      <c r="G549" s="218" t="s">
        <v>2383</v>
      </c>
      <c r="H549" s="220">
        <v>270</v>
      </c>
      <c r="I549" s="217" t="s">
        <v>702</v>
      </c>
      <c r="J549" s="217">
        <v>2</v>
      </c>
      <c r="K549" s="217"/>
      <c r="L549" s="217">
        <v>2</v>
      </c>
      <c r="M549" s="220">
        <v>5.0999999999999996</v>
      </c>
      <c r="N549" s="220">
        <v>10.199999999999999</v>
      </c>
      <c r="O549" s="217" t="s">
        <v>674</v>
      </c>
      <c r="P549" s="217" t="s">
        <v>13</v>
      </c>
      <c r="Q549" s="217" t="s">
        <v>703</v>
      </c>
      <c r="R549" s="217"/>
      <c r="S549" s="217"/>
      <c r="T549" s="217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7">
        <f t="shared" ca="1" si="162"/>
        <v>0</v>
      </c>
      <c r="V549" s="217">
        <f t="shared" ca="1" si="163"/>
        <v>1</v>
      </c>
      <c r="W549" s="217"/>
      <c r="X549" s="217"/>
      <c r="Y549" s="217"/>
      <c r="Z549" s="217"/>
      <c r="AA549" s="217"/>
      <c r="AB549" s="221"/>
      <c r="AC549" s="220">
        <v>0.23799999999999999</v>
      </c>
      <c r="AD549" s="217"/>
      <c r="AE549" s="220"/>
      <c r="AF549" s="220"/>
      <c r="AG549" s="254"/>
      <c r="AH549" s="254"/>
      <c r="AI549" s="254"/>
      <c r="AJ549" s="224" t="s">
        <v>677</v>
      </c>
      <c r="AK549" s="192"/>
      <c r="AL549" s="255" t="s">
        <v>880</v>
      </c>
      <c r="AM549" s="192"/>
      <c r="AN549" s="192"/>
      <c r="AO549" s="192"/>
      <c r="AP549" s="192"/>
      <c r="AQ549" s="192"/>
      <c r="AR549" s="192"/>
      <c r="AS549" s="192"/>
      <c r="AT549" s="192"/>
      <c r="AU549" s="217">
        <v>0</v>
      </c>
      <c r="AV549" s="217">
        <v>0</v>
      </c>
      <c r="AW549" s="217">
        <v>0</v>
      </c>
      <c r="AX549" s="217">
        <v>0</v>
      </c>
      <c r="AY549" s="217">
        <v>0</v>
      </c>
      <c r="AZ549" s="217">
        <v>0</v>
      </c>
      <c r="BA549" s="217">
        <v>0</v>
      </c>
      <c r="BB549" s="217" t="s">
        <v>692</v>
      </c>
      <c r="BC549" s="217"/>
      <c r="BD549" s="217"/>
      <c r="BE549" s="212" t="s">
        <v>2964</v>
      </c>
      <c r="BF549" s="217">
        <v>2</v>
      </c>
      <c r="BG549" s="230">
        <v>46240</v>
      </c>
      <c r="BH549" s="212">
        <f>+L549-BF549</f>
        <v>0</v>
      </c>
      <c r="BI549" s="212" t="s">
        <v>2384</v>
      </c>
      <c r="BJ549" s="217">
        <v>2</v>
      </c>
      <c r="BK549" s="231">
        <v>46240</v>
      </c>
      <c r="BL549" s="192"/>
      <c r="BM549" s="192"/>
      <c r="BN549" s="256"/>
      <c r="BO549" s="192"/>
      <c r="BP549" s="192"/>
      <c r="BQ549" s="192"/>
      <c r="BR549" s="192"/>
      <c r="BS549" s="192"/>
      <c r="BT549" s="256"/>
      <c r="BU549" s="192"/>
      <c r="BV549" s="192"/>
      <c r="BW549" s="192"/>
      <c r="BX549" s="192"/>
      <c r="BY549" s="192"/>
      <c r="BZ549" s="256"/>
      <c r="CA549" s="192"/>
      <c r="CB549" s="192"/>
      <c r="CC549" s="192"/>
      <c r="CD549" s="192"/>
      <c r="CE549" s="192"/>
      <c r="CF549" s="256"/>
      <c r="CG549" s="192"/>
      <c r="CH549" s="192"/>
      <c r="CI549" s="192"/>
      <c r="CJ549" s="212">
        <f>+L549-BJ549</f>
        <v>0</v>
      </c>
    </row>
    <row r="550" spans="1:88" ht="13.5" customHeight="1">
      <c r="A550" s="214">
        <v>7</v>
      </c>
      <c r="B550" s="214" t="s">
        <v>3940</v>
      </c>
      <c r="C550" s="214" t="s">
        <v>3941</v>
      </c>
      <c r="D550" s="215" t="s">
        <v>1316</v>
      </c>
      <c r="E550" s="214"/>
      <c r="F550" s="214"/>
      <c r="G550" s="215" t="s">
        <v>3942</v>
      </c>
      <c r="H550" s="214"/>
      <c r="I550" s="214"/>
      <c r="J550" s="214"/>
      <c r="K550" s="214">
        <v>1</v>
      </c>
      <c r="L550" s="214"/>
      <c r="M550" s="216">
        <v>294.5</v>
      </c>
      <c r="N550" s="216">
        <v>294.5</v>
      </c>
      <c r="O550" s="214" t="s">
        <v>674</v>
      </c>
      <c r="P550" s="214"/>
      <c r="Q550" s="214"/>
      <c r="R550" s="214" t="s">
        <v>3951</v>
      </c>
      <c r="S550" s="214"/>
      <c r="T550" s="214"/>
      <c r="U550" s="214"/>
      <c r="V550" s="214"/>
      <c r="W550" s="214">
        <f ca="1">_xlfn.MINIFS(V:V,C:C,C550,AE:AE,"",AB:AB,"")</f>
        <v>0</v>
      </c>
      <c r="X550" s="214">
        <f ca="1">SUMIFS(T:T,C:C,C550,AE:AE,"")/SUMIFS(L:L,C:C,C550,AE:AE,"",AB:AB,"")</f>
        <v>0.66666666666666663</v>
      </c>
      <c r="Y550" s="214"/>
      <c r="Z550" s="214"/>
      <c r="AA550" s="214"/>
      <c r="AB550" s="257"/>
      <c r="AC550" s="216">
        <v>4.8780000000000001</v>
      </c>
      <c r="AD550" s="258"/>
      <c r="AE550" s="214" t="s">
        <v>675</v>
      </c>
      <c r="AF550" s="214" t="s">
        <v>676</v>
      </c>
      <c r="AG550" s="259"/>
      <c r="AH550" s="259"/>
      <c r="AI550" s="259"/>
      <c r="AJ550" s="260" t="s">
        <v>677</v>
      </c>
      <c r="AK550" s="261"/>
      <c r="AL550" s="262" t="s">
        <v>880</v>
      </c>
      <c r="AM550" s="261"/>
      <c r="AN550" s="261"/>
      <c r="AO550" s="261"/>
      <c r="AP550" s="261"/>
      <c r="AQ550" s="261"/>
      <c r="AR550" s="261"/>
      <c r="AS550" s="261"/>
      <c r="AT550" s="261"/>
      <c r="AU550" s="214"/>
      <c r="AV550" s="214"/>
      <c r="AW550" s="214"/>
      <c r="AX550" s="214"/>
      <c r="AY550" s="214"/>
      <c r="AZ550" s="214"/>
      <c r="BA550" s="214"/>
      <c r="BB550" s="214" t="s">
        <v>692</v>
      </c>
      <c r="BC550" s="258"/>
      <c r="BD550" s="258"/>
      <c r="BE550" s="261"/>
      <c r="BF550" s="261"/>
      <c r="BG550" s="263"/>
      <c r="BH550" s="261"/>
      <c r="BI550" s="261"/>
      <c r="BJ550" s="261"/>
      <c r="BK550" s="261"/>
      <c r="BL550" s="261"/>
      <c r="BM550" s="261"/>
      <c r="BN550" s="263"/>
      <c r="BO550" s="261"/>
      <c r="BP550" s="261"/>
      <c r="BQ550" s="261"/>
      <c r="BR550" s="261"/>
      <c r="BS550" s="261"/>
      <c r="BT550" s="263"/>
      <c r="BU550" s="261"/>
      <c r="BV550" s="261"/>
      <c r="BW550" s="261"/>
      <c r="BX550" s="261"/>
      <c r="BY550" s="261"/>
      <c r="BZ550" s="263"/>
      <c r="CA550" s="261"/>
      <c r="CB550" s="261"/>
      <c r="CC550" s="261"/>
      <c r="CD550" s="261"/>
      <c r="CE550" s="261"/>
      <c r="CF550" s="263"/>
      <c r="CG550" s="261"/>
      <c r="CH550" s="261"/>
      <c r="CI550" s="261"/>
      <c r="CJ550" s="261"/>
    </row>
    <row r="551" spans="1:88" ht="13.5" customHeight="1">
      <c r="A551" s="217">
        <v>8</v>
      </c>
      <c r="B551" s="217" t="s">
        <v>3940</v>
      </c>
      <c r="C551" s="217" t="s">
        <v>3941</v>
      </c>
      <c r="D551" s="218" t="s">
        <v>2380</v>
      </c>
      <c r="E551" s="217" t="s">
        <v>3943</v>
      </c>
      <c r="F551" s="217" t="s">
        <v>2967</v>
      </c>
      <c r="G551" s="218" t="s">
        <v>2380</v>
      </c>
      <c r="H551" s="220">
        <v>6750</v>
      </c>
      <c r="I551" s="217" t="s">
        <v>2381</v>
      </c>
      <c r="J551" s="217">
        <v>1</v>
      </c>
      <c r="K551" s="217"/>
      <c r="L551" s="217">
        <v>1</v>
      </c>
      <c r="M551" s="220">
        <v>284.3</v>
      </c>
      <c r="N551" s="220">
        <v>284.3</v>
      </c>
      <c r="O551" s="217" t="s">
        <v>674</v>
      </c>
      <c r="P551" s="217" t="s">
        <v>11</v>
      </c>
      <c r="Q551" s="217" t="s">
        <v>703</v>
      </c>
      <c r="R551" s="217"/>
      <c r="S551" s="217"/>
      <c r="T551" s="217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7">
        <f t="shared" ref="U551:U552" ca="1" si="164">+L551-T551</f>
        <v>1</v>
      </c>
      <c r="V551" s="217">
        <f t="shared" ref="V551:V552" ca="1" si="165">ROUNDDOWN(T551/J551,0)</f>
        <v>0</v>
      </c>
      <c r="W551" s="217"/>
      <c r="X551" s="217"/>
      <c r="Y551" s="217"/>
      <c r="Z551" s="217"/>
      <c r="AA551" s="217"/>
      <c r="AB551" s="221"/>
      <c r="AC551" s="220">
        <v>4.6390000000000002</v>
      </c>
      <c r="AD551" s="217"/>
      <c r="AE551" s="220"/>
      <c r="AF551" s="220"/>
      <c r="AG551" s="254"/>
      <c r="AH551" s="254"/>
      <c r="AI551" s="254"/>
      <c r="AJ551" s="224" t="s">
        <v>677</v>
      </c>
      <c r="AK551" s="192"/>
      <c r="AL551" s="255" t="s">
        <v>880</v>
      </c>
      <c r="AM551" s="192"/>
      <c r="AN551" s="192"/>
      <c r="AO551" s="192"/>
      <c r="AP551" s="192"/>
      <c r="AQ551" s="192"/>
      <c r="AR551" s="192"/>
      <c r="AS551" s="192"/>
      <c r="AT551" s="192"/>
      <c r="AU551" s="217">
        <v>0</v>
      </c>
      <c r="AV551" s="217">
        <v>0</v>
      </c>
      <c r="AW551" s="217">
        <v>0</v>
      </c>
      <c r="AX551" s="217">
        <v>1</v>
      </c>
      <c r="AY551" s="217">
        <v>0</v>
      </c>
      <c r="AZ551" s="217">
        <v>0</v>
      </c>
      <c r="BA551" s="217">
        <v>0</v>
      </c>
      <c r="BB551" s="217" t="s">
        <v>692</v>
      </c>
      <c r="BC551" s="217"/>
      <c r="BD551" s="217"/>
      <c r="BE551" s="212" t="s">
        <v>576</v>
      </c>
      <c r="BF551" s="212">
        <v>1</v>
      </c>
      <c r="BG551" s="230"/>
      <c r="BH551" s="212">
        <f>+L551-BF551</f>
        <v>0</v>
      </c>
      <c r="BI551" s="212" t="s">
        <v>576</v>
      </c>
      <c r="BJ551" s="212">
        <v>1</v>
      </c>
      <c r="BK551" s="212"/>
      <c r="BL551" s="192"/>
      <c r="BM551" s="192"/>
      <c r="BN551" s="256"/>
      <c r="BO551" s="192"/>
      <c r="BP551" s="192"/>
      <c r="BQ551" s="192"/>
      <c r="BR551" s="192"/>
      <c r="BS551" s="192"/>
      <c r="BT551" s="256"/>
      <c r="BU551" s="192"/>
      <c r="BV551" s="192"/>
      <c r="BW551" s="192"/>
      <c r="BX551" s="192"/>
      <c r="BY551" s="192"/>
      <c r="BZ551" s="256"/>
      <c r="CA551" s="192"/>
      <c r="CB551" s="192"/>
      <c r="CC551" s="192"/>
      <c r="CD551" s="192"/>
      <c r="CE551" s="192"/>
      <c r="CF551" s="256"/>
      <c r="CG551" s="192"/>
      <c r="CH551" s="192"/>
      <c r="CI551" s="192"/>
      <c r="CJ551" s="212">
        <f>+L551-BJ551</f>
        <v>0</v>
      </c>
    </row>
    <row r="552" spans="1:88" ht="13.5" customHeight="1">
      <c r="A552" s="217">
        <v>9</v>
      </c>
      <c r="B552" s="217" t="s">
        <v>3940</v>
      </c>
      <c r="C552" s="217" t="s">
        <v>3941</v>
      </c>
      <c r="D552" s="218" t="s">
        <v>781</v>
      </c>
      <c r="E552" s="217" t="s">
        <v>3935</v>
      </c>
      <c r="F552" s="217" t="s">
        <v>2968</v>
      </c>
      <c r="G552" s="218" t="s">
        <v>2383</v>
      </c>
      <c r="H552" s="220">
        <v>270</v>
      </c>
      <c r="I552" s="217" t="s">
        <v>702</v>
      </c>
      <c r="J552" s="217">
        <v>2</v>
      </c>
      <c r="K552" s="217"/>
      <c r="L552" s="217">
        <v>2</v>
      </c>
      <c r="M552" s="220">
        <v>5.0999999999999996</v>
      </c>
      <c r="N552" s="220">
        <v>10.199999999999999</v>
      </c>
      <c r="O552" s="217" t="s">
        <v>674</v>
      </c>
      <c r="P552" s="217" t="s">
        <v>13</v>
      </c>
      <c r="Q552" s="217" t="s">
        <v>703</v>
      </c>
      <c r="R552" s="217"/>
      <c r="S552" s="217"/>
      <c r="T552" s="217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7">
        <f t="shared" ca="1" si="164"/>
        <v>0</v>
      </c>
      <c r="V552" s="217">
        <f t="shared" ca="1" si="165"/>
        <v>1</v>
      </c>
      <c r="W552" s="217"/>
      <c r="X552" s="217"/>
      <c r="Y552" s="217"/>
      <c r="Z552" s="217"/>
      <c r="AA552" s="217"/>
      <c r="AB552" s="221"/>
      <c r="AC552" s="220">
        <v>0.23799999999999999</v>
      </c>
      <c r="AD552" s="217"/>
      <c r="AE552" s="220"/>
      <c r="AF552" s="220"/>
      <c r="AG552" s="254"/>
      <c r="AH552" s="254"/>
      <c r="AI552" s="254"/>
      <c r="AJ552" s="224" t="s">
        <v>677</v>
      </c>
      <c r="AK552" s="192"/>
      <c r="AL552" s="255" t="s">
        <v>880</v>
      </c>
      <c r="AM552" s="192"/>
      <c r="AN552" s="192"/>
      <c r="AO552" s="192"/>
      <c r="AP552" s="192"/>
      <c r="AQ552" s="192"/>
      <c r="AR552" s="192"/>
      <c r="AS552" s="192"/>
      <c r="AT552" s="192"/>
      <c r="AU552" s="217">
        <v>0</v>
      </c>
      <c r="AV552" s="217">
        <v>0</v>
      </c>
      <c r="AW552" s="217">
        <v>0</v>
      </c>
      <c r="AX552" s="217">
        <v>0</v>
      </c>
      <c r="AY552" s="217">
        <v>0</v>
      </c>
      <c r="AZ552" s="217">
        <v>0</v>
      </c>
      <c r="BA552" s="217">
        <v>0</v>
      </c>
      <c r="BB552" s="217" t="s">
        <v>692</v>
      </c>
      <c r="BC552" s="217"/>
      <c r="BD552" s="217"/>
      <c r="BE552" s="212" t="s">
        <v>2964</v>
      </c>
      <c r="BF552" s="217">
        <v>2</v>
      </c>
      <c r="BG552" s="230">
        <v>46240</v>
      </c>
      <c r="BH552" s="212">
        <f>+L552-BF552</f>
        <v>0</v>
      </c>
      <c r="BI552" s="212" t="s">
        <v>2384</v>
      </c>
      <c r="BJ552" s="217">
        <v>2</v>
      </c>
      <c r="BK552" s="231">
        <v>46240</v>
      </c>
      <c r="BL552" s="192"/>
      <c r="BM552" s="192"/>
      <c r="BN552" s="256"/>
      <c r="BO552" s="192"/>
      <c r="BP552" s="192"/>
      <c r="BQ552" s="192"/>
      <c r="BR552" s="192"/>
      <c r="BS552" s="192"/>
      <c r="BT552" s="256"/>
      <c r="BU552" s="192"/>
      <c r="BV552" s="192"/>
      <c r="BW552" s="192"/>
      <c r="BX552" s="192"/>
      <c r="BY552" s="192"/>
      <c r="BZ552" s="256"/>
      <c r="CA552" s="192"/>
      <c r="CB552" s="192"/>
      <c r="CC552" s="192"/>
      <c r="CD552" s="192"/>
      <c r="CE552" s="192"/>
      <c r="CF552" s="256"/>
      <c r="CG552" s="192"/>
      <c r="CH552" s="192"/>
      <c r="CI552" s="192"/>
      <c r="CJ552" s="212">
        <f>+L552-BJ552</f>
        <v>0</v>
      </c>
    </row>
    <row r="553" spans="1:88" ht="13.5" customHeight="1">
      <c r="A553" s="214">
        <v>10</v>
      </c>
      <c r="B553" s="214" t="s">
        <v>3944</v>
      </c>
      <c r="C553" s="214" t="s">
        <v>3945</v>
      </c>
      <c r="D553" s="215" t="s">
        <v>2000</v>
      </c>
      <c r="E553" s="214"/>
      <c r="F553" s="214"/>
      <c r="G553" s="215" t="s">
        <v>3946</v>
      </c>
      <c r="H553" s="214"/>
      <c r="I553" s="214"/>
      <c r="J553" s="214"/>
      <c r="K553" s="214">
        <v>1</v>
      </c>
      <c r="L553" s="214"/>
      <c r="M553" s="216">
        <v>2.2000000000000002</v>
      </c>
      <c r="N553" s="216">
        <v>2.2000000000000002</v>
      </c>
      <c r="O553" s="214" t="s">
        <v>674</v>
      </c>
      <c r="P553" s="214"/>
      <c r="Q553" s="214"/>
      <c r="R553" s="214" t="s">
        <v>3951</v>
      </c>
      <c r="S553" s="214"/>
      <c r="T553" s="214"/>
      <c r="U553" s="214"/>
      <c r="V553" s="214"/>
      <c r="W553" s="214">
        <f ca="1">_xlfn.MINIFS(V:V,C:C,C553,AE:AE,"",AB:AB,"")</f>
        <v>0</v>
      </c>
      <c r="X553" s="214">
        <f ca="1">SUMIFS(T:T,C:C,C553,AE:AE,"")/SUMIFS(L:L,C:C,C553,AE:AE,"",AB:AB,"")</f>
        <v>0</v>
      </c>
      <c r="Y553" s="214"/>
      <c r="Z553" s="214"/>
      <c r="AA553" s="214"/>
      <c r="AB553" s="257"/>
      <c r="AC553" s="216">
        <v>1.6040000000000001</v>
      </c>
      <c r="AD553" s="258"/>
      <c r="AE553" s="214" t="s">
        <v>675</v>
      </c>
      <c r="AF553" s="214" t="s">
        <v>676</v>
      </c>
      <c r="AG553" s="259"/>
      <c r="AH553" s="259"/>
      <c r="AI553" s="259"/>
      <c r="AJ553" s="260"/>
      <c r="AK553" s="261"/>
      <c r="AL553" s="262" t="s">
        <v>880</v>
      </c>
      <c r="AM553" s="261"/>
      <c r="AN553" s="261"/>
      <c r="AO553" s="261"/>
      <c r="AP553" s="261"/>
      <c r="AQ553" s="261"/>
      <c r="AR553" s="261"/>
      <c r="AS553" s="261"/>
      <c r="AT553" s="261"/>
      <c r="AU553" s="214"/>
      <c r="AV553" s="214"/>
      <c r="AW553" s="214"/>
      <c r="AX553" s="214"/>
      <c r="AY553" s="214"/>
      <c r="AZ553" s="214"/>
      <c r="BA553" s="214"/>
      <c r="BB553" s="214" t="s">
        <v>14</v>
      </c>
      <c r="BC553" s="258"/>
      <c r="BD553" s="258"/>
      <c r="BE553" s="261"/>
      <c r="BF553" s="261"/>
      <c r="BG553" s="263"/>
      <c r="BH553" s="261"/>
      <c r="BI553" s="261"/>
      <c r="BJ553" s="261"/>
      <c r="BK553" s="261"/>
      <c r="BL553" s="261"/>
      <c r="BM553" s="261"/>
      <c r="BN553" s="263"/>
      <c r="BO553" s="261"/>
      <c r="BP553" s="261"/>
      <c r="BQ553" s="261"/>
      <c r="BR553" s="261"/>
      <c r="BS553" s="261"/>
      <c r="BT553" s="263"/>
      <c r="BU553" s="261"/>
      <c r="BV553" s="261"/>
      <c r="BW553" s="261"/>
      <c r="BX553" s="261"/>
      <c r="BY553" s="261"/>
      <c r="BZ553" s="263"/>
      <c r="CA553" s="261"/>
      <c r="CB553" s="261"/>
      <c r="CC553" s="261"/>
      <c r="CD553" s="261"/>
      <c r="CE553" s="261"/>
      <c r="CF553" s="263"/>
      <c r="CG553" s="261"/>
      <c r="CH553" s="261"/>
      <c r="CI553" s="261"/>
      <c r="CJ553" s="261"/>
    </row>
    <row r="554" spans="1:88" ht="13.5" customHeight="1">
      <c r="A554" s="217">
        <v>11</v>
      </c>
      <c r="B554" s="217" t="s">
        <v>3944</v>
      </c>
      <c r="C554" s="217" t="s">
        <v>3945</v>
      </c>
      <c r="D554" s="218" t="s">
        <v>2413</v>
      </c>
      <c r="E554" s="217" t="s">
        <v>3947</v>
      </c>
      <c r="F554" s="217" t="s">
        <v>3015</v>
      </c>
      <c r="G554" s="218" t="s">
        <v>2436</v>
      </c>
      <c r="H554" s="220">
        <v>1022</v>
      </c>
      <c r="I554" s="217" t="s">
        <v>2001</v>
      </c>
      <c r="J554" s="217">
        <v>1</v>
      </c>
      <c r="K554" s="217"/>
      <c r="L554" s="217">
        <v>1</v>
      </c>
      <c r="M554" s="220">
        <v>2</v>
      </c>
      <c r="N554" s="220">
        <v>2</v>
      </c>
      <c r="O554" s="217" t="s">
        <v>674</v>
      </c>
      <c r="P554" s="217" t="s">
        <v>11</v>
      </c>
      <c r="Q554" s="217" t="s">
        <v>703</v>
      </c>
      <c r="R554" s="217"/>
      <c r="S554" s="217"/>
      <c r="T554" s="217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7">
        <f ca="1">+L554-T554</f>
        <v>1</v>
      </c>
      <c r="V554" s="217">
        <f ca="1">ROUNDDOWN(T554/J554,0)</f>
        <v>0</v>
      </c>
      <c r="W554" s="217"/>
      <c r="X554" s="217"/>
      <c r="Y554" s="217"/>
      <c r="Z554" s="217"/>
      <c r="AA554" s="217"/>
      <c r="AB554" s="221"/>
      <c r="AC554" s="220">
        <v>1.546</v>
      </c>
      <c r="AD554" s="217"/>
      <c r="AE554" s="220"/>
      <c r="AF554" s="220"/>
      <c r="AG554" s="254"/>
      <c r="AH554" s="254"/>
      <c r="AI554" s="254"/>
      <c r="AJ554" s="224"/>
      <c r="AK554" s="192"/>
      <c r="AL554" s="255" t="s">
        <v>880</v>
      </c>
      <c r="AM554" s="192"/>
      <c r="AN554" s="192"/>
      <c r="AO554" s="192"/>
      <c r="AP554" s="192"/>
      <c r="AQ554" s="192"/>
      <c r="AR554" s="192"/>
      <c r="AS554" s="192"/>
      <c r="AT554" s="192"/>
      <c r="AU554" s="217">
        <v>0</v>
      </c>
      <c r="AV554" s="217">
        <v>0</v>
      </c>
      <c r="AW554" s="217">
        <v>0</v>
      </c>
      <c r="AX554" s="217">
        <v>0</v>
      </c>
      <c r="AY554" s="217">
        <v>0</v>
      </c>
      <c r="AZ554" s="217">
        <v>0</v>
      </c>
      <c r="BA554" s="217">
        <v>0</v>
      </c>
      <c r="BB554" s="217" t="s">
        <v>14</v>
      </c>
      <c r="BC554" s="217"/>
      <c r="BD554" s="217"/>
      <c r="BE554" s="192"/>
      <c r="BF554" s="192"/>
      <c r="BG554" s="256"/>
      <c r="BH554" s="192"/>
      <c r="BI554" s="192"/>
      <c r="BJ554" s="192"/>
      <c r="BK554" s="192"/>
      <c r="BL554" s="192"/>
      <c r="BM554" s="192"/>
      <c r="BN554" s="256"/>
      <c r="BO554" s="192"/>
      <c r="BP554" s="192"/>
      <c r="BQ554" s="192"/>
      <c r="BR554" s="192"/>
      <c r="BS554" s="192"/>
      <c r="BT554" s="256"/>
      <c r="BU554" s="192"/>
      <c r="BV554" s="192"/>
      <c r="BW554" s="192"/>
      <c r="BX554" s="192"/>
      <c r="BY554" s="192"/>
      <c r="BZ554" s="256"/>
      <c r="CA554" s="192"/>
      <c r="CB554" s="192"/>
      <c r="CC554" s="192"/>
      <c r="CD554" s="192"/>
      <c r="CE554" s="192"/>
      <c r="CF554" s="256"/>
      <c r="CG554" s="192"/>
      <c r="CH554" s="192"/>
      <c r="CI554" s="192"/>
      <c r="CJ554" s="192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U35" sqref="U3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2378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2379</v>
      </c>
      <c r="E30" s="82" t="s">
        <v>2380</v>
      </c>
      <c r="F30" s="82" t="s">
        <v>2380</v>
      </c>
      <c r="G30" s="82">
        <v>6758</v>
      </c>
      <c r="H30" s="82" t="s">
        <v>2381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2382</v>
      </c>
      <c r="E31" s="82" t="s">
        <v>2383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2384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2385</v>
      </c>
      <c r="E32" s="82" t="s">
        <v>2380</v>
      </c>
      <c r="F32" s="82" t="s">
        <v>2380</v>
      </c>
      <c r="G32" s="82">
        <v>6762</v>
      </c>
      <c r="H32" s="82" t="s">
        <v>2381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2386</v>
      </c>
      <c r="E33" s="82" t="s">
        <v>2383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2384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2387</v>
      </c>
      <c r="E34" s="82" t="s">
        <v>2380</v>
      </c>
      <c r="F34" s="82" t="s">
        <v>2380</v>
      </c>
      <c r="G34" s="82">
        <v>6750</v>
      </c>
      <c r="H34" s="82" t="s">
        <v>2381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2388</v>
      </c>
      <c r="E35" s="82" t="s">
        <v>2383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2384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2389</v>
      </c>
      <c r="E36" s="82" t="s">
        <v>2390</v>
      </c>
      <c r="F36" s="82" t="s">
        <v>2391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2392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2393</v>
      </c>
      <c r="E37" s="82" t="s">
        <v>2394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2384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2395</v>
      </c>
      <c r="E38" s="82" t="s">
        <v>2396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2397</v>
      </c>
      <c r="E39" s="82" t="s">
        <v>2398</v>
      </c>
      <c r="F39" s="82" t="s">
        <v>2399</v>
      </c>
      <c r="G39" s="82">
        <v>3401</v>
      </c>
      <c r="H39" s="82" t="s">
        <v>2400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2401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2402</v>
      </c>
      <c r="E40" s="82" t="s">
        <v>2398</v>
      </c>
      <c r="F40" s="82" t="s">
        <v>2399</v>
      </c>
      <c r="G40" s="82">
        <v>222</v>
      </c>
      <c r="H40" s="82" t="s">
        <v>2400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2401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2403</v>
      </c>
      <c r="E41" s="82" t="s">
        <v>2404</v>
      </c>
      <c r="F41" s="82" t="s">
        <v>2405</v>
      </c>
      <c r="G41" s="82">
        <v>191</v>
      </c>
      <c r="H41" s="82" t="s">
        <v>2406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2407</v>
      </c>
      <c r="E42" s="82" t="s">
        <v>2398</v>
      </c>
      <c r="F42" s="82" t="s">
        <v>2399</v>
      </c>
      <c r="G42" s="82">
        <v>3811</v>
      </c>
      <c r="H42" s="82" t="s">
        <v>2400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2401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2408</v>
      </c>
      <c r="E43" s="82" t="s">
        <v>2398</v>
      </c>
      <c r="F43" s="82" t="s">
        <v>2409</v>
      </c>
      <c r="G43" s="82">
        <v>121</v>
      </c>
      <c r="H43" s="82" t="s">
        <v>2410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2411</v>
      </c>
      <c r="E44" s="82" t="s">
        <v>2412</v>
      </c>
      <c r="F44" s="82" t="s">
        <v>2413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2414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2415</v>
      </c>
      <c r="E45" s="82" t="s">
        <v>2412</v>
      </c>
      <c r="F45" s="82" t="s">
        <v>2413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2414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2416</v>
      </c>
      <c r="E46" s="82" t="s">
        <v>2417</v>
      </c>
      <c r="F46" s="82" t="s">
        <v>2413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2418</v>
      </c>
      <c r="E47" s="82" t="s">
        <v>2419</v>
      </c>
      <c r="F47" s="82" t="s">
        <v>2413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2414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2420</v>
      </c>
      <c r="E48" s="82" t="s">
        <v>2421</v>
      </c>
      <c r="F48" s="82" t="s">
        <v>2413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2414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2422</v>
      </c>
      <c r="E49" s="82" t="s">
        <v>2421</v>
      </c>
      <c r="F49" s="82" t="s">
        <v>2413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2414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2423</v>
      </c>
      <c r="E50" s="82" t="s">
        <v>2412</v>
      </c>
      <c r="F50" s="82" t="s">
        <v>2413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2414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2424</v>
      </c>
      <c r="E51" s="82" t="s">
        <v>2421</v>
      </c>
      <c r="F51" s="82" t="s">
        <v>2413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2414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2425</v>
      </c>
      <c r="E52" s="82" t="s">
        <v>2426</v>
      </c>
      <c r="F52" s="82" t="s">
        <v>2413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2414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2427</v>
      </c>
      <c r="E53" s="82" t="s">
        <v>2426</v>
      </c>
      <c r="F53" s="82" t="s">
        <v>2413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2428</v>
      </c>
      <c r="E54" s="82" t="s">
        <v>2429</v>
      </c>
      <c r="F54" s="82" t="s">
        <v>2413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2414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2430</v>
      </c>
      <c r="E55" s="82" t="s">
        <v>2421</v>
      </c>
      <c r="F55" s="82" t="s">
        <v>2413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2414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2431</v>
      </c>
      <c r="E56" s="82" t="s">
        <v>2432</v>
      </c>
      <c r="F56" s="82" t="s">
        <v>2413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2414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2433</v>
      </c>
      <c r="E57" s="82" t="s">
        <v>2434</v>
      </c>
      <c r="F57" s="82" t="s">
        <v>2413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2414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2435</v>
      </c>
      <c r="E58" s="82" t="s">
        <v>2436</v>
      </c>
      <c r="F58" s="82" t="s">
        <v>2413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2414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2437</v>
      </c>
      <c r="E59" s="82" t="s">
        <v>2438</v>
      </c>
      <c r="F59" s="82" t="s">
        <v>2413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2414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2439</v>
      </c>
      <c r="E60" s="82" t="s">
        <v>2440</v>
      </c>
      <c r="F60" s="82" t="s">
        <v>2413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2414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2441</v>
      </c>
      <c r="E61" s="82" t="s">
        <v>2426</v>
      </c>
      <c r="F61" s="82" t="s">
        <v>2413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2414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2442</v>
      </c>
      <c r="E62" s="82" t="s">
        <v>2440</v>
      </c>
      <c r="F62" s="82" t="s">
        <v>2413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2414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2443</v>
      </c>
      <c r="E63" s="82" t="s">
        <v>2438</v>
      </c>
      <c r="F63" s="82" t="s">
        <v>2413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2414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2444</v>
      </c>
      <c r="E64" s="82" t="s">
        <v>2426</v>
      </c>
      <c r="F64" s="82" t="s">
        <v>2413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2414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2445</v>
      </c>
      <c r="E65" s="82" t="s">
        <v>2446</v>
      </c>
      <c r="F65" s="82" t="s">
        <v>2413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2414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2447</v>
      </c>
      <c r="E66" s="82" t="s">
        <v>2421</v>
      </c>
      <c r="F66" s="82" t="s">
        <v>2413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2414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2448</v>
      </c>
      <c r="E67" s="82" t="s">
        <v>2449</v>
      </c>
      <c r="F67" s="82" t="s">
        <v>2413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2414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2450</v>
      </c>
      <c r="E68" s="82" t="s">
        <v>2438</v>
      </c>
      <c r="F68" s="82" t="s">
        <v>2413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2414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2451</v>
      </c>
      <c r="E69" s="82" t="s">
        <v>2440</v>
      </c>
      <c r="F69" s="82" t="s">
        <v>2413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2414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2452</v>
      </c>
      <c r="E70" s="82" t="s">
        <v>2421</v>
      </c>
      <c r="F70" s="82" t="s">
        <v>2413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2414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2453</v>
      </c>
      <c r="E71" s="82" t="s">
        <v>2421</v>
      </c>
      <c r="F71" s="82" t="s">
        <v>2413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2414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2454</v>
      </c>
      <c r="E72" s="82" t="s">
        <v>2412</v>
      </c>
      <c r="F72" s="82" t="s">
        <v>2413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2414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2455</v>
      </c>
      <c r="E73" s="82" t="s">
        <v>2412</v>
      </c>
      <c r="F73" s="82" t="s">
        <v>2413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2414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2456</v>
      </c>
      <c r="E74" s="82" t="s">
        <v>2421</v>
      </c>
      <c r="F74" s="82" t="s">
        <v>2413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2414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2457</v>
      </c>
      <c r="E75" s="82" t="s">
        <v>2421</v>
      </c>
      <c r="F75" s="82" t="s">
        <v>2413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2414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2458</v>
      </c>
      <c r="E76" s="82" t="s">
        <v>2421</v>
      </c>
      <c r="F76" s="82" t="s">
        <v>2413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2414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2459</v>
      </c>
      <c r="E77" s="82" t="s">
        <v>2421</v>
      </c>
      <c r="F77" s="82" t="s">
        <v>2413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2414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2460</v>
      </c>
      <c r="E78" s="82" t="s">
        <v>2434</v>
      </c>
      <c r="F78" s="82" t="s">
        <v>2413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2414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2461</v>
      </c>
      <c r="E79" s="82" t="s">
        <v>2436</v>
      </c>
      <c r="F79" s="82" t="s">
        <v>2413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2462</v>
      </c>
      <c r="E80" s="82" t="s">
        <v>2436</v>
      </c>
      <c r="F80" s="82" t="s">
        <v>2413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2414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2463</v>
      </c>
      <c r="E81" s="82" t="s">
        <v>887</v>
      </c>
      <c r="F81" s="82" t="s">
        <v>2464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2465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2466</v>
      </c>
      <c r="E82" s="82" t="s">
        <v>2467</v>
      </c>
      <c r="F82" s="82" t="s">
        <v>2468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2469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2470</v>
      </c>
      <c r="E83" s="82" t="s">
        <v>887</v>
      </c>
      <c r="F83" s="82" t="s">
        <v>2464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2465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2471</v>
      </c>
      <c r="E84" s="82" t="s">
        <v>2467</v>
      </c>
      <c r="F84" s="82" t="s">
        <v>2468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2469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2472</v>
      </c>
      <c r="E85" s="82" t="s">
        <v>2473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2474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2475</v>
      </c>
      <c r="E86" s="82" t="s">
        <v>2476</v>
      </c>
      <c r="F86" s="82" t="s">
        <v>2477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2478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2479</v>
      </c>
      <c r="E87" s="82" t="s">
        <v>2480</v>
      </c>
      <c r="F87" s="82" t="s">
        <v>2477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2481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2482</v>
      </c>
      <c r="E88" s="82" t="s">
        <v>2473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2474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2483</v>
      </c>
      <c r="E89" s="82" t="s">
        <v>2473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2474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2484</v>
      </c>
      <c r="E90" s="82" t="s">
        <v>2473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2474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2485</v>
      </c>
      <c r="E91" s="82" t="s">
        <v>2486</v>
      </c>
      <c r="F91" s="82" t="s">
        <v>2487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2488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2489</v>
      </c>
      <c r="E92" s="82" t="s">
        <v>2490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2491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2492</v>
      </c>
      <c r="E93" s="82" t="s">
        <v>732</v>
      </c>
      <c r="F93" s="82" t="s">
        <v>2487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2493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2494</v>
      </c>
      <c r="E94" s="82" t="s">
        <v>2495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2491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2496</v>
      </c>
      <c r="E95" s="82" t="s">
        <v>2473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2474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2497</v>
      </c>
      <c r="E96" s="82" t="s">
        <v>2473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2474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2498</v>
      </c>
      <c r="E97" s="82" t="s">
        <v>2473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2474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2499</v>
      </c>
      <c r="E98" s="82" t="s">
        <v>2473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2474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2500</v>
      </c>
      <c r="E99" s="82" t="s">
        <v>2486</v>
      </c>
      <c r="F99" s="82" t="s">
        <v>2487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2488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2501</v>
      </c>
      <c r="E100" s="82" t="s">
        <v>732</v>
      </c>
      <c r="F100" s="82" t="s">
        <v>2502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2493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2503</v>
      </c>
      <c r="E101" s="82" t="s">
        <v>2473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2474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2504</v>
      </c>
      <c r="E102" s="82" t="s">
        <v>2473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2474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2505</v>
      </c>
      <c r="E103" s="82" t="s">
        <v>2473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2474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2506</v>
      </c>
      <c r="E104" s="82" t="s">
        <v>2473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2474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2507</v>
      </c>
      <c r="E105" s="82" t="s">
        <v>2473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2474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2508</v>
      </c>
      <c r="E106" s="82" t="s">
        <v>2473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2474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2509</v>
      </c>
      <c r="E107" s="82" t="s">
        <v>2473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2474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2510</v>
      </c>
      <c r="E108" s="82" t="s">
        <v>2473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2474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2511</v>
      </c>
      <c r="E109" s="82" t="s">
        <v>2473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2474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2512</v>
      </c>
      <c r="E110" s="82" t="s">
        <v>2473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2474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2513</v>
      </c>
      <c r="E111" s="82" t="s">
        <v>2473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2474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2514</v>
      </c>
      <c r="E112" s="82" t="s">
        <v>2473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2474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2515</v>
      </c>
      <c r="E113" s="82" t="s">
        <v>2473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2474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2516</v>
      </c>
      <c r="E114" s="82" t="s">
        <v>2473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2474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2517</v>
      </c>
      <c r="E115" s="82" t="s">
        <v>2473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2474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2518</v>
      </c>
      <c r="E116" s="82" t="s">
        <v>2473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2474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2519</v>
      </c>
      <c r="E117" s="82" t="s">
        <v>2476</v>
      </c>
      <c r="F117" s="82" t="s">
        <v>2520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2478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2521</v>
      </c>
      <c r="E118" s="82" t="s">
        <v>2473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2474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2522</v>
      </c>
      <c r="E119" s="82" t="s">
        <v>2473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2474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2523</v>
      </c>
      <c r="E120" s="82" t="s">
        <v>2473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2474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2524</v>
      </c>
      <c r="E121" s="82" t="s">
        <v>2473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2474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2525</v>
      </c>
      <c r="E122" s="82" t="s">
        <v>2526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2469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2527</v>
      </c>
      <c r="E123" s="82" t="s">
        <v>2528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2529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2530</v>
      </c>
      <c r="E124" s="82" t="s">
        <v>2531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2529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2532</v>
      </c>
      <c r="E125" s="82" t="s">
        <v>2533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2529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2534</v>
      </c>
      <c r="E126" s="82" t="s">
        <v>2535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2529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2536</v>
      </c>
      <c r="E127" s="82" t="s">
        <v>2537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2529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2538</v>
      </c>
      <c r="E128" s="82" t="s">
        <v>2533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2529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2539</v>
      </c>
      <c r="E129" s="82" t="s">
        <v>2535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2529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2540</v>
      </c>
      <c r="E130" s="82" t="s">
        <v>2537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2529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2541</v>
      </c>
      <c r="E131" s="82" t="s">
        <v>2542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2529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2543</v>
      </c>
      <c r="E132" s="82" t="s">
        <v>2544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2529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2545</v>
      </c>
      <c r="E133" s="82" t="s">
        <v>2546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2529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2547</v>
      </c>
      <c r="E134" s="82" t="s">
        <v>2548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2529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2549</v>
      </c>
      <c r="E135" s="82" t="s">
        <v>2550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2529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2551</v>
      </c>
      <c r="E136" s="82" t="s">
        <v>2537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2529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2552</v>
      </c>
      <c r="E137" s="82" t="s">
        <v>2546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2529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2553</v>
      </c>
      <c r="E138" s="82" t="s">
        <v>2548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2529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2554</v>
      </c>
      <c r="E139" s="82" t="s">
        <v>2550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2529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2555</v>
      </c>
      <c r="E140" s="82" t="s">
        <v>2537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2529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2556</v>
      </c>
      <c r="E141" s="82" t="s">
        <v>2528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2529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2557</v>
      </c>
      <c r="E142" s="82" t="s">
        <v>2531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2529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2558</v>
      </c>
      <c r="E143" s="82" t="s">
        <v>2528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2529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2559</v>
      </c>
      <c r="E144" s="82" t="s">
        <v>2531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2529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2560</v>
      </c>
      <c r="E145" s="82" t="s">
        <v>2561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2529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2562</v>
      </c>
      <c r="E146" s="82" t="s">
        <v>2535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2529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2563</v>
      </c>
      <c r="E147" s="82" t="s">
        <v>2537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2529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2564</v>
      </c>
      <c r="E148" s="82" t="s">
        <v>2561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2529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2565</v>
      </c>
      <c r="E149" s="82" t="s">
        <v>2535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2529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2566</v>
      </c>
      <c r="E150" s="82" t="s">
        <v>2537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2529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2567</v>
      </c>
      <c r="E151" s="82" t="s">
        <v>2528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2529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2568</v>
      </c>
      <c r="E152" s="82" t="s">
        <v>2531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2529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2569</v>
      </c>
      <c r="E153" s="82" t="s">
        <v>2570</v>
      </c>
      <c r="F153" s="82" t="s">
        <v>2571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2572</v>
      </c>
      <c r="E154" s="82" t="s">
        <v>2573</v>
      </c>
      <c r="F154" s="82" t="s">
        <v>2574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2575</v>
      </c>
      <c r="E155" s="82" t="s">
        <v>860</v>
      </c>
      <c r="F155" s="82" t="s">
        <v>2576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2491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2577</v>
      </c>
      <c r="E156" s="82" t="s">
        <v>2578</v>
      </c>
      <c r="F156" s="82" t="s">
        <v>2579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2580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2581</v>
      </c>
      <c r="E157" s="82" t="s">
        <v>2582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2529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2583</v>
      </c>
      <c r="E158" s="82" t="s">
        <v>2584</v>
      </c>
      <c r="F158" s="82" t="s">
        <v>2579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2585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2586</v>
      </c>
      <c r="E159" s="82" t="s">
        <v>2587</v>
      </c>
      <c r="F159" s="82" t="s">
        <v>2588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2384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2589</v>
      </c>
      <c r="E160" s="82" t="s">
        <v>2590</v>
      </c>
      <c r="F160" s="82" t="s">
        <v>2588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2384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2591</v>
      </c>
      <c r="E161" s="82" t="s">
        <v>860</v>
      </c>
      <c r="F161" s="82" t="s">
        <v>2576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2491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2592</v>
      </c>
      <c r="E162" s="82" t="s">
        <v>2570</v>
      </c>
      <c r="F162" s="82" t="s">
        <v>2571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2593</v>
      </c>
      <c r="E163" s="82" t="s">
        <v>2573</v>
      </c>
      <c r="F163" s="82" t="s">
        <v>2574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2594</v>
      </c>
      <c r="E164" s="82" t="s">
        <v>2578</v>
      </c>
      <c r="F164" s="82" t="s">
        <v>2579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2580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2595</v>
      </c>
      <c r="E165" s="82" t="s">
        <v>2582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2529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2596</v>
      </c>
      <c r="E166" s="82" t="s">
        <v>2597</v>
      </c>
      <c r="F166" s="82" t="s">
        <v>2598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2384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2599</v>
      </c>
      <c r="E167" s="82" t="s">
        <v>2584</v>
      </c>
      <c r="F167" s="82" t="s">
        <v>2579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2585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2600</v>
      </c>
      <c r="E168" s="82" t="s">
        <v>2601</v>
      </c>
      <c r="F168" s="82" t="s">
        <v>2602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2603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2604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2605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2606</v>
      </c>
      <c r="E170" s="82" t="s">
        <v>2590</v>
      </c>
      <c r="F170" s="82" t="s">
        <v>2588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2384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2607</v>
      </c>
      <c r="E171" s="82" t="s">
        <v>2587</v>
      </c>
      <c r="F171" s="82" t="s">
        <v>2588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2384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2608</v>
      </c>
      <c r="E172" s="82" t="s">
        <v>2476</v>
      </c>
      <c r="F172" s="82" t="s">
        <v>2477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2478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2609</v>
      </c>
      <c r="E173" s="82" t="s">
        <v>2476</v>
      </c>
      <c r="F173" s="82" t="s">
        <v>2477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2478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2610</v>
      </c>
      <c r="E174" s="82" t="s">
        <v>2480</v>
      </c>
      <c r="F174" s="82" t="s">
        <v>2477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2481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2611</v>
      </c>
      <c r="E175" s="82" t="s">
        <v>2476</v>
      </c>
      <c r="F175" s="82" t="s">
        <v>2477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2478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2612</v>
      </c>
      <c r="E176" s="82" t="s">
        <v>2613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2529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2614</v>
      </c>
      <c r="E177" s="82" t="s">
        <v>2590</v>
      </c>
      <c r="F177" s="82" t="s">
        <v>2588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2384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2615</v>
      </c>
      <c r="E178" s="82" t="s">
        <v>2590</v>
      </c>
      <c r="F178" s="82" t="s">
        <v>2588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2384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2616</v>
      </c>
      <c r="E179" s="82" t="s">
        <v>2617</v>
      </c>
      <c r="F179" s="82" t="s">
        <v>2588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2384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2618</v>
      </c>
      <c r="E180" s="82" t="s">
        <v>2619</v>
      </c>
      <c r="F180" s="82" t="s">
        <v>2588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2384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2620</v>
      </c>
      <c r="E181" s="82" t="s">
        <v>2476</v>
      </c>
      <c r="F181" s="82" t="s">
        <v>2477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SUMIFS([2]Up!$J:$J,[2]Up!$D:$D,D181)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2478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2621</v>
      </c>
      <c r="E182" s="82" t="s">
        <v>2476</v>
      </c>
      <c r="F182" s="82" t="s">
        <v>2477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SUMIFS([2]Up!$J:$J,[2]Up!$D:$D,D182)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2478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2622</v>
      </c>
      <c r="E183" s="82" t="s">
        <v>2480</v>
      </c>
      <c r="F183" s="82" t="s">
        <v>2477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SUMIFS([2]Up!$J:$J,[2]Up!$D:$D,D183)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2481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2623</v>
      </c>
      <c r="E184" s="82" t="s">
        <v>2476</v>
      </c>
      <c r="F184" s="82" t="s">
        <v>2477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SUMIFS([2]Up!$J:$J,[2]Up!$D:$D,D184)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2478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2624</v>
      </c>
      <c r="E185" s="82" t="s">
        <v>2590</v>
      </c>
      <c r="F185" s="82" t="s">
        <v>2588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SUMIFS([2]Up!$J:$J,[2]Up!$D:$D,D185)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2384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2625</v>
      </c>
      <c r="E186" s="82" t="s">
        <v>2626</v>
      </c>
      <c r="F186" s="82" t="s">
        <v>2588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SUMIFS([2]Up!$J:$J,[2]Up!$D:$D,D186)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2384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2627</v>
      </c>
      <c r="E187" s="82" t="s">
        <v>2628</v>
      </c>
      <c r="F187" s="82" t="s">
        <v>2588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SUMIFS([2]Up!$J:$J,[2]Up!$D:$D,D187)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2384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2629</v>
      </c>
      <c r="E188" s="82" t="s">
        <v>2630</v>
      </c>
      <c r="F188" s="82" t="s">
        <v>2588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SUMIFS([2]Up!$J:$J,[2]Up!$D:$D,D188)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2384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2631</v>
      </c>
      <c r="E189" s="82" t="s">
        <v>2476</v>
      </c>
      <c r="F189" s="82" t="s">
        <v>2477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SUMIFS([2]Up!$J:$J,[2]Up!$D:$D,D189)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2478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2632</v>
      </c>
      <c r="E190" s="82" t="s">
        <v>2476</v>
      </c>
      <c r="F190" s="82" t="s">
        <v>2477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SUMIFS([2]Up!$J:$J,[2]Up!$D:$D,D190)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2478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2633</v>
      </c>
      <c r="E191" s="82" t="s">
        <v>2613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SUMIFS([2]Up!$J:$J,[2]Up!$D:$D,D191)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2529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2634</v>
      </c>
      <c r="E192" s="82" t="s">
        <v>2635</v>
      </c>
      <c r="F192" s="82" t="s">
        <v>2588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SUMIFS([2]Up!$J:$J,[2]Up!$D:$D,D192)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2384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2636</v>
      </c>
      <c r="E193" s="82" t="s">
        <v>2637</v>
      </c>
      <c r="F193" s="82" t="s">
        <v>2588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SUMIFS([2]Up!$J:$J,[2]Up!$D:$D,D193)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2384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2638</v>
      </c>
      <c r="E194" s="82" t="s">
        <v>2476</v>
      </c>
      <c r="F194" s="82" t="s">
        <v>2477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SUMIFS([2]Up!$J:$J,[2]Up!$D:$D,D194)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2478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2639</v>
      </c>
      <c r="E195" s="82" t="s">
        <v>2476</v>
      </c>
      <c r="F195" s="82" t="s">
        <v>2477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SUMIFS([2]Up!$J:$J,[2]Up!$D:$D,D195)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2478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2640</v>
      </c>
      <c r="E196" s="82" t="s">
        <v>2480</v>
      </c>
      <c r="F196" s="82" t="s">
        <v>2477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SUMIFS([2]Up!$J:$J,[2]Up!$D:$D,D196)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2481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2641</v>
      </c>
      <c r="E197" s="82" t="s">
        <v>2476</v>
      </c>
      <c r="F197" s="82" t="s">
        <v>2477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SUMIFS([2]Up!$J:$J,[2]Up!$D:$D,D197)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2478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2642</v>
      </c>
      <c r="E198" s="82" t="s">
        <v>2590</v>
      </c>
      <c r="F198" s="82" t="s">
        <v>2588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SUMIFS([2]Up!$J:$J,[2]Up!$D:$D,D198)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2384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2643</v>
      </c>
      <c r="E199" s="82" t="s">
        <v>2644</v>
      </c>
      <c r="F199" s="82" t="s">
        <v>2588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SUMIFS([2]Up!$J:$J,[2]Up!$D:$D,D199)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2384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2645</v>
      </c>
      <c r="E200" s="82" t="s">
        <v>2646</v>
      </c>
      <c r="F200" s="82" t="s">
        <v>2588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SUMIFS([2]Up!$J:$J,[2]Up!$D:$D,D200)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2384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2647</v>
      </c>
      <c r="E201" s="82" t="s">
        <v>2617</v>
      </c>
      <c r="F201" s="82" t="s">
        <v>2588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SUMIFS([2]Up!$J:$J,[2]Up!$D:$D,D201)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2384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2648</v>
      </c>
      <c r="E202" s="82" t="s">
        <v>2637</v>
      </c>
      <c r="F202" s="82" t="s">
        <v>2588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SUMIFS([2]Up!$J:$J,[2]Up!$D:$D,D202)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2384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2649</v>
      </c>
      <c r="E203" s="82" t="s">
        <v>2476</v>
      </c>
      <c r="F203" s="82" t="s">
        <v>2477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SUMIFS([2]Up!$J:$J,[2]Up!$D:$D,D203)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2478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2650</v>
      </c>
      <c r="E204" s="82" t="s">
        <v>2476</v>
      </c>
      <c r="F204" s="82" t="s">
        <v>2477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SUMIFS([2]Up!$J:$J,[2]Up!$D:$D,D204)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2478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2651</v>
      </c>
      <c r="E205" s="82" t="s">
        <v>2480</v>
      </c>
      <c r="F205" s="82" t="s">
        <v>2477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SUMIFS([2]Up!$J:$J,[2]Up!$D:$D,D205)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2481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2652</v>
      </c>
      <c r="E206" s="82" t="s">
        <v>2476</v>
      </c>
      <c r="F206" s="82" t="s">
        <v>2477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SUMIFS([2]Up!$J:$J,[2]Up!$D:$D,D206)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2478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2653</v>
      </c>
      <c r="E207" s="82" t="s">
        <v>2613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SUMIFS([2]Up!$J:$J,[2]Up!$D:$D,D207)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2529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2654</v>
      </c>
      <c r="E208" s="82" t="s">
        <v>2590</v>
      </c>
      <c r="F208" s="82" t="s">
        <v>2588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SUMIFS([2]Up!$J:$J,[2]Up!$D:$D,D208)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2384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2655</v>
      </c>
      <c r="E209" s="82" t="s">
        <v>2626</v>
      </c>
      <c r="F209" s="82" t="s">
        <v>2588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SUMIFS([2]Up!$J:$J,[2]Up!$D:$D,D209)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2384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2656</v>
      </c>
      <c r="E210" s="82" t="s">
        <v>2628</v>
      </c>
      <c r="F210" s="82" t="s">
        <v>2588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SUMIFS([2]Up!$J:$J,[2]Up!$D:$D,D210)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2384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2657</v>
      </c>
      <c r="E211" s="82" t="s">
        <v>2590</v>
      </c>
      <c r="F211" s="82" t="s">
        <v>2588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SUMIFS([2]Up!$J:$J,[2]Up!$D:$D,D211)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2384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2658</v>
      </c>
      <c r="E212" s="82" t="s">
        <v>2630</v>
      </c>
      <c r="F212" s="82" t="s">
        <v>2588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SUMIFS([2]Up!$J:$J,[2]Up!$D:$D,D212)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2384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2659</v>
      </c>
      <c r="E213" s="82" t="s">
        <v>2476</v>
      </c>
      <c r="F213" s="82" t="s">
        <v>2660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SUMIFS([2]Up!$J:$J,[2]Up!$D:$D,D213)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2478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2661</v>
      </c>
      <c r="E214" s="82" t="s">
        <v>2662</v>
      </c>
      <c r="F214" s="82" t="s">
        <v>2588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SUMIFS([2]Up!$J:$J,[2]Up!$D:$D,D214)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2491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2663</v>
      </c>
      <c r="E215" s="82" t="s">
        <v>2664</v>
      </c>
      <c r="F215" s="82" t="s">
        <v>2588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SUMIFS([2]Up!$J:$J,[2]Up!$D:$D,D215)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2491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2665</v>
      </c>
      <c r="E216" s="82" t="s">
        <v>2666</v>
      </c>
      <c r="F216" s="82" t="s">
        <v>2588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SUMIFS([2]Up!$J:$J,[2]Up!$D:$D,D216)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2491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2667</v>
      </c>
      <c r="E217" s="82" t="s">
        <v>2668</v>
      </c>
      <c r="F217" s="82" t="s">
        <v>2588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SUMIFS([2]Up!$J:$J,[2]Up!$D:$D,D217)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2491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2669</v>
      </c>
      <c r="E218" s="82" t="s">
        <v>2670</v>
      </c>
      <c r="F218" s="82" t="s">
        <v>2588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SUMIFS([2]Up!$J:$J,[2]Up!$D:$D,D218)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2491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2671</v>
      </c>
      <c r="E219" s="82" t="s">
        <v>2476</v>
      </c>
      <c r="F219" s="82" t="s">
        <v>2660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SUMIFS([2]Up!$J:$J,[2]Up!$D:$D,D219)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2478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2672</v>
      </c>
      <c r="E220" s="82" t="s">
        <v>2673</v>
      </c>
      <c r="F220" s="82" t="s">
        <v>2588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SUMIFS([2]Up!$J:$J,[2]Up!$D:$D,D220)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2491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2674</v>
      </c>
      <c r="E221" s="82" t="s">
        <v>2664</v>
      </c>
      <c r="F221" s="82" t="s">
        <v>2588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SUMIFS([2]Up!$J:$J,[2]Up!$D:$D,D221)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2491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2675</v>
      </c>
      <c r="E222" s="82" t="s">
        <v>2666</v>
      </c>
      <c r="F222" s="82" t="s">
        <v>2588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SUMIFS([2]Up!$J:$J,[2]Up!$D:$D,D222)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2491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2676</v>
      </c>
      <c r="E223" s="82" t="s">
        <v>2668</v>
      </c>
      <c r="F223" s="82" t="s">
        <v>2588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SUMIFS([2]Up!$J:$J,[2]Up!$D:$D,D223)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2491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2677</v>
      </c>
      <c r="E224" s="82" t="s">
        <v>2678</v>
      </c>
      <c r="F224" s="82" t="s">
        <v>2588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SUMIFS([2]Up!$J:$J,[2]Up!$D:$D,D224)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2491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2679</v>
      </c>
      <c r="E225" s="82" t="s">
        <v>2476</v>
      </c>
      <c r="F225" s="82" t="s">
        <v>2660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SUMIFS([2]Up!$J:$J,[2]Up!$D:$D,D225)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2478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2680</v>
      </c>
      <c r="E226" s="82" t="s">
        <v>2673</v>
      </c>
      <c r="F226" s="82" t="s">
        <v>2588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SUMIFS([2]Up!$J:$J,[2]Up!$D:$D,D226)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2491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2681</v>
      </c>
      <c r="E227" s="82" t="s">
        <v>2664</v>
      </c>
      <c r="F227" s="82" t="s">
        <v>2588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SUMIFS([2]Up!$J:$J,[2]Up!$D:$D,D227)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2491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2682</v>
      </c>
      <c r="E228" s="82" t="s">
        <v>2666</v>
      </c>
      <c r="F228" s="82" t="s">
        <v>2588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SUMIFS([2]Up!$J:$J,[2]Up!$D:$D,D228)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2491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2683</v>
      </c>
      <c r="E229" s="82" t="s">
        <v>2668</v>
      </c>
      <c r="F229" s="82" t="s">
        <v>2588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SUMIFS([2]Up!$J:$J,[2]Up!$D:$D,D229)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2491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2684</v>
      </c>
      <c r="E230" s="82" t="s">
        <v>2678</v>
      </c>
      <c r="F230" s="82" t="s">
        <v>2588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SUMIFS([2]Up!$J:$J,[2]Up!$D:$D,D230)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2491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2685</v>
      </c>
      <c r="E231" s="82" t="s">
        <v>2476</v>
      </c>
      <c r="F231" s="82" t="s">
        <v>2660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SUMIFS([2]Up!$J:$J,[2]Up!$D:$D,D231)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2478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2686</v>
      </c>
      <c r="E232" s="82" t="s">
        <v>2673</v>
      </c>
      <c r="F232" s="82" t="s">
        <v>2588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SUMIFS([2]Up!$J:$J,[2]Up!$D:$D,D232)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2491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2687</v>
      </c>
      <c r="E233" s="82" t="s">
        <v>2664</v>
      </c>
      <c r="F233" s="82" t="s">
        <v>2588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SUMIFS([2]Up!$J:$J,[2]Up!$D:$D,D233)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2491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2688</v>
      </c>
      <c r="E234" s="82" t="s">
        <v>2666</v>
      </c>
      <c r="F234" s="82" t="s">
        <v>2588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SUMIFS([2]Up!$J:$J,[2]Up!$D:$D,D234)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2491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2689</v>
      </c>
      <c r="E235" s="82" t="s">
        <v>2668</v>
      </c>
      <c r="F235" s="82" t="s">
        <v>2588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SUMIFS([2]Up!$J:$J,[2]Up!$D:$D,D235)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2491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2690</v>
      </c>
      <c r="E236" s="82" t="s">
        <v>2678</v>
      </c>
      <c r="F236" s="82" t="s">
        <v>2588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SUMIFS([2]Up!$J:$J,[2]Up!$D:$D,D236)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2491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2691</v>
      </c>
      <c r="E237" s="82" t="s">
        <v>2476</v>
      </c>
      <c r="F237" s="82" t="s">
        <v>2477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SUMIFS([2]Up!$J:$J,[2]Up!$D:$D,D237)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2478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2692</v>
      </c>
      <c r="E238" s="82" t="s">
        <v>2476</v>
      </c>
      <c r="F238" s="82" t="s">
        <v>2520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SUMIFS([2]Up!$J:$J,[2]Up!$D:$D,D238)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2478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2693</v>
      </c>
      <c r="E239" s="82" t="s">
        <v>2476</v>
      </c>
      <c r="F239" s="82" t="s">
        <v>2477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SUMIFS([2]Up!$J:$J,[2]Up!$D:$D,D239)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2478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2694</v>
      </c>
      <c r="E240" s="82" t="s">
        <v>2578</v>
      </c>
      <c r="F240" s="82" t="s">
        <v>2579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SUMIFS([2]Up!$J:$J,[2]Up!$D:$D,D240)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2580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2695</v>
      </c>
      <c r="E241" s="82" t="s">
        <v>2613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SUMIFS([2]Up!$J:$J,[2]Up!$D:$D,D241)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2529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2696</v>
      </c>
      <c r="E242" s="82" t="s">
        <v>2584</v>
      </c>
      <c r="F242" s="82" t="s">
        <v>2579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SUMIFS([2]Up!$J:$J,[2]Up!$D:$D,D242)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2585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2697</v>
      </c>
      <c r="E243" s="82" t="s">
        <v>2698</v>
      </c>
      <c r="F243" s="82" t="s">
        <v>2588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SUMIFS([2]Up!$J:$J,[2]Up!$D:$D,D243)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2529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2699</v>
      </c>
      <c r="E244" s="82" t="s">
        <v>2698</v>
      </c>
      <c r="F244" s="82" t="s">
        <v>2588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SUMIFS([2]Up!$J:$J,[2]Up!$D:$D,D244)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2529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2700</v>
      </c>
      <c r="E245" s="82" t="s">
        <v>2698</v>
      </c>
      <c r="F245" s="82" t="s">
        <v>2588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SUMIFS([2]Up!$J:$J,[2]Up!$D:$D,D245)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2529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2701</v>
      </c>
      <c r="E246" s="82" t="s">
        <v>2702</v>
      </c>
      <c r="F246" s="82" t="s">
        <v>2588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SUMIFS([2]Up!$J:$J,[2]Up!$D:$D,D246)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2529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2703</v>
      </c>
      <c r="E247" s="82" t="s">
        <v>2476</v>
      </c>
      <c r="F247" s="82" t="s">
        <v>2477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SUMIFS([2]Up!$J:$J,[2]Up!$D:$D,D247)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2478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2704</v>
      </c>
      <c r="E248" s="82" t="s">
        <v>2476</v>
      </c>
      <c r="F248" s="82" t="s">
        <v>2477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SUMIFS([2]Up!$J:$J,[2]Up!$D:$D,D248)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2478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2705</v>
      </c>
      <c r="E249" s="82" t="s">
        <v>2476</v>
      </c>
      <c r="F249" s="82" t="s">
        <v>2520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SUMIFS([2]Up!$J:$J,[2]Up!$D:$D,D249)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2478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2706</v>
      </c>
      <c r="E250" s="82" t="s">
        <v>2707</v>
      </c>
      <c r="F250" s="82" t="s">
        <v>2588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SUMIFS([2]Up!$J:$J,[2]Up!$D:$D,D250)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2529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2708</v>
      </c>
      <c r="E251" s="82" t="s">
        <v>2698</v>
      </c>
      <c r="F251" s="82" t="s">
        <v>2588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SUMIFS([2]Up!$J:$J,[2]Up!$D:$D,D251)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2529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2709</v>
      </c>
      <c r="E252" s="82" t="s">
        <v>2710</v>
      </c>
      <c r="F252" s="82" t="s">
        <v>2588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SUMIFS([2]Up!$J:$J,[2]Up!$D:$D,D252)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2529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2711</v>
      </c>
      <c r="E253" s="82" t="s">
        <v>2712</v>
      </c>
      <c r="F253" s="82" t="s">
        <v>2588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SUMIFS([2]Up!$J:$J,[2]Up!$D:$D,D253)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2529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2713</v>
      </c>
      <c r="E254" s="82" t="s">
        <v>2476</v>
      </c>
      <c r="F254" s="82" t="s">
        <v>2477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SUMIFS([2]Up!$J:$J,[2]Up!$D:$D,D254)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2478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2714</v>
      </c>
      <c r="E255" s="82" t="s">
        <v>2486</v>
      </c>
      <c r="F255" s="82" t="s">
        <v>2477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SUMIFS([2]Up!$J:$J,[2]Up!$D:$D,D255)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2488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2715</v>
      </c>
      <c r="E256" s="82" t="s">
        <v>2476</v>
      </c>
      <c r="F256" s="82" t="s">
        <v>2477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SUMIFS([2]Up!$J:$J,[2]Up!$D:$D,D256)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2478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2716</v>
      </c>
      <c r="E257" s="82" t="s">
        <v>732</v>
      </c>
      <c r="F257" s="82" t="s">
        <v>2502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SUMIFS([2]Up!$J:$J,[2]Up!$D:$D,D257)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2493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2717</v>
      </c>
      <c r="E258" s="82" t="s">
        <v>2718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SUMIFS([2]Up!$J:$J,[2]Up!$D:$D,D258)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2491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2719</v>
      </c>
      <c r="E259" s="82" t="s">
        <v>2720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SUMIFS([2]Up!$J:$J,[2]Up!$D:$D,D259)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2491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2721</v>
      </c>
      <c r="E260" s="82" t="s">
        <v>2613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SUMIFS([2]Up!$J:$J,[2]Up!$D:$D,D260)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2529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2722</v>
      </c>
      <c r="E261" s="82" t="s">
        <v>2723</v>
      </c>
      <c r="F261" s="82" t="s">
        <v>2588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SUMIFS([2]Up!$J:$J,[2]Up!$D:$D,D261)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2529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2724</v>
      </c>
      <c r="E262" s="82" t="s">
        <v>2725</v>
      </c>
      <c r="F262" s="82" t="s">
        <v>2588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SUMIFS([2]Up!$J:$J,[2]Up!$D:$D,D262)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2529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2726</v>
      </c>
      <c r="E263" s="82" t="s">
        <v>2727</v>
      </c>
      <c r="F263" s="82" t="s">
        <v>2588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SUMIFS([2]Up!$J:$J,[2]Up!$D:$D,D263)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2529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2728</v>
      </c>
      <c r="E264" s="82" t="s">
        <v>2476</v>
      </c>
      <c r="F264" s="82" t="s">
        <v>2477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SUMIFS([2]Up!$J:$J,[2]Up!$D:$D,D264)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2478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2729</v>
      </c>
      <c r="E265" s="82" t="s">
        <v>2476</v>
      </c>
      <c r="F265" s="82" t="s">
        <v>2477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SUMIFS([2]Up!$J:$J,[2]Up!$D:$D,D265)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2478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2730</v>
      </c>
      <c r="E266" s="82" t="s">
        <v>2476</v>
      </c>
      <c r="F266" s="82" t="s">
        <v>2520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SUMIFS([2]Up!$J:$J,[2]Up!$D:$D,D266)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2478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2731</v>
      </c>
      <c r="E267" s="82" t="s">
        <v>2698</v>
      </c>
      <c r="F267" s="82" t="s">
        <v>2588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SUMIFS([2]Up!$J:$J,[2]Up!$D:$D,D267)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2529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2732</v>
      </c>
      <c r="E268" s="82" t="s">
        <v>2698</v>
      </c>
      <c r="F268" s="82" t="s">
        <v>2588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SUMIFS([2]Up!$J:$J,[2]Up!$D:$D,D268)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2529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2733</v>
      </c>
      <c r="E269" s="82" t="s">
        <v>2702</v>
      </c>
      <c r="F269" s="82" t="s">
        <v>2588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SUMIFS([2]Up!$J:$J,[2]Up!$D:$D,D269)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2529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2734</v>
      </c>
      <c r="E270" s="82" t="s">
        <v>2476</v>
      </c>
      <c r="F270" s="82" t="s">
        <v>2477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SUMIFS([2]Up!$J:$J,[2]Up!$D:$D,D270)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2478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2735</v>
      </c>
      <c r="E271" s="82" t="s">
        <v>2476</v>
      </c>
      <c r="F271" s="82" t="s">
        <v>2520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SUMIFS([2]Up!$J:$J,[2]Up!$D:$D,D271)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2478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2736</v>
      </c>
      <c r="E272" s="82" t="s">
        <v>2476</v>
      </c>
      <c r="F272" s="82" t="s">
        <v>2477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SUMIFS([2]Up!$J:$J,[2]Up!$D:$D,D272)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2478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2737</v>
      </c>
      <c r="E273" s="82" t="s">
        <v>2578</v>
      </c>
      <c r="F273" s="82" t="s">
        <v>2579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SUMIFS([2]Up!$J:$J,[2]Up!$D:$D,D273)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2580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2738</v>
      </c>
      <c r="E274" s="82" t="s">
        <v>2613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SUMIFS([2]Up!$J:$J,[2]Up!$D:$D,D274)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2529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2739</v>
      </c>
      <c r="E275" s="82" t="s">
        <v>2584</v>
      </c>
      <c r="F275" s="82" t="s">
        <v>2579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SUMIFS([2]Up!$J:$J,[2]Up!$D:$D,D275)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2585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2740</v>
      </c>
      <c r="E276" s="82" t="s">
        <v>2707</v>
      </c>
      <c r="F276" s="82" t="s">
        <v>2588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SUMIFS([2]Up!$J:$J,[2]Up!$D:$D,D276)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2529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2741</v>
      </c>
      <c r="E277" s="82" t="s">
        <v>2698</v>
      </c>
      <c r="F277" s="82" t="s">
        <v>2588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SUMIFS([2]Up!$J:$J,[2]Up!$D:$D,D277)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2529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2742</v>
      </c>
      <c r="E278" s="82" t="s">
        <v>2698</v>
      </c>
      <c r="F278" s="82" t="s">
        <v>2588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SUMIFS([2]Up!$J:$J,[2]Up!$D:$D,D278)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2529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2743</v>
      </c>
      <c r="E279" s="82" t="s">
        <v>2710</v>
      </c>
      <c r="F279" s="82" t="s">
        <v>2588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SUMIFS([2]Up!$J:$J,[2]Up!$D:$D,D279)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2529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2744</v>
      </c>
      <c r="E280" s="82" t="s">
        <v>2712</v>
      </c>
      <c r="F280" s="82" t="s">
        <v>2588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SUMIFS([2]Up!$J:$J,[2]Up!$D:$D,D280)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2529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2745</v>
      </c>
      <c r="E281" s="82" t="s">
        <v>2476</v>
      </c>
      <c r="F281" s="82" t="s">
        <v>2502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SUMIFS([2]Up!$J:$J,[2]Up!$D:$D,D281)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2478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2746</v>
      </c>
      <c r="E282" s="82" t="s">
        <v>2698</v>
      </c>
      <c r="F282" s="82" t="s">
        <v>2588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SUMIFS([2]Up!$J:$J,[2]Up!$D:$D,D282)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2529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2747</v>
      </c>
      <c r="E283" s="82" t="s">
        <v>2748</v>
      </c>
      <c r="F283" s="82" t="s">
        <v>2588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SUMIFS([2]Up!$J:$J,[2]Up!$D:$D,D283)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2529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2749</v>
      </c>
      <c r="E284" s="82" t="s">
        <v>2750</v>
      </c>
      <c r="F284" s="82" t="s">
        <v>2588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SUMIFS([2]Up!$J:$J,[2]Up!$D:$D,D284)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2529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2751</v>
      </c>
      <c r="E285" s="82" t="s">
        <v>2476</v>
      </c>
      <c r="F285" s="82" t="s">
        <v>2502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SUMIFS([2]Up!$J:$J,[2]Up!$D:$D,D285)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2478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2752</v>
      </c>
      <c r="E286" s="82" t="s">
        <v>2753</v>
      </c>
      <c r="F286" s="82" t="s">
        <v>2588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SUMIFS([2]Up!$J:$J,[2]Up!$D:$D,D286)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2469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2754</v>
      </c>
      <c r="E287" s="82" t="s">
        <v>2755</v>
      </c>
      <c r="F287" s="82" t="s">
        <v>2588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SUMIFS([2]Up!$J:$J,[2]Up!$D:$D,D287)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2469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2756</v>
      </c>
      <c r="E288" s="82" t="s">
        <v>2757</v>
      </c>
      <c r="F288" s="82" t="s">
        <v>2588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SUMIFS([2]Up!$J:$J,[2]Up!$D:$D,D288)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2469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2758</v>
      </c>
      <c r="E289" s="82" t="s">
        <v>2476</v>
      </c>
      <c r="F289" s="82" t="s">
        <v>2502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SUMIFS([2]Up!$J:$J,[2]Up!$D:$D,D289)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2478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2759</v>
      </c>
      <c r="E290" s="82" t="s">
        <v>2755</v>
      </c>
      <c r="F290" s="82" t="s">
        <v>2588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SUMIFS([2]Up!$J:$J,[2]Up!$D:$D,D290)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2469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2760</v>
      </c>
      <c r="E291" s="82" t="s">
        <v>2761</v>
      </c>
      <c r="F291" s="82" t="s">
        <v>2588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SUMIFS([2]Up!$J:$J,[2]Up!$D:$D,D291)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2469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2762</v>
      </c>
      <c r="E292" s="82" t="s">
        <v>2763</v>
      </c>
      <c r="F292" s="82" t="s">
        <v>2588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SUMIFS([2]Up!$J:$J,[2]Up!$D:$D,D292)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2469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2764</v>
      </c>
      <c r="E293" s="82" t="s">
        <v>2486</v>
      </c>
      <c r="F293" s="82" t="s">
        <v>2477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SUMIFS([2]Up!$J:$J,[2]Up!$D:$D,D293)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2488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2765</v>
      </c>
      <c r="E294" s="82" t="s">
        <v>2476</v>
      </c>
      <c r="F294" s="82" t="s">
        <v>2502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SUMIFS([2]Up!$J:$J,[2]Up!$D:$D,D294)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2478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2766</v>
      </c>
      <c r="E295" s="82" t="s">
        <v>2718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SUMIFS([2]Up!$J:$J,[2]Up!$D:$D,D295)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2491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2767</v>
      </c>
      <c r="E296" s="82" t="s">
        <v>2698</v>
      </c>
      <c r="F296" s="82" t="s">
        <v>2588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SUMIFS([2]Up!$J:$J,[2]Up!$D:$D,D296)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2529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2768</v>
      </c>
      <c r="E297" s="82" t="s">
        <v>2769</v>
      </c>
      <c r="F297" s="82" t="s">
        <v>2588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SUMIFS([2]Up!$J:$J,[2]Up!$D:$D,D297)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2529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2770</v>
      </c>
      <c r="E298" s="82" t="s">
        <v>2771</v>
      </c>
      <c r="F298" s="82" t="s">
        <v>2588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SUMIFS([2]Up!$J:$J,[2]Up!$D:$D,D298)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2529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2772</v>
      </c>
      <c r="E299" s="82" t="s">
        <v>2486</v>
      </c>
      <c r="F299" s="82" t="s">
        <v>2502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SUMIFS([2]Up!$J:$J,[2]Up!$D:$D,D299)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2488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2773</v>
      </c>
      <c r="E300" s="82" t="s">
        <v>2476</v>
      </c>
      <c r="F300" s="82" t="s">
        <v>2502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SUMIFS([2]Up!$J:$J,[2]Up!$D:$D,D300)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2478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2774</v>
      </c>
      <c r="E301" s="82" t="s">
        <v>732</v>
      </c>
      <c r="F301" s="82" t="s">
        <v>2502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SUMIFS([2]Up!$J:$J,[2]Up!$D:$D,D301)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2493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2775</v>
      </c>
      <c r="E302" s="82" t="s">
        <v>732</v>
      </c>
      <c r="F302" s="82" t="s">
        <v>2502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SUMIFS([2]Up!$J:$J,[2]Up!$D:$D,D302)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2493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2776</v>
      </c>
      <c r="E303" s="82" t="s">
        <v>2777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SUMIFS([2]Up!$J:$J,[2]Up!$D:$D,D303)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2491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2778</v>
      </c>
      <c r="E304" s="82" t="s">
        <v>2495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SUMIFS([2]Up!$J:$J,[2]Up!$D:$D,D304)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2491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2779</v>
      </c>
      <c r="E305" s="82" t="s">
        <v>2718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SUMIFS([2]Up!$J:$J,[2]Up!$D:$D,D305)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2491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2780</v>
      </c>
      <c r="E306" s="82" t="s">
        <v>2781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SUMIFS([2]Up!$J:$J,[2]Up!$D:$D,D306)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2491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2782</v>
      </c>
      <c r="E307" s="82" t="s">
        <v>2753</v>
      </c>
      <c r="F307" s="82" t="s">
        <v>2588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SUMIFS([2]Up!$J:$J,[2]Up!$D:$D,D307)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2469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2783</v>
      </c>
      <c r="E308" s="82" t="s">
        <v>2755</v>
      </c>
      <c r="F308" s="82" t="s">
        <v>2588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SUMIFS([2]Up!$J:$J,[2]Up!$D:$D,D308)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2469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2784</v>
      </c>
      <c r="E309" s="82" t="s">
        <v>2757</v>
      </c>
      <c r="F309" s="82" t="s">
        <v>2588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SUMIFS([2]Up!$J:$J,[2]Up!$D:$D,D309)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2469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2785</v>
      </c>
      <c r="E310" s="82" t="s">
        <v>2476</v>
      </c>
      <c r="F310" s="82" t="s">
        <v>2502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SUMIFS([2]Up!$J:$J,[2]Up!$D:$D,D310)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2478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2786</v>
      </c>
      <c r="E311" s="82" t="s">
        <v>2698</v>
      </c>
      <c r="F311" s="82" t="s">
        <v>2588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SUMIFS([2]Up!$J:$J,[2]Up!$D:$D,D311)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2529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2787</v>
      </c>
      <c r="E312" s="82" t="s">
        <v>2788</v>
      </c>
      <c r="F312" s="82" t="s">
        <v>2588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SUMIFS([2]Up!$J:$J,[2]Up!$D:$D,D312)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2529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2789</v>
      </c>
      <c r="E313" s="82" t="s">
        <v>2790</v>
      </c>
      <c r="F313" s="82" t="s">
        <v>2588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SUMIFS([2]Up!$J:$J,[2]Up!$D:$D,D313)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2529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2791</v>
      </c>
      <c r="E314" s="82" t="s">
        <v>2476</v>
      </c>
      <c r="F314" s="82" t="s">
        <v>2502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SUMIFS([2]Up!$J:$J,[2]Up!$D:$D,D314)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2478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2792</v>
      </c>
      <c r="E315" s="82" t="s">
        <v>2755</v>
      </c>
      <c r="F315" s="82" t="s">
        <v>2588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SUMIFS([2]Up!$J:$J,[2]Up!$D:$D,D315)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2469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2793</v>
      </c>
      <c r="E316" s="82" t="s">
        <v>2755</v>
      </c>
      <c r="F316" s="82" t="s">
        <v>2588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SUMIFS([2]Up!$J:$J,[2]Up!$D:$D,D316)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2469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2794</v>
      </c>
      <c r="E317" s="82" t="s">
        <v>2795</v>
      </c>
      <c r="F317" s="82" t="s">
        <v>2588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SUMIFS([2]Up!$J:$J,[2]Up!$D:$D,D317)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2469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2796</v>
      </c>
      <c r="E318" s="82" t="s">
        <v>2486</v>
      </c>
      <c r="F318" s="82" t="s">
        <v>2477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SUMIFS([2]Up!$J:$J,[2]Up!$D:$D,D318)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2488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2797</v>
      </c>
      <c r="E319" s="82" t="s">
        <v>2476</v>
      </c>
      <c r="F319" s="82" t="s">
        <v>2502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SUMIFS([2]Up!$J:$J,[2]Up!$D:$D,D319)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2478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2798</v>
      </c>
      <c r="E320" s="82" t="s">
        <v>2781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SUMIFS([2]Up!$J:$J,[2]Up!$D:$D,D320)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2491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2799</v>
      </c>
      <c r="E321" s="82" t="s">
        <v>2718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SUMIFS([2]Up!$J:$J,[2]Up!$D:$D,D321)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2491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2800</v>
      </c>
      <c r="E322" s="82" t="s">
        <v>2698</v>
      </c>
      <c r="F322" s="82" t="s">
        <v>2588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SUMIFS([2]Up!$J:$J,[2]Up!$D:$D,D322)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2529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2801</v>
      </c>
      <c r="E323" s="82" t="s">
        <v>2748</v>
      </c>
      <c r="F323" s="82" t="s">
        <v>2588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SUMIFS([2]Up!$J:$J,[2]Up!$D:$D,D323)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2529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2802</v>
      </c>
      <c r="E324" s="82" t="s">
        <v>2750</v>
      </c>
      <c r="F324" s="82" t="s">
        <v>2588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SUMIFS([2]Up!$J:$J,[2]Up!$D:$D,D324)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2529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2803</v>
      </c>
      <c r="E325" s="82" t="s">
        <v>2476</v>
      </c>
      <c r="F325" s="82" t="s">
        <v>2502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SUMIFS([2]Up!$J:$J,[2]Up!$D:$D,D325)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2478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2804</v>
      </c>
      <c r="E326" s="82" t="s">
        <v>732</v>
      </c>
      <c r="F326" s="82" t="s">
        <v>2502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SUMIFS([2]Up!$J:$J,[2]Up!$D:$D,D326)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2493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2805</v>
      </c>
      <c r="E327" s="82" t="s">
        <v>2781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SUMIFS([2]Up!$J:$J,[2]Up!$D:$D,D327)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2491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2806</v>
      </c>
      <c r="E328" s="82" t="s">
        <v>2495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SUMIFS([2]Up!$J:$J,[2]Up!$D:$D,D328)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2491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2807</v>
      </c>
      <c r="E329" s="82" t="s">
        <v>2755</v>
      </c>
      <c r="F329" s="82" t="s">
        <v>2588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SUMIFS([2]Up!$J:$J,[2]Up!$D:$D,D329)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2469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2808</v>
      </c>
      <c r="E330" s="82" t="s">
        <v>2761</v>
      </c>
      <c r="F330" s="82" t="s">
        <v>2588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SUMIFS([2]Up!$J:$J,[2]Up!$D:$D,D330)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2469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2809</v>
      </c>
      <c r="E331" s="82" t="s">
        <v>2763</v>
      </c>
      <c r="F331" s="82" t="s">
        <v>2588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SUMIFS([2]Up!$J:$J,[2]Up!$D:$D,D331)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2469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2810</v>
      </c>
      <c r="E332" s="82" t="s">
        <v>2476</v>
      </c>
      <c r="F332" s="82" t="s">
        <v>2502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SUMIFS([2]Up!$J:$J,[2]Up!$D:$D,D332)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2478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2811</v>
      </c>
      <c r="E333" s="82" t="s">
        <v>2698</v>
      </c>
      <c r="F333" s="82" t="s">
        <v>2588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SUMIFS([2]Up!$J:$J,[2]Up!$D:$D,D333)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2529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2812</v>
      </c>
      <c r="E334" s="82" t="s">
        <v>2769</v>
      </c>
      <c r="F334" s="82" t="s">
        <v>2588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SUMIFS([2]Up!$J:$J,[2]Up!$D:$D,D334)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2529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2813</v>
      </c>
      <c r="E335" s="82" t="s">
        <v>2771</v>
      </c>
      <c r="F335" s="82" t="s">
        <v>2588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SUMIFS([2]Up!$J:$J,[2]Up!$D:$D,D335)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2529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2814</v>
      </c>
      <c r="E336" s="82" t="s">
        <v>2486</v>
      </c>
      <c r="F336" s="82" t="s">
        <v>2487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SUMIFS([2]Up!$J:$J,[2]Up!$D:$D,D336)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2488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2815</v>
      </c>
      <c r="E337" s="82" t="s">
        <v>2476</v>
      </c>
      <c r="F337" s="82" t="s">
        <v>2487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SUMIFS([2]Up!$J:$J,[2]Up!$D:$D,D337)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2478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2816</v>
      </c>
      <c r="E338" s="82" t="s">
        <v>732</v>
      </c>
      <c r="F338" s="82" t="s">
        <v>2487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SUMIFS([2]Up!$J:$J,[2]Up!$D:$D,D338)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2493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2817</v>
      </c>
      <c r="E339" s="82" t="s">
        <v>2818</v>
      </c>
      <c r="F339" s="82" t="s">
        <v>2819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SUMIFS([2]Up!$J:$J,[2]Up!$D:$D,D339)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2820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2821</v>
      </c>
      <c r="E340" s="82" t="s">
        <v>2818</v>
      </c>
      <c r="F340" s="82" t="s">
        <v>2819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SUMIFS([2]Up!$J:$J,[2]Up!$D:$D,D340)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2820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2822</v>
      </c>
      <c r="E341" s="82" t="s">
        <v>2490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SUMIFS([2]Up!$J:$J,[2]Up!$D:$D,D341)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2491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2823</v>
      </c>
      <c r="E342" s="82" t="s">
        <v>2495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SUMIFS([2]Up!$J:$J,[2]Up!$D:$D,D342)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2491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2824</v>
      </c>
      <c r="E343" s="82" t="s">
        <v>2781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SUMIFS([2]Up!$J:$J,[2]Up!$D:$D,D343)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2491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2825</v>
      </c>
      <c r="E344" s="82" t="s">
        <v>2578</v>
      </c>
      <c r="F344" s="82" t="s">
        <v>2579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SUMIFS([2]Up!$J:$J,[2]Up!$D:$D,D344)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2580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2826</v>
      </c>
      <c r="E345" s="82" t="s">
        <v>2827</v>
      </c>
      <c r="F345" s="82" t="s">
        <v>2828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SUMIFS([2]Up!$J:$J,[2]Up!$D:$D,D345)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2829</v>
      </c>
      <c r="E346" s="82" t="s">
        <v>2827</v>
      </c>
      <c r="F346" s="82" t="s">
        <v>2830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SUMIFS([2]Up!$J:$J,[2]Up!$D:$D,D346)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2831</v>
      </c>
      <c r="E347" s="82" t="s">
        <v>2832</v>
      </c>
      <c r="F347" s="82" t="s">
        <v>2833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SUMIFS([2]Up!$J:$J,[2]Up!$D:$D,D347)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2834</v>
      </c>
      <c r="E348" s="82" t="s">
        <v>2827</v>
      </c>
      <c r="F348" s="82" t="s">
        <v>2828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SUMIFS([2]Up!$J:$J,[2]Up!$D:$D,D348)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2835</v>
      </c>
      <c r="E349" s="82" t="s">
        <v>2827</v>
      </c>
      <c r="F349" s="82" t="s">
        <v>2830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SUMIFS([2]Up!$J:$J,[2]Up!$D:$D,D349)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2836</v>
      </c>
      <c r="E350" s="82" t="s">
        <v>2832</v>
      </c>
      <c r="F350" s="82" t="s">
        <v>2833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SUMIFS([2]Up!$J:$J,[2]Up!$D:$D,D350)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2837</v>
      </c>
      <c r="E351" s="82" t="s">
        <v>2838</v>
      </c>
      <c r="F351" s="82" t="s">
        <v>2839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SUMIFS([2]Up!$J:$J,[2]Up!$D:$D,D351)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2840</v>
      </c>
      <c r="E352" s="82" t="s">
        <v>2841</v>
      </c>
      <c r="F352" s="82" t="s">
        <v>2842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SUMIFS([2]Up!$J:$J,[2]Up!$D:$D,D352)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2843</v>
      </c>
      <c r="E353" s="82" t="s">
        <v>2584</v>
      </c>
      <c r="F353" s="82" t="s">
        <v>2579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SUMIFS([2]Up!$J:$J,[2]Up!$D:$D,D353)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2844</v>
      </c>
      <c r="E354" s="82" t="s">
        <v>2755</v>
      </c>
      <c r="F354" s="82" t="s">
        <v>2588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SUMIFS([2]Up!$J:$J,[2]Up!$D:$D,D354)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2469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2845</v>
      </c>
      <c r="E355" s="82" t="s">
        <v>2846</v>
      </c>
      <c r="F355" s="82" t="s">
        <v>2588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SUMIFS([2]Up!$J:$J,[2]Up!$D:$D,D355)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2469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2847</v>
      </c>
      <c r="E356" s="82" t="s">
        <v>2755</v>
      </c>
      <c r="F356" s="82" t="s">
        <v>2588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SUMIFS([2]Up!$J:$J,[2]Up!$D:$D,D356)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2469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2848</v>
      </c>
      <c r="E357" s="82" t="s">
        <v>2849</v>
      </c>
      <c r="F357" s="82" t="s">
        <v>2588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SUMIFS([2]Up!$J:$J,[2]Up!$D:$D,D357)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2469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2850</v>
      </c>
      <c r="E358" s="82" t="s">
        <v>2851</v>
      </c>
      <c r="F358" s="82" t="s">
        <v>2588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SUMIFS([2]Up!$J:$J,[2]Up!$D:$D,D358)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2469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2852</v>
      </c>
      <c r="E359" s="82" t="s">
        <v>2486</v>
      </c>
      <c r="F359" s="82" t="s">
        <v>2487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SUMIFS([2]Up!$J:$J,[2]Up!$D:$D,D359)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2488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2853</v>
      </c>
      <c r="E360" s="82" t="s">
        <v>2476</v>
      </c>
      <c r="F360" s="82" t="s">
        <v>2487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SUMIFS([2]Up!$J:$J,[2]Up!$D:$D,D360)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2478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2854</v>
      </c>
      <c r="E361" s="82" t="s">
        <v>732</v>
      </c>
      <c r="F361" s="82" t="s">
        <v>2487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SUMIFS([2]Up!$J:$J,[2]Up!$D:$D,D361)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2493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2855</v>
      </c>
      <c r="E362" s="82" t="s">
        <v>2818</v>
      </c>
      <c r="F362" s="82" t="s">
        <v>2819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SUMIFS([2]Up!$J:$J,[2]Up!$D:$D,D362)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2820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2856</v>
      </c>
      <c r="E363" s="82" t="s">
        <v>2857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SUMIFS([2]Up!$J:$J,[2]Up!$D:$D,D363)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2384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2858</v>
      </c>
      <c r="E364" s="82" t="s">
        <v>2490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SUMIFS([2]Up!$J:$J,[2]Up!$D:$D,D364)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2491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2859</v>
      </c>
      <c r="E365" s="82" t="s">
        <v>2495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SUMIFS([2]Up!$J:$J,[2]Up!$D:$D,D365)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2491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2860</v>
      </c>
      <c r="E366" s="82" t="s">
        <v>2857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SUMIFS([2]Up!$J:$J,[2]Up!$D:$D,D366)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2384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2861</v>
      </c>
      <c r="E367" s="82" t="s">
        <v>2862</v>
      </c>
      <c r="F367" s="82" t="s">
        <v>2487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SUMIFS([2]Up!$J:$J,[2]Up!$D:$D,D367)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2863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2864</v>
      </c>
      <c r="E368" s="82" t="s">
        <v>2827</v>
      </c>
      <c r="F368" s="82" t="s">
        <v>2828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SUMIFS([2]Up!$J:$J,[2]Up!$D:$D,D368)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2865</v>
      </c>
      <c r="E369" s="82" t="s">
        <v>2827</v>
      </c>
      <c r="F369" s="82" t="s">
        <v>2830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SUMIFS([2]Up!$J:$J,[2]Up!$D:$D,D369)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2866</v>
      </c>
      <c r="E370" s="82" t="s">
        <v>2832</v>
      </c>
      <c r="F370" s="82" t="s">
        <v>2833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SUMIFS([2]Up!$J:$J,[2]Up!$D:$D,D370)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2867</v>
      </c>
      <c r="E371" s="82" t="s">
        <v>2838</v>
      </c>
      <c r="F371" s="82" t="s">
        <v>2839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SUMIFS([2]Up!$J:$J,[2]Up!$D:$D,D371)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2868</v>
      </c>
      <c r="E372" s="82" t="s">
        <v>2841</v>
      </c>
      <c r="F372" s="82" t="s">
        <v>2842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SUMIFS([2]Up!$J:$J,[2]Up!$D:$D,D372)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2869</v>
      </c>
      <c r="E373" s="82" t="s">
        <v>2870</v>
      </c>
      <c r="F373" s="82" t="s">
        <v>2871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SUMIFS([2]Up!$J:$J,[2]Up!$D:$D,D373)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2469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2872</v>
      </c>
      <c r="E374" s="82" t="s">
        <v>2755</v>
      </c>
      <c r="F374" s="82" t="s">
        <v>2588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SUMIFS([2]Up!$J:$J,[2]Up!$D:$D,D374)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2469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2873</v>
      </c>
      <c r="E375" s="82" t="s">
        <v>2874</v>
      </c>
      <c r="F375" s="82" t="s">
        <v>2588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SUMIFS([2]Up!$J:$J,[2]Up!$D:$D,D375)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2469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2875</v>
      </c>
      <c r="E376" s="82" t="s">
        <v>2876</v>
      </c>
      <c r="F376" s="82" t="s">
        <v>2588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SUMIFS([2]Up!$J:$J,[2]Up!$D:$D,D376)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2469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2877</v>
      </c>
      <c r="E377" s="82" t="s">
        <v>2755</v>
      </c>
      <c r="F377" s="82" t="s">
        <v>2588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SUMIFS([2]Up!$J:$J,[2]Up!$D:$D,D377)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2469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2878</v>
      </c>
      <c r="E378" s="82" t="s">
        <v>2879</v>
      </c>
      <c r="F378" s="82" t="s">
        <v>2588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SUMIFS([2]Up!$J:$J,[2]Up!$D:$D,D378)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2469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2880</v>
      </c>
      <c r="E379" s="82" t="s">
        <v>2881</v>
      </c>
      <c r="F379" s="82" t="s">
        <v>2588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SUMIFS([2]Up!$J:$J,[2]Up!$D:$D,D379)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2469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2882</v>
      </c>
      <c r="E380" s="82" t="s">
        <v>2486</v>
      </c>
      <c r="F380" s="82" t="s">
        <v>2487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SUMIFS([2]Up!$J:$J,[2]Up!$D:$D,D380)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2488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2883</v>
      </c>
      <c r="E381" s="82" t="s">
        <v>2476</v>
      </c>
      <c r="F381" s="82" t="s">
        <v>2487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SUMIFS([2]Up!$J:$J,[2]Up!$D:$D,D381)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2478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2884</v>
      </c>
      <c r="E382" s="82" t="s">
        <v>732</v>
      </c>
      <c r="F382" s="82" t="s">
        <v>2487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SUMIFS([2]Up!$J:$J,[2]Up!$D:$D,D382)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2493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2885</v>
      </c>
      <c r="E383" s="82" t="s">
        <v>2818</v>
      </c>
      <c r="F383" s="82" t="s">
        <v>2819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SUMIFS([2]Up!$J:$J,[2]Up!$D:$D,D383)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2820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2886</v>
      </c>
      <c r="E384" s="82" t="s">
        <v>2490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SUMIFS([2]Up!$J:$J,[2]Up!$D:$D,D384)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2491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2887</v>
      </c>
      <c r="E385" s="82" t="s">
        <v>2495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SUMIFS([2]Up!$J:$J,[2]Up!$D:$D,D385)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2491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2888</v>
      </c>
      <c r="E386" s="82" t="s">
        <v>2827</v>
      </c>
      <c r="F386" s="82" t="s">
        <v>2828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SUMIFS([2]Up!$J:$J,[2]Up!$D:$D,D386)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2889</v>
      </c>
      <c r="E387" s="82" t="s">
        <v>2827</v>
      </c>
      <c r="F387" s="82" t="s">
        <v>2830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SUMIFS([2]Up!$J:$J,[2]Up!$D:$D,D387)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2890</v>
      </c>
      <c r="E388" s="82" t="s">
        <v>2832</v>
      </c>
      <c r="F388" s="82" t="s">
        <v>2833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SUMIFS([2]Up!$J:$J,[2]Up!$D:$D,D388)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2891</v>
      </c>
      <c r="E389" s="82" t="s">
        <v>2838</v>
      </c>
      <c r="F389" s="82" t="s">
        <v>2839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SUMIFS([2]Up!$J:$J,[2]Up!$D:$D,D389)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2892</v>
      </c>
      <c r="E390" s="82" t="s">
        <v>2841</v>
      </c>
      <c r="F390" s="82" t="s">
        <v>2842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SUMIFS([2]Up!$J:$J,[2]Up!$D:$D,D390)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2893</v>
      </c>
      <c r="E391" s="82" t="s">
        <v>2755</v>
      </c>
      <c r="F391" s="82" t="s">
        <v>2588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SUMIFS([2]Up!$J:$J,[2]Up!$D:$D,D391)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2469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2894</v>
      </c>
      <c r="E392" s="82" t="s">
        <v>2755</v>
      </c>
      <c r="F392" s="82" t="s">
        <v>2588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SUMIFS([2]Up!$J:$J,[2]Up!$D:$D,D392)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2469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2895</v>
      </c>
      <c r="E393" s="82" t="s">
        <v>2755</v>
      </c>
      <c r="F393" s="82" t="s">
        <v>2588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SUMIFS([2]Up!$J:$J,[2]Up!$D:$D,D393)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2469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2896</v>
      </c>
      <c r="E394" s="82" t="s">
        <v>2897</v>
      </c>
      <c r="F394" s="82" t="s">
        <v>2588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SUMIFS([2]Up!$J:$J,[2]Up!$D:$D,D394)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2469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2898</v>
      </c>
      <c r="E395" s="82" t="s">
        <v>2899</v>
      </c>
      <c r="F395" s="82" t="s">
        <v>2588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SUMIFS([2]Up!$J:$J,[2]Up!$D:$D,D395)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2469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2900</v>
      </c>
      <c r="E396" s="82" t="s">
        <v>2486</v>
      </c>
      <c r="F396" s="82" t="s">
        <v>2487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SUMIFS([2]Up!$J:$J,[2]Up!$D:$D,D396)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2488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2901</v>
      </c>
      <c r="E397" s="82" t="s">
        <v>2476</v>
      </c>
      <c r="F397" s="82" t="s">
        <v>2487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SUMIFS([2]Up!$J:$J,[2]Up!$D:$D,D397)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2478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2902</v>
      </c>
      <c r="E398" s="82" t="s">
        <v>732</v>
      </c>
      <c r="F398" s="82" t="s">
        <v>2487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SUMIFS([2]Up!$J:$J,[2]Up!$D:$D,D398)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2493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2903</v>
      </c>
      <c r="E399" s="82" t="s">
        <v>2818</v>
      </c>
      <c r="F399" s="82" t="s">
        <v>2819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SUMIFS([2]Up!$J:$J,[2]Up!$D:$D,D399)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2820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2904</v>
      </c>
      <c r="E400" s="82" t="s">
        <v>2490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SUMIFS([2]Up!$J:$J,[2]Up!$D:$D,D400)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2491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2905</v>
      </c>
      <c r="E401" s="82" t="s">
        <v>2495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SUMIFS([2]Up!$J:$J,[2]Up!$D:$D,D401)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2491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2906</v>
      </c>
      <c r="E402" s="82" t="s">
        <v>2827</v>
      </c>
      <c r="F402" s="82" t="s">
        <v>2828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SUMIFS([2]Up!$J:$J,[2]Up!$D:$D,D402)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2907</v>
      </c>
      <c r="E403" s="82" t="s">
        <v>2827</v>
      </c>
      <c r="F403" s="82" t="s">
        <v>2830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SUMIFS([2]Up!$J:$J,[2]Up!$D:$D,D403)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2908</v>
      </c>
      <c r="E404" s="82" t="s">
        <v>2832</v>
      </c>
      <c r="F404" s="82" t="s">
        <v>2833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SUMIFS([2]Up!$J:$J,[2]Up!$D:$D,D404)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2909</v>
      </c>
      <c r="E405" s="82" t="s">
        <v>2838</v>
      </c>
      <c r="F405" s="82" t="s">
        <v>2839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SUMIFS([2]Up!$J:$J,[2]Up!$D:$D,D405)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2910</v>
      </c>
      <c r="E406" s="82" t="s">
        <v>2841</v>
      </c>
      <c r="F406" s="82" t="s">
        <v>2842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SUMIFS([2]Up!$J:$J,[2]Up!$D:$D,D406)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2911</v>
      </c>
      <c r="E407" s="82" t="s">
        <v>2755</v>
      </c>
      <c r="F407" s="82" t="s">
        <v>2588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SUMIFS([2]Up!$J:$J,[2]Up!$D:$D,D407)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2469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2912</v>
      </c>
      <c r="E408" s="82" t="s">
        <v>2755</v>
      </c>
      <c r="F408" s="82" t="s">
        <v>2588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SUMIFS([2]Up!$J:$J,[2]Up!$D:$D,D408)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2469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2913</v>
      </c>
      <c r="E409" s="82" t="s">
        <v>2755</v>
      </c>
      <c r="F409" s="82" t="s">
        <v>2588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SUMIFS([2]Up!$J:$J,[2]Up!$D:$D,D409)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2469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2914</v>
      </c>
      <c r="E410" s="82" t="s">
        <v>2897</v>
      </c>
      <c r="F410" s="82" t="s">
        <v>2588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SUMIFS([2]Up!$J:$J,[2]Up!$D:$D,D410)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2469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2915</v>
      </c>
      <c r="E411" s="82" t="s">
        <v>2899</v>
      </c>
      <c r="F411" s="82" t="s">
        <v>2588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SUMIFS([2]Up!$J:$J,[2]Up!$D:$D,D411)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2469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2916</v>
      </c>
      <c r="E412" s="82" t="s">
        <v>2486</v>
      </c>
      <c r="F412" s="82" t="s">
        <v>2487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SUMIFS([2]Up!$J:$J,[2]Up!$D:$D,D412)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2488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2917</v>
      </c>
      <c r="E413" s="82" t="s">
        <v>2476</v>
      </c>
      <c r="F413" s="82" t="s">
        <v>2487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SUMIFS([2]Up!$J:$J,[2]Up!$D:$D,D413)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2478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2918</v>
      </c>
      <c r="E414" s="82" t="s">
        <v>732</v>
      </c>
      <c r="F414" s="82" t="s">
        <v>2487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SUMIFS([2]Up!$J:$J,[2]Up!$D:$D,D414)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2493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2919</v>
      </c>
      <c r="E415" s="82" t="s">
        <v>2818</v>
      </c>
      <c r="F415" s="82" t="s">
        <v>2819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SUMIFS([2]Up!$J:$J,[2]Up!$D:$D,D415)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2820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2920</v>
      </c>
      <c r="E416" s="82" t="s">
        <v>2818</v>
      </c>
      <c r="F416" s="82" t="s">
        <v>2819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SUMIFS([2]Up!$J:$J,[2]Up!$D:$D,D416)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2820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2921</v>
      </c>
      <c r="E417" s="82" t="s">
        <v>2490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SUMIFS([2]Up!$J:$J,[2]Up!$D:$D,D417)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2491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2922</v>
      </c>
      <c r="E418" s="82" t="s">
        <v>2495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SUMIFS([2]Up!$J:$J,[2]Up!$D:$D,D418)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2491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2923</v>
      </c>
      <c r="E419" s="82" t="s">
        <v>2578</v>
      </c>
      <c r="F419" s="82" t="s">
        <v>2579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SUMIFS([2]Up!$J:$J,[2]Up!$D:$D,D419)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2580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2924</v>
      </c>
      <c r="E420" s="82" t="s">
        <v>2827</v>
      </c>
      <c r="F420" s="82" t="s">
        <v>2828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SUMIFS([2]Up!$J:$J,[2]Up!$D:$D,D420)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2925</v>
      </c>
      <c r="E421" s="82" t="s">
        <v>2827</v>
      </c>
      <c r="F421" s="82" t="s">
        <v>2830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SUMIFS([2]Up!$J:$J,[2]Up!$D:$D,D421)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2926</v>
      </c>
      <c r="E422" s="82" t="s">
        <v>2832</v>
      </c>
      <c r="F422" s="82" t="s">
        <v>2833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SUMIFS([2]Up!$J:$J,[2]Up!$D:$D,D422)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2927</v>
      </c>
      <c r="E423" s="82" t="s">
        <v>2827</v>
      </c>
      <c r="F423" s="82" t="s">
        <v>2828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SUMIFS([2]Up!$J:$J,[2]Up!$D:$D,D423)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2928</v>
      </c>
      <c r="E424" s="82" t="s">
        <v>2827</v>
      </c>
      <c r="F424" s="82" t="s">
        <v>2830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SUMIFS([2]Up!$J:$J,[2]Up!$D:$D,D424)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2929</v>
      </c>
      <c r="E425" s="82" t="s">
        <v>2832</v>
      </c>
      <c r="F425" s="82" t="s">
        <v>2833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SUMIFS([2]Up!$J:$J,[2]Up!$D:$D,D425)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2930</v>
      </c>
      <c r="E426" s="82" t="s">
        <v>2584</v>
      </c>
      <c r="F426" s="82" t="s">
        <v>2579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SUMIFS([2]Up!$J:$J,[2]Up!$D:$D,D426)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2931</v>
      </c>
      <c r="E427" s="82" t="s">
        <v>2755</v>
      </c>
      <c r="F427" s="82" t="s">
        <v>2588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SUMIFS([2]Up!$J:$J,[2]Up!$D:$D,D427)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2469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2932</v>
      </c>
      <c r="E428" s="82" t="s">
        <v>2874</v>
      </c>
      <c r="F428" s="82" t="s">
        <v>2588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SUMIFS([2]Up!$J:$J,[2]Up!$D:$D,D428)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2469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2933</v>
      </c>
      <c r="E429" s="82" t="s">
        <v>2755</v>
      </c>
      <c r="F429" s="82" t="s">
        <v>2588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SUMIFS([2]Up!$J:$J,[2]Up!$D:$D,D429)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2469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2934</v>
      </c>
      <c r="E430" s="82" t="s">
        <v>2755</v>
      </c>
      <c r="F430" s="82" t="s">
        <v>2588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SUMIFS([2]Up!$J:$J,[2]Up!$D:$D,D430)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2469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2935</v>
      </c>
      <c r="E431" s="82" t="s">
        <v>2936</v>
      </c>
      <c r="F431" s="82" t="s">
        <v>2588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SUMIFS([2]Up!$J:$J,[2]Up!$D:$D,D431)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2469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2937</v>
      </c>
      <c r="E432" s="82" t="s">
        <v>2881</v>
      </c>
      <c r="F432" s="82" t="s">
        <v>2588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SUMIFS([2]Up!$J:$J,[2]Up!$D:$D,D432)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2469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2938</v>
      </c>
      <c r="E433" s="82" t="s">
        <v>2939</v>
      </c>
      <c r="F433" s="82" t="s">
        <v>2940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SUMIFS([2]Up!$J:$J,[2]Up!$D:$D,D433)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2941</v>
      </c>
      <c r="E434" s="82" t="s">
        <v>887</v>
      </c>
      <c r="F434" s="82" t="s">
        <v>2464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SUMIFS([2]Up!$J:$J,[2]Up!$D:$D,D434)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2942</v>
      </c>
      <c r="E435" s="82" t="s">
        <v>887</v>
      </c>
      <c r="F435" s="82" t="s">
        <v>2464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SUMIFS([2]Up!$J:$J,[2]Up!$D:$D,D435)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2465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2943</v>
      </c>
      <c r="E436" s="82" t="s">
        <v>2944</v>
      </c>
      <c r="F436" s="82" t="s">
        <v>2945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SUMIFS([2]Up!$J:$J,[2]Up!$D:$D,D436)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2946</v>
      </c>
      <c r="E437" s="82" t="s">
        <v>2947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SUMIFS([2]Up!$J:$J,[2]Up!$D:$D,D437)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2948</v>
      </c>
      <c r="E438" s="82" t="s">
        <v>2949</v>
      </c>
      <c r="F438" s="82" t="s">
        <v>2468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SUMIFS([2]Up!$J:$J,[2]Up!$D:$D,D438)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2469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2950</v>
      </c>
      <c r="E439" s="82" t="s">
        <v>2951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SUMIFS([2]Up!$J:$J,[2]Up!$D:$D,D439)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2952</v>
      </c>
      <c r="E440" s="82" t="s">
        <v>2953</v>
      </c>
      <c r="F440" s="82" t="s">
        <v>2468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SUMIFS([2]Up!$J:$J,[2]Up!$D:$D,D440)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2469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2954</v>
      </c>
      <c r="E441" s="82" t="s">
        <v>887</v>
      </c>
      <c r="F441" s="82" t="s">
        <v>2464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SUMIFS([2]Up!$J:$J,[2]Up!$D:$D,D441)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2465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2955</v>
      </c>
      <c r="E442" s="82" t="s">
        <v>887</v>
      </c>
      <c r="F442" s="82" t="s">
        <v>2464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SUMIFS([2]Up!$J:$J,[2]Up!$D:$D,D442)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2956</v>
      </c>
      <c r="E443" s="82" t="s">
        <v>2944</v>
      </c>
      <c r="F443" s="82" t="s">
        <v>2945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SUMIFS([2]Up!$J:$J,[2]Up!$D:$D,D443)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2957</v>
      </c>
      <c r="E444" s="82" t="s">
        <v>2947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SUMIFS([2]Up!$J:$J,[2]Up!$D:$D,D444)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2958</v>
      </c>
      <c r="E445" s="82" t="s">
        <v>2949</v>
      </c>
      <c r="F445" s="82" t="s">
        <v>2468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SUMIFS([2]Up!$J:$J,[2]Up!$D:$D,D445)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2469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2959</v>
      </c>
      <c r="E446" s="82" t="s">
        <v>2951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SUMIFS([2]Up!$J:$J,[2]Up!$D:$D,D446)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2960</v>
      </c>
      <c r="E447" s="82" t="s">
        <v>2953</v>
      </c>
      <c r="F447" s="82" t="s">
        <v>2468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SUMIFS([2]Up!$J:$J,[2]Up!$D:$D,D447)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2469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406"/>
      <c r="AI1" s="406"/>
      <c r="AJ1" s="40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0"/>
      <c r="AH2" s="407"/>
      <c r="AI2" s="407"/>
      <c r="AJ2" s="407"/>
      <c r="AK2" s="115"/>
      <c r="AL2" s="211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3399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0"/>
      <c r="AH3" s="407"/>
      <c r="AI3" s="407"/>
      <c r="AJ3" s="407"/>
      <c r="AK3" s="399"/>
      <c r="AL3" s="400"/>
      <c r="AM3" s="400"/>
      <c r="AN3" s="400"/>
      <c r="AO3" s="400"/>
      <c r="AP3" s="400"/>
      <c r="AQ3" s="400"/>
      <c r="AR3" s="400"/>
      <c r="AS3" s="400"/>
      <c r="AT3" s="400"/>
      <c r="AU3" s="115"/>
      <c r="AV3" s="399"/>
      <c r="AW3" s="400"/>
      <c r="AX3" s="400"/>
      <c r="AY3" s="400"/>
      <c r="AZ3" s="400"/>
      <c r="BA3" s="400"/>
      <c r="BB3" s="115"/>
      <c r="BC3" s="399"/>
      <c r="BD3" s="400"/>
      <c r="BE3" s="212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2378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400"/>
      <c r="AL4" s="400"/>
      <c r="AM4" s="400"/>
      <c r="AN4" s="400"/>
      <c r="AO4" s="400"/>
      <c r="AP4" s="400"/>
      <c r="AQ4" s="400"/>
      <c r="AR4" s="400"/>
      <c r="AS4" s="400"/>
      <c r="AT4" s="400"/>
      <c r="AU4" s="115"/>
      <c r="AV4" s="400"/>
      <c r="AW4" s="400"/>
      <c r="AX4" s="400"/>
      <c r="AY4" s="400"/>
      <c r="AZ4" s="400"/>
      <c r="BA4" s="400"/>
      <c r="BB4" s="115"/>
      <c r="BC4" s="400"/>
      <c r="BD4" s="400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401"/>
      <c r="AL5" s="401"/>
      <c r="AM5" s="401"/>
      <c r="AN5" s="401"/>
      <c r="AO5" s="401"/>
      <c r="AP5" s="401"/>
      <c r="AQ5" s="401"/>
      <c r="AR5" s="401"/>
      <c r="AS5" s="401"/>
      <c r="AT5" s="401"/>
      <c r="AU5" s="119"/>
      <c r="AV5" s="401"/>
      <c r="AW5" s="401"/>
      <c r="AX5" s="401"/>
      <c r="AY5" s="401"/>
      <c r="AZ5" s="401"/>
      <c r="BA5" s="401"/>
      <c r="BB5" s="119"/>
      <c r="BC5" s="401"/>
      <c r="BD5" s="401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3400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3" t="s">
        <v>3401</v>
      </c>
      <c r="AE6" s="119"/>
      <c r="AF6" s="119"/>
      <c r="AG6" s="118"/>
      <c r="AH6" s="118"/>
      <c r="AI6" s="118"/>
      <c r="AJ6" s="118"/>
      <c r="AK6" s="402" t="s">
        <v>583</v>
      </c>
      <c r="AL6" s="402"/>
      <c r="AM6" s="402"/>
      <c r="AN6" s="402"/>
      <c r="AO6" s="402"/>
      <c r="AP6" s="402"/>
      <c r="AQ6" s="402"/>
      <c r="AR6" s="402"/>
      <c r="AS6" s="402"/>
      <c r="AT6" s="402"/>
      <c r="AU6" s="403" t="s">
        <v>584</v>
      </c>
      <c r="AV6" s="402"/>
      <c r="AW6" s="402"/>
      <c r="AX6" s="402"/>
      <c r="AY6" s="402"/>
      <c r="AZ6" s="402"/>
      <c r="BA6" s="404"/>
      <c r="BB6" s="129" t="s">
        <v>585</v>
      </c>
      <c r="BC6" s="403" t="s">
        <v>586</v>
      </c>
      <c r="BD6" s="402"/>
      <c r="BE6" s="402"/>
      <c r="BF6" s="402"/>
      <c r="BG6" s="402"/>
      <c r="BH6" s="402"/>
      <c r="BI6" s="402"/>
      <c r="BJ6" s="402"/>
      <c r="BK6" s="402"/>
      <c r="BL6" s="402"/>
      <c r="BM6" s="402"/>
      <c r="BN6" s="402"/>
      <c r="BO6" s="402"/>
      <c r="BP6" s="402"/>
      <c r="BQ6" s="402"/>
      <c r="BR6" s="402"/>
      <c r="BS6" s="402"/>
      <c r="BT6" s="402"/>
      <c r="BU6" s="402"/>
      <c r="BV6" s="402"/>
      <c r="BW6" s="402"/>
      <c r="BX6" s="402"/>
      <c r="BY6" s="402"/>
      <c r="BZ6" s="402"/>
      <c r="CA6" s="402"/>
      <c r="CB6" s="402"/>
      <c r="CC6" s="402"/>
      <c r="CD6" s="402"/>
      <c r="CE6" s="402"/>
      <c r="CF6" s="402"/>
      <c r="CG6" s="402"/>
      <c r="CH6" s="402"/>
      <c r="CI6" s="402"/>
      <c r="CJ6" s="405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09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2144</v>
      </c>
      <c r="AW7" s="130" t="s">
        <v>2145</v>
      </c>
      <c r="AX7" s="130" t="s">
        <v>2146</v>
      </c>
      <c r="AY7" s="130" t="s">
        <v>2147</v>
      </c>
      <c r="AZ7" s="130" t="s">
        <v>2148</v>
      </c>
      <c r="BA7" s="130" t="s">
        <v>2149</v>
      </c>
      <c r="BB7" s="130" t="s">
        <v>587</v>
      </c>
      <c r="BC7" s="392" t="s">
        <v>587</v>
      </c>
      <c r="BD7" s="393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94" t="s">
        <v>599</v>
      </c>
      <c r="F8" s="39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3402</v>
      </c>
      <c r="AH8" s="134" t="s">
        <v>3403</v>
      </c>
      <c r="AI8" s="130" t="s">
        <v>607</v>
      </c>
      <c r="AJ8" s="130" t="s">
        <v>608</v>
      </c>
      <c r="AK8" s="134" t="s">
        <v>3404</v>
      </c>
      <c r="AL8" s="134" t="s">
        <v>3405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3406</v>
      </c>
      <c r="AH9" s="138" t="s">
        <v>3407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4">
        <v>1</v>
      </c>
      <c r="B10" s="214" t="s">
        <v>3408</v>
      </c>
      <c r="C10" s="214" t="s">
        <v>3409</v>
      </c>
      <c r="D10" s="215" t="s">
        <v>1316</v>
      </c>
      <c r="E10" s="214"/>
      <c r="F10" s="214"/>
      <c r="G10" s="215" t="s">
        <v>3410</v>
      </c>
      <c r="H10" s="214"/>
      <c r="I10" s="214"/>
      <c r="J10" s="214"/>
      <c r="K10" s="214">
        <v>350</v>
      </c>
      <c r="L10" s="214"/>
      <c r="M10" s="216">
        <v>0</v>
      </c>
      <c r="N10" s="216">
        <v>0.9</v>
      </c>
      <c r="O10" s="214" t="s">
        <v>674</v>
      </c>
      <c r="P10" s="214"/>
      <c r="Q10" s="214"/>
      <c r="R10" s="214" t="s">
        <v>3951</v>
      </c>
      <c r="S10" s="214"/>
      <c r="T10" s="214"/>
      <c r="U10" s="214"/>
      <c r="V10" s="214"/>
      <c r="W10" s="214">
        <f>_xlfn.MINIFS(V:V,C:C,C10,AE:AE,"",AB:AB,"")</f>
        <v>0</v>
      </c>
      <c r="X10" s="214" t="e">
        <f ca="1">SUMIFS(T:T,C:C,C10,AE:AE,"")/SUMIFS(L:L,C:C,C10,AE:AE,"",AB:AB,"")</f>
        <v>#DIV/0!</v>
      </c>
      <c r="Y10" s="214"/>
      <c r="Z10" s="214"/>
      <c r="AA10" s="214"/>
      <c r="AB10" s="216"/>
      <c r="AC10" s="216">
        <v>0.435</v>
      </c>
      <c r="AD10" s="214"/>
      <c r="AE10" s="214" t="s">
        <v>675</v>
      </c>
      <c r="AF10" s="214" t="s">
        <v>676</v>
      </c>
      <c r="AG10" s="214"/>
      <c r="AH10" s="214"/>
      <c r="AI10" s="214"/>
      <c r="AJ10" s="214" t="s">
        <v>677</v>
      </c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 t="s">
        <v>14</v>
      </c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214"/>
      <c r="CC10" s="214"/>
      <c r="CD10" s="214"/>
      <c r="CE10" s="214"/>
      <c r="CF10" s="214"/>
      <c r="CG10" s="214"/>
      <c r="CH10" s="214"/>
      <c r="CI10" s="214"/>
      <c r="CJ10" s="214"/>
    </row>
    <row r="11" spans="1:88" ht="13.5" customHeight="1">
      <c r="A11" s="217">
        <v>2</v>
      </c>
      <c r="B11" s="217" t="s">
        <v>3408</v>
      </c>
      <c r="C11" s="217" t="s">
        <v>3409</v>
      </c>
      <c r="D11" s="218" t="s">
        <v>2940</v>
      </c>
      <c r="E11" s="217" t="s">
        <v>1157</v>
      </c>
      <c r="F11" s="217" t="s">
        <v>2938</v>
      </c>
      <c r="G11" s="219" t="s">
        <v>2939</v>
      </c>
      <c r="H11" s="220"/>
      <c r="I11" s="217" t="s">
        <v>2001</v>
      </c>
      <c r="J11" s="217">
        <v>1</v>
      </c>
      <c r="K11" s="217"/>
      <c r="L11" s="217">
        <v>350</v>
      </c>
      <c r="M11" s="220">
        <v>0</v>
      </c>
      <c r="N11" s="220">
        <v>0.9</v>
      </c>
      <c r="O11" s="217" t="s">
        <v>674</v>
      </c>
      <c r="P11" s="217" t="s">
        <v>14</v>
      </c>
      <c r="Q11" s="217" t="s">
        <v>682</v>
      </c>
      <c r="R11" s="217"/>
      <c r="S11" s="217"/>
      <c r="T11" s="21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7">
        <f ca="1">+L11-T11</f>
        <v>350</v>
      </c>
      <c r="V11" s="217">
        <f ca="1">ROUNDDOWN(T11/J11,0)</f>
        <v>0</v>
      </c>
      <c r="W11" s="217"/>
      <c r="X11" s="217"/>
      <c r="Y11" s="217"/>
      <c r="Z11" s="217"/>
      <c r="AA11" s="217"/>
      <c r="AB11" s="221" t="s">
        <v>602</v>
      </c>
      <c r="AC11" s="220">
        <v>0.435</v>
      </c>
      <c r="AD11" s="222" t="s">
        <v>3411</v>
      </c>
      <c r="AE11" s="220"/>
      <c r="AF11" s="220"/>
      <c r="AG11" s="223"/>
      <c r="AH11" s="223"/>
      <c r="AI11" s="223"/>
      <c r="AJ11" s="224"/>
      <c r="AK11" s="223"/>
      <c r="AL11" s="225"/>
      <c r="AM11" s="223"/>
      <c r="AN11" s="223"/>
      <c r="AO11" s="223"/>
      <c r="AP11" s="223"/>
      <c r="AQ11" s="223"/>
      <c r="AR11" s="223"/>
      <c r="AS11" s="223"/>
      <c r="AT11" s="223"/>
      <c r="AU11" s="217">
        <v>0</v>
      </c>
      <c r="AV11" s="217">
        <v>0</v>
      </c>
      <c r="AW11" s="217">
        <v>0</v>
      </c>
      <c r="AX11" s="217">
        <v>0</v>
      </c>
      <c r="AY11" s="217">
        <v>0</v>
      </c>
      <c r="AZ11" s="217">
        <v>0</v>
      </c>
      <c r="BA11" s="217">
        <v>0</v>
      </c>
      <c r="BB11" s="217" t="s">
        <v>14</v>
      </c>
      <c r="BC11" s="217"/>
      <c r="BD11" s="217"/>
      <c r="BE11" s="226"/>
      <c r="BF11" s="226"/>
      <c r="BG11" s="227"/>
      <c r="BH11" s="228"/>
      <c r="BI11" s="226"/>
      <c r="BJ11" s="226"/>
      <c r="BK11" s="226"/>
      <c r="BL11" s="226"/>
      <c r="BM11" s="226"/>
      <c r="BN11" s="227"/>
      <c r="BO11" s="226"/>
      <c r="BP11" s="226"/>
      <c r="BQ11" s="226"/>
      <c r="BR11" s="226"/>
      <c r="BS11" s="226"/>
      <c r="BT11" s="227"/>
      <c r="BU11" s="226"/>
      <c r="BV11" s="226"/>
      <c r="BW11" s="226"/>
      <c r="BX11" s="226"/>
      <c r="BY11" s="226"/>
      <c r="BZ11" s="227"/>
      <c r="CA11" s="226"/>
      <c r="CB11" s="226"/>
      <c r="CC11" s="226"/>
      <c r="CD11" s="226"/>
      <c r="CE11" s="226"/>
      <c r="CF11" s="227"/>
      <c r="CG11" s="226"/>
      <c r="CH11" s="226"/>
      <c r="CI11" s="226"/>
      <c r="CJ11" s="228"/>
    </row>
    <row r="12" spans="1:88" ht="13.5" customHeight="1">
      <c r="A12" s="214">
        <v>3</v>
      </c>
      <c r="B12" s="214" t="s">
        <v>3412</v>
      </c>
      <c r="C12" s="214" t="s">
        <v>3413</v>
      </c>
      <c r="D12" s="215" t="s">
        <v>2588</v>
      </c>
      <c r="E12" s="214"/>
      <c r="F12" s="214"/>
      <c r="G12" s="215" t="s">
        <v>3414</v>
      </c>
      <c r="H12" s="214"/>
      <c r="I12" s="214"/>
      <c r="J12" s="214"/>
      <c r="K12" s="214">
        <v>1</v>
      </c>
      <c r="L12" s="214"/>
      <c r="M12" s="216">
        <v>6239.8</v>
      </c>
      <c r="N12" s="216">
        <v>6239.8</v>
      </c>
      <c r="O12" s="214" t="s">
        <v>674</v>
      </c>
      <c r="P12" s="214"/>
      <c r="Q12" s="214"/>
      <c r="R12" s="214" t="s">
        <v>3951</v>
      </c>
      <c r="S12" s="214"/>
      <c r="T12" s="214"/>
      <c r="U12" s="214"/>
      <c r="V12" s="214"/>
      <c r="W12" s="214">
        <f ca="1">_xlfn.MINIFS(V:V,C:C,C12,AE:AE,"",AB:AB,"")</f>
        <v>0</v>
      </c>
      <c r="X12" s="214">
        <f ca="1">SUMIFS(T:T,C:C,C12,AE:AE,"")/SUMIFS(L:L,C:C,C12,AE:AE,"",AB:AB,"")</f>
        <v>0</v>
      </c>
      <c r="Y12" s="214"/>
      <c r="Z12" s="214"/>
      <c r="AA12" s="214"/>
      <c r="AB12" s="216"/>
      <c r="AC12" s="216">
        <v>93.361999999999995</v>
      </c>
      <c r="AD12" s="214"/>
      <c r="AE12" s="214" t="s">
        <v>675</v>
      </c>
      <c r="AF12" s="214" t="s">
        <v>676</v>
      </c>
      <c r="AG12" s="214"/>
      <c r="AH12" s="214"/>
      <c r="AI12" s="214"/>
      <c r="AJ12" s="214" t="s">
        <v>677</v>
      </c>
      <c r="AK12" s="214"/>
      <c r="AL12" s="229" t="s">
        <v>698</v>
      </c>
      <c r="AM12" s="214"/>
      <c r="AN12" s="214"/>
      <c r="AO12" s="214"/>
      <c r="AP12" s="214"/>
      <c r="AQ12" s="214"/>
      <c r="AR12" s="214"/>
      <c r="AS12" s="214"/>
      <c r="AT12" s="214"/>
      <c r="AU12" s="214"/>
      <c r="AV12" s="214"/>
      <c r="AW12" s="214"/>
      <c r="AX12" s="214"/>
      <c r="AY12" s="214"/>
      <c r="AZ12" s="214"/>
      <c r="BA12" s="214"/>
      <c r="BB12" s="214" t="s">
        <v>692</v>
      </c>
      <c r="BC12" s="214"/>
      <c r="BD12" s="214"/>
      <c r="BE12" s="214"/>
      <c r="BF12" s="214"/>
      <c r="BG12" s="214"/>
      <c r="BH12" s="214"/>
      <c r="BI12" s="214"/>
      <c r="BJ12" s="214"/>
      <c r="BK12" s="214"/>
      <c r="BL12" s="214"/>
      <c r="BM12" s="214"/>
      <c r="BN12" s="214"/>
      <c r="BO12" s="214"/>
      <c r="BP12" s="214"/>
      <c r="BQ12" s="214"/>
      <c r="BR12" s="214"/>
      <c r="BS12" s="214"/>
      <c r="BT12" s="214"/>
      <c r="BU12" s="214"/>
      <c r="BV12" s="214"/>
      <c r="BW12" s="214"/>
      <c r="BX12" s="214"/>
      <c r="BY12" s="214"/>
      <c r="BZ12" s="214"/>
      <c r="CA12" s="214"/>
      <c r="CB12" s="214"/>
      <c r="CC12" s="214"/>
      <c r="CD12" s="214"/>
      <c r="CE12" s="214"/>
      <c r="CF12" s="214"/>
      <c r="CG12" s="214"/>
      <c r="CH12" s="214"/>
      <c r="CI12" s="214"/>
      <c r="CJ12" s="214"/>
    </row>
    <row r="13" spans="1:88" ht="13.5" customHeight="1">
      <c r="A13" s="217">
        <v>4</v>
      </c>
      <c r="B13" s="217" t="s">
        <v>3412</v>
      </c>
      <c r="C13" s="217" t="s">
        <v>3413</v>
      </c>
      <c r="D13" s="218" t="s">
        <v>2571</v>
      </c>
      <c r="E13" s="217" t="s">
        <v>1008</v>
      </c>
      <c r="F13" s="217" t="s">
        <v>2569</v>
      </c>
      <c r="G13" s="218" t="s">
        <v>2570</v>
      </c>
      <c r="H13" s="220">
        <v>6435</v>
      </c>
      <c r="I13" s="217" t="s">
        <v>702</v>
      </c>
      <c r="J13" s="217">
        <v>1</v>
      </c>
      <c r="K13" s="217"/>
      <c r="L13" s="217">
        <v>1</v>
      </c>
      <c r="M13" s="220">
        <v>1468.5</v>
      </c>
      <c r="N13" s="220">
        <v>1468.5</v>
      </c>
      <c r="O13" s="217" t="s">
        <v>674</v>
      </c>
      <c r="P13" s="217" t="s">
        <v>13</v>
      </c>
      <c r="Q13" s="217" t="s">
        <v>703</v>
      </c>
      <c r="R13" s="217"/>
      <c r="S13" s="217"/>
      <c r="T13" s="21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7">
        <f t="shared" ref="U13:U20" ca="1" si="0">+L13-T13</f>
        <v>1</v>
      </c>
      <c r="V13" s="217">
        <f t="shared" ref="V13:V20" ca="1" si="1">ROUNDDOWN(T13/J13,0)</f>
        <v>0</v>
      </c>
      <c r="W13" s="217"/>
      <c r="X13" s="217"/>
      <c r="Y13" s="217"/>
      <c r="Z13" s="217"/>
      <c r="AA13" s="217"/>
      <c r="AB13" s="221"/>
      <c r="AC13" s="220">
        <v>8.6479999999999997</v>
      </c>
      <c r="AD13" s="217"/>
      <c r="AE13" s="220"/>
      <c r="AF13" s="220"/>
      <c r="AG13" s="223"/>
      <c r="AH13" s="223"/>
      <c r="AI13" s="223"/>
      <c r="AJ13" s="224" t="s">
        <v>677</v>
      </c>
      <c r="AK13" s="223"/>
      <c r="AL13" s="225"/>
      <c r="AM13" s="223"/>
      <c r="AN13" s="223"/>
      <c r="AO13" s="223"/>
      <c r="AP13" s="223"/>
      <c r="AQ13" s="223"/>
      <c r="AR13" s="223"/>
      <c r="AS13" s="223"/>
      <c r="AT13" s="223"/>
      <c r="AU13" s="217">
        <v>1</v>
      </c>
      <c r="AV13" s="217">
        <v>0</v>
      </c>
      <c r="AW13" s="217">
        <v>0</v>
      </c>
      <c r="AX13" s="217">
        <v>0</v>
      </c>
      <c r="AY13" s="217">
        <v>0</v>
      </c>
      <c r="AZ13" s="217">
        <v>0</v>
      </c>
      <c r="BA13" s="217">
        <v>0</v>
      </c>
      <c r="BB13" s="217" t="s">
        <v>692</v>
      </c>
      <c r="BC13" s="217"/>
      <c r="BD13" s="217"/>
      <c r="BE13" s="212" t="s">
        <v>576</v>
      </c>
      <c r="BF13" s="212">
        <v>1</v>
      </c>
      <c r="BG13" s="230"/>
      <c r="BH13" s="212">
        <f t="shared" ref="BH13:BH20" si="2">+L13-BF13</f>
        <v>0</v>
      </c>
      <c r="BI13" s="212" t="s">
        <v>576</v>
      </c>
      <c r="BJ13" s="212">
        <v>1</v>
      </c>
      <c r="BK13" s="212"/>
      <c r="BL13" s="226"/>
      <c r="BM13" s="226"/>
      <c r="BN13" s="227"/>
      <c r="BO13" s="226"/>
      <c r="BP13" s="226"/>
      <c r="BQ13" s="226"/>
      <c r="BR13" s="226"/>
      <c r="BS13" s="226"/>
      <c r="BT13" s="227"/>
      <c r="BU13" s="226"/>
      <c r="BV13" s="226"/>
      <c r="BW13" s="226"/>
      <c r="BX13" s="226"/>
      <c r="BY13" s="226"/>
      <c r="BZ13" s="227"/>
      <c r="CA13" s="226"/>
      <c r="CB13" s="226"/>
      <c r="CC13" s="226"/>
      <c r="CD13" s="226"/>
      <c r="CE13" s="226"/>
      <c r="CF13" s="227"/>
      <c r="CG13" s="226"/>
      <c r="CH13" s="226"/>
      <c r="CI13" s="226"/>
      <c r="CJ13" s="212">
        <f t="shared" ref="CJ13:CJ20" si="3">+L13-BJ13</f>
        <v>0</v>
      </c>
    </row>
    <row r="14" spans="1:88" ht="13.5" customHeight="1">
      <c r="A14" s="217">
        <v>5</v>
      </c>
      <c r="B14" s="217" t="s">
        <v>3412</v>
      </c>
      <c r="C14" s="217" t="s">
        <v>3413</v>
      </c>
      <c r="D14" s="218" t="s">
        <v>2574</v>
      </c>
      <c r="E14" s="217" t="s">
        <v>909</v>
      </c>
      <c r="F14" s="217" t="s">
        <v>2572</v>
      </c>
      <c r="G14" s="218" t="s">
        <v>2573</v>
      </c>
      <c r="H14" s="220">
        <v>6479</v>
      </c>
      <c r="I14" s="217" t="s">
        <v>702</v>
      </c>
      <c r="J14" s="217">
        <v>1</v>
      </c>
      <c r="K14" s="217"/>
      <c r="L14" s="217">
        <v>1</v>
      </c>
      <c r="M14" s="220">
        <v>1264.8</v>
      </c>
      <c r="N14" s="220">
        <v>1264.8</v>
      </c>
      <c r="O14" s="217" t="s">
        <v>674</v>
      </c>
      <c r="P14" s="217" t="s">
        <v>13</v>
      </c>
      <c r="Q14" s="217" t="s">
        <v>703</v>
      </c>
      <c r="R14" s="217"/>
      <c r="S14" s="217"/>
      <c r="T14" s="21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7">
        <f t="shared" ca="1" si="0"/>
        <v>1</v>
      </c>
      <c r="V14" s="217">
        <f t="shared" ca="1" si="1"/>
        <v>0</v>
      </c>
      <c r="W14" s="217"/>
      <c r="X14" s="217"/>
      <c r="Y14" s="217"/>
      <c r="Z14" s="217"/>
      <c r="AA14" s="217"/>
      <c r="AB14" s="221"/>
      <c r="AC14" s="220">
        <v>7.62</v>
      </c>
      <c r="AD14" s="217"/>
      <c r="AE14" s="220"/>
      <c r="AF14" s="220"/>
      <c r="AG14" s="223"/>
      <c r="AH14" s="223"/>
      <c r="AI14" s="223"/>
      <c r="AJ14" s="224" t="s">
        <v>677</v>
      </c>
      <c r="AK14" s="223"/>
      <c r="AL14" s="225"/>
      <c r="AM14" s="223"/>
      <c r="AN14" s="223"/>
      <c r="AO14" s="223"/>
      <c r="AP14" s="223"/>
      <c r="AQ14" s="223"/>
      <c r="AR14" s="223"/>
      <c r="AS14" s="223"/>
      <c r="AT14" s="223"/>
      <c r="AU14" s="217">
        <v>1</v>
      </c>
      <c r="AV14" s="217">
        <v>0</v>
      </c>
      <c r="AW14" s="217">
        <v>0</v>
      </c>
      <c r="AX14" s="217">
        <v>0</v>
      </c>
      <c r="AY14" s="217">
        <v>0</v>
      </c>
      <c r="AZ14" s="217">
        <v>0</v>
      </c>
      <c r="BA14" s="217">
        <v>0</v>
      </c>
      <c r="BB14" s="217" t="s">
        <v>692</v>
      </c>
      <c r="BC14" s="217"/>
      <c r="BD14" s="217"/>
      <c r="BE14" s="212" t="s">
        <v>576</v>
      </c>
      <c r="BF14" s="212">
        <v>1</v>
      </c>
      <c r="BG14" s="230"/>
      <c r="BH14" s="212">
        <f t="shared" si="2"/>
        <v>0</v>
      </c>
      <c r="BI14" s="212" t="s">
        <v>576</v>
      </c>
      <c r="BJ14" s="212">
        <v>1</v>
      </c>
      <c r="BK14" s="212"/>
      <c r="BL14" s="226"/>
      <c r="BM14" s="226"/>
      <c r="BN14" s="227"/>
      <c r="BO14" s="226"/>
      <c r="BP14" s="226"/>
      <c r="BQ14" s="226"/>
      <c r="BR14" s="226"/>
      <c r="BS14" s="226"/>
      <c r="BT14" s="227"/>
      <c r="BU14" s="226"/>
      <c r="BV14" s="226"/>
      <c r="BW14" s="226"/>
      <c r="BX14" s="226"/>
      <c r="BY14" s="226"/>
      <c r="BZ14" s="227"/>
      <c r="CA14" s="226"/>
      <c r="CB14" s="226"/>
      <c r="CC14" s="226"/>
      <c r="CD14" s="226"/>
      <c r="CE14" s="226"/>
      <c r="CF14" s="227"/>
      <c r="CG14" s="226"/>
      <c r="CH14" s="226"/>
      <c r="CI14" s="226"/>
      <c r="CJ14" s="212">
        <f t="shared" si="3"/>
        <v>0</v>
      </c>
    </row>
    <row r="15" spans="1:88" ht="13.5" customHeight="1">
      <c r="A15" s="217">
        <v>6</v>
      </c>
      <c r="B15" s="217" t="s">
        <v>3412</v>
      </c>
      <c r="C15" s="217" t="s">
        <v>3413</v>
      </c>
      <c r="D15" s="218" t="s">
        <v>2576</v>
      </c>
      <c r="E15" s="217" t="s">
        <v>1090</v>
      </c>
      <c r="F15" s="217" t="s">
        <v>2575</v>
      </c>
      <c r="G15" s="218" t="s">
        <v>860</v>
      </c>
      <c r="H15" s="220">
        <v>102</v>
      </c>
      <c r="I15" s="217" t="s">
        <v>702</v>
      </c>
      <c r="J15" s="217">
        <v>1</v>
      </c>
      <c r="K15" s="217"/>
      <c r="L15" s="217">
        <v>1</v>
      </c>
      <c r="M15" s="220">
        <v>0.4</v>
      </c>
      <c r="N15" s="220">
        <v>0.4</v>
      </c>
      <c r="O15" s="217" t="s">
        <v>674</v>
      </c>
      <c r="P15" s="217" t="s">
        <v>13</v>
      </c>
      <c r="Q15" s="217" t="s">
        <v>703</v>
      </c>
      <c r="R15" s="217"/>
      <c r="S15" s="217"/>
      <c r="T15" s="21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7">
        <f t="shared" ca="1" si="0"/>
        <v>1</v>
      </c>
      <c r="V15" s="217">
        <f t="shared" ca="1" si="1"/>
        <v>0</v>
      </c>
      <c r="W15" s="217"/>
      <c r="X15" s="217"/>
      <c r="Y15" s="217"/>
      <c r="Z15" s="217"/>
      <c r="AA15" s="217"/>
      <c r="AB15" s="221"/>
      <c r="AC15" s="220">
        <v>1.2999999999999999E-2</v>
      </c>
      <c r="AD15" s="217"/>
      <c r="AE15" s="220"/>
      <c r="AF15" s="220"/>
      <c r="AG15" s="223"/>
      <c r="AH15" s="223"/>
      <c r="AI15" s="223"/>
      <c r="AJ15" s="224" t="s">
        <v>677</v>
      </c>
      <c r="AK15" s="223"/>
      <c r="AL15" s="225"/>
      <c r="AM15" s="223"/>
      <c r="AN15" s="223"/>
      <c r="AO15" s="223"/>
      <c r="AP15" s="223"/>
      <c r="AQ15" s="223"/>
      <c r="AR15" s="223"/>
      <c r="AS15" s="223"/>
      <c r="AT15" s="223"/>
      <c r="AU15" s="217">
        <v>1</v>
      </c>
      <c r="AV15" s="217">
        <v>0</v>
      </c>
      <c r="AW15" s="217">
        <v>0</v>
      </c>
      <c r="AX15" s="217">
        <v>0</v>
      </c>
      <c r="AY15" s="217">
        <v>0</v>
      </c>
      <c r="AZ15" s="217">
        <v>0</v>
      </c>
      <c r="BA15" s="217">
        <v>0</v>
      </c>
      <c r="BB15" s="217" t="s">
        <v>692</v>
      </c>
      <c r="BC15" s="217"/>
      <c r="BD15" s="217"/>
      <c r="BE15" s="212" t="s">
        <v>3035</v>
      </c>
      <c r="BF15" s="217">
        <v>1</v>
      </c>
      <c r="BG15" s="230">
        <v>46240</v>
      </c>
      <c r="BH15" s="212">
        <f t="shared" si="2"/>
        <v>0</v>
      </c>
      <c r="BI15" s="212" t="s">
        <v>2491</v>
      </c>
      <c r="BJ15" s="217">
        <v>1</v>
      </c>
      <c r="BK15" s="231">
        <v>46240</v>
      </c>
      <c r="BL15" s="226"/>
      <c r="BM15" s="226"/>
      <c r="BN15" s="227"/>
      <c r="BO15" s="226"/>
      <c r="BP15" s="226"/>
      <c r="BQ15" s="226"/>
      <c r="BR15" s="226"/>
      <c r="BS15" s="226"/>
      <c r="BT15" s="227"/>
      <c r="BU15" s="226"/>
      <c r="BV15" s="226"/>
      <c r="BW15" s="226"/>
      <c r="BX15" s="226"/>
      <c r="BY15" s="226"/>
      <c r="BZ15" s="227"/>
      <c r="CA15" s="226"/>
      <c r="CB15" s="226"/>
      <c r="CC15" s="226"/>
      <c r="CD15" s="226"/>
      <c r="CE15" s="226"/>
      <c r="CF15" s="227"/>
      <c r="CG15" s="226"/>
      <c r="CH15" s="226"/>
      <c r="CI15" s="226"/>
      <c r="CJ15" s="212">
        <f t="shared" si="3"/>
        <v>0</v>
      </c>
    </row>
    <row r="16" spans="1:88" ht="13.5" customHeight="1">
      <c r="A16" s="217">
        <v>7</v>
      </c>
      <c r="B16" s="217" t="s">
        <v>3412</v>
      </c>
      <c r="C16" s="217" t="s">
        <v>3413</v>
      </c>
      <c r="D16" s="218" t="s">
        <v>2579</v>
      </c>
      <c r="E16" s="217" t="s">
        <v>789</v>
      </c>
      <c r="F16" s="217" t="s">
        <v>2577</v>
      </c>
      <c r="G16" s="218" t="s">
        <v>2578</v>
      </c>
      <c r="H16" s="220">
        <v>673</v>
      </c>
      <c r="I16" s="217" t="s">
        <v>702</v>
      </c>
      <c r="J16" s="217">
        <v>1</v>
      </c>
      <c r="K16" s="217"/>
      <c r="L16" s="217">
        <v>1</v>
      </c>
      <c r="M16" s="220">
        <v>76.2</v>
      </c>
      <c r="N16" s="220">
        <v>76.2</v>
      </c>
      <c r="O16" s="217" t="s">
        <v>674</v>
      </c>
      <c r="P16" s="217" t="s">
        <v>13</v>
      </c>
      <c r="Q16" s="217" t="s">
        <v>786</v>
      </c>
      <c r="R16" s="217"/>
      <c r="S16" s="217"/>
      <c r="T16" s="21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7">
        <f t="shared" ca="1" si="0"/>
        <v>1</v>
      </c>
      <c r="V16" s="217">
        <f t="shared" ca="1" si="1"/>
        <v>0</v>
      </c>
      <c r="W16" s="217"/>
      <c r="X16" s="217"/>
      <c r="Y16" s="217"/>
      <c r="Z16" s="217"/>
      <c r="AA16" s="217"/>
      <c r="AB16" s="221"/>
      <c r="AC16" s="220">
        <v>0.48</v>
      </c>
      <c r="AD16" s="217"/>
      <c r="AE16" s="220"/>
      <c r="AF16" s="220"/>
      <c r="AG16" s="223"/>
      <c r="AH16" s="223"/>
      <c r="AI16" s="223"/>
      <c r="AJ16" s="224" t="s">
        <v>677</v>
      </c>
      <c r="AK16" s="223"/>
      <c r="AL16" s="225"/>
      <c r="AM16" s="223"/>
      <c r="AN16" s="223"/>
      <c r="AO16" s="223"/>
      <c r="AP16" s="223"/>
      <c r="AQ16" s="223"/>
      <c r="AR16" s="223"/>
      <c r="AS16" s="223"/>
      <c r="AT16" s="223"/>
      <c r="AU16" s="217">
        <v>1</v>
      </c>
      <c r="AV16" s="217">
        <v>0</v>
      </c>
      <c r="AW16" s="217">
        <v>0</v>
      </c>
      <c r="AX16" s="217">
        <v>0</v>
      </c>
      <c r="AY16" s="217">
        <v>1</v>
      </c>
      <c r="AZ16" s="217">
        <v>0</v>
      </c>
      <c r="BA16" s="217">
        <v>0</v>
      </c>
      <c r="BB16" s="217" t="s">
        <v>692</v>
      </c>
      <c r="BC16" s="217"/>
      <c r="BD16" s="217"/>
      <c r="BE16" s="232" t="s">
        <v>3102</v>
      </c>
      <c r="BF16" s="232">
        <v>1</v>
      </c>
      <c r="BG16" s="233">
        <v>46240</v>
      </c>
      <c r="BH16" s="212">
        <f t="shared" si="2"/>
        <v>0</v>
      </c>
      <c r="BI16" s="232" t="s">
        <v>2580</v>
      </c>
      <c r="BJ16" s="232">
        <v>1</v>
      </c>
      <c r="BK16" s="234">
        <v>46240</v>
      </c>
      <c r="BL16" s="226"/>
      <c r="BM16" s="226"/>
      <c r="BN16" s="227"/>
      <c r="BO16" s="226"/>
      <c r="BP16" s="226"/>
      <c r="BQ16" s="226"/>
      <c r="BR16" s="226"/>
      <c r="BS16" s="226"/>
      <c r="BT16" s="227"/>
      <c r="BU16" s="226"/>
      <c r="BV16" s="226"/>
      <c r="BW16" s="226"/>
      <c r="BX16" s="226"/>
      <c r="BY16" s="226"/>
      <c r="BZ16" s="227"/>
      <c r="CA16" s="226"/>
      <c r="CB16" s="226"/>
      <c r="CC16" s="226"/>
      <c r="CD16" s="226"/>
      <c r="CE16" s="226"/>
      <c r="CF16" s="227"/>
      <c r="CG16" s="226"/>
      <c r="CH16" s="226"/>
      <c r="CI16" s="226"/>
      <c r="CJ16" s="212">
        <f t="shared" si="3"/>
        <v>0</v>
      </c>
    </row>
    <row r="17" spans="1:88" ht="13.5" customHeight="1">
      <c r="A17" s="217">
        <v>8</v>
      </c>
      <c r="B17" s="217" t="s">
        <v>3412</v>
      </c>
      <c r="C17" s="217" t="s">
        <v>3413</v>
      </c>
      <c r="D17" s="218" t="s">
        <v>781</v>
      </c>
      <c r="E17" s="217" t="s">
        <v>834</v>
      </c>
      <c r="F17" s="217" t="s">
        <v>2581</v>
      </c>
      <c r="G17" s="218" t="s">
        <v>2582</v>
      </c>
      <c r="H17" s="220">
        <v>510</v>
      </c>
      <c r="I17" s="217" t="s">
        <v>702</v>
      </c>
      <c r="J17" s="217">
        <v>36</v>
      </c>
      <c r="K17" s="217"/>
      <c r="L17" s="217">
        <v>36</v>
      </c>
      <c r="M17" s="220">
        <v>8</v>
      </c>
      <c r="N17" s="220">
        <v>288.8</v>
      </c>
      <c r="O17" s="217" t="s">
        <v>674</v>
      </c>
      <c r="P17" s="217" t="s">
        <v>13</v>
      </c>
      <c r="Q17" s="217" t="s">
        <v>703</v>
      </c>
      <c r="R17" s="217"/>
      <c r="S17" s="217"/>
      <c r="T17" s="21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7">
        <f t="shared" ca="1" si="0"/>
        <v>36</v>
      </c>
      <c r="V17" s="217">
        <f t="shared" ca="1" si="1"/>
        <v>0</v>
      </c>
      <c r="W17" s="217"/>
      <c r="X17" s="217"/>
      <c r="Y17" s="217"/>
      <c r="Z17" s="217"/>
      <c r="AA17" s="217"/>
      <c r="AB17" s="221"/>
      <c r="AC17" s="220">
        <v>9.6319999999999997</v>
      </c>
      <c r="AD17" s="217"/>
      <c r="AE17" s="220"/>
      <c r="AF17" s="220"/>
      <c r="AG17" s="223"/>
      <c r="AH17" s="223"/>
      <c r="AI17" s="223"/>
      <c r="AJ17" s="224" t="s">
        <v>677</v>
      </c>
      <c r="AK17" s="223"/>
      <c r="AL17" s="225"/>
      <c r="AM17" s="223"/>
      <c r="AN17" s="223"/>
      <c r="AO17" s="223"/>
      <c r="AP17" s="223"/>
      <c r="AQ17" s="223"/>
      <c r="AR17" s="223"/>
      <c r="AS17" s="223"/>
      <c r="AT17" s="223"/>
      <c r="AU17" s="217">
        <v>0</v>
      </c>
      <c r="AV17" s="217">
        <v>0</v>
      </c>
      <c r="AW17" s="217">
        <v>0</v>
      </c>
      <c r="AX17" s="217">
        <v>0</v>
      </c>
      <c r="AY17" s="217">
        <v>0</v>
      </c>
      <c r="AZ17" s="217">
        <v>0</v>
      </c>
      <c r="BA17" s="217">
        <v>0</v>
      </c>
      <c r="BB17" s="217" t="s">
        <v>692</v>
      </c>
      <c r="BC17" s="217"/>
      <c r="BD17" s="217"/>
      <c r="BE17" s="212" t="s">
        <v>3068</v>
      </c>
      <c r="BF17" s="217">
        <v>36</v>
      </c>
      <c r="BG17" s="230">
        <v>46240</v>
      </c>
      <c r="BH17" s="212">
        <f t="shared" si="2"/>
        <v>0</v>
      </c>
      <c r="BI17" s="212" t="s">
        <v>2529</v>
      </c>
      <c r="BJ17" s="217">
        <v>36</v>
      </c>
      <c r="BK17" s="231">
        <v>46240</v>
      </c>
      <c r="BL17" s="226"/>
      <c r="BM17" s="226"/>
      <c r="BN17" s="227"/>
      <c r="BO17" s="226"/>
      <c r="BP17" s="226"/>
      <c r="BQ17" s="226"/>
      <c r="BR17" s="226"/>
      <c r="BS17" s="226"/>
      <c r="BT17" s="227"/>
      <c r="BU17" s="226"/>
      <c r="BV17" s="226"/>
      <c r="BW17" s="226"/>
      <c r="BX17" s="226"/>
      <c r="BY17" s="226"/>
      <c r="BZ17" s="227"/>
      <c r="CA17" s="226"/>
      <c r="CB17" s="226"/>
      <c r="CC17" s="226"/>
      <c r="CD17" s="226"/>
      <c r="CE17" s="226"/>
      <c r="CF17" s="227"/>
      <c r="CG17" s="226"/>
      <c r="CH17" s="226"/>
      <c r="CI17" s="226"/>
      <c r="CJ17" s="212">
        <f t="shared" si="3"/>
        <v>0</v>
      </c>
    </row>
    <row r="18" spans="1:88" ht="13.5" customHeight="1">
      <c r="A18" s="217">
        <v>10</v>
      </c>
      <c r="B18" s="217" t="s">
        <v>3412</v>
      </c>
      <c r="C18" s="217" t="s">
        <v>3413</v>
      </c>
      <c r="D18" s="218" t="s">
        <v>2588</v>
      </c>
      <c r="E18" s="217" t="s">
        <v>3415</v>
      </c>
      <c r="F18" s="217" t="s">
        <v>2586</v>
      </c>
      <c r="G18" s="218" t="s">
        <v>2587</v>
      </c>
      <c r="H18" s="220">
        <v>11009</v>
      </c>
      <c r="I18" s="217" t="s">
        <v>702</v>
      </c>
      <c r="J18" s="217">
        <v>1</v>
      </c>
      <c r="K18" s="217"/>
      <c r="L18" s="217">
        <v>1</v>
      </c>
      <c r="M18" s="220">
        <v>1033.0999999999999</v>
      </c>
      <c r="N18" s="220">
        <v>1033.0999999999999</v>
      </c>
      <c r="O18" s="217" t="s">
        <v>674</v>
      </c>
      <c r="P18" s="217" t="s">
        <v>13</v>
      </c>
      <c r="Q18" s="217" t="s">
        <v>786</v>
      </c>
      <c r="R18" s="217"/>
      <c r="S18" s="217"/>
      <c r="T18" s="21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7">
        <f t="shared" ca="1" si="0"/>
        <v>1</v>
      </c>
      <c r="V18" s="217">
        <f t="shared" ca="1" si="1"/>
        <v>0</v>
      </c>
      <c r="W18" s="217"/>
      <c r="X18" s="217"/>
      <c r="Y18" s="217"/>
      <c r="Z18" s="217"/>
      <c r="AA18" s="217"/>
      <c r="AB18" s="221"/>
      <c r="AC18" s="220">
        <v>22.227</v>
      </c>
      <c r="AD18" s="217"/>
      <c r="AE18" s="220"/>
      <c r="AF18" s="220"/>
      <c r="AG18" s="223"/>
      <c r="AH18" s="223"/>
      <c r="AI18" s="223"/>
      <c r="AJ18" s="224" t="s">
        <v>677</v>
      </c>
      <c r="AK18" s="223"/>
      <c r="AL18" s="225"/>
      <c r="AM18" s="223"/>
      <c r="AN18" s="223"/>
      <c r="AO18" s="223"/>
      <c r="AP18" s="223"/>
      <c r="AQ18" s="223"/>
      <c r="AR18" s="223"/>
      <c r="AS18" s="223"/>
      <c r="AT18" s="223"/>
      <c r="AU18" s="217">
        <v>0</v>
      </c>
      <c r="AV18" s="217">
        <v>1</v>
      </c>
      <c r="AW18" s="217">
        <v>0</v>
      </c>
      <c r="AX18" s="217">
        <v>1</v>
      </c>
      <c r="AY18" s="217">
        <v>0</v>
      </c>
      <c r="AZ18" s="217">
        <v>0</v>
      </c>
      <c r="BA18" s="217">
        <v>0</v>
      </c>
      <c r="BB18" s="217" t="s">
        <v>692</v>
      </c>
      <c r="BC18" s="217"/>
      <c r="BD18" s="217"/>
      <c r="BE18" s="212" t="s">
        <v>2964</v>
      </c>
      <c r="BF18" s="217">
        <v>1</v>
      </c>
      <c r="BG18" s="230">
        <v>46240</v>
      </c>
      <c r="BH18" s="212">
        <f t="shared" si="2"/>
        <v>0</v>
      </c>
      <c r="BI18" s="212" t="s">
        <v>2384</v>
      </c>
      <c r="BJ18" s="217">
        <v>1</v>
      </c>
      <c r="BK18" s="231">
        <v>46240</v>
      </c>
      <c r="BL18" s="226"/>
      <c r="BM18" s="226"/>
      <c r="BN18" s="227"/>
      <c r="BO18" s="226"/>
      <c r="BP18" s="226"/>
      <c r="BQ18" s="226"/>
      <c r="BR18" s="226"/>
      <c r="BS18" s="226"/>
      <c r="BT18" s="227"/>
      <c r="BU18" s="226"/>
      <c r="BV18" s="226"/>
      <c r="BW18" s="226"/>
      <c r="BX18" s="226"/>
      <c r="BY18" s="226"/>
      <c r="BZ18" s="227"/>
      <c r="CA18" s="226"/>
      <c r="CB18" s="226"/>
      <c r="CC18" s="226"/>
      <c r="CD18" s="226"/>
      <c r="CE18" s="226"/>
      <c r="CF18" s="227"/>
      <c r="CG18" s="226"/>
      <c r="CH18" s="226"/>
      <c r="CI18" s="226"/>
      <c r="CJ18" s="212">
        <f t="shared" si="3"/>
        <v>0</v>
      </c>
    </row>
    <row r="19" spans="1:88" ht="13.5" customHeight="1">
      <c r="A19" s="217">
        <v>11</v>
      </c>
      <c r="B19" s="217" t="s">
        <v>3412</v>
      </c>
      <c r="C19" s="217" t="s">
        <v>3413</v>
      </c>
      <c r="D19" s="218" t="s">
        <v>2588</v>
      </c>
      <c r="E19" s="217" t="s">
        <v>3416</v>
      </c>
      <c r="F19" s="217" t="s">
        <v>2589</v>
      </c>
      <c r="G19" s="218" t="s">
        <v>2590</v>
      </c>
      <c r="H19" s="220">
        <v>11045</v>
      </c>
      <c r="I19" s="217" t="s">
        <v>702</v>
      </c>
      <c r="J19" s="217">
        <v>1</v>
      </c>
      <c r="K19" s="217"/>
      <c r="L19" s="217">
        <v>1</v>
      </c>
      <c r="M19" s="220">
        <v>2072.5</v>
      </c>
      <c r="N19" s="220">
        <v>2072.5</v>
      </c>
      <c r="O19" s="217" t="s">
        <v>674</v>
      </c>
      <c r="P19" s="217" t="s">
        <v>13</v>
      </c>
      <c r="Q19" s="217" t="s">
        <v>786</v>
      </c>
      <c r="R19" s="217"/>
      <c r="S19" s="217"/>
      <c r="T19" s="21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7">
        <f t="shared" ca="1" si="0"/>
        <v>1</v>
      </c>
      <c r="V19" s="217">
        <f t="shared" ca="1" si="1"/>
        <v>0</v>
      </c>
      <c r="W19" s="217"/>
      <c r="X19" s="217"/>
      <c r="Y19" s="217"/>
      <c r="Z19" s="217"/>
      <c r="AA19" s="217"/>
      <c r="AB19" s="221"/>
      <c r="AC19" s="220">
        <v>44.341000000000001</v>
      </c>
      <c r="AD19" s="217"/>
      <c r="AE19" s="220"/>
      <c r="AF19" s="220"/>
      <c r="AG19" s="223"/>
      <c r="AH19" s="223"/>
      <c r="AI19" s="223"/>
      <c r="AJ19" s="224" t="s">
        <v>677</v>
      </c>
      <c r="AK19" s="223"/>
      <c r="AL19" s="225"/>
      <c r="AM19" s="223"/>
      <c r="AN19" s="223"/>
      <c r="AO19" s="223"/>
      <c r="AP19" s="223"/>
      <c r="AQ19" s="223"/>
      <c r="AR19" s="223"/>
      <c r="AS19" s="223"/>
      <c r="AT19" s="223"/>
      <c r="AU19" s="217">
        <v>0</v>
      </c>
      <c r="AV19" s="217">
        <v>1</v>
      </c>
      <c r="AW19" s="217">
        <v>0</v>
      </c>
      <c r="AX19" s="217">
        <v>1</v>
      </c>
      <c r="AY19" s="217">
        <v>0</v>
      </c>
      <c r="AZ19" s="217">
        <v>0</v>
      </c>
      <c r="BA19" s="217">
        <v>0</v>
      </c>
      <c r="BB19" s="217" t="s">
        <v>692</v>
      </c>
      <c r="BC19" s="217"/>
      <c r="BD19" s="217"/>
      <c r="BE19" s="212" t="s">
        <v>2964</v>
      </c>
      <c r="BF19" s="217">
        <v>1</v>
      </c>
      <c r="BG19" s="230">
        <v>46240</v>
      </c>
      <c r="BH19" s="212">
        <f t="shared" si="2"/>
        <v>0</v>
      </c>
      <c r="BI19" s="212" t="s">
        <v>2384</v>
      </c>
      <c r="BJ19" s="217">
        <v>1</v>
      </c>
      <c r="BK19" s="231">
        <v>46240</v>
      </c>
      <c r="BL19" s="226"/>
      <c r="BM19" s="226"/>
      <c r="BN19" s="227"/>
      <c r="BO19" s="226"/>
      <c r="BP19" s="226"/>
      <c r="BQ19" s="226"/>
      <c r="BR19" s="226"/>
      <c r="BS19" s="226"/>
      <c r="BT19" s="227"/>
      <c r="BU19" s="226"/>
      <c r="BV19" s="226"/>
      <c r="BW19" s="226"/>
      <c r="BX19" s="226"/>
      <c r="BY19" s="226"/>
      <c r="BZ19" s="227"/>
      <c r="CA19" s="226"/>
      <c r="CB19" s="226"/>
      <c r="CC19" s="226"/>
      <c r="CD19" s="226"/>
      <c r="CE19" s="226"/>
      <c r="CF19" s="227"/>
      <c r="CG19" s="226"/>
      <c r="CH19" s="226"/>
      <c r="CI19" s="226"/>
      <c r="CJ19" s="212">
        <f t="shared" si="3"/>
        <v>0</v>
      </c>
    </row>
    <row r="20" spans="1:88" ht="13.5" customHeight="1">
      <c r="A20" s="217"/>
      <c r="B20" s="217" t="s">
        <v>3412</v>
      </c>
      <c r="C20" s="235" t="s">
        <v>3413</v>
      </c>
      <c r="D20" s="236" t="s">
        <v>2579</v>
      </c>
      <c r="E20" s="235" t="s">
        <v>3417</v>
      </c>
      <c r="F20" s="235" t="s">
        <v>2583</v>
      </c>
      <c r="G20" s="236" t="s">
        <v>2584</v>
      </c>
      <c r="H20" s="163">
        <v>429</v>
      </c>
      <c r="I20" s="235" t="s">
        <v>702</v>
      </c>
      <c r="J20" s="235">
        <v>1</v>
      </c>
      <c r="K20" s="235"/>
      <c r="L20" s="235">
        <v>1</v>
      </c>
      <c r="M20" s="163">
        <v>35.5</v>
      </c>
      <c r="N20" s="163">
        <v>35.5</v>
      </c>
      <c r="O20" s="235" t="s">
        <v>674</v>
      </c>
      <c r="P20" s="235" t="s">
        <v>13</v>
      </c>
      <c r="Q20" s="217" t="s">
        <v>786</v>
      </c>
      <c r="R20" s="217"/>
      <c r="S20" s="217"/>
      <c r="T20" s="21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7">
        <f t="shared" ca="1" si="0"/>
        <v>1</v>
      </c>
      <c r="V20" s="217">
        <f t="shared" ca="1" si="1"/>
        <v>0</v>
      </c>
      <c r="W20" s="217"/>
      <c r="X20" s="217"/>
      <c r="Y20" s="217"/>
      <c r="Z20" s="217"/>
      <c r="AA20" s="235"/>
      <c r="AB20" s="221"/>
      <c r="AC20" s="163">
        <v>0.40200000000000002</v>
      </c>
      <c r="AD20" s="217"/>
      <c r="AE20" s="220"/>
      <c r="AF20" s="220"/>
      <c r="AG20" s="223"/>
      <c r="AH20" s="223"/>
      <c r="AI20" s="223"/>
      <c r="AJ20" s="224" t="s">
        <v>677</v>
      </c>
      <c r="AK20" s="223"/>
      <c r="AL20" s="229" t="s">
        <v>880</v>
      </c>
      <c r="AM20" s="223"/>
      <c r="AN20" s="223"/>
      <c r="AO20" s="223"/>
      <c r="AP20" s="223"/>
      <c r="AQ20" s="223"/>
      <c r="AR20" s="223"/>
      <c r="AS20" s="223"/>
      <c r="AT20" s="223"/>
      <c r="AU20" s="217">
        <v>0</v>
      </c>
      <c r="AV20" s="217">
        <v>1</v>
      </c>
      <c r="AW20" s="217">
        <v>0</v>
      </c>
      <c r="AX20" s="217">
        <v>0</v>
      </c>
      <c r="AY20" s="217">
        <v>0</v>
      </c>
      <c r="AZ20" s="217">
        <v>0</v>
      </c>
      <c r="BA20" s="217">
        <v>0</v>
      </c>
      <c r="BB20" s="217" t="s">
        <v>692</v>
      </c>
      <c r="BC20" s="217"/>
      <c r="BD20" s="217"/>
      <c r="BE20" s="212" t="s">
        <v>3105</v>
      </c>
      <c r="BF20" s="212">
        <v>1</v>
      </c>
      <c r="BG20" s="230">
        <v>46240</v>
      </c>
      <c r="BH20" s="212">
        <f t="shared" si="2"/>
        <v>0</v>
      </c>
      <c r="BI20" s="212" t="s">
        <v>2585</v>
      </c>
      <c r="BJ20" s="212">
        <v>1</v>
      </c>
      <c r="BK20" s="231">
        <v>46240</v>
      </c>
      <c r="BL20" s="226"/>
      <c r="BM20" s="226"/>
      <c r="BN20" s="227"/>
      <c r="BO20" s="226"/>
      <c r="BP20" s="226"/>
      <c r="BQ20" s="226"/>
      <c r="BR20" s="226"/>
      <c r="BS20" s="226"/>
      <c r="BT20" s="227"/>
      <c r="BU20" s="226"/>
      <c r="BV20" s="226"/>
      <c r="BW20" s="226"/>
      <c r="BX20" s="226"/>
      <c r="BY20" s="226"/>
      <c r="BZ20" s="227"/>
      <c r="CA20" s="226"/>
      <c r="CB20" s="226"/>
      <c r="CC20" s="226"/>
      <c r="CD20" s="226"/>
      <c r="CE20" s="226"/>
      <c r="CF20" s="227"/>
      <c r="CG20" s="226"/>
      <c r="CH20" s="226"/>
      <c r="CI20" s="226"/>
      <c r="CJ20" s="212">
        <f t="shared" si="3"/>
        <v>0</v>
      </c>
    </row>
    <row r="21" spans="1:88" ht="13.5" customHeight="1">
      <c r="A21" s="214">
        <v>12</v>
      </c>
      <c r="B21" s="214" t="s">
        <v>3418</v>
      </c>
      <c r="C21" s="214" t="s">
        <v>3419</v>
      </c>
      <c r="D21" s="215" t="s">
        <v>2588</v>
      </c>
      <c r="E21" s="214"/>
      <c r="F21" s="214"/>
      <c r="G21" s="215" t="s">
        <v>3420</v>
      </c>
      <c r="H21" s="214"/>
      <c r="I21" s="214"/>
      <c r="J21" s="214"/>
      <c r="K21" s="214">
        <v>1</v>
      </c>
      <c r="L21" s="214"/>
      <c r="M21" s="216">
        <v>6379.9</v>
      </c>
      <c r="N21" s="216">
        <v>6379.9</v>
      </c>
      <c r="O21" s="214" t="s">
        <v>674</v>
      </c>
      <c r="P21" s="214"/>
      <c r="Q21" s="214"/>
      <c r="R21" s="214" t="s">
        <v>3951</v>
      </c>
      <c r="S21" s="214"/>
      <c r="T21" s="214"/>
      <c r="U21" s="214"/>
      <c r="V21" s="214"/>
      <c r="W21" s="214">
        <f ca="1">_xlfn.MINIFS(V:V,C:C,C21,AE:AE,"",AB:AB,"")</f>
        <v>0</v>
      </c>
      <c r="X21" s="214">
        <f ca="1">SUMIFS(T:T,C:C,C21,AE:AE,"")/SUMIFS(L:L,C:C,C21,AE:AE,"",AB:AB,"")</f>
        <v>0</v>
      </c>
      <c r="Y21" s="214"/>
      <c r="Z21" s="214"/>
      <c r="AA21" s="214"/>
      <c r="AB21" s="216"/>
      <c r="AC21" s="216">
        <v>95.614999999999995</v>
      </c>
      <c r="AD21" s="214"/>
      <c r="AE21" s="214" t="s">
        <v>675</v>
      </c>
      <c r="AF21" s="214" t="s">
        <v>676</v>
      </c>
      <c r="AG21" s="214"/>
      <c r="AH21" s="214"/>
      <c r="AI21" s="214"/>
      <c r="AJ21" s="214" t="s">
        <v>677</v>
      </c>
      <c r="AK21" s="214"/>
      <c r="AL21" s="229" t="s">
        <v>698</v>
      </c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4"/>
      <c r="AX21" s="214"/>
      <c r="AY21" s="214"/>
      <c r="AZ21" s="214"/>
      <c r="BA21" s="214"/>
      <c r="BB21" s="214" t="s">
        <v>692</v>
      </c>
      <c r="BC21" s="214"/>
      <c r="BD21" s="214"/>
      <c r="BE21" s="214"/>
      <c r="BF21" s="214"/>
      <c r="BG21" s="214"/>
      <c r="BH21" s="214"/>
      <c r="BI21" s="214"/>
      <c r="BJ21" s="214"/>
      <c r="BK21" s="214"/>
      <c r="BL21" s="214"/>
      <c r="BM21" s="214"/>
      <c r="BN21" s="214"/>
      <c r="BO21" s="214"/>
      <c r="BP21" s="214"/>
      <c r="BQ21" s="214"/>
      <c r="BR21" s="214"/>
      <c r="BS21" s="214"/>
      <c r="BT21" s="214"/>
      <c r="BU21" s="214"/>
      <c r="BV21" s="214"/>
      <c r="BW21" s="214"/>
      <c r="BX21" s="214"/>
      <c r="BY21" s="214"/>
      <c r="BZ21" s="214"/>
      <c r="CA21" s="214"/>
      <c r="CB21" s="214"/>
      <c r="CC21" s="214"/>
      <c r="CD21" s="214"/>
      <c r="CE21" s="214"/>
      <c r="CF21" s="214"/>
      <c r="CG21" s="214"/>
      <c r="CH21" s="214"/>
      <c r="CI21" s="214"/>
      <c r="CJ21" s="214"/>
    </row>
    <row r="22" spans="1:88" ht="13.5" customHeight="1">
      <c r="A22" s="217">
        <v>13</v>
      </c>
      <c r="B22" s="217" t="s">
        <v>3418</v>
      </c>
      <c r="C22" s="217" t="s">
        <v>3419</v>
      </c>
      <c r="D22" s="218" t="s">
        <v>2576</v>
      </c>
      <c r="E22" s="217" t="s">
        <v>1090</v>
      </c>
      <c r="F22" s="217" t="s">
        <v>2591</v>
      </c>
      <c r="G22" s="218" t="s">
        <v>860</v>
      </c>
      <c r="H22" s="220">
        <v>102</v>
      </c>
      <c r="I22" s="217" t="s">
        <v>702</v>
      </c>
      <c r="J22" s="217">
        <v>1</v>
      </c>
      <c r="K22" s="217"/>
      <c r="L22" s="217">
        <v>1</v>
      </c>
      <c r="M22" s="220">
        <v>0.4</v>
      </c>
      <c r="N22" s="220">
        <v>0.4</v>
      </c>
      <c r="O22" s="217" t="s">
        <v>674</v>
      </c>
      <c r="P22" s="217" t="s">
        <v>13</v>
      </c>
      <c r="Q22" s="217" t="s">
        <v>703</v>
      </c>
      <c r="R22" s="217"/>
      <c r="S22" s="217"/>
      <c r="T22" s="21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7">
        <f t="shared" ref="U22:U32" ca="1" si="4">+L22-T22</f>
        <v>1</v>
      </c>
      <c r="V22" s="217">
        <f t="shared" ref="V22:V32" ca="1" si="5">ROUNDDOWN(T22/J22,0)</f>
        <v>0</v>
      </c>
      <c r="W22" s="217"/>
      <c r="X22" s="217"/>
      <c r="Y22" s="217"/>
      <c r="Z22" s="217"/>
      <c r="AA22" s="217"/>
      <c r="AB22" s="221"/>
      <c r="AC22" s="220">
        <v>1.2999999999999999E-2</v>
      </c>
      <c r="AD22" s="217"/>
      <c r="AE22" s="220"/>
      <c r="AF22" s="220"/>
      <c r="AG22" s="223"/>
      <c r="AH22" s="223"/>
      <c r="AI22" s="223"/>
      <c r="AJ22" s="224" t="s">
        <v>677</v>
      </c>
      <c r="AK22" s="223"/>
      <c r="AL22" s="225"/>
      <c r="AM22" s="223"/>
      <c r="AN22" s="223"/>
      <c r="AO22" s="223"/>
      <c r="AP22" s="223"/>
      <c r="AQ22" s="223"/>
      <c r="AR22" s="223"/>
      <c r="AS22" s="223"/>
      <c r="AT22" s="223"/>
      <c r="AU22" s="217">
        <v>1</v>
      </c>
      <c r="AV22" s="217">
        <v>0</v>
      </c>
      <c r="AW22" s="217">
        <v>0</v>
      </c>
      <c r="AX22" s="217">
        <v>0</v>
      </c>
      <c r="AY22" s="217">
        <v>0</v>
      </c>
      <c r="AZ22" s="217">
        <v>0</v>
      </c>
      <c r="BA22" s="217">
        <v>0</v>
      </c>
      <c r="BB22" s="217" t="s">
        <v>692</v>
      </c>
      <c r="BC22" s="217"/>
      <c r="BD22" s="217"/>
      <c r="BE22" s="212" t="s">
        <v>3035</v>
      </c>
      <c r="BF22" s="217">
        <v>1</v>
      </c>
      <c r="BG22" s="230">
        <v>46240</v>
      </c>
      <c r="BH22" s="212">
        <f t="shared" ref="BH22:BH32" si="6">+L22-BF22</f>
        <v>0</v>
      </c>
      <c r="BI22" s="212" t="s">
        <v>2491</v>
      </c>
      <c r="BJ22" s="217">
        <v>1</v>
      </c>
      <c r="BK22" s="231">
        <v>46240</v>
      </c>
      <c r="BL22" s="226"/>
      <c r="BM22" s="226"/>
      <c r="BN22" s="227"/>
      <c r="BO22" s="226"/>
      <c r="BP22" s="226"/>
      <c r="BQ22" s="226"/>
      <c r="BR22" s="226"/>
      <c r="BS22" s="226"/>
      <c r="BT22" s="227"/>
      <c r="BU22" s="226"/>
      <c r="BV22" s="226"/>
      <c r="BW22" s="226"/>
      <c r="BX22" s="226"/>
      <c r="BY22" s="226"/>
      <c r="BZ22" s="227"/>
      <c r="CA22" s="226"/>
      <c r="CB22" s="226"/>
      <c r="CC22" s="226"/>
      <c r="CD22" s="226"/>
      <c r="CE22" s="226"/>
      <c r="CF22" s="227"/>
      <c r="CG22" s="226"/>
      <c r="CH22" s="226"/>
      <c r="CI22" s="226"/>
      <c r="CJ22" s="212">
        <f t="shared" ref="CJ22:CJ32" si="7">+L22-BJ22</f>
        <v>0</v>
      </c>
    </row>
    <row r="23" spans="1:88" ht="13.5" customHeight="1">
      <c r="A23" s="217">
        <v>14</v>
      </c>
      <c r="B23" s="217" t="s">
        <v>3418</v>
      </c>
      <c r="C23" s="217" t="s">
        <v>3419</v>
      </c>
      <c r="D23" s="218" t="s">
        <v>2571</v>
      </c>
      <c r="E23" s="217" t="s">
        <v>787</v>
      </c>
      <c r="F23" s="217" t="s">
        <v>2592</v>
      </c>
      <c r="G23" s="218" t="s">
        <v>2570</v>
      </c>
      <c r="H23" s="220">
        <v>6435</v>
      </c>
      <c r="I23" s="217" t="s">
        <v>702</v>
      </c>
      <c r="J23" s="217">
        <v>1</v>
      </c>
      <c r="K23" s="217"/>
      <c r="L23" s="217">
        <v>1</v>
      </c>
      <c r="M23" s="220">
        <v>1462.6</v>
      </c>
      <c r="N23" s="220">
        <v>1462.6</v>
      </c>
      <c r="O23" s="217" t="s">
        <v>674</v>
      </c>
      <c r="P23" s="217" t="s">
        <v>13</v>
      </c>
      <c r="Q23" s="217" t="s">
        <v>703</v>
      </c>
      <c r="R23" s="217"/>
      <c r="S23" s="217"/>
      <c r="T23" s="21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7">
        <f t="shared" ca="1" si="4"/>
        <v>1</v>
      </c>
      <c r="V23" s="217">
        <f t="shared" ca="1" si="5"/>
        <v>0</v>
      </c>
      <c r="W23" s="217"/>
      <c r="X23" s="217"/>
      <c r="Y23" s="217"/>
      <c r="Z23" s="217"/>
      <c r="AA23" s="217"/>
      <c r="AB23" s="221"/>
      <c r="AC23" s="220">
        <v>8.625</v>
      </c>
      <c r="AD23" s="217"/>
      <c r="AE23" s="220"/>
      <c r="AF23" s="220"/>
      <c r="AG23" s="223"/>
      <c r="AH23" s="223"/>
      <c r="AI23" s="223"/>
      <c r="AJ23" s="224" t="s">
        <v>677</v>
      </c>
      <c r="AK23" s="223"/>
      <c r="AL23" s="225"/>
      <c r="AM23" s="223"/>
      <c r="AN23" s="223"/>
      <c r="AO23" s="223"/>
      <c r="AP23" s="223"/>
      <c r="AQ23" s="223"/>
      <c r="AR23" s="223"/>
      <c r="AS23" s="223"/>
      <c r="AT23" s="223"/>
      <c r="AU23" s="217">
        <v>1</v>
      </c>
      <c r="AV23" s="217">
        <v>0</v>
      </c>
      <c r="AW23" s="217">
        <v>0</v>
      </c>
      <c r="AX23" s="217">
        <v>1</v>
      </c>
      <c r="AY23" s="217">
        <v>0</v>
      </c>
      <c r="AZ23" s="217">
        <v>0</v>
      </c>
      <c r="BA23" s="217">
        <v>0</v>
      </c>
      <c r="BB23" s="217" t="s">
        <v>692</v>
      </c>
      <c r="BC23" s="217"/>
      <c r="BD23" s="217"/>
      <c r="BE23" s="212" t="s">
        <v>576</v>
      </c>
      <c r="BF23" s="212">
        <v>1</v>
      </c>
      <c r="BG23" s="230"/>
      <c r="BH23" s="212">
        <f t="shared" si="6"/>
        <v>0</v>
      </c>
      <c r="BI23" s="212" t="s">
        <v>576</v>
      </c>
      <c r="BJ23" s="212">
        <v>1</v>
      </c>
      <c r="BK23" s="212"/>
      <c r="BL23" s="226"/>
      <c r="BM23" s="226"/>
      <c r="BN23" s="227"/>
      <c r="BO23" s="226"/>
      <c r="BP23" s="226"/>
      <c r="BQ23" s="226"/>
      <c r="BR23" s="226"/>
      <c r="BS23" s="226"/>
      <c r="BT23" s="227"/>
      <c r="BU23" s="226"/>
      <c r="BV23" s="226"/>
      <c r="BW23" s="226"/>
      <c r="BX23" s="226"/>
      <c r="BY23" s="226"/>
      <c r="BZ23" s="227"/>
      <c r="CA23" s="226"/>
      <c r="CB23" s="226"/>
      <c r="CC23" s="226"/>
      <c r="CD23" s="226"/>
      <c r="CE23" s="226"/>
      <c r="CF23" s="227"/>
      <c r="CG23" s="226"/>
      <c r="CH23" s="226"/>
      <c r="CI23" s="226"/>
      <c r="CJ23" s="212">
        <f t="shared" si="7"/>
        <v>0</v>
      </c>
    </row>
    <row r="24" spans="1:88" ht="13.5" customHeight="1">
      <c r="A24" s="217">
        <v>15</v>
      </c>
      <c r="B24" s="217" t="s">
        <v>3418</v>
      </c>
      <c r="C24" s="217" t="s">
        <v>3419</v>
      </c>
      <c r="D24" s="218" t="s">
        <v>2574</v>
      </c>
      <c r="E24" s="217" t="s">
        <v>968</v>
      </c>
      <c r="F24" s="217" t="s">
        <v>2593</v>
      </c>
      <c r="G24" s="218" t="s">
        <v>2573</v>
      </c>
      <c r="H24" s="220">
        <v>6479</v>
      </c>
      <c r="I24" s="217" t="s">
        <v>702</v>
      </c>
      <c r="J24" s="217">
        <v>1</v>
      </c>
      <c r="K24" s="217"/>
      <c r="L24" s="217">
        <v>1</v>
      </c>
      <c r="M24" s="220">
        <v>1260.2</v>
      </c>
      <c r="N24" s="220">
        <v>1260.2</v>
      </c>
      <c r="O24" s="217" t="s">
        <v>674</v>
      </c>
      <c r="P24" s="217" t="s">
        <v>13</v>
      </c>
      <c r="Q24" s="217" t="s">
        <v>703</v>
      </c>
      <c r="R24" s="217"/>
      <c r="S24" s="217"/>
      <c r="T24" s="21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7">
        <f t="shared" ca="1" si="4"/>
        <v>1</v>
      </c>
      <c r="V24" s="217">
        <f t="shared" ca="1" si="5"/>
        <v>0</v>
      </c>
      <c r="W24" s="217"/>
      <c r="X24" s="217"/>
      <c r="Y24" s="217"/>
      <c r="Z24" s="217"/>
      <c r="AA24" s="217"/>
      <c r="AB24" s="221"/>
      <c r="AC24" s="220">
        <v>7.601</v>
      </c>
      <c r="AD24" s="217"/>
      <c r="AE24" s="220"/>
      <c r="AF24" s="220"/>
      <c r="AG24" s="223"/>
      <c r="AH24" s="223"/>
      <c r="AI24" s="223"/>
      <c r="AJ24" s="224" t="s">
        <v>677</v>
      </c>
      <c r="AK24" s="223"/>
      <c r="AL24" s="225"/>
      <c r="AM24" s="223"/>
      <c r="AN24" s="223"/>
      <c r="AO24" s="223"/>
      <c r="AP24" s="223"/>
      <c r="AQ24" s="223"/>
      <c r="AR24" s="223"/>
      <c r="AS24" s="223"/>
      <c r="AT24" s="223"/>
      <c r="AU24" s="217">
        <v>1</v>
      </c>
      <c r="AV24" s="217">
        <v>0</v>
      </c>
      <c r="AW24" s="217">
        <v>0</v>
      </c>
      <c r="AX24" s="217">
        <v>1</v>
      </c>
      <c r="AY24" s="217">
        <v>0</v>
      </c>
      <c r="AZ24" s="217">
        <v>0</v>
      </c>
      <c r="BA24" s="217">
        <v>0</v>
      </c>
      <c r="BB24" s="217" t="s">
        <v>692</v>
      </c>
      <c r="BC24" s="217"/>
      <c r="BD24" s="217"/>
      <c r="BE24" s="212" t="s">
        <v>576</v>
      </c>
      <c r="BF24" s="212">
        <v>1</v>
      </c>
      <c r="BG24" s="230"/>
      <c r="BH24" s="212">
        <f t="shared" si="6"/>
        <v>0</v>
      </c>
      <c r="BI24" s="212" t="s">
        <v>576</v>
      </c>
      <c r="BJ24" s="212">
        <v>1</v>
      </c>
      <c r="BK24" s="212"/>
      <c r="BL24" s="226"/>
      <c r="BM24" s="226"/>
      <c r="BN24" s="227"/>
      <c r="BO24" s="226"/>
      <c r="BP24" s="226"/>
      <c r="BQ24" s="226"/>
      <c r="BR24" s="226"/>
      <c r="BS24" s="226"/>
      <c r="BT24" s="227"/>
      <c r="BU24" s="226"/>
      <c r="BV24" s="226"/>
      <c r="BW24" s="226"/>
      <c r="BX24" s="226"/>
      <c r="BY24" s="226"/>
      <c r="BZ24" s="227"/>
      <c r="CA24" s="226"/>
      <c r="CB24" s="226"/>
      <c r="CC24" s="226"/>
      <c r="CD24" s="226"/>
      <c r="CE24" s="226"/>
      <c r="CF24" s="227"/>
      <c r="CG24" s="226"/>
      <c r="CH24" s="226"/>
      <c r="CI24" s="226"/>
      <c r="CJ24" s="212">
        <f t="shared" si="7"/>
        <v>0</v>
      </c>
    </row>
    <row r="25" spans="1:88" ht="13.5" customHeight="1">
      <c r="A25" s="217">
        <v>16</v>
      </c>
      <c r="B25" s="217" t="s">
        <v>3418</v>
      </c>
      <c r="C25" s="217" t="s">
        <v>3419</v>
      </c>
      <c r="D25" s="218" t="s">
        <v>2579</v>
      </c>
      <c r="E25" s="217" t="s">
        <v>789</v>
      </c>
      <c r="F25" s="217" t="s">
        <v>2594</v>
      </c>
      <c r="G25" s="218" t="s">
        <v>2578</v>
      </c>
      <c r="H25" s="220">
        <v>673</v>
      </c>
      <c r="I25" s="217" t="s">
        <v>702</v>
      </c>
      <c r="J25" s="217">
        <v>1</v>
      </c>
      <c r="K25" s="217"/>
      <c r="L25" s="217">
        <v>1</v>
      </c>
      <c r="M25" s="220">
        <v>76.2</v>
      </c>
      <c r="N25" s="220">
        <v>76.2</v>
      </c>
      <c r="O25" s="217" t="s">
        <v>674</v>
      </c>
      <c r="P25" s="217" t="s">
        <v>13</v>
      </c>
      <c r="Q25" s="217" t="s">
        <v>786</v>
      </c>
      <c r="R25" s="217"/>
      <c r="S25" s="217"/>
      <c r="T25" s="21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7">
        <f t="shared" ca="1" si="4"/>
        <v>1</v>
      </c>
      <c r="V25" s="217">
        <f t="shared" ca="1" si="5"/>
        <v>0</v>
      </c>
      <c r="W25" s="217"/>
      <c r="X25" s="217"/>
      <c r="Y25" s="217"/>
      <c r="Z25" s="217"/>
      <c r="AA25" s="217"/>
      <c r="AB25" s="221"/>
      <c r="AC25" s="220">
        <v>0.48</v>
      </c>
      <c r="AD25" s="217"/>
      <c r="AE25" s="220"/>
      <c r="AF25" s="220"/>
      <c r="AG25" s="223"/>
      <c r="AH25" s="223"/>
      <c r="AI25" s="223"/>
      <c r="AJ25" s="224" t="s">
        <v>677</v>
      </c>
      <c r="AK25" s="223"/>
      <c r="AL25" s="225"/>
      <c r="AM25" s="223"/>
      <c r="AN25" s="223"/>
      <c r="AO25" s="223"/>
      <c r="AP25" s="223"/>
      <c r="AQ25" s="223"/>
      <c r="AR25" s="223"/>
      <c r="AS25" s="223"/>
      <c r="AT25" s="223"/>
      <c r="AU25" s="217">
        <v>1</v>
      </c>
      <c r="AV25" s="217">
        <v>0</v>
      </c>
      <c r="AW25" s="217">
        <v>0</v>
      </c>
      <c r="AX25" s="217">
        <v>0</v>
      </c>
      <c r="AY25" s="217">
        <v>1</v>
      </c>
      <c r="AZ25" s="217">
        <v>0</v>
      </c>
      <c r="BA25" s="217">
        <v>0</v>
      </c>
      <c r="BB25" s="217" t="s">
        <v>692</v>
      </c>
      <c r="BC25" s="217"/>
      <c r="BD25" s="217"/>
      <c r="BE25" s="232" t="s">
        <v>3102</v>
      </c>
      <c r="BF25" s="232">
        <v>1</v>
      </c>
      <c r="BG25" s="233">
        <v>46240</v>
      </c>
      <c r="BH25" s="212">
        <f t="shared" si="6"/>
        <v>0</v>
      </c>
      <c r="BI25" s="232" t="s">
        <v>2580</v>
      </c>
      <c r="BJ25" s="232">
        <v>1</v>
      </c>
      <c r="BK25" s="234">
        <v>46240</v>
      </c>
      <c r="BL25" s="226"/>
      <c r="BM25" s="226"/>
      <c r="BN25" s="227"/>
      <c r="BO25" s="226"/>
      <c r="BP25" s="226"/>
      <c r="BQ25" s="226"/>
      <c r="BR25" s="226"/>
      <c r="BS25" s="226"/>
      <c r="BT25" s="227"/>
      <c r="BU25" s="226"/>
      <c r="BV25" s="226"/>
      <c r="BW25" s="226"/>
      <c r="BX25" s="226"/>
      <c r="BY25" s="226"/>
      <c r="BZ25" s="227"/>
      <c r="CA25" s="226"/>
      <c r="CB25" s="226"/>
      <c r="CC25" s="226"/>
      <c r="CD25" s="226"/>
      <c r="CE25" s="226"/>
      <c r="CF25" s="227"/>
      <c r="CG25" s="226"/>
      <c r="CH25" s="226"/>
      <c r="CI25" s="226"/>
      <c r="CJ25" s="212">
        <f t="shared" si="7"/>
        <v>0</v>
      </c>
    </row>
    <row r="26" spans="1:88" ht="13.5" customHeight="1">
      <c r="A26" s="217">
        <v>17</v>
      </c>
      <c r="B26" s="217" t="s">
        <v>3418</v>
      </c>
      <c r="C26" s="217" t="s">
        <v>3419</v>
      </c>
      <c r="D26" s="218" t="s">
        <v>781</v>
      </c>
      <c r="E26" s="217" t="s">
        <v>834</v>
      </c>
      <c r="F26" s="217" t="s">
        <v>2595</v>
      </c>
      <c r="G26" s="218" t="s">
        <v>2582</v>
      </c>
      <c r="H26" s="220">
        <v>510</v>
      </c>
      <c r="I26" s="217" t="s">
        <v>702</v>
      </c>
      <c r="J26" s="217">
        <v>36</v>
      </c>
      <c r="K26" s="217"/>
      <c r="L26" s="217">
        <v>36</v>
      </c>
      <c r="M26" s="220">
        <v>8</v>
      </c>
      <c r="N26" s="220">
        <v>288.8</v>
      </c>
      <c r="O26" s="217" t="s">
        <v>674</v>
      </c>
      <c r="P26" s="217" t="s">
        <v>13</v>
      </c>
      <c r="Q26" s="217" t="s">
        <v>703</v>
      </c>
      <c r="R26" s="217"/>
      <c r="S26" s="217"/>
      <c r="T26" s="21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7">
        <f t="shared" ca="1" si="4"/>
        <v>36</v>
      </c>
      <c r="V26" s="217">
        <f t="shared" ca="1" si="5"/>
        <v>0</v>
      </c>
      <c r="W26" s="217"/>
      <c r="X26" s="217"/>
      <c r="Y26" s="217"/>
      <c r="Z26" s="217"/>
      <c r="AA26" s="217"/>
      <c r="AB26" s="221"/>
      <c r="AC26" s="220">
        <v>9.6319999999999997</v>
      </c>
      <c r="AD26" s="217"/>
      <c r="AE26" s="220"/>
      <c r="AF26" s="220"/>
      <c r="AG26" s="223"/>
      <c r="AH26" s="223"/>
      <c r="AI26" s="223"/>
      <c r="AJ26" s="224" t="s">
        <v>677</v>
      </c>
      <c r="AK26" s="223"/>
      <c r="AL26" s="225"/>
      <c r="AM26" s="223"/>
      <c r="AN26" s="223"/>
      <c r="AO26" s="223"/>
      <c r="AP26" s="223"/>
      <c r="AQ26" s="223"/>
      <c r="AR26" s="223"/>
      <c r="AS26" s="223"/>
      <c r="AT26" s="223"/>
      <c r="AU26" s="217">
        <v>0</v>
      </c>
      <c r="AV26" s="217">
        <v>0</v>
      </c>
      <c r="AW26" s="217">
        <v>0</v>
      </c>
      <c r="AX26" s="217">
        <v>0</v>
      </c>
      <c r="AY26" s="217">
        <v>0</v>
      </c>
      <c r="AZ26" s="217">
        <v>0</v>
      </c>
      <c r="BA26" s="217">
        <v>0</v>
      </c>
      <c r="BB26" s="217" t="s">
        <v>692</v>
      </c>
      <c r="BC26" s="217"/>
      <c r="BD26" s="217"/>
      <c r="BE26" s="212" t="s">
        <v>3068</v>
      </c>
      <c r="BF26" s="217">
        <v>36</v>
      </c>
      <c r="BG26" s="230">
        <v>46240</v>
      </c>
      <c r="BH26" s="212">
        <f t="shared" si="6"/>
        <v>0</v>
      </c>
      <c r="BI26" s="212" t="s">
        <v>2529</v>
      </c>
      <c r="BJ26" s="217">
        <v>36</v>
      </c>
      <c r="BK26" s="231">
        <v>46240</v>
      </c>
      <c r="BL26" s="226"/>
      <c r="BM26" s="226"/>
      <c r="BN26" s="227"/>
      <c r="BO26" s="226"/>
      <c r="BP26" s="226"/>
      <c r="BQ26" s="226"/>
      <c r="BR26" s="226"/>
      <c r="BS26" s="226"/>
      <c r="BT26" s="227"/>
      <c r="BU26" s="226"/>
      <c r="BV26" s="226"/>
      <c r="BW26" s="226"/>
      <c r="BX26" s="226"/>
      <c r="BY26" s="226"/>
      <c r="BZ26" s="227"/>
      <c r="CA26" s="226"/>
      <c r="CB26" s="226"/>
      <c r="CC26" s="226"/>
      <c r="CD26" s="226"/>
      <c r="CE26" s="226"/>
      <c r="CF26" s="227"/>
      <c r="CG26" s="226"/>
      <c r="CH26" s="226"/>
      <c r="CI26" s="226"/>
      <c r="CJ26" s="212">
        <f t="shared" si="7"/>
        <v>0</v>
      </c>
    </row>
    <row r="27" spans="1:88" ht="13.5" customHeight="1">
      <c r="A27" s="217">
        <v>18</v>
      </c>
      <c r="B27" s="217" t="s">
        <v>3418</v>
      </c>
      <c r="C27" s="217" t="s">
        <v>3419</v>
      </c>
      <c r="D27" s="218" t="s">
        <v>2598</v>
      </c>
      <c r="E27" s="217" t="s">
        <v>3421</v>
      </c>
      <c r="F27" s="217" t="s">
        <v>2596</v>
      </c>
      <c r="G27" s="218" t="s">
        <v>2597</v>
      </c>
      <c r="H27" s="220">
        <v>1919</v>
      </c>
      <c r="I27" s="217" t="s">
        <v>702</v>
      </c>
      <c r="J27" s="217">
        <v>1</v>
      </c>
      <c r="K27" s="217"/>
      <c r="L27" s="217">
        <v>1</v>
      </c>
      <c r="M27" s="220">
        <v>37.4</v>
      </c>
      <c r="N27" s="220">
        <v>37.4</v>
      </c>
      <c r="O27" s="217" t="s">
        <v>674</v>
      </c>
      <c r="P27" s="217" t="s">
        <v>13</v>
      </c>
      <c r="Q27" s="217" t="s">
        <v>786</v>
      </c>
      <c r="R27" s="217"/>
      <c r="S27" s="217"/>
      <c r="T27" s="21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7">
        <f t="shared" ca="1" si="4"/>
        <v>1</v>
      </c>
      <c r="V27" s="217">
        <f t="shared" ca="1" si="5"/>
        <v>0</v>
      </c>
      <c r="W27" s="217"/>
      <c r="X27" s="217"/>
      <c r="Y27" s="217"/>
      <c r="Z27" s="217"/>
      <c r="AA27" s="217"/>
      <c r="AB27" s="221"/>
      <c r="AC27" s="220">
        <v>0.84599999999999997</v>
      </c>
      <c r="AD27" s="217"/>
      <c r="AE27" s="220"/>
      <c r="AF27" s="220"/>
      <c r="AG27" s="223"/>
      <c r="AH27" s="223"/>
      <c r="AI27" s="223"/>
      <c r="AJ27" s="224" t="s">
        <v>677</v>
      </c>
      <c r="AK27" s="223"/>
      <c r="AL27" s="225"/>
      <c r="AM27" s="223"/>
      <c r="AN27" s="223"/>
      <c r="AO27" s="223"/>
      <c r="AP27" s="223"/>
      <c r="AQ27" s="223"/>
      <c r="AR27" s="223"/>
      <c r="AS27" s="223"/>
      <c r="AT27" s="223"/>
      <c r="AU27" s="217">
        <v>0</v>
      </c>
      <c r="AV27" s="217">
        <v>1</v>
      </c>
      <c r="AW27" s="217">
        <v>0</v>
      </c>
      <c r="AX27" s="217">
        <v>0</v>
      </c>
      <c r="AY27" s="217">
        <v>0</v>
      </c>
      <c r="AZ27" s="217">
        <v>0</v>
      </c>
      <c r="BA27" s="217">
        <v>0</v>
      </c>
      <c r="BB27" s="217" t="s">
        <v>692</v>
      </c>
      <c r="BC27" s="217"/>
      <c r="BD27" s="217"/>
      <c r="BE27" s="212" t="s">
        <v>2964</v>
      </c>
      <c r="BF27" s="217">
        <v>1</v>
      </c>
      <c r="BG27" s="230">
        <v>46240</v>
      </c>
      <c r="BH27" s="212">
        <f t="shared" si="6"/>
        <v>0</v>
      </c>
      <c r="BI27" s="212" t="s">
        <v>2384</v>
      </c>
      <c r="BJ27" s="217">
        <v>1</v>
      </c>
      <c r="BK27" s="231">
        <v>46240</v>
      </c>
      <c r="BL27" s="226"/>
      <c r="BM27" s="226"/>
      <c r="BN27" s="227"/>
      <c r="BO27" s="226"/>
      <c r="BP27" s="226"/>
      <c r="BQ27" s="226"/>
      <c r="BR27" s="226"/>
      <c r="BS27" s="226"/>
      <c r="BT27" s="227"/>
      <c r="BU27" s="226"/>
      <c r="BV27" s="226"/>
      <c r="BW27" s="226"/>
      <c r="BX27" s="226"/>
      <c r="BY27" s="226"/>
      <c r="BZ27" s="227"/>
      <c r="CA27" s="226"/>
      <c r="CB27" s="226"/>
      <c r="CC27" s="226"/>
      <c r="CD27" s="226"/>
      <c r="CE27" s="226"/>
      <c r="CF27" s="227"/>
      <c r="CG27" s="226"/>
      <c r="CH27" s="226"/>
      <c r="CI27" s="226"/>
      <c r="CJ27" s="212">
        <f t="shared" si="7"/>
        <v>0</v>
      </c>
    </row>
    <row r="28" spans="1:88" ht="13.5" customHeight="1">
      <c r="A28" s="217">
        <v>20</v>
      </c>
      <c r="B28" s="217" t="s">
        <v>3418</v>
      </c>
      <c r="C28" s="217" t="s">
        <v>3419</v>
      </c>
      <c r="D28" s="218" t="s">
        <v>2602</v>
      </c>
      <c r="E28" s="217" t="s">
        <v>2192</v>
      </c>
      <c r="F28" s="217" t="s">
        <v>2600</v>
      </c>
      <c r="G28" s="218" t="s">
        <v>2601</v>
      </c>
      <c r="H28" s="220">
        <v>1304</v>
      </c>
      <c r="I28" s="217" t="s">
        <v>702</v>
      </c>
      <c r="J28" s="217">
        <v>1</v>
      </c>
      <c r="K28" s="217"/>
      <c r="L28" s="217">
        <v>1</v>
      </c>
      <c r="M28" s="220">
        <v>141.5</v>
      </c>
      <c r="N28" s="220">
        <v>141.5</v>
      </c>
      <c r="O28" s="217" t="s">
        <v>674</v>
      </c>
      <c r="P28" s="217" t="s">
        <v>13</v>
      </c>
      <c r="Q28" s="217" t="s">
        <v>786</v>
      </c>
      <c r="R28" s="217"/>
      <c r="S28" s="217"/>
      <c r="T28" s="21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7">
        <f t="shared" ca="1" si="4"/>
        <v>1</v>
      </c>
      <c r="V28" s="217">
        <f t="shared" ca="1" si="5"/>
        <v>0</v>
      </c>
      <c r="W28" s="217"/>
      <c r="X28" s="217"/>
      <c r="Y28" s="217"/>
      <c r="Z28" s="217"/>
      <c r="AA28" s="217"/>
      <c r="AB28" s="221"/>
      <c r="AC28" s="220">
        <v>2.016</v>
      </c>
      <c r="AD28" s="217"/>
      <c r="AE28" s="220"/>
      <c r="AF28" s="220"/>
      <c r="AG28" s="223"/>
      <c r="AH28" s="223"/>
      <c r="AI28" s="223"/>
      <c r="AJ28" s="224" t="s">
        <v>677</v>
      </c>
      <c r="AK28" s="223"/>
      <c r="AL28" s="225"/>
      <c r="AM28" s="223"/>
      <c r="AN28" s="223"/>
      <c r="AO28" s="223"/>
      <c r="AP28" s="223"/>
      <c r="AQ28" s="223"/>
      <c r="AR28" s="223"/>
      <c r="AS28" s="223"/>
      <c r="AT28" s="223"/>
      <c r="AU28" s="217">
        <v>1</v>
      </c>
      <c r="AV28" s="217">
        <v>0</v>
      </c>
      <c r="AW28" s="217">
        <v>1</v>
      </c>
      <c r="AX28" s="217">
        <v>0</v>
      </c>
      <c r="AY28" s="217">
        <v>0</v>
      </c>
      <c r="AZ28" s="217">
        <v>0</v>
      </c>
      <c r="BA28" s="217">
        <v>0</v>
      </c>
      <c r="BB28" s="217" t="s">
        <v>692</v>
      </c>
      <c r="BC28" s="217"/>
      <c r="BD28" s="217"/>
      <c r="BE28" s="212" t="s">
        <v>3116</v>
      </c>
      <c r="BF28" s="212">
        <v>1</v>
      </c>
      <c r="BG28" s="230">
        <v>46240</v>
      </c>
      <c r="BH28" s="212">
        <f t="shared" si="6"/>
        <v>0</v>
      </c>
      <c r="BI28" s="212" t="s">
        <v>2603</v>
      </c>
      <c r="BJ28" s="212">
        <v>1</v>
      </c>
      <c r="BK28" s="231">
        <v>46240</v>
      </c>
      <c r="BL28" s="226"/>
      <c r="BM28" s="226"/>
      <c r="BN28" s="227"/>
      <c r="BO28" s="226"/>
      <c r="BP28" s="226"/>
      <c r="BQ28" s="226"/>
      <c r="BR28" s="226"/>
      <c r="BS28" s="226"/>
      <c r="BT28" s="227"/>
      <c r="BU28" s="226"/>
      <c r="BV28" s="226"/>
      <c r="BW28" s="226"/>
      <c r="BX28" s="226"/>
      <c r="BY28" s="226"/>
      <c r="BZ28" s="227"/>
      <c r="CA28" s="226"/>
      <c r="CB28" s="226"/>
      <c r="CC28" s="226"/>
      <c r="CD28" s="226"/>
      <c r="CE28" s="226"/>
      <c r="CF28" s="227"/>
      <c r="CG28" s="226"/>
      <c r="CH28" s="226"/>
      <c r="CI28" s="226"/>
      <c r="CJ28" s="212">
        <f t="shared" si="7"/>
        <v>0</v>
      </c>
    </row>
    <row r="29" spans="1:88" ht="13.5" customHeight="1">
      <c r="A29" s="217">
        <v>21</v>
      </c>
      <c r="B29" s="217" t="s">
        <v>3418</v>
      </c>
      <c r="C29" s="217" t="s">
        <v>3419</v>
      </c>
      <c r="D29" s="218" t="s">
        <v>874</v>
      </c>
      <c r="E29" s="217" t="s">
        <v>3422</v>
      </c>
      <c r="F29" s="217" t="s">
        <v>2604</v>
      </c>
      <c r="G29" s="218" t="s">
        <v>876</v>
      </c>
      <c r="H29" s="220">
        <v>504</v>
      </c>
      <c r="I29" s="217" t="s">
        <v>702</v>
      </c>
      <c r="J29" s="217">
        <v>1</v>
      </c>
      <c r="K29" s="217"/>
      <c r="L29" s="217">
        <v>1</v>
      </c>
      <c r="M29" s="220">
        <v>1.1000000000000001</v>
      </c>
      <c r="N29" s="220">
        <v>1.1000000000000001</v>
      </c>
      <c r="O29" s="217" t="s">
        <v>674</v>
      </c>
      <c r="P29" s="217" t="s">
        <v>11</v>
      </c>
      <c r="Q29" s="217" t="s">
        <v>786</v>
      </c>
      <c r="R29" s="217"/>
      <c r="S29" s="217"/>
      <c r="T29" s="21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7">
        <f t="shared" ca="1" si="4"/>
        <v>1</v>
      </c>
      <c r="V29" s="217">
        <f t="shared" ca="1" si="5"/>
        <v>0</v>
      </c>
      <c r="W29" s="217"/>
      <c r="X29" s="217"/>
      <c r="Y29" s="217"/>
      <c r="Z29" s="217"/>
      <c r="AA29" s="217"/>
      <c r="AB29" s="221"/>
      <c r="AC29" s="220">
        <v>3.1E-2</v>
      </c>
      <c r="AD29" s="217"/>
      <c r="AE29" s="220"/>
      <c r="AF29" s="220"/>
      <c r="AG29" s="223"/>
      <c r="AH29" s="223"/>
      <c r="AI29" s="223"/>
      <c r="AJ29" s="224" t="s">
        <v>677</v>
      </c>
      <c r="AK29" s="223"/>
      <c r="AL29" s="225"/>
      <c r="AM29" s="223"/>
      <c r="AN29" s="223"/>
      <c r="AO29" s="223"/>
      <c r="AP29" s="223"/>
      <c r="AQ29" s="223"/>
      <c r="AR29" s="223"/>
      <c r="AS29" s="223"/>
      <c r="AT29" s="223"/>
      <c r="AU29" s="217">
        <v>0</v>
      </c>
      <c r="AV29" s="217">
        <v>1</v>
      </c>
      <c r="AW29" s="217">
        <v>0</v>
      </c>
      <c r="AX29" s="217">
        <v>0</v>
      </c>
      <c r="AY29" s="217">
        <v>0</v>
      </c>
      <c r="AZ29" s="217">
        <v>0</v>
      </c>
      <c r="BA29" s="217">
        <v>0</v>
      </c>
      <c r="BB29" s="217" t="s">
        <v>692</v>
      </c>
      <c r="BC29" s="217"/>
      <c r="BD29" s="217"/>
      <c r="BE29" s="212" t="s">
        <v>3118</v>
      </c>
      <c r="BF29" s="212">
        <v>1</v>
      </c>
      <c r="BG29" s="230">
        <v>46240</v>
      </c>
      <c r="BH29" s="212">
        <f t="shared" si="6"/>
        <v>0</v>
      </c>
      <c r="BI29" s="212" t="s">
        <v>2605</v>
      </c>
      <c r="BJ29" s="212">
        <v>1</v>
      </c>
      <c r="BK29" s="231">
        <v>46240</v>
      </c>
      <c r="BL29" s="226"/>
      <c r="BM29" s="226"/>
      <c r="BN29" s="227"/>
      <c r="BO29" s="226"/>
      <c r="BP29" s="226"/>
      <c r="BQ29" s="226"/>
      <c r="BR29" s="226"/>
      <c r="BS29" s="226"/>
      <c r="BT29" s="227"/>
      <c r="BU29" s="226"/>
      <c r="BV29" s="226"/>
      <c r="BW29" s="226"/>
      <c r="BX29" s="226"/>
      <c r="BY29" s="226"/>
      <c r="BZ29" s="227"/>
      <c r="CA29" s="226"/>
      <c r="CB29" s="226"/>
      <c r="CC29" s="226"/>
      <c r="CD29" s="226"/>
      <c r="CE29" s="226"/>
      <c r="CF29" s="227"/>
      <c r="CG29" s="226"/>
      <c r="CH29" s="226"/>
      <c r="CI29" s="226"/>
      <c r="CJ29" s="212">
        <f t="shared" si="7"/>
        <v>0</v>
      </c>
    </row>
    <row r="30" spans="1:88" ht="13.5" customHeight="1">
      <c r="A30" s="217">
        <v>22</v>
      </c>
      <c r="B30" s="217" t="s">
        <v>3418</v>
      </c>
      <c r="C30" s="217" t="s">
        <v>3419</v>
      </c>
      <c r="D30" s="218" t="s">
        <v>2588</v>
      </c>
      <c r="E30" s="217" t="s">
        <v>3423</v>
      </c>
      <c r="F30" s="217" t="s">
        <v>2606</v>
      </c>
      <c r="G30" s="218" t="s">
        <v>2590</v>
      </c>
      <c r="H30" s="220">
        <v>11009</v>
      </c>
      <c r="I30" s="217" t="s">
        <v>702</v>
      </c>
      <c r="J30" s="217">
        <v>1</v>
      </c>
      <c r="K30" s="217"/>
      <c r="L30" s="217">
        <v>1</v>
      </c>
      <c r="M30" s="220">
        <v>2046.6</v>
      </c>
      <c r="N30" s="220">
        <v>2046.6</v>
      </c>
      <c r="O30" s="217" t="s">
        <v>674</v>
      </c>
      <c r="P30" s="217" t="s">
        <v>13</v>
      </c>
      <c r="Q30" s="217" t="s">
        <v>786</v>
      </c>
      <c r="R30" s="217"/>
      <c r="S30" s="217"/>
      <c r="T30" s="21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7">
        <f t="shared" ca="1" si="4"/>
        <v>1</v>
      </c>
      <c r="V30" s="217">
        <f t="shared" ca="1" si="5"/>
        <v>0</v>
      </c>
      <c r="W30" s="217"/>
      <c r="X30" s="217"/>
      <c r="Y30" s="217"/>
      <c r="Z30" s="217"/>
      <c r="AA30" s="217"/>
      <c r="AB30" s="221"/>
      <c r="AC30" s="220">
        <v>43.8</v>
      </c>
      <c r="AD30" s="217"/>
      <c r="AE30" s="220"/>
      <c r="AF30" s="220"/>
      <c r="AG30" s="223"/>
      <c r="AH30" s="223"/>
      <c r="AI30" s="223"/>
      <c r="AJ30" s="224" t="s">
        <v>677</v>
      </c>
      <c r="AK30" s="223"/>
      <c r="AL30" s="225"/>
      <c r="AM30" s="223"/>
      <c r="AN30" s="223"/>
      <c r="AO30" s="223"/>
      <c r="AP30" s="223"/>
      <c r="AQ30" s="223"/>
      <c r="AR30" s="223"/>
      <c r="AS30" s="223"/>
      <c r="AT30" s="223"/>
      <c r="AU30" s="217">
        <v>0</v>
      </c>
      <c r="AV30" s="217">
        <v>1</v>
      </c>
      <c r="AW30" s="217">
        <v>0</v>
      </c>
      <c r="AX30" s="217">
        <v>1</v>
      </c>
      <c r="AY30" s="217">
        <v>0</v>
      </c>
      <c r="AZ30" s="217">
        <v>0</v>
      </c>
      <c r="BA30" s="217">
        <v>0</v>
      </c>
      <c r="BB30" s="217" t="s">
        <v>692</v>
      </c>
      <c r="BC30" s="217"/>
      <c r="BD30" s="217"/>
      <c r="BE30" s="212" t="s">
        <v>2964</v>
      </c>
      <c r="BF30" s="217">
        <v>1</v>
      </c>
      <c r="BG30" s="230">
        <v>46240</v>
      </c>
      <c r="BH30" s="212">
        <f t="shared" si="6"/>
        <v>0</v>
      </c>
      <c r="BI30" s="212" t="s">
        <v>2384</v>
      </c>
      <c r="BJ30" s="217">
        <v>1</v>
      </c>
      <c r="BK30" s="231">
        <v>46240</v>
      </c>
      <c r="BL30" s="226"/>
      <c r="BM30" s="226"/>
      <c r="BN30" s="227"/>
      <c r="BO30" s="226"/>
      <c r="BP30" s="226"/>
      <c r="BQ30" s="226"/>
      <c r="BR30" s="226"/>
      <c r="BS30" s="226"/>
      <c r="BT30" s="227"/>
      <c r="BU30" s="226"/>
      <c r="BV30" s="226"/>
      <c r="BW30" s="226"/>
      <c r="BX30" s="226"/>
      <c r="BY30" s="226"/>
      <c r="BZ30" s="227"/>
      <c r="CA30" s="226"/>
      <c r="CB30" s="226"/>
      <c r="CC30" s="226"/>
      <c r="CD30" s="226"/>
      <c r="CE30" s="226"/>
      <c r="CF30" s="227"/>
      <c r="CG30" s="226"/>
      <c r="CH30" s="226"/>
      <c r="CI30" s="226"/>
      <c r="CJ30" s="212">
        <f t="shared" si="7"/>
        <v>0</v>
      </c>
    </row>
    <row r="31" spans="1:88" ht="13.5" customHeight="1">
      <c r="A31" s="217">
        <v>23</v>
      </c>
      <c r="B31" s="217" t="s">
        <v>3418</v>
      </c>
      <c r="C31" s="217" t="s">
        <v>3419</v>
      </c>
      <c r="D31" s="218" t="s">
        <v>2588</v>
      </c>
      <c r="E31" s="217" t="s">
        <v>3424</v>
      </c>
      <c r="F31" s="217" t="s">
        <v>2607</v>
      </c>
      <c r="G31" s="218" t="s">
        <v>2587</v>
      </c>
      <c r="H31" s="220">
        <v>11045</v>
      </c>
      <c r="I31" s="217" t="s">
        <v>702</v>
      </c>
      <c r="J31" s="217">
        <v>1</v>
      </c>
      <c r="K31" s="217"/>
      <c r="L31" s="217">
        <v>1</v>
      </c>
      <c r="M31" s="220">
        <v>1029.5999999999999</v>
      </c>
      <c r="N31" s="220">
        <v>1029.5999999999999</v>
      </c>
      <c r="O31" s="217" t="s">
        <v>674</v>
      </c>
      <c r="P31" s="217" t="s">
        <v>13</v>
      </c>
      <c r="Q31" s="217" t="s">
        <v>786</v>
      </c>
      <c r="R31" s="217"/>
      <c r="S31" s="217"/>
      <c r="T31" s="21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7">
        <f t="shared" ca="1" si="4"/>
        <v>1</v>
      </c>
      <c r="V31" s="217">
        <f t="shared" ca="1" si="5"/>
        <v>0</v>
      </c>
      <c r="W31" s="217"/>
      <c r="X31" s="217"/>
      <c r="Y31" s="217"/>
      <c r="Z31" s="217"/>
      <c r="AA31" s="217"/>
      <c r="AB31" s="221"/>
      <c r="AC31" s="220">
        <v>22.167999999999999</v>
      </c>
      <c r="AD31" s="217"/>
      <c r="AE31" s="220"/>
      <c r="AF31" s="220"/>
      <c r="AG31" s="223"/>
      <c r="AH31" s="223"/>
      <c r="AI31" s="223"/>
      <c r="AJ31" s="224" t="s">
        <v>677</v>
      </c>
      <c r="AK31" s="223"/>
      <c r="AL31" s="225"/>
      <c r="AM31" s="223"/>
      <c r="AN31" s="223"/>
      <c r="AO31" s="223"/>
      <c r="AP31" s="223"/>
      <c r="AQ31" s="223"/>
      <c r="AR31" s="223"/>
      <c r="AS31" s="223"/>
      <c r="AT31" s="223"/>
      <c r="AU31" s="217">
        <v>0</v>
      </c>
      <c r="AV31" s="217">
        <v>1</v>
      </c>
      <c r="AW31" s="217">
        <v>0</v>
      </c>
      <c r="AX31" s="217">
        <v>1</v>
      </c>
      <c r="AY31" s="217">
        <v>0</v>
      </c>
      <c r="AZ31" s="217">
        <v>0</v>
      </c>
      <c r="BA31" s="217">
        <v>0</v>
      </c>
      <c r="BB31" s="217" t="s">
        <v>692</v>
      </c>
      <c r="BC31" s="217"/>
      <c r="BD31" s="217"/>
      <c r="BE31" s="212" t="s">
        <v>2964</v>
      </c>
      <c r="BF31" s="217">
        <v>1</v>
      </c>
      <c r="BG31" s="230">
        <v>46240</v>
      </c>
      <c r="BH31" s="212">
        <f t="shared" si="6"/>
        <v>0</v>
      </c>
      <c r="BI31" s="212" t="s">
        <v>2384</v>
      </c>
      <c r="BJ31" s="217">
        <v>1</v>
      </c>
      <c r="BK31" s="231">
        <v>46240</v>
      </c>
      <c r="BL31" s="226"/>
      <c r="BM31" s="226"/>
      <c r="BN31" s="227"/>
      <c r="BO31" s="226"/>
      <c r="BP31" s="226"/>
      <c r="BQ31" s="226"/>
      <c r="BR31" s="226"/>
      <c r="BS31" s="226"/>
      <c r="BT31" s="227"/>
      <c r="BU31" s="226"/>
      <c r="BV31" s="226"/>
      <c r="BW31" s="226"/>
      <c r="BX31" s="226"/>
      <c r="BY31" s="226"/>
      <c r="BZ31" s="227"/>
      <c r="CA31" s="226"/>
      <c r="CB31" s="226"/>
      <c r="CC31" s="226"/>
      <c r="CD31" s="226"/>
      <c r="CE31" s="226"/>
      <c r="CF31" s="227"/>
      <c r="CG31" s="226"/>
      <c r="CH31" s="226"/>
      <c r="CI31" s="226"/>
      <c r="CJ31" s="212">
        <f t="shared" si="7"/>
        <v>0</v>
      </c>
    </row>
    <row r="32" spans="1:88" ht="13.5" customHeight="1">
      <c r="A32" s="217">
        <v>23</v>
      </c>
      <c r="B32" s="217" t="s">
        <v>3418</v>
      </c>
      <c r="C32" s="235" t="s">
        <v>3419</v>
      </c>
      <c r="D32" s="236" t="s">
        <v>2579</v>
      </c>
      <c r="E32" s="235" t="s">
        <v>3417</v>
      </c>
      <c r="F32" s="235" t="s">
        <v>2599</v>
      </c>
      <c r="G32" s="236" t="s">
        <v>2584</v>
      </c>
      <c r="H32" s="163">
        <v>429</v>
      </c>
      <c r="I32" s="235" t="s">
        <v>702</v>
      </c>
      <c r="J32" s="235">
        <v>1</v>
      </c>
      <c r="K32" s="235"/>
      <c r="L32" s="235">
        <v>1</v>
      </c>
      <c r="M32" s="163">
        <v>35.5</v>
      </c>
      <c r="N32" s="163">
        <v>35.5</v>
      </c>
      <c r="O32" s="235" t="s">
        <v>674</v>
      </c>
      <c r="P32" s="235" t="s">
        <v>13</v>
      </c>
      <c r="Q32" s="217" t="s">
        <v>786</v>
      </c>
      <c r="R32" s="217"/>
      <c r="S32" s="217"/>
      <c r="T32" s="21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7">
        <f t="shared" ca="1" si="4"/>
        <v>1</v>
      </c>
      <c r="V32" s="217">
        <f t="shared" ca="1" si="5"/>
        <v>0</v>
      </c>
      <c r="W32" s="217"/>
      <c r="X32" s="217"/>
      <c r="Y32" s="217"/>
      <c r="Z32" s="217"/>
      <c r="AA32" s="235"/>
      <c r="AB32" s="221"/>
      <c r="AC32" s="163">
        <v>0.40200000000000002</v>
      </c>
      <c r="AD32" s="217"/>
      <c r="AE32" s="220"/>
      <c r="AF32" s="220"/>
      <c r="AG32" s="223"/>
      <c r="AH32" s="223"/>
      <c r="AI32" s="223"/>
      <c r="AJ32" s="224" t="s">
        <v>677</v>
      </c>
      <c r="AK32" s="223"/>
      <c r="AL32" s="229" t="s">
        <v>880</v>
      </c>
      <c r="AM32" s="223"/>
      <c r="AN32" s="223"/>
      <c r="AO32" s="223"/>
      <c r="AP32" s="223"/>
      <c r="AQ32" s="223"/>
      <c r="AR32" s="223"/>
      <c r="AS32" s="223"/>
      <c r="AT32" s="223"/>
      <c r="AU32" s="235">
        <v>0</v>
      </c>
      <c r="AV32" s="235">
        <v>1</v>
      </c>
      <c r="AW32" s="235">
        <v>0</v>
      </c>
      <c r="AX32" s="235">
        <v>0</v>
      </c>
      <c r="AY32" s="235">
        <v>0</v>
      </c>
      <c r="AZ32" s="235">
        <v>0</v>
      </c>
      <c r="BA32" s="235">
        <v>0</v>
      </c>
      <c r="BB32" s="235" t="s">
        <v>692</v>
      </c>
      <c r="BC32" s="217"/>
      <c r="BD32" s="217"/>
      <c r="BE32" s="212" t="s">
        <v>3105</v>
      </c>
      <c r="BF32" s="212">
        <v>1</v>
      </c>
      <c r="BG32" s="230">
        <v>46240</v>
      </c>
      <c r="BH32" s="212">
        <f t="shared" si="6"/>
        <v>0</v>
      </c>
      <c r="BI32" s="212" t="s">
        <v>2585</v>
      </c>
      <c r="BJ32" s="212">
        <v>1</v>
      </c>
      <c r="BK32" s="231">
        <v>46240</v>
      </c>
      <c r="BL32" s="226"/>
      <c r="BM32" s="226"/>
      <c r="BN32" s="227"/>
      <c r="BO32" s="226"/>
      <c r="BP32" s="226"/>
      <c r="BQ32" s="226"/>
      <c r="BR32" s="226"/>
      <c r="BS32" s="226"/>
      <c r="BT32" s="227"/>
      <c r="BU32" s="226"/>
      <c r="BV32" s="226"/>
      <c r="BW32" s="226"/>
      <c r="BX32" s="226"/>
      <c r="BY32" s="226"/>
      <c r="BZ32" s="227"/>
      <c r="CA32" s="226"/>
      <c r="CB32" s="226"/>
      <c r="CC32" s="226"/>
      <c r="CD32" s="226"/>
      <c r="CE32" s="226"/>
      <c r="CF32" s="227"/>
      <c r="CG32" s="226"/>
      <c r="CH32" s="226"/>
      <c r="CI32" s="226"/>
      <c r="CJ32" s="212">
        <f t="shared" si="7"/>
        <v>0</v>
      </c>
    </row>
    <row r="33" spans="1:88" ht="13.5" customHeight="1">
      <c r="A33" s="214">
        <v>24</v>
      </c>
      <c r="B33" s="214" t="s">
        <v>3425</v>
      </c>
      <c r="C33" s="214" t="s">
        <v>3426</v>
      </c>
      <c r="D33" s="215" t="s">
        <v>2588</v>
      </c>
      <c r="E33" s="214"/>
      <c r="F33" s="214"/>
      <c r="G33" s="215" t="s">
        <v>3427</v>
      </c>
      <c r="H33" s="214"/>
      <c r="I33" s="214"/>
      <c r="J33" s="214"/>
      <c r="K33" s="214">
        <v>1</v>
      </c>
      <c r="L33" s="214"/>
      <c r="M33" s="216">
        <v>5091</v>
      </c>
      <c r="N33" s="216">
        <v>5091</v>
      </c>
      <c r="O33" s="214" t="s">
        <v>674</v>
      </c>
      <c r="P33" s="214"/>
      <c r="Q33" s="214"/>
      <c r="R33" s="214" t="s">
        <v>3951</v>
      </c>
      <c r="S33" s="214"/>
      <c r="T33" s="214"/>
      <c r="U33" s="214"/>
      <c r="V33" s="214"/>
      <c r="W33" s="214">
        <f ca="1">_xlfn.MINIFS(V:V,C:C,C33,AE:AE,"",AB:AB,"")</f>
        <v>0</v>
      </c>
      <c r="X33" s="214">
        <f ca="1">SUMIFS(T:T,C:C,C33,AE:AE,"")/SUMIFS(L:L,C:C,C33,AE:AE,"",AB:AB,"")</f>
        <v>0</v>
      </c>
      <c r="Y33" s="214"/>
      <c r="Z33" s="214"/>
      <c r="AA33" s="214"/>
      <c r="AB33" s="216"/>
      <c r="AC33" s="216">
        <v>104.101</v>
      </c>
      <c r="AD33" s="235" t="s">
        <v>3428</v>
      </c>
      <c r="AE33" s="214" t="s">
        <v>675</v>
      </c>
      <c r="AF33" s="214" t="s">
        <v>676</v>
      </c>
      <c r="AG33" s="214"/>
      <c r="AH33" s="214"/>
      <c r="AI33" s="214"/>
      <c r="AJ33" s="214" t="s">
        <v>677</v>
      </c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4"/>
      <c r="AX33" s="214"/>
      <c r="AY33" s="214"/>
      <c r="AZ33" s="214"/>
      <c r="BA33" s="214"/>
      <c r="BB33" s="214" t="s">
        <v>692</v>
      </c>
      <c r="BC33" s="214"/>
      <c r="BD33" s="214"/>
      <c r="BE33" s="214"/>
      <c r="BF33" s="214"/>
      <c r="BG33" s="214"/>
      <c r="BH33" s="214"/>
      <c r="BI33" s="214"/>
      <c r="BJ33" s="214"/>
      <c r="BK33" s="214"/>
      <c r="BL33" s="214"/>
      <c r="BM33" s="214"/>
      <c r="BN33" s="214"/>
      <c r="BO33" s="214"/>
      <c r="BP33" s="214"/>
      <c r="BQ33" s="214"/>
      <c r="BR33" s="214"/>
      <c r="BS33" s="214"/>
      <c r="BT33" s="214"/>
      <c r="BU33" s="214"/>
      <c r="BV33" s="214"/>
      <c r="BW33" s="214"/>
      <c r="BX33" s="214"/>
      <c r="BY33" s="214"/>
      <c r="BZ33" s="214"/>
      <c r="CA33" s="214"/>
      <c r="CB33" s="214"/>
      <c r="CC33" s="214"/>
      <c r="CD33" s="214"/>
      <c r="CE33" s="214"/>
      <c r="CF33" s="214"/>
      <c r="CG33" s="214"/>
      <c r="CH33" s="214"/>
      <c r="CI33" s="214"/>
      <c r="CJ33" s="214"/>
    </row>
    <row r="34" spans="1:88" ht="13.5" customHeight="1">
      <c r="A34" s="217">
        <v>25</v>
      </c>
      <c r="B34" s="217" t="s">
        <v>3425</v>
      </c>
      <c r="C34" s="217" t="s">
        <v>3426</v>
      </c>
      <c r="D34" s="218" t="s">
        <v>2477</v>
      </c>
      <c r="E34" s="217" t="s">
        <v>3429</v>
      </c>
      <c r="F34" s="217" t="s">
        <v>2608</v>
      </c>
      <c r="G34" s="218" t="s">
        <v>2476</v>
      </c>
      <c r="H34" s="220">
        <v>3923</v>
      </c>
      <c r="I34" s="217" t="s">
        <v>702</v>
      </c>
      <c r="J34" s="217">
        <v>1</v>
      </c>
      <c r="K34" s="217"/>
      <c r="L34" s="217">
        <v>1</v>
      </c>
      <c r="M34" s="220">
        <v>154.6</v>
      </c>
      <c r="N34" s="220">
        <v>154.6</v>
      </c>
      <c r="O34" s="217" t="s">
        <v>674</v>
      </c>
      <c r="P34" s="217" t="s">
        <v>11</v>
      </c>
      <c r="Q34" s="217" t="s">
        <v>786</v>
      </c>
      <c r="R34" s="217"/>
      <c r="S34" s="217"/>
      <c r="T34" s="217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7">
        <f t="shared" ref="U34:U42" ca="1" si="8">+L34-T34</f>
        <v>1</v>
      </c>
      <c r="V34" s="217">
        <f t="shared" ref="V34:V42" ca="1" si="9">ROUNDDOWN(T34/J34,0)</f>
        <v>0</v>
      </c>
      <c r="W34" s="217"/>
      <c r="X34" s="217"/>
      <c r="Y34" s="217"/>
      <c r="Z34" s="217"/>
      <c r="AA34" s="217"/>
      <c r="AB34" s="221"/>
      <c r="AC34" s="220">
        <v>2.6840000000000002</v>
      </c>
      <c r="AD34" s="217"/>
      <c r="AE34" s="220"/>
      <c r="AF34" s="220"/>
      <c r="AG34" s="223"/>
      <c r="AH34" s="223"/>
      <c r="AI34" s="223"/>
      <c r="AJ34" s="224" t="s">
        <v>677</v>
      </c>
      <c r="AK34" s="223"/>
      <c r="AL34" s="225"/>
      <c r="AM34" s="223"/>
      <c r="AN34" s="223"/>
      <c r="AO34" s="223"/>
      <c r="AP34" s="223"/>
      <c r="AQ34" s="223"/>
      <c r="AR34" s="223"/>
      <c r="AS34" s="223"/>
      <c r="AT34" s="223"/>
      <c r="AU34" s="217">
        <v>0</v>
      </c>
      <c r="AV34" s="217">
        <v>1</v>
      </c>
      <c r="AW34" s="217">
        <v>0</v>
      </c>
      <c r="AX34" s="217">
        <v>0</v>
      </c>
      <c r="AY34" s="217">
        <v>0</v>
      </c>
      <c r="AZ34" s="217">
        <v>0</v>
      </c>
      <c r="BA34" s="217">
        <v>0</v>
      </c>
      <c r="BB34" s="217" t="s">
        <v>692</v>
      </c>
      <c r="BC34" s="217"/>
      <c r="BD34" s="217"/>
      <c r="BE34" s="212" t="s">
        <v>3026</v>
      </c>
      <c r="BF34" s="217">
        <v>1</v>
      </c>
      <c r="BG34" s="230">
        <v>46240</v>
      </c>
      <c r="BH34" s="212">
        <f t="shared" ref="BH34:BH42" si="10">+L34-BF34</f>
        <v>0</v>
      </c>
      <c r="BI34" s="212" t="s">
        <v>2478</v>
      </c>
      <c r="BJ34" s="217">
        <v>1</v>
      </c>
      <c r="BK34" s="231">
        <v>46240</v>
      </c>
      <c r="BL34" s="226"/>
      <c r="BM34" s="226"/>
      <c r="BN34" s="227"/>
      <c r="BO34" s="226"/>
      <c r="BP34" s="226"/>
      <c r="BQ34" s="226"/>
      <c r="BR34" s="226"/>
      <c r="BS34" s="226"/>
      <c r="BT34" s="227"/>
      <c r="BU34" s="226"/>
      <c r="BV34" s="226"/>
      <c r="BW34" s="226"/>
      <c r="BX34" s="226"/>
      <c r="BY34" s="226"/>
      <c r="BZ34" s="227"/>
      <c r="CA34" s="226"/>
      <c r="CB34" s="226"/>
      <c r="CC34" s="226"/>
      <c r="CD34" s="226"/>
      <c r="CE34" s="226"/>
      <c r="CF34" s="227"/>
      <c r="CG34" s="226"/>
      <c r="CH34" s="226"/>
      <c r="CI34" s="226"/>
      <c r="CJ34" s="212">
        <f t="shared" ref="CJ34:CJ42" si="11">+L34-BJ34</f>
        <v>0</v>
      </c>
    </row>
    <row r="35" spans="1:88" ht="13.5" customHeight="1">
      <c r="A35" s="217">
        <v>26</v>
      </c>
      <c r="B35" s="217" t="s">
        <v>3425</v>
      </c>
      <c r="C35" s="217" t="s">
        <v>3426</v>
      </c>
      <c r="D35" s="218" t="s">
        <v>2477</v>
      </c>
      <c r="E35" s="217" t="s">
        <v>3430</v>
      </c>
      <c r="F35" s="217" t="s">
        <v>2609</v>
      </c>
      <c r="G35" s="218" t="s">
        <v>2476</v>
      </c>
      <c r="H35" s="220">
        <v>3922</v>
      </c>
      <c r="I35" s="217" t="s">
        <v>702</v>
      </c>
      <c r="J35" s="217">
        <v>1</v>
      </c>
      <c r="K35" s="217"/>
      <c r="L35" s="217">
        <v>1</v>
      </c>
      <c r="M35" s="220">
        <v>154.6</v>
      </c>
      <c r="N35" s="220">
        <v>154.6</v>
      </c>
      <c r="O35" s="217" t="s">
        <v>674</v>
      </c>
      <c r="P35" s="217" t="s">
        <v>11</v>
      </c>
      <c r="Q35" s="217" t="s">
        <v>786</v>
      </c>
      <c r="R35" s="217"/>
      <c r="S35" s="217"/>
      <c r="T35" s="21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7">
        <f t="shared" ca="1" si="8"/>
        <v>1</v>
      </c>
      <c r="V35" s="217">
        <f t="shared" ca="1" si="9"/>
        <v>0</v>
      </c>
      <c r="W35" s="217"/>
      <c r="X35" s="217"/>
      <c r="Y35" s="217"/>
      <c r="Z35" s="217"/>
      <c r="AA35" s="217"/>
      <c r="AB35" s="221"/>
      <c r="AC35" s="220">
        <v>2.6829999999999998</v>
      </c>
      <c r="AD35" s="217"/>
      <c r="AE35" s="220"/>
      <c r="AF35" s="220"/>
      <c r="AG35" s="223"/>
      <c r="AH35" s="223"/>
      <c r="AI35" s="223"/>
      <c r="AJ35" s="224" t="s">
        <v>677</v>
      </c>
      <c r="AK35" s="223"/>
      <c r="AL35" s="225"/>
      <c r="AM35" s="223"/>
      <c r="AN35" s="223"/>
      <c r="AO35" s="223"/>
      <c r="AP35" s="223"/>
      <c r="AQ35" s="223"/>
      <c r="AR35" s="223"/>
      <c r="AS35" s="223"/>
      <c r="AT35" s="223"/>
      <c r="AU35" s="217">
        <v>0</v>
      </c>
      <c r="AV35" s="217">
        <v>1</v>
      </c>
      <c r="AW35" s="217">
        <v>0</v>
      </c>
      <c r="AX35" s="217">
        <v>0</v>
      </c>
      <c r="AY35" s="217">
        <v>0</v>
      </c>
      <c r="AZ35" s="217">
        <v>0</v>
      </c>
      <c r="BA35" s="217">
        <v>0</v>
      </c>
      <c r="BB35" s="217" t="s">
        <v>692</v>
      </c>
      <c r="BC35" s="217"/>
      <c r="BD35" s="217"/>
      <c r="BE35" s="212" t="s">
        <v>3026</v>
      </c>
      <c r="BF35" s="217">
        <v>1</v>
      </c>
      <c r="BG35" s="230">
        <v>46240</v>
      </c>
      <c r="BH35" s="212">
        <f t="shared" si="10"/>
        <v>0</v>
      </c>
      <c r="BI35" s="212" t="s">
        <v>2478</v>
      </c>
      <c r="BJ35" s="217">
        <v>1</v>
      </c>
      <c r="BK35" s="231">
        <v>46240</v>
      </c>
      <c r="BL35" s="226"/>
      <c r="BM35" s="226"/>
      <c r="BN35" s="227"/>
      <c r="BO35" s="226"/>
      <c r="BP35" s="226"/>
      <c r="BQ35" s="226"/>
      <c r="BR35" s="226"/>
      <c r="BS35" s="226"/>
      <c r="BT35" s="227"/>
      <c r="BU35" s="226"/>
      <c r="BV35" s="226"/>
      <c r="BW35" s="226"/>
      <c r="BX35" s="226"/>
      <c r="BY35" s="226"/>
      <c r="BZ35" s="227"/>
      <c r="CA35" s="226"/>
      <c r="CB35" s="226"/>
      <c r="CC35" s="226"/>
      <c r="CD35" s="226"/>
      <c r="CE35" s="226"/>
      <c r="CF35" s="227"/>
      <c r="CG35" s="226"/>
      <c r="CH35" s="226"/>
      <c r="CI35" s="226"/>
      <c r="CJ35" s="212">
        <f t="shared" si="11"/>
        <v>0</v>
      </c>
    </row>
    <row r="36" spans="1:88" ht="13.5" customHeight="1">
      <c r="A36" s="217">
        <v>27</v>
      </c>
      <c r="B36" s="217" t="s">
        <v>3425</v>
      </c>
      <c r="C36" s="217" t="s">
        <v>3426</v>
      </c>
      <c r="D36" s="218" t="s">
        <v>2477</v>
      </c>
      <c r="E36" s="217" t="s">
        <v>3431</v>
      </c>
      <c r="F36" s="217" t="s">
        <v>2610</v>
      </c>
      <c r="G36" s="218" t="s">
        <v>2480</v>
      </c>
      <c r="H36" s="220">
        <v>3513</v>
      </c>
      <c r="I36" s="217" t="s">
        <v>702</v>
      </c>
      <c r="J36" s="217">
        <v>1</v>
      </c>
      <c r="K36" s="217"/>
      <c r="L36" s="217">
        <v>1</v>
      </c>
      <c r="M36" s="220">
        <v>258.5</v>
      </c>
      <c r="N36" s="220">
        <v>258.5</v>
      </c>
      <c r="O36" s="217" t="s">
        <v>674</v>
      </c>
      <c r="P36" s="217" t="s">
        <v>11</v>
      </c>
      <c r="Q36" s="217" t="s">
        <v>786</v>
      </c>
      <c r="R36" s="217"/>
      <c r="S36" s="217"/>
      <c r="T36" s="21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7">
        <f t="shared" ca="1" si="8"/>
        <v>1</v>
      </c>
      <c r="V36" s="217">
        <f t="shared" ca="1" si="9"/>
        <v>0</v>
      </c>
      <c r="W36" s="217"/>
      <c r="X36" s="217"/>
      <c r="Y36" s="217"/>
      <c r="Z36" s="217"/>
      <c r="AA36" s="217"/>
      <c r="AB36" s="221"/>
      <c r="AC36" s="220">
        <v>2.7490000000000001</v>
      </c>
      <c r="AD36" s="217"/>
      <c r="AE36" s="220"/>
      <c r="AF36" s="220"/>
      <c r="AG36" s="223"/>
      <c r="AH36" s="223"/>
      <c r="AI36" s="223"/>
      <c r="AJ36" s="224" t="s">
        <v>677</v>
      </c>
      <c r="AK36" s="223"/>
      <c r="AL36" s="225"/>
      <c r="AM36" s="223"/>
      <c r="AN36" s="223"/>
      <c r="AO36" s="223"/>
      <c r="AP36" s="223"/>
      <c r="AQ36" s="223"/>
      <c r="AR36" s="223"/>
      <c r="AS36" s="223"/>
      <c r="AT36" s="223"/>
      <c r="AU36" s="217">
        <v>0</v>
      </c>
      <c r="AV36" s="217">
        <v>1</v>
      </c>
      <c r="AW36" s="217">
        <v>0</v>
      </c>
      <c r="AX36" s="217">
        <v>0</v>
      </c>
      <c r="AY36" s="217">
        <v>0</v>
      </c>
      <c r="AZ36" s="217">
        <v>0</v>
      </c>
      <c r="BA36" s="217">
        <v>0</v>
      </c>
      <c r="BB36" s="217" t="s">
        <v>692</v>
      </c>
      <c r="BC36" s="217"/>
      <c r="BD36" s="217"/>
      <c r="BE36" s="212" t="s">
        <v>3028</v>
      </c>
      <c r="BF36" s="217">
        <v>1</v>
      </c>
      <c r="BG36" s="230">
        <v>46240</v>
      </c>
      <c r="BH36" s="212">
        <f t="shared" si="10"/>
        <v>0</v>
      </c>
      <c r="BI36" s="212" t="s">
        <v>2481</v>
      </c>
      <c r="BJ36" s="217">
        <v>1</v>
      </c>
      <c r="BK36" s="231">
        <v>46240</v>
      </c>
      <c r="BL36" s="226"/>
      <c r="BM36" s="226"/>
      <c r="BN36" s="227"/>
      <c r="BO36" s="226"/>
      <c r="BP36" s="226"/>
      <c r="BQ36" s="226"/>
      <c r="BR36" s="226"/>
      <c r="BS36" s="226"/>
      <c r="BT36" s="227"/>
      <c r="BU36" s="226"/>
      <c r="BV36" s="226"/>
      <c r="BW36" s="226"/>
      <c r="BX36" s="226"/>
      <c r="BY36" s="226"/>
      <c r="BZ36" s="227"/>
      <c r="CA36" s="226"/>
      <c r="CB36" s="226"/>
      <c r="CC36" s="226"/>
      <c r="CD36" s="226"/>
      <c r="CE36" s="226"/>
      <c r="CF36" s="227"/>
      <c r="CG36" s="226"/>
      <c r="CH36" s="226"/>
      <c r="CI36" s="226"/>
      <c r="CJ36" s="212">
        <f t="shared" si="11"/>
        <v>0</v>
      </c>
    </row>
    <row r="37" spans="1:88" ht="13.5" customHeight="1">
      <c r="A37" s="217">
        <v>28</v>
      </c>
      <c r="B37" s="217" t="s">
        <v>3425</v>
      </c>
      <c r="C37" s="217" t="s">
        <v>3426</v>
      </c>
      <c r="D37" s="218" t="s">
        <v>2477</v>
      </c>
      <c r="E37" s="217" t="s">
        <v>3432</v>
      </c>
      <c r="F37" s="217" t="s">
        <v>2611</v>
      </c>
      <c r="G37" s="218" t="s">
        <v>2476</v>
      </c>
      <c r="H37" s="220">
        <v>3487</v>
      </c>
      <c r="I37" s="217" t="s">
        <v>702</v>
      </c>
      <c r="J37" s="217">
        <v>2</v>
      </c>
      <c r="K37" s="217"/>
      <c r="L37" s="217">
        <v>2</v>
      </c>
      <c r="M37" s="220">
        <v>137.4</v>
      </c>
      <c r="N37" s="220">
        <v>274.89999999999998</v>
      </c>
      <c r="O37" s="217" t="s">
        <v>674</v>
      </c>
      <c r="P37" s="217" t="s">
        <v>11</v>
      </c>
      <c r="Q37" s="217" t="s">
        <v>786</v>
      </c>
      <c r="R37" s="217"/>
      <c r="S37" s="217"/>
      <c r="T37" s="21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7">
        <f t="shared" ca="1" si="8"/>
        <v>2</v>
      </c>
      <c r="V37" s="217">
        <f t="shared" ca="1" si="9"/>
        <v>0</v>
      </c>
      <c r="W37" s="217"/>
      <c r="X37" s="217"/>
      <c r="Y37" s="217"/>
      <c r="Z37" s="217"/>
      <c r="AA37" s="217"/>
      <c r="AB37" s="221"/>
      <c r="AC37" s="220">
        <v>4.7709999999999999</v>
      </c>
      <c r="AD37" s="217"/>
      <c r="AE37" s="220"/>
      <c r="AF37" s="220"/>
      <c r="AG37" s="223"/>
      <c r="AH37" s="223"/>
      <c r="AI37" s="223"/>
      <c r="AJ37" s="224" t="s">
        <v>677</v>
      </c>
      <c r="AK37" s="223"/>
      <c r="AL37" s="225"/>
      <c r="AM37" s="223"/>
      <c r="AN37" s="223"/>
      <c r="AO37" s="223"/>
      <c r="AP37" s="223"/>
      <c r="AQ37" s="223"/>
      <c r="AR37" s="223"/>
      <c r="AS37" s="223"/>
      <c r="AT37" s="223"/>
      <c r="AU37" s="217">
        <v>0</v>
      </c>
      <c r="AV37" s="217">
        <v>1</v>
      </c>
      <c r="AW37" s="217">
        <v>0</v>
      </c>
      <c r="AX37" s="217">
        <v>0</v>
      </c>
      <c r="AY37" s="217">
        <v>0</v>
      </c>
      <c r="AZ37" s="217">
        <v>0</v>
      </c>
      <c r="BA37" s="217">
        <v>0</v>
      </c>
      <c r="BB37" s="217" t="s">
        <v>692</v>
      </c>
      <c r="BC37" s="217"/>
      <c r="BD37" s="217"/>
      <c r="BE37" s="212" t="s">
        <v>3026</v>
      </c>
      <c r="BF37" s="217">
        <v>2</v>
      </c>
      <c r="BG37" s="230">
        <v>46240</v>
      </c>
      <c r="BH37" s="212">
        <f t="shared" si="10"/>
        <v>0</v>
      </c>
      <c r="BI37" s="212" t="s">
        <v>2478</v>
      </c>
      <c r="BJ37" s="217">
        <v>2</v>
      </c>
      <c r="BK37" s="231">
        <v>46240</v>
      </c>
      <c r="BL37" s="226"/>
      <c r="BM37" s="226"/>
      <c r="BN37" s="227"/>
      <c r="BO37" s="226"/>
      <c r="BP37" s="226"/>
      <c r="BQ37" s="226"/>
      <c r="BR37" s="226"/>
      <c r="BS37" s="226"/>
      <c r="BT37" s="227"/>
      <c r="BU37" s="226"/>
      <c r="BV37" s="226"/>
      <c r="BW37" s="226"/>
      <c r="BX37" s="226"/>
      <c r="BY37" s="226"/>
      <c r="BZ37" s="227"/>
      <c r="CA37" s="226"/>
      <c r="CB37" s="226"/>
      <c r="CC37" s="226"/>
      <c r="CD37" s="226"/>
      <c r="CE37" s="226"/>
      <c r="CF37" s="227"/>
      <c r="CG37" s="226"/>
      <c r="CH37" s="226"/>
      <c r="CI37" s="226"/>
      <c r="CJ37" s="212">
        <f t="shared" si="11"/>
        <v>0</v>
      </c>
    </row>
    <row r="38" spans="1:88" ht="13.5" customHeight="1">
      <c r="A38" s="217">
        <v>29</v>
      </c>
      <c r="B38" s="217" t="s">
        <v>3425</v>
      </c>
      <c r="C38" s="217" t="s">
        <v>3426</v>
      </c>
      <c r="D38" s="218" t="s">
        <v>781</v>
      </c>
      <c r="E38" s="217" t="s">
        <v>1073</v>
      </c>
      <c r="F38" s="217" t="s">
        <v>2612</v>
      </c>
      <c r="G38" s="218" t="s">
        <v>2613</v>
      </c>
      <c r="H38" s="220">
        <v>815</v>
      </c>
      <c r="I38" s="217" t="s">
        <v>702</v>
      </c>
      <c r="J38" s="217">
        <v>1</v>
      </c>
      <c r="K38" s="217"/>
      <c r="L38" s="217">
        <v>1</v>
      </c>
      <c r="M38" s="220">
        <v>4.8</v>
      </c>
      <c r="N38" s="220">
        <v>4.8</v>
      </c>
      <c r="O38" s="217" t="s">
        <v>674</v>
      </c>
      <c r="P38" s="217" t="s">
        <v>13</v>
      </c>
      <c r="Q38" s="217" t="s">
        <v>703</v>
      </c>
      <c r="R38" s="217"/>
      <c r="S38" s="217"/>
      <c r="T38" s="21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7">
        <f t="shared" ca="1" si="8"/>
        <v>1</v>
      </c>
      <c r="V38" s="217">
        <f t="shared" ca="1" si="9"/>
        <v>0</v>
      </c>
      <c r="W38" s="217"/>
      <c r="X38" s="217"/>
      <c r="Y38" s="217"/>
      <c r="Z38" s="217"/>
      <c r="AA38" s="217"/>
      <c r="AB38" s="221"/>
      <c r="AC38" s="220">
        <v>0.16700000000000001</v>
      </c>
      <c r="AD38" s="217"/>
      <c r="AE38" s="220"/>
      <c r="AF38" s="220"/>
      <c r="AG38" s="223"/>
      <c r="AH38" s="223"/>
      <c r="AI38" s="223"/>
      <c r="AJ38" s="224" t="s">
        <v>677</v>
      </c>
      <c r="AK38" s="223"/>
      <c r="AL38" s="225"/>
      <c r="AM38" s="223"/>
      <c r="AN38" s="223"/>
      <c r="AO38" s="223"/>
      <c r="AP38" s="223"/>
      <c r="AQ38" s="223"/>
      <c r="AR38" s="223"/>
      <c r="AS38" s="223"/>
      <c r="AT38" s="223"/>
      <c r="AU38" s="217">
        <v>0</v>
      </c>
      <c r="AV38" s="217">
        <v>0</v>
      </c>
      <c r="AW38" s="217">
        <v>0</v>
      </c>
      <c r="AX38" s="217">
        <v>0</v>
      </c>
      <c r="AY38" s="217">
        <v>0</v>
      </c>
      <c r="AZ38" s="217">
        <v>0</v>
      </c>
      <c r="BA38" s="217">
        <v>0</v>
      </c>
      <c r="BB38" s="217" t="s">
        <v>692</v>
      </c>
      <c r="BC38" s="217"/>
      <c r="BD38" s="217"/>
      <c r="BE38" s="212" t="s">
        <v>3068</v>
      </c>
      <c r="BF38" s="217">
        <v>1</v>
      </c>
      <c r="BG38" s="230">
        <v>46240</v>
      </c>
      <c r="BH38" s="212">
        <f t="shared" si="10"/>
        <v>0</v>
      </c>
      <c r="BI38" s="212" t="s">
        <v>2529</v>
      </c>
      <c r="BJ38" s="217">
        <v>1</v>
      </c>
      <c r="BK38" s="231">
        <v>46240</v>
      </c>
      <c r="BL38" s="226"/>
      <c r="BM38" s="226"/>
      <c r="BN38" s="227"/>
      <c r="BO38" s="226"/>
      <c r="BP38" s="226"/>
      <c r="BQ38" s="226"/>
      <c r="BR38" s="226"/>
      <c r="BS38" s="226"/>
      <c r="BT38" s="227"/>
      <c r="BU38" s="226"/>
      <c r="BV38" s="226"/>
      <c r="BW38" s="226"/>
      <c r="BX38" s="226"/>
      <c r="BY38" s="226"/>
      <c r="BZ38" s="227"/>
      <c r="CA38" s="226"/>
      <c r="CB38" s="226"/>
      <c r="CC38" s="226"/>
      <c r="CD38" s="226"/>
      <c r="CE38" s="226"/>
      <c r="CF38" s="227"/>
      <c r="CG38" s="226"/>
      <c r="CH38" s="226"/>
      <c r="CI38" s="226"/>
      <c r="CJ38" s="212">
        <f t="shared" si="11"/>
        <v>0</v>
      </c>
    </row>
    <row r="39" spans="1:88" ht="13.5" customHeight="1">
      <c r="A39" s="217">
        <v>30</v>
      </c>
      <c r="B39" s="217" t="s">
        <v>3425</v>
      </c>
      <c r="C39" s="217" t="s">
        <v>3426</v>
      </c>
      <c r="D39" s="218" t="s">
        <v>2588</v>
      </c>
      <c r="E39" s="217" t="s">
        <v>3433</v>
      </c>
      <c r="F39" s="217" t="s">
        <v>2618</v>
      </c>
      <c r="G39" s="218" t="s">
        <v>2619</v>
      </c>
      <c r="H39" s="220">
        <v>4416</v>
      </c>
      <c r="I39" s="217" t="s">
        <v>702</v>
      </c>
      <c r="J39" s="217">
        <v>1</v>
      </c>
      <c r="K39" s="217"/>
      <c r="L39" s="217">
        <v>1</v>
      </c>
      <c r="M39" s="220">
        <v>455.1</v>
      </c>
      <c r="N39" s="220">
        <v>455.1</v>
      </c>
      <c r="O39" s="217" t="s">
        <v>674</v>
      </c>
      <c r="P39" s="217" t="s">
        <v>13</v>
      </c>
      <c r="Q39" s="217" t="s">
        <v>786</v>
      </c>
      <c r="R39" s="217"/>
      <c r="S39" s="217"/>
      <c r="T39" s="21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7">
        <f t="shared" ca="1" si="8"/>
        <v>1</v>
      </c>
      <c r="V39" s="217">
        <f t="shared" ca="1" si="9"/>
        <v>0</v>
      </c>
      <c r="W39" s="217"/>
      <c r="X39" s="217"/>
      <c r="Y39" s="217"/>
      <c r="Z39" s="217"/>
      <c r="AA39" s="217"/>
      <c r="AB39" s="221"/>
      <c r="AC39" s="220">
        <v>9.8030000000000008</v>
      </c>
      <c r="AD39" s="217"/>
      <c r="AE39" s="220"/>
      <c r="AF39" s="220"/>
      <c r="AG39" s="223"/>
      <c r="AH39" s="223"/>
      <c r="AI39" s="223"/>
      <c r="AJ39" s="224" t="s">
        <v>677</v>
      </c>
      <c r="AK39" s="223"/>
      <c r="AL39" s="225"/>
      <c r="AM39" s="223"/>
      <c r="AN39" s="223"/>
      <c r="AO39" s="223"/>
      <c r="AP39" s="223"/>
      <c r="AQ39" s="223"/>
      <c r="AR39" s="223"/>
      <c r="AS39" s="223"/>
      <c r="AT39" s="223"/>
      <c r="AU39" s="217">
        <v>0</v>
      </c>
      <c r="AV39" s="217">
        <v>1</v>
      </c>
      <c r="AW39" s="217">
        <v>0</v>
      </c>
      <c r="AX39" s="217">
        <v>1</v>
      </c>
      <c r="AY39" s="217">
        <v>0</v>
      </c>
      <c r="AZ39" s="217">
        <v>0</v>
      </c>
      <c r="BA39" s="217">
        <v>0</v>
      </c>
      <c r="BB39" s="217" t="s">
        <v>692</v>
      </c>
      <c r="BC39" s="217"/>
      <c r="BD39" s="217"/>
      <c r="BE39" s="212" t="s">
        <v>2964</v>
      </c>
      <c r="BF39" s="217">
        <v>1</v>
      </c>
      <c r="BG39" s="230">
        <v>46240</v>
      </c>
      <c r="BH39" s="212">
        <f t="shared" si="10"/>
        <v>0</v>
      </c>
      <c r="BI39" s="212" t="s">
        <v>2384</v>
      </c>
      <c r="BJ39" s="217">
        <v>1</v>
      </c>
      <c r="BK39" s="231">
        <v>46240</v>
      </c>
      <c r="BL39" s="226"/>
      <c r="BM39" s="226"/>
      <c r="BN39" s="227"/>
      <c r="BO39" s="226"/>
      <c r="BP39" s="226"/>
      <c r="BQ39" s="226"/>
      <c r="BR39" s="226"/>
      <c r="BS39" s="226"/>
      <c r="BT39" s="227"/>
      <c r="BU39" s="226"/>
      <c r="BV39" s="226"/>
      <c r="BW39" s="226"/>
      <c r="BX39" s="226"/>
      <c r="BY39" s="226"/>
      <c r="BZ39" s="227"/>
      <c r="CA39" s="226"/>
      <c r="CB39" s="226"/>
      <c r="CC39" s="226"/>
      <c r="CD39" s="226"/>
      <c r="CE39" s="226"/>
      <c r="CF39" s="227"/>
      <c r="CG39" s="226"/>
      <c r="CH39" s="226"/>
      <c r="CI39" s="226"/>
      <c r="CJ39" s="212">
        <f t="shared" si="11"/>
        <v>0</v>
      </c>
    </row>
    <row r="40" spans="1:88" ht="13.5" customHeight="1">
      <c r="A40" s="217">
        <v>31</v>
      </c>
      <c r="B40" s="217" t="s">
        <v>3425</v>
      </c>
      <c r="C40" s="217" t="s">
        <v>3426</v>
      </c>
      <c r="D40" s="218" t="s">
        <v>2588</v>
      </c>
      <c r="E40" s="217" t="s">
        <v>3434</v>
      </c>
      <c r="F40" s="217" t="s">
        <v>2614</v>
      </c>
      <c r="G40" s="218" t="s">
        <v>2590</v>
      </c>
      <c r="H40" s="220">
        <v>4416</v>
      </c>
      <c r="I40" s="217" t="s">
        <v>702</v>
      </c>
      <c r="J40" s="217">
        <v>1</v>
      </c>
      <c r="K40" s="217"/>
      <c r="L40" s="217">
        <v>1</v>
      </c>
      <c r="M40" s="220">
        <v>809.3</v>
      </c>
      <c r="N40" s="220">
        <v>809.3</v>
      </c>
      <c r="O40" s="217" t="s">
        <v>674</v>
      </c>
      <c r="P40" s="217" t="s">
        <v>13</v>
      </c>
      <c r="Q40" s="217" t="s">
        <v>786</v>
      </c>
      <c r="R40" s="217"/>
      <c r="S40" s="217"/>
      <c r="T40" s="21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7">
        <f t="shared" ca="1" si="8"/>
        <v>1</v>
      </c>
      <c r="V40" s="217">
        <f t="shared" ca="1" si="9"/>
        <v>0</v>
      </c>
      <c r="W40" s="217"/>
      <c r="X40" s="217"/>
      <c r="Y40" s="217"/>
      <c r="Z40" s="217"/>
      <c r="AA40" s="217"/>
      <c r="AB40" s="221"/>
      <c r="AC40" s="220">
        <v>17.349</v>
      </c>
      <c r="AD40" s="217"/>
      <c r="AE40" s="220"/>
      <c r="AF40" s="220"/>
      <c r="AG40" s="223"/>
      <c r="AH40" s="223"/>
      <c r="AI40" s="223"/>
      <c r="AJ40" s="224" t="s">
        <v>677</v>
      </c>
      <c r="AK40" s="223"/>
      <c r="AL40" s="225"/>
      <c r="AM40" s="223"/>
      <c r="AN40" s="223"/>
      <c r="AO40" s="223"/>
      <c r="AP40" s="223"/>
      <c r="AQ40" s="223"/>
      <c r="AR40" s="223"/>
      <c r="AS40" s="223"/>
      <c r="AT40" s="223"/>
      <c r="AU40" s="217">
        <v>0</v>
      </c>
      <c r="AV40" s="217">
        <v>1</v>
      </c>
      <c r="AW40" s="217">
        <v>0</v>
      </c>
      <c r="AX40" s="217">
        <v>1</v>
      </c>
      <c r="AY40" s="217">
        <v>0</v>
      </c>
      <c r="AZ40" s="217">
        <v>0</v>
      </c>
      <c r="BA40" s="217">
        <v>0</v>
      </c>
      <c r="BB40" s="217" t="s">
        <v>692</v>
      </c>
      <c r="BC40" s="217"/>
      <c r="BD40" s="217"/>
      <c r="BE40" s="212" t="s">
        <v>2964</v>
      </c>
      <c r="BF40" s="217">
        <v>1</v>
      </c>
      <c r="BG40" s="230">
        <v>46240</v>
      </c>
      <c r="BH40" s="212">
        <f t="shared" si="10"/>
        <v>0</v>
      </c>
      <c r="BI40" s="212" t="s">
        <v>2384</v>
      </c>
      <c r="BJ40" s="217">
        <v>1</v>
      </c>
      <c r="BK40" s="231">
        <v>46240</v>
      </c>
      <c r="BL40" s="226"/>
      <c r="BM40" s="226"/>
      <c r="BN40" s="227"/>
      <c r="BO40" s="226"/>
      <c r="BP40" s="226"/>
      <c r="BQ40" s="226"/>
      <c r="BR40" s="226"/>
      <c r="BS40" s="226"/>
      <c r="BT40" s="227"/>
      <c r="BU40" s="226"/>
      <c r="BV40" s="226"/>
      <c r="BW40" s="226"/>
      <c r="BX40" s="226"/>
      <c r="BY40" s="226"/>
      <c r="BZ40" s="227"/>
      <c r="CA40" s="226"/>
      <c r="CB40" s="226"/>
      <c r="CC40" s="226"/>
      <c r="CD40" s="226"/>
      <c r="CE40" s="226"/>
      <c r="CF40" s="227"/>
      <c r="CG40" s="226"/>
      <c r="CH40" s="226"/>
      <c r="CI40" s="226"/>
      <c r="CJ40" s="212">
        <f t="shared" si="11"/>
        <v>0</v>
      </c>
    </row>
    <row r="41" spans="1:88" ht="13.5" customHeight="1">
      <c r="A41" s="217">
        <v>32</v>
      </c>
      <c r="B41" s="217" t="s">
        <v>3425</v>
      </c>
      <c r="C41" s="217" t="s">
        <v>3426</v>
      </c>
      <c r="D41" s="218" t="s">
        <v>2588</v>
      </c>
      <c r="E41" s="217" t="s">
        <v>3435</v>
      </c>
      <c r="F41" s="217" t="s">
        <v>2615</v>
      </c>
      <c r="G41" s="218" t="s">
        <v>2590</v>
      </c>
      <c r="H41" s="220">
        <v>4069</v>
      </c>
      <c r="I41" s="217" t="s">
        <v>702</v>
      </c>
      <c r="J41" s="217">
        <v>3</v>
      </c>
      <c r="K41" s="217"/>
      <c r="L41" s="217">
        <v>3</v>
      </c>
      <c r="M41" s="220">
        <v>762.4</v>
      </c>
      <c r="N41" s="220">
        <v>2287.1999999999998</v>
      </c>
      <c r="O41" s="217" t="s">
        <v>674</v>
      </c>
      <c r="P41" s="217" t="s">
        <v>13</v>
      </c>
      <c r="Q41" s="217" t="s">
        <v>786</v>
      </c>
      <c r="R41" s="217"/>
      <c r="S41" s="217"/>
      <c r="T41" s="21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7">
        <f t="shared" ca="1" si="8"/>
        <v>3</v>
      </c>
      <c r="V41" s="217">
        <f t="shared" ca="1" si="9"/>
        <v>0</v>
      </c>
      <c r="W41" s="217"/>
      <c r="X41" s="217"/>
      <c r="Y41" s="217"/>
      <c r="Z41" s="217"/>
      <c r="AA41" s="217"/>
      <c r="AB41" s="221"/>
      <c r="AC41" s="220">
        <v>49.048999999999999</v>
      </c>
      <c r="AD41" s="217"/>
      <c r="AE41" s="220"/>
      <c r="AF41" s="220"/>
      <c r="AG41" s="223"/>
      <c r="AH41" s="223"/>
      <c r="AI41" s="223"/>
      <c r="AJ41" s="224" t="s">
        <v>677</v>
      </c>
      <c r="AK41" s="223"/>
      <c r="AL41" s="225"/>
      <c r="AM41" s="223"/>
      <c r="AN41" s="223"/>
      <c r="AO41" s="223"/>
      <c r="AP41" s="223"/>
      <c r="AQ41" s="223"/>
      <c r="AR41" s="223"/>
      <c r="AS41" s="223"/>
      <c r="AT41" s="223"/>
      <c r="AU41" s="217">
        <v>0</v>
      </c>
      <c r="AV41" s="217">
        <v>1</v>
      </c>
      <c r="AW41" s="217">
        <v>0</v>
      </c>
      <c r="AX41" s="217">
        <v>1</v>
      </c>
      <c r="AY41" s="217">
        <v>0</v>
      </c>
      <c r="AZ41" s="217">
        <v>0</v>
      </c>
      <c r="BA41" s="217">
        <v>0</v>
      </c>
      <c r="BB41" s="217" t="s">
        <v>692</v>
      </c>
      <c r="BC41" s="217"/>
      <c r="BD41" s="217"/>
      <c r="BE41" s="212" t="s">
        <v>2964</v>
      </c>
      <c r="BF41" s="217">
        <v>3</v>
      </c>
      <c r="BG41" s="230">
        <v>46240</v>
      </c>
      <c r="BH41" s="212">
        <f t="shared" si="10"/>
        <v>0</v>
      </c>
      <c r="BI41" s="212" t="s">
        <v>2384</v>
      </c>
      <c r="BJ41" s="217">
        <v>3</v>
      </c>
      <c r="BK41" s="231">
        <v>46240</v>
      </c>
      <c r="BL41" s="226"/>
      <c r="BM41" s="226"/>
      <c r="BN41" s="227"/>
      <c r="BO41" s="226"/>
      <c r="BP41" s="226"/>
      <c r="BQ41" s="226"/>
      <c r="BR41" s="226"/>
      <c r="BS41" s="226"/>
      <c r="BT41" s="227"/>
      <c r="BU41" s="226"/>
      <c r="BV41" s="226"/>
      <c r="BW41" s="226"/>
      <c r="BX41" s="226"/>
      <c r="BY41" s="226"/>
      <c r="BZ41" s="227"/>
      <c r="CA41" s="226"/>
      <c r="CB41" s="226"/>
      <c r="CC41" s="226"/>
      <c r="CD41" s="226"/>
      <c r="CE41" s="226"/>
      <c r="CF41" s="227"/>
      <c r="CG41" s="226"/>
      <c r="CH41" s="226"/>
      <c r="CI41" s="226"/>
      <c r="CJ41" s="212">
        <f t="shared" si="11"/>
        <v>0</v>
      </c>
    </row>
    <row r="42" spans="1:88" ht="13.5" customHeight="1">
      <c r="A42" s="217">
        <v>33</v>
      </c>
      <c r="B42" s="217" t="s">
        <v>3425</v>
      </c>
      <c r="C42" s="217" t="s">
        <v>3426</v>
      </c>
      <c r="D42" s="218" t="s">
        <v>2588</v>
      </c>
      <c r="E42" s="217" t="s">
        <v>3436</v>
      </c>
      <c r="F42" s="217" t="s">
        <v>2616</v>
      </c>
      <c r="G42" s="218" t="s">
        <v>2617</v>
      </c>
      <c r="H42" s="220">
        <v>4069</v>
      </c>
      <c r="I42" s="217" t="s">
        <v>702</v>
      </c>
      <c r="J42" s="217">
        <v>1</v>
      </c>
      <c r="K42" s="217"/>
      <c r="L42" s="217">
        <v>1</v>
      </c>
      <c r="M42" s="220">
        <v>692</v>
      </c>
      <c r="N42" s="220">
        <v>692</v>
      </c>
      <c r="O42" s="217" t="s">
        <v>674</v>
      </c>
      <c r="P42" s="217" t="s">
        <v>13</v>
      </c>
      <c r="Q42" s="217" t="s">
        <v>786</v>
      </c>
      <c r="R42" s="217"/>
      <c r="S42" s="217"/>
      <c r="T42" s="21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7">
        <f t="shared" ca="1" si="8"/>
        <v>1</v>
      </c>
      <c r="V42" s="217">
        <f t="shared" ca="1" si="9"/>
        <v>0</v>
      </c>
      <c r="W42" s="217"/>
      <c r="X42" s="217"/>
      <c r="Y42" s="217"/>
      <c r="Z42" s="217"/>
      <c r="AA42" s="217"/>
      <c r="AB42" s="221"/>
      <c r="AC42" s="220">
        <v>14.846</v>
      </c>
      <c r="AD42" s="217"/>
      <c r="AE42" s="220"/>
      <c r="AF42" s="220"/>
      <c r="AG42" s="223"/>
      <c r="AH42" s="223"/>
      <c r="AI42" s="223"/>
      <c r="AJ42" s="224" t="s">
        <v>677</v>
      </c>
      <c r="AK42" s="223"/>
      <c r="AL42" s="225"/>
      <c r="AM42" s="223"/>
      <c r="AN42" s="223"/>
      <c r="AO42" s="223"/>
      <c r="AP42" s="223"/>
      <c r="AQ42" s="223"/>
      <c r="AR42" s="223"/>
      <c r="AS42" s="223"/>
      <c r="AT42" s="223"/>
      <c r="AU42" s="217">
        <v>0</v>
      </c>
      <c r="AV42" s="217">
        <v>1</v>
      </c>
      <c r="AW42" s="217">
        <v>0</v>
      </c>
      <c r="AX42" s="217">
        <v>1</v>
      </c>
      <c r="AY42" s="217">
        <v>0</v>
      </c>
      <c r="AZ42" s="217">
        <v>0</v>
      </c>
      <c r="BA42" s="217">
        <v>0</v>
      </c>
      <c r="BB42" s="217" t="s">
        <v>692</v>
      </c>
      <c r="BC42" s="217"/>
      <c r="BD42" s="217"/>
      <c r="BE42" s="212" t="s">
        <v>2964</v>
      </c>
      <c r="BF42" s="217">
        <v>1</v>
      </c>
      <c r="BG42" s="230">
        <v>46240</v>
      </c>
      <c r="BH42" s="212">
        <f t="shared" si="10"/>
        <v>0</v>
      </c>
      <c r="BI42" s="212" t="s">
        <v>2384</v>
      </c>
      <c r="BJ42" s="217">
        <v>1</v>
      </c>
      <c r="BK42" s="231">
        <v>46240</v>
      </c>
      <c r="BL42" s="226"/>
      <c r="BM42" s="226"/>
      <c r="BN42" s="227"/>
      <c r="BO42" s="226"/>
      <c r="BP42" s="226"/>
      <c r="BQ42" s="226"/>
      <c r="BR42" s="226"/>
      <c r="BS42" s="226"/>
      <c r="BT42" s="227"/>
      <c r="BU42" s="226"/>
      <c r="BV42" s="226"/>
      <c r="BW42" s="226"/>
      <c r="BX42" s="226"/>
      <c r="BY42" s="226"/>
      <c r="BZ42" s="227"/>
      <c r="CA42" s="226"/>
      <c r="CB42" s="226"/>
      <c r="CC42" s="226"/>
      <c r="CD42" s="226"/>
      <c r="CE42" s="226"/>
      <c r="CF42" s="227"/>
      <c r="CG42" s="226"/>
      <c r="CH42" s="226"/>
      <c r="CI42" s="226"/>
      <c r="CJ42" s="212">
        <f t="shared" si="11"/>
        <v>0</v>
      </c>
    </row>
    <row r="43" spans="1:88" ht="13.5" customHeight="1">
      <c r="A43" s="214">
        <v>34</v>
      </c>
      <c r="B43" s="214" t="s">
        <v>3437</v>
      </c>
      <c r="C43" s="214" t="s">
        <v>3438</v>
      </c>
      <c r="D43" s="215" t="s">
        <v>2588</v>
      </c>
      <c r="E43" s="214"/>
      <c r="F43" s="214"/>
      <c r="G43" s="215" t="s">
        <v>3439</v>
      </c>
      <c r="H43" s="214"/>
      <c r="I43" s="214"/>
      <c r="J43" s="214"/>
      <c r="K43" s="214">
        <v>1</v>
      </c>
      <c r="L43" s="214"/>
      <c r="M43" s="216">
        <v>5426</v>
      </c>
      <c r="N43" s="216">
        <v>5426</v>
      </c>
      <c r="O43" s="214" t="s">
        <v>674</v>
      </c>
      <c r="P43" s="214"/>
      <c r="Q43" s="214"/>
      <c r="R43" s="214" t="s">
        <v>3951</v>
      </c>
      <c r="S43" s="214"/>
      <c r="T43" s="214"/>
      <c r="U43" s="214"/>
      <c r="V43" s="214"/>
      <c r="W43" s="214">
        <f ca="1">_xlfn.MINIFS(V:V,C:C,C43,AE:AE,"",AB:AB,"")</f>
        <v>0</v>
      </c>
      <c r="X43" s="214">
        <f ca="1">SUMIFS(T:T,C:C,C43,AE:AE,"")/SUMIFS(L:L,C:C,C43,AE:AE,"",AB:AB,"")</f>
        <v>0</v>
      </c>
      <c r="Y43" s="214"/>
      <c r="Z43" s="214"/>
      <c r="AA43" s="214"/>
      <c r="AB43" s="216"/>
      <c r="AC43" s="216">
        <v>110.809</v>
      </c>
      <c r="AD43" s="235" t="s">
        <v>3428</v>
      </c>
      <c r="AE43" s="214" t="s">
        <v>675</v>
      </c>
      <c r="AF43" s="214" t="s">
        <v>676</v>
      </c>
      <c r="AG43" s="214"/>
      <c r="AH43" s="214"/>
      <c r="AI43" s="214"/>
      <c r="AJ43" s="214" t="s">
        <v>677</v>
      </c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 t="s">
        <v>692</v>
      </c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</row>
    <row r="44" spans="1:88" ht="13.5" customHeight="1">
      <c r="A44" s="217">
        <v>35</v>
      </c>
      <c r="B44" s="217" t="s">
        <v>3437</v>
      </c>
      <c r="C44" s="217" t="s">
        <v>3438</v>
      </c>
      <c r="D44" s="218" t="s">
        <v>2477</v>
      </c>
      <c r="E44" s="217" t="s">
        <v>3429</v>
      </c>
      <c r="F44" s="217" t="s">
        <v>2620</v>
      </c>
      <c r="G44" s="218" t="s">
        <v>2476</v>
      </c>
      <c r="H44" s="220">
        <v>3923</v>
      </c>
      <c r="I44" s="217" t="s">
        <v>702</v>
      </c>
      <c r="J44" s="217">
        <v>1</v>
      </c>
      <c r="K44" s="217"/>
      <c r="L44" s="217">
        <v>1</v>
      </c>
      <c r="M44" s="220">
        <v>154.6</v>
      </c>
      <c r="N44" s="220">
        <v>154.6</v>
      </c>
      <c r="O44" s="217" t="s">
        <v>674</v>
      </c>
      <c r="P44" s="217" t="s">
        <v>11</v>
      </c>
      <c r="Q44" s="217" t="s">
        <v>786</v>
      </c>
      <c r="R44" s="217"/>
      <c r="S44" s="217"/>
      <c r="T44" s="21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7">
        <f t="shared" ref="U44:U51" ca="1" si="12">+L44-T44</f>
        <v>1</v>
      </c>
      <c r="V44" s="217">
        <f t="shared" ref="V44:V51" ca="1" si="13">ROUNDDOWN(T44/J44,0)</f>
        <v>0</v>
      </c>
      <c r="W44" s="217"/>
      <c r="X44" s="217"/>
      <c r="Y44" s="217"/>
      <c r="Z44" s="217"/>
      <c r="AA44" s="217"/>
      <c r="AB44" s="221"/>
      <c r="AC44" s="220">
        <v>2.6840000000000002</v>
      </c>
      <c r="AD44" s="217"/>
      <c r="AE44" s="220"/>
      <c r="AF44" s="220"/>
      <c r="AG44" s="223"/>
      <c r="AH44" s="223"/>
      <c r="AI44" s="223"/>
      <c r="AJ44" s="224" t="s">
        <v>677</v>
      </c>
      <c r="AK44" s="223"/>
      <c r="AL44" s="225"/>
      <c r="AM44" s="223"/>
      <c r="AN44" s="223"/>
      <c r="AO44" s="223"/>
      <c r="AP44" s="223"/>
      <c r="AQ44" s="223"/>
      <c r="AR44" s="223"/>
      <c r="AS44" s="223"/>
      <c r="AT44" s="223"/>
      <c r="AU44" s="217">
        <v>0</v>
      </c>
      <c r="AV44" s="217">
        <v>1</v>
      </c>
      <c r="AW44" s="217">
        <v>0</v>
      </c>
      <c r="AX44" s="217">
        <v>0</v>
      </c>
      <c r="AY44" s="217">
        <v>0</v>
      </c>
      <c r="AZ44" s="217">
        <v>0</v>
      </c>
      <c r="BA44" s="217">
        <v>0</v>
      </c>
      <c r="BB44" s="217" t="s">
        <v>692</v>
      </c>
      <c r="BC44" s="217"/>
      <c r="BD44" s="217"/>
      <c r="BE44" s="212" t="s">
        <v>3026</v>
      </c>
      <c r="BF44" s="217">
        <v>1</v>
      </c>
      <c r="BG44" s="230">
        <v>46240</v>
      </c>
      <c r="BH44" s="212">
        <f t="shared" ref="BH44:BH51" si="14">+L44-BF44</f>
        <v>0</v>
      </c>
      <c r="BI44" s="212" t="s">
        <v>2478</v>
      </c>
      <c r="BJ44" s="217">
        <v>1</v>
      </c>
      <c r="BK44" s="231">
        <v>46240</v>
      </c>
      <c r="BL44" s="226"/>
      <c r="BM44" s="226"/>
      <c r="BN44" s="227"/>
      <c r="BO44" s="226"/>
      <c r="BP44" s="226"/>
      <c r="BQ44" s="226"/>
      <c r="BR44" s="226"/>
      <c r="BS44" s="226"/>
      <c r="BT44" s="227"/>
      <c r="BU44" s="226"/>
      <c r="BV44" s="226"/>
      <c r="BW44" s="226"/>
      <c r="BX44" s="226"/>
      <c r="BY44" s="226"/>
      <c r="BZ44" s="227"/>
      <c r="CA44" s="226"/>
      <c r="CB44" s="226"/>
      <c r="CC44" s="226"/>
      <c r="CD44" s="226"/>
      <c r="CE44" s="226"/>
      <c r="CF44" s="227"/>
      <c r="CG44" s="226"/>
      <c r="CH44" s="226"/>
      <c r="CI44" s="226"/>
      <c r="CJ44" s="212">
        <f t="shared" ref="CJ44:CJ51" si="15">+L44-BJ44</f>
        <v>0</v>
      </c>
    </row>
    <row r="45" spans="1:88" ht="13.5" customHeight="1">
      <c r="A45" s="217">
        <v>36</v>
      </c>
      <c r="B45" s="217" t="s">
        <v>3437</v>
      </c>
      <c r="C45" s="217" t="s">
        <v>3438</v>
      </c>
      <c r="D45" s="218" t="s">
        <v>2477</v>
      </c>
      <c r="E45" s="217" t="s">
        <v>3430</v>
      </c>
      <c r="F45" s="217" t="s">
        <v>2621</v>
      </c>
      <c r="G45" s="218" t="s">
        <v>2476</v>
      </c>
      <c r="H45" s="220">
        <v>3922</v>
      </c>
      <c r="I45" s="217" t="s">
        <v>702</v>
      </c>
      <c r="J45" s="217">
        <v>1</v>
      </c>
      <c r="K45" s="217"/>
      <c r="L45" s="217">
        <v>1</v>
      </c>
      <c r="M45" s="220">
        <v>154.6</v>
      </c>
      <c r="N45" s="220">
        <v>154.6</v>
      </c>
      <c r="O45" s="217" t="s">
        <v>674</v>
      </c>
      <c r="P45" s="217" t="s">
        <v>11</v>
      </c>
      <c r="Q45" s="217" t="s">
        <v>786</v>
      </c>
      <c r="R45" s="217"/>
      <c r="S45" s="217"/>
      <c r="T45" s="21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7">
        <f t="shared" ca="1" si="12"/>
        <v>1</v>
      </c>
      <c r="V45" s="217">
        <f t="shared" ca="1" si="13"/>
        <v>0</v>
      </c>
      <c r="W45" s="217"/>
      <c r="X45" s="217"/>
      <c r="Y45" s="217"/>
      <c r="Z45" s="217"/>
      <c r="AA45" s="217"/>
      <c r="AB45" s="221"/>
      <c r="AC45" s="220">
        <v>2.6829999999999998</v>
      </c>
      <c r="AD45" s="217"/>
      <c r="AE45" s="220"/>
      <c r="AF45" s="220"/>
      <c r="AG45" s="223"/>
      <c r="AH45" s="223"/>
      <c r="AI45" s="223"/>
      <c r="AJ45" s="224" t="s">
        <v>677</v>
      </c>
      <c r="AK45" s="223"/>
      <c r="AL45" s="225"/>
      <c r="AM45" s="223"/>
      <c r="AN45" s="223"/>
      <c r="AO45" s="223"/>
      <c r="AP45" s="223"/>
      <c r="AQ45" s="223"/>
      <c r="AR45" s="223"/>
      <c r="AS45" s="223"/>
      <c r="AT45" s="223"/>
      <c r="AU45" s="217">
        <v>0</v>
      </c>
      <c r="AV45" s="217">
        <v>1</v>
      </c>
      <c r="AW45" s="217">
        <v>0</v>
      </c>
      <c r="AX45" s="217">
        <v>0</v>
      </c>
      <c r="AY45" s="217">
        <v>0</v>
      </c>
      <c r="AZ45" s="217">
        <v>0</v>
      </c>
      <c r="BA45" s="217">
        <v>0</v>
      </c>
      <c r="BB45" s="217" t="s">
        <v>692</v>
      </c>
      <c r="BC45" s="217"/>
      <c r="BD45" s="217"/>
      <c r="BE45" s="212" t="s">
        <v>3026</v>
      </c>
      <c r="BF45" s="217">
        <v>1</v>
      </c>
      <c r="BG45" s="230">
        <v>46240</v>
      </c>
      <c r="BH45" s="212">
        <f t="shared" si="14"/>
        <v>0</v>
      </c>
      <c r="BI45" s="212" t="s">
        <v>2478</v>
      </c>
      <c r="BJ45" s="217">
        <v>1</v>
      </c>
      <c r="BK45" s="231">
        <v>46240</v>
      </c>
      <c r="BL45" s="226"/>
      <c r="BM45" s="226"/>
      <c r="BN45" s="227"/>
      <c r="BO45" s="226"/>
      <c r="BP45" s="226"/>
      <c r="BQ45" s="226"/>
      <c r="BR45" s="226"/>
      <c r="BS45" s="226"/>
      <c r="BT45" s="227"/>
      <c r="BU45" s="226"/>
      <c r="BV45" s="226"/>
      <c r="BW45" s="226"/>
      <c r="BX45" s="226"/>
      <c r="BY45" s="226"/>
      <c r="BZ45" s="227"/>
      <c r="CA45" s="226"/>
      <c r="CB45" s="226"/>
      <c r="CC45" s="226"/>
      <c r="CD45" s="226"/>
      <c r="CE45" s="226"/>
      <c r="CF45" s="227"/>
      <c r="CG45" s="226"/>
      <c r="CH45" s="226"/>
      <c r="CI45" s="226"/>
      <c r="CJ45" s="212">
        <f t="shared" si="15"/>
        <v>0</v>
      </c>
    </row>
    <row r="46" spans="1:88" ht="13.5" customHeight="1">
      <c r="A46" s="217">
        <v>37</v>
      </c>
      <c r="B46" s="217" t="s">
        <v>3437</v>
      </c>
      <c r="C46" s="217" t="s">
        <v>3438</v>
      </c>
      <c r="D46" s="218" t="s">
        <v>2477</v>
      </c>
      <c r="E46" s="217" t="s">
        <v>3440</v>
      </c>
      <c r="F46" s="217" t="s">
        <v>2622</v>
      </c>
      <c r="G46" s="218" t="s">
        <v>2480</v>
      </c>
      <c r="H46" s="220">
        <v>3924</v>
      </c>
      <c r="I46" s="217" t="s">
        <v>702</v>
      </c>
      <c r="J46" s="217">
        <v>1</v>
      </c>
      <c r="K46" s="217"/>
      <c r="L46" s="217">
        <v>1</v>
      </c>
      <c r="M46" s="220">
        <v>288.8</v>
      </c>
      <c r="N46" s="220">
        <v>288.8</v>
      </c>
      <c r="O46" s="217" t="s">
        <v>674</v>
      </c>
      <c r="P46" s="217" t="s">
        <v>11</v>
      </c>
      <c r="Q46" s="217" t="s">
        <v>786</v>
      </c>
      <c r="R46" s="217"/>
      <c r="S46" s="217"/>
      <c r="T46" s="21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7">
        <f t="shared" ca="1" si="12"/>
        <v>1</v>
      </c>
      <c r="V46" s="217">
        <f t="shared" ca="1" si="13"/>
        <v>0</v>
      </c>
      <c r="W46" s="217"/>
      <c r="X46" s="217"/>
      <c r="Y46" s="217"/>
      <c r="Z46" s="217"/>
      <c r="AA46" s="217"/>
      <c r="AB46" s="221"/>
      <c r="AC46" s="220">
        <v>3.07</v>
      </c>
      <c r="AD46" s="217"/>
      <c r="AE46" s="220"/>
      <c r="AF46" s="220"/>
      <c r="AG46" s="223"/>
      <c r="AH46" s="223"/>
      <c r="AI46" s="223"/>
      <c r="AJ46" s="224" t="s">
        <v>677</v>
      </c>
      <c r="AK46" s="223"/>
      <c r="AL46" s="225"/>
      <c r="AM46" s="223"/>
      <c r="AN46" s="223"/>
      <c r="AO46" s="223"/>
      <c r="AP46" s="223"/>
      <c r="AQ46" s="223"/>
      <c r="AR46" s="223"/>
      <c r="AS46" s="223"/>
      <c r="AT46" s="223"/>
      <c r="AU46" s="217">
        <v>0</v>
      </c>
      <c r="AV46" s="217">
        <v>1</v>
      </c>
      <c r="AW46" s="217">
        <v>0</v>
      </c>
      <c r="AX46" s="217">
        <v>0</v>
      </c>
      <c r="AY46" s="217">
        <v>0</v>
      </c>
      <c r="AZ46" s="217">
        <v>0</v>
      </c>
      <c r="BA46" s="217">
        <v>0</v>
      </c>
      <c r="BB46" s="217" t="s">
        <v>692</v>
      </c>
      <c r="BC46" s="217"/>
      <c r="BD46" s="217"/>
      <c r="BE46" s="212" t="s">
        <v>3028</v>
      </c>
      <c r="BF46" s="217">
        <v>1</v>
      </c>
      <c r="BG46" s="230">
        <v>46240</v>
      </c>
      <c r="BH46" s="212">
        <f t="shared" si="14"/>
        <v>0</v>
      </c>
      <c r="BI46" s="212" t="s">
        <v>2481</v>
      </c>
      <c r="BJ46" s="217">
        <v>1</v>
      </c>
      <c r="BK46" s="231">
        <v>46240</v>
      </c>
      <c r="BL46" s="226"/>
      <c r="BM46" s="226"/>
      <c r="BN46" s="227"/>
      <c r="BO46" s="226"/>
      <c r="BP46" s="226"/>
      <c r="BQ46" s="226"/>
      <c r="BR46" s="226"/>
      <c r="BS46" s="226"/>
      <c r="BT46" s="227"/>
      <c r="BU46" s="226"/>
      <c r="BV46" s="226"/>
      <c r="BW46" s="226"/>
      <c r="BX46" s="226"/>
      <c r="BY46" s="226"/>
      <c r="BZ46" s="227"/>
      <c r="CA46" s="226"/>
      <c r="CB46" s="226"/>
      <c r="CC46" s="226"/>
      <c r="CD46" s="226"/>
      <c r="CE46" s="226"/>
      <c r="CF46" s="227"/>
      <c r="CG46" s="226"/>
      <c r="CH46" s="226"/>
      <c r="CI46" s="226"/>
      <c r="CJ46" s="212">
        <f t="shared" si="15"/>
        <v>0</v>
      </c>
    </row>
    <row r="47" spans="1:88" ht="13.5" customHeight="1">
      <c r="A47" s="217">
        <v>38</v>
      </c>
      <c r="B47" s="217" t="s">
        <v>3437</v>
      </c>
      <c r="C47" s="217" t="s">
        <v>3438</v>
      </c>
      <c r="D47" s="218" t="s">
        <v>2477</v>
      </c>
      <c r="E47" s="217" t="s">
        <v>3441</v>
      </c>
      <c r="F47" s="217" t="s">
        <v>2623</v>
      </c>
      <c r="G47" s="218" t="s">
        <v>2476</v>
      </c>
      <c r="H47" s="220">
        <v>3923</v>
      </c>
      <c r="I47" s="217" t="s">
        <v>702</v>
      </c>
      <c r="J47" s="217">
        <v>2</v>
      </c>
      <c r="K47" s="217"/>
      <c r="L47" s="217">
        <v>2</v>
      </c>
      <c r="M47" s="220">
        <v>154.6</v>
      </c>
      <c r="N47" s="220">
        <v>309.3</v>
      </c>
      <c r="O47" s="217" t="s">
        <v>674</v>
      </c>
      <c r="P47" s="217" t="s">
        <v>11</v>
      </c>
      <c r="Q47" s="217" t="s">
        <v>786</v>
      </c>
      <c r="R47" s="217"/>
      <c r="S47" s="217"/>
      <c r="T47" s="21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7">
        <f t="shared" ca="1" si="12"/>
        <v>2</v>
      </c>
      <c r="V47" s="217">
        <f t="shared" ca="1" si="13"/>
        <v>0</v>
      </c>
      <c r="W47" s="217"/>
      <c r="X47" s="217"/>
      <c r="Y47" s="217"/>
      <c r="Z47" s="217"/>
      <c r="AA47" s="217"/>
      <c r="AB47" s="221"/>
      <c r="AC47" s="220">
        <v>5.3680000000000003</v>
      </c>
      <c r="AD47" s="217"/>
      <c r="AE47" s="220"/>
      <c r="AF47" s="220"/>
      <c r="AG47" s="223"/>
      <c r="AH47" s="223"/>
      <c r="AI47" s="223"/>
      <c r="AJ47" s="224" t="s">
        <v>677</v>
      </c>
      <c r="AK47" s="223"/>
      <c r="AL47" s="225"/>
      <c r="AM47" s="223"/>
      <c r="AN47" s="223"/>
      <c r="AO47" s="223"/>
      <c r="AP47" s="223"/>
      <c r="AQ47" s="223"/>
      <c r="AR47" s="223"/>
      <c r="AS47" s="223"/>
      <c r="AT47" s="223"/>
      <c r="AU47" s="217">
        <v>0</v>
      </c>
      <c r="AV47" s="217">
        <v>1</v>
      </c>
      <c r="AW47" s="217">
        <v>0</v>
      </c>
      <c r="AX47" s="217">
        <v>0</v>
      </c>
      <c r="AY47" s="217">
        <v>0</v>
      </c>
      <c r="AZ47" s="217">
        <v>0</v>
      </c>
      <c r="BA47" s="217">
        <v>0</v>
      </c>
      <c r="BB47" s="217" t="s">
        <v>692</v>
      </c>
      <c r="BC47" s="217"/>
      <c r="BD47" s="217"/>
      <c r="BE47" s="212" t="s">
        <v>3026</v>
      </c>
      <c r="BF47" s="217">
        <v>2</v>
      </c>
      <c r="BG47" s="230">
        <v>46240</v>
      </c>
      <c r="BH47" s="212">
        <f t="shared" si="14"/>
        <v>0</v>
      </c>
      <c r="BI47" s="212" t="s">
        <v>2478</v>
      </c>
      <c r="BJ47" s="217">
        <v>2</v>
      </c>
      <c r="BK47" s="231">
        <v>46240</v>
      </c>
      <c r="BL47" s="226"/>
      <c r="BM47" s="226"/>
      <c r="BN47" s="227"/>
      <c r="BO47" s="226"/>
      <c r="BP47" s="226"/>
      <c r="BQ47" s="226"/>
      <c r="BR47" s="226"/>
      <c r="BS47" s="226"/>
      <c r="BT47" s="227"/>
      <c r="BU47" s="226"/>
      <c r="BV47" s="226"/>
      <c r="BW47" s="226"/>
      <c r="BX47" s="226"/>
      <c r="BY47" s="226"/>
      <c r="BZ47" s="227"/>
      <c r="CA47" s="226"/>
      <c r="CB47" s="226"/>
      <c r="CC47" s="226"/>
      <c r="CD47" s="226"/>
      <c r="CE47" s="226"/>
      <c r="CF47" s="227"/>
      <c r="CG47" s="226"/>
      <c r="CH47" s="226"/>
      <c r="CI47" s="226"/>
      <c r="CJ47" s="212">
        <f t="shared" si="15"/>
        <v>0</v>
      </c>
    </row>
    <row r="48" spans="1:88" ht="13.5" customHeight="1">
      <c r="A48" s="217">
        <v>39</v>
      </c>
      <c r="B48" s="217" t="s">
        <v>3437</v>
      </c>
      <c r="C48" s="217" t="s">
        <v>3438</v>
      </c>
      <c r="D48" s="218" t="s">
        <v>2588</v>
      </c>
      <c r="E48" s="217" t="s">
        <v>3442</v>
      </c>
      <c r="F48" s="217" t="s">
        <v>2627</v>
      </c>
      <c r="G48" s="218" t="s">
        <v>2628</v>
      </c>
      <c r="H48" s="220">
        <v>4416</v>
      </c>
      <c r="I48" s="217" t="s">
        <v>702</v>
      </c>
      <c r="J48" s="217">
        <v>1</v>
      </c>
      <c r="K48" s="217"/>
      <c r="L48" s="217">
        <v>1</v>
      </c>
      <c r="M48" s="220">
        <v>330.6</v>
      </c>
      <c r="N48" s="220">
        <v>330.6</v>
      </c>
      <c r="O48" s="217" t="s">
        <v>674</v>
      </c>
      <c r="P48" s="217" t="s">
        <v>13</v>
      </c>
      <c r="Q48" s="217" t="s">
        <v>786</v>
      </c>
      <c r="R48" s="217"/>
      <c r="S48" s="217"/>
      <c r="T48" s="21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7">
        <f t="shared" ca="1" si="12"/>
        <v>1</v>
      </c>
      <c r="V48" s="217">
        <f t="shared" ca="1" si="13"/>
        <v>0</v>
      </c>
      <c r="W48" s="217"/>
      <c r="X48" s="217"/>
      <c r="Y48" s="217"/>
      <c r="Z48" s="217"/>
      <c r="AA48" s="217"/>
      <c r="AB48" s="221"/>
      <c r="AC48" s="220">
        <v>7.1520000000000001</v>
      </c>
      <c r="AD48" s="217"/>
      <c r="AE48" s="220"/>
      <c r="AF48" s="220"/>
      <c r="AG48" s="223"/>
      <c r="AH48" s="223"/>
      <c r="AI48" s="223"/>
      <c r="AJ48" s="224" t="s">
        <v>677</v>
      </c>
      <c r="AK48" s="223"/>
      <c r="AL48" s="225"/>
      <c r="AM48" s="223"/>
      <c r="AN48" s="223"/>
      <c r="AO48" s="223"/>
      <c r="AP48" s="223"/>
      <c r="AQ48" s="223"/>
      <c r="AR48" s="223"/>
      <c r="AS48" s="223"/>
      <c r="AT48" s="223"/>
      <c r="AU48" s="217">
        <v>0</v>
      </c>
      <c r="AV48" s="217">
        <v>1</v>
      </c>
      <c r="AW48" s="217">
        <v>0</v>
      </c>
      <c r="AX48" s="217">
        <v>1</v>
      </c>
      <c r="AY48" s="217">
        <v>0</v>
      </c>
      <c r="AZ48" s="217">
        <v>0</v>
      </c>
      <c r="BA48" s="217">
        <v>0</v>
      </c>
      <c r="BB48" s="217" t="s">
        <v>692</v>
      </c>
      <c r="BC48" s="217"/>
      <c r="BD48" s="217"/>
      <c r="BE48" s="212" t="s">
        <v>2964</v>
      </c>
      <c r="BF48" s="217">
        <v>1</v>
      </c>
      <c r="BG48" s="230">
        <v>46240</v>
      </c>
      <c r="BH48" s="212">
        <f t="shared" si="14"/>
        <v>0</v>
      </c>
      <c r="BI48" s="212" t="s">
        <v>2384</v>
      </c>
      <c r="BJ48" s="217">
        <v>1</v>
      </c>
      <c r="BK48" s="231">
        <v>46240</v>
      </c>
      <c r="BL48" s="226"/>
      <c r="BM48" s="226"/>
      <c r="BN48" s="227"/>
      <c r="BO48" s="226"/>
      <c r="BP48" s="226"/>
      <c r="BQ48" s="226"/>
      <c r="BR48" s="226"/>
      <c r="BS48" s="226"/>
      <c r="BT48" s="227"/>
      <c r="BU48" s="226"/>
      <c r="BV48" s="226"/>
      <c r="BW48" s="226"/>
      <c r="BX48" s="226"/>
      <c r="BY48" s="226"/>
      <c r="BZ48" s="227"/>
      <c r="CA48" s="226"/>
      <c r="CB48" s="226"/>
      <c r="CC48" s="226"/>
      <c r="CD48" s="226"/>
      <c r="CE48" s="226"/>
      <c r="CF48" s="227"/>
      <c r="CG48" s="226"/>
      <c r="CH48" s="226"/>
      <c r="CI48" s="226"/>
      <c r="CJ48" s="212">
        <f t="shared" si="15"/>
        <v>0</v>
      </c>
    </row>
    <row r="49" spans="1:88" ht="13.5" customHeight="1">
      <c r="A49" s="217">
        <v>40</v>
      </c>
      <c r="B49" s="217" t="s">
        <v>3437</v>
      </c>
      <c r="C49" s="217" t="s">
        <v>3438</v>
      </c>
      <c r="D49" s="218" t="s">
        <v>2588</v>
      </c>
      <c r="E49" s="217" t="s">
        <v>3443</v>
      </c>
      <c r="F49" s="217" t="s">
        <v>2629</v>
      </c>
      <c r="G49" s="218" t="s">
        <v>2630</v>
      </c>
      <c r="H49" s="220">
        <v>4416</v>
      </c>
      <c r="I49" s="217" t="s">
        <v>702</v>
      </c>
      <c r="J49" s="217">
        <v>1</v>
      </c>
      <c r="K49" s="217"/>
      <c r="L49" s="217">
        <v>1</v>
      </c>
      <c r="M49" s="220">
        <v>495.3</v>
      </c>
      <c r="N49" s="220">
        <v>495.3</v>
      </c>
      <c r="O49" s="217" t="s">
        <v>674</v>
      </c>
      <c r="P49" s="217" t="s">
        <v>13</v>
      </c>
      <c r="Q49" s="217" t="s">
        <v>786</v>
      </c>
      <c r="R49" s="217"/>
      <c r="S49" s="217"/>
      <c r="T49" s="21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7">
        <f t="shared" ca="1" si="12"/>
        <v>1</v>
      </c>
      <c r="V49" s="217">
        <f t="shared" ca="1" si="13"/>
        <v>0</v>
      </c>
      <c r="W49" s="217"/>
      <c r="X49" s="217"/>
      <c r="Y49" s="217"/>
      <c r="Z49" s="217"/>
      <c r="AA49" s="217"/>
      <c r="AB49" s="221"/>
      <c r="AC49" s="220">
        <v>10.66</v>
      </c>
      <c r="AD49" s="217"/>
      <c r="AE49" s="220"/>
      <c r="AF49" s="220"/>
      <c r="AG49" s="223"/>
      <c r="AH49" s="223"/>
      <c r="AI49" s="223"/>
      <c r="AJ49" s="224" t="s">
        <v>677</v>
      </c>
      <c r="AK49" s="223"/>
      <c r="AL49" s="225"/>
      <c r="AM49" s="223"/>
      <c r="AN49" s="223"/>
      <c r="AO49" s="223"/>
      <c r="AP49" s="223"/>
      <c r="AQ49" s="223"/>
      <c r="AR49" s="223"/>
      <c r="AS49" s="223"/>
      <c r="AT49" s="223"/>
      <c r="AU49" s="217">
        <v>0</v>
      </c>
      <c r="AV49" s="217">
        <v>1</v>
      </c>
      <c r="AW49" s="217">
        <v>0</v>
      </c>
      <c r="AX49" s="217">
        <v>1</v>
      </c>
      <c r="AY49" s="217">
        <v>0</v>
      </c>
      <c r="AZ49" s="217">
        <v>0</v>
      </c>
      <c r="BA49" s="217">
        <v>0</v>
      </c>
      <c r="BB49" s="217" t="s">
        <v>692</v>
      </c>
      <c r="BC49" s="217"/>
      <c r="BD49" s="217"/>
      <c r="BE49" s="212" t="s">
        <v>2964</v>
      </c>
      <c r="BF49" s="217">
        <v>1</v>
      </c>
      <c r="BG49" s="230">
        <v>46240</v>
      </c>
      <c r="BH49" s="212">
        <f t="shared" si="14"/>
        <v>0</v>
      </c>
      <c r="BI49" s="212" t="s">
        <v>2384</v>
      </c>
      <c r="BJ49" s="217">
        <v>1</v>
      </c>
      <c r="BK49" s="231">
        <v>46240</v>
      </c>
      <c r="BL49" s="226"/>
      <c r="BM49" s="226"/>
      <c r="BN49" s="227"/>
      <c r="BO49" s="226"/>
      <c r="BP49" s="226"/>
      <c r="BQ49" s="226"/>
      <c r="BR49" s="226"/>
      <c r="BS49" s="226"/>
      <c r="BT49" s="227"/>
      <c r="BU49" s="226"/>
      <c r="BV49" s="226"/>
      <c r="BW49" s="226"/>
      <c r="BX49" s="226"/>
      <c r="BY49" s="226"/>
      <c r="BZ49" s="227"/>
      <c r="CA49" s="226"/>
      <c r="CB49" s="226"/>
      <c r="CC49" s="226"/>
      <c r="CD49" s="226"/>
      <c r="CE49" s="226"/>
      <c r="CF49" s="227"/>
      <c r="CG49" s="226"/>
      <c r="CH49" s="226"/>
      <c r="CI49" s="226"/>
      <c r="CJ49" s="212">
        <f t="shared" si="15"/>
        <v>0</v>
      </c>
    </row>
    <row r="50" spans="1:88" ht="13.5" customHeight="1">
      <c r="A50" s="217">
        <v>41</v>
      </c>
      <c r="B50" s="217" t="s">
        <v>3437</v>
      </c>
      <c r="C50" s="217" t="s">
        <v>3438</v>
      </c>
      <c r="D50" s="218" t="s">
        <v>2588</v>
      </c>
      <c r="E50" s="217" t="s">
        <v>3444</v>
      </c>
      <c r="F50" s="217" t="s">
        <v>2624</v>
      </c>
      <c r="G50" s="218" t="s">
        <v>2590</v>
      </c>
      <c r="H50" s="220">
        <v>4416</v>
      </c>
      <c r="I50" s="217" t="s">
        <v>702</v>
      </c>
      <c r="J50" s="217">
        <v>4</v>
      </c>
      <c r="K50" s="217"/>
      <c r="L50" s="217">
        <v>4</v>
      </c>
      <c r="M50" s="220">
        <v>828.6</v>
      </c>
      <c r="N50" s="220">
        <v>3314.3</v>
      </c>
      <c r="O50" s="217" t="s">
        <v>674</v>
      </c>
      <c r="P50" s="217" t="s">
        <v>13</v>
      </c>
      <c r="Q50" s="217" t="s">
        <v>786</v>
      </c>
      <c r="R50" s="217"/>
      <c r="S50" s="217"/>
      <c r="T50" s="21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7">
        <f t="shared" ca="1" si="12"/>
        <v>4</v>
      </c>
      <c r="V50" s="217">
        <f t="shared" ca="1" si="13"/>
        <v>0</v>
      </c>
      <c r="W50" s="217"/>
      <c r="X50" s="217"/>
      <c r="Y50" s="217"/>
      <c r="Z50" s="217"/>
      <c r="AA50" s="217"/>
      <c r="AB50" s="221"/>
      <c r="AC50" s="220">
        <v>71.022000000000006</v>
      </c>
      <c r="AD50" s="217"/>
      <c r="AE50" s="220"/>
      <c r="AF50" s="220"/>
      <c r="AG50" s="223"/>
      <c r="AH50" s="223"/>
      <c r="AI50" s="223"/>
      <c r="AJ50" s="224" t="s">
        <v>677</v>
      </c>
      <c r="AK50" s="223"/>
      <c r="AL50" s="225"/>
      <c r="AM50" s="223"/>
      <c r="AN50" s="223"/>
      <c r="AO50" s="223"/>
      <c r="AP50" s="223"/>
      <c r="AQ50" s="223"/>
      <c r="AR50" s="223"/>
      <c r="AS50" s="223"/>
      <c r="AT50" s="223"/>
      <c r="AU50" s="217">
        <v>0</v>
      </c>
      <c r="AV50" s="217">
        <v>1</v>
      </c>
      <c r="AW50" s="217">
        <v>0</v>
      </c>
      <c r="AX50" s="217">
        <v>1</v>
      </c>
      <c r="AY50" s="217">
        <v>0</v>
      </c>
      <c r="AZ50" s="217">
        <v>0</v>
      </c>
      <c r="BA50" s="217">
        <v>0</v>
      </c>
      <c r="BB50" s="217" t="s">
        <v>692</v>
      </c>
      <c r="BC50" s="217"/>
      <c r="BD50" s="217"/>
      <c r="BE50" s="212" t="s">
        <v>2964</v>
      </c>
      <c r="BF50" s="217">
        <v>4</v>
      </c>
      <c r="BG50" s="230">
        <v>46240</v>
      </c>
      <c r="BH50" s="212">
        <f t="shared" si="14"/>
        <v>0</v>
      </c>
      <c r="BI50" s="212" t="s">
        <v>2384</v>
      </c>
      <c r="BJ50" s="217">
        <v>4</v>
      </c>
      <c r="BK50" s="231">
        <v>46240</v>
      </c>
      <c r="BL50" s="226"/>
      <c r="BM50" s="226"/>
      <c r="BN50" s="227"/>
      <c r="BO50" s="226"/>
      <c r="BP50" s="226"/>
      <c r="BQ50" s="226"/>
      <c r="BR50" s="226"/>
      <c r="BS50" s="226"/>
      <c r="BT50" s="227"/>
      <c r="BU50" s="226"/>
      <c r="BV50" s="226"/>
      <c r="BW50" s="226"/>
      <c r="BX50" s="226"/>
      <c r="BY50" s="226"/>
      <c r="BZ50" s="227"/>
      <c r="CA50" s="226"/>
      <c r="CB50" s="226"/>
      <c r="CC50" s="226"/>
      <c r="CD50" s="226"/>
      <c r="CE50" s="226"/>
      <c r="CF50" s="227"/>
      <c r="CG50" s="226"/>
      <c r="CH50" s="226"/>
      <c r="CI50" s="226"/>
      <c r="CJ50" s="212">
        <f t="shared" si="15"/>
        <v>0</v>
      </c>
    </row>
    <row r="51" spans="1:88" ht="13.5" customHeight="1">
      <c r="A51" s="217">
        <v>42</v>
      </c>
      <c r="B51" s="217" t="s">
        <v>3437</v>
      </c>
      <c r="C51" s="217" t="s">
        <v>3438</v>
      </c>
      <c r="D51" s="218" t="s">
        <v>2588</v>
      </c>
      <c r="E51" s="217" t="s">
        <v>3445</v>
      </c>
      <c r="F51" s="217" t="s">
        <v>2625</v>
      </c>
      <c r="G51" s="218" t="s">
        <v>2626</v>
      </c>
      <c r="H51" s="220">
        <v>4416</v>
      </c>
      <c r="I51" s="217" t="s">
        <v>702</v>
      </c>
      <c r="J51" s="217">
        <v>1</v>
      </c>
      <c r="K51" s="217"/>
      <c r="L51" s="217">
        <v>1</v>
      </c>
      <c r="M51" s="220">
        <v>378.5</v>
      </c>
      <c r="N51" s="220">
        <v>378.5</v>
      </c>
      <c r="O51" s="217" t="s">
        <v>674</v>
      </c>
      <c r="P51" s="217" t="s">
        <v>13</v>
      </c>
      <c r="Q51" s="217" t="s">
        <v>786</v>
      </c>
      <c r="R51" s="217"/>
      <c r="S51" s="217"/>
      <c r="T51" s="21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7">
        <f t="shared" ca="1" si="12"/>
        <v>1</v>
      </c>
      <c r="V51" s="217">
        <f t="shared" ca="1" si="13"/>
        <v>0</v>
      </c>
      <c r="W51" s="217"/>
      <c r="X51" s="217"/>
      <c r="Y51" s="217"/>
      <c r="Z51" s="217"/>
      <c r="AA51" s="217"/>
      <c r="AB51" s="221"/>
      <c r="AC51" s="220">
        <v>8.17</v>
      </c>
      <c r="AD51" s="217"/>
      <c r="AE51" s="220"/>
      <c r="AF51" s="220"/>
      <c r="AG51" s="223"/>
      <c r="AH51" s="223"/>
      <c r="AI51" s="223"/>
      <c r="AJ51" s="224" t="s">
        <v>677</v>
      </c>
      <c r="AK51" s="223"/>
      <c r="AL51" s="225"/>
      <c r="AM51" s="223"/>
      <c r="AN51" s="223"/>
      <c r="AO51" s="223"/>
      <c r="AP51" s="223"/>
      <c r="AQ51" s="223"/>
      <c r="AR51" s="223"/>
      <c r="AS51" s="223"/>
      <c r="AT51" s="223"/>
      <c r="AU51" s="217">
        <v>0</v>
      </c>
      <c r="AV51" s="217">
        <v>1</v>
      </c>
      <c r="AW51" s="217">
        <v>0</v>
      </c>
      <c r="AX51" s="217">
        <v>1</v>
      </c>
      <c r="AY51" s="217">
        <v>0</v>
      </c>
      <c r="AZ51" s="217">
        <v>0</v>
      </c>
      <c r="BA51" s="217">
        <v>0</v>
      </c>
      <c r="BB51" s="217" t="s">
        <v>692</v>
      </c>
      <c r="BC51" s="217"/>
      <c r="BD51" s="217"/>
      <c r="BE51" s="212" t="s">
        <v>2964</v>
      </c>
      <c r="BF51" s="217">
        <v>1</v>
      </c>
      <c r="BG51" s="230">
        <v>46240</v>
      </c>
      <c r="BH51" s="212">
        <f t="shared" si="14"/>
        <v>0</v>
      </c>
      <c r="BI51" s="212" t="s">
        <v>2384</v>
      </c>
      <c r="BJ51" s="217">
        <v>1</v>
      </c>
      <c r="BK51" s="231">
        <v>46240</v>
      </c>
      <c r="BL51" s="226"/>
      <c r="BM51" s="226"/>
      <c r="BN51" s="227"/>
      <c r="BO51" s="226"/>
      <c r="BP51" s="226"/>
      <c r="BQ51" s="226"/>
      <c r="BR51" s="226"/>
      <c r="BS51" s="226"/>
      <c r="BT51" s="227"/>
      <c r="BU51" s="226"/>
      <c r="BV51" s="226"/>
      <c r="BW51" s="226"/>
      <c r="BX51" s="226"/>
      <c r="BY51" s="226"/>
      <c r="BZ51" s="227"/>
      <c r="CA51" s="226"/>
      <c r="CB51" s="226"/>
      <c r="CC51" s="226"/>
      <c r="CD51" s="226"/>
      <c r="CE51" s="226"/>
      <c r="CF51" s="227"/>
      <c r="CG51" s="226"/>
      <c r="CH51" s="226"/>
      <c r="CI51" s="226"/>
      <c r="CJ51" s="212">
        <f t="shared" si="15"/>
        <v>0</v>
      </c>
    </row>
    <row r="52" spans="1:88" ht="13.5" customHeight="1">
      <c r="A52" s="214">
        <v>43</v>
      </c>
      <c r="B52" s="214" t="s">
        <v>3446</v>
      </c>
      <c r="C52" s="214" t="s">
        <v>3447</v>
      </c>
      <c r="D52" s="215" t="s">
        <v>2588</v>
      </c>
      <c r="E52" s="214"/>
      <c r="F52" s="214"/>
      <c r="G52" s="215" t="s">
        <v>3448</v>
      </c>
      <c r="H52" s="214"/>
      <c r="I52" s="214"/>
      <c r="J52" s="214"/>
      <c r="K52" s="214">
        <v>1</v>
      </c>
      <c r="L52" s="214"/>
      <c r="M52" s="216">
        <v>1370.6</v>
      </c>
      <c r="N52" s="216">
        <v>1370.6</v>
      </c>
      <c r="O52" s="214" t="s">
        <v>674</v>
      </c>
      <c r="P52" s="214"/>
      <c r="Q52" s="214"/>
      <c r="R52" s="214" t="s">
        <v>3951</v>
      </c>
      <c r="S52" s="214"/>
      <c r="T52" s="214"/>
      <c r="U52" s="214"/>
      <c r="V52" s="214"/>
      <c r="W52" s="214">
        <f ca="1">_xlfn.MINIFS(V:V,C:C,C52,AE:AE,"",AB:AB,"")</f>
        <v>0</v>
      </c>
      <c r="X52" s="214">
        <f ca="1">SUMIFS(T:T,C:C,C52,AE:AE,"")/SUMIFS(L:L,C:C,C52,AE:AE,"",AB:AB,"")</f>
        <v>0</v>
      </c>
      <c r="Y52" s="214"/>
      <c r="Z52" s="214"/>
      <c r="AA52" s="214"/>
      <c r="AB52" s="216"/>
      <c r="AC52" s="216">
        <v>28.454000000000001</v>
      </c>
      <c r="AD52" s="214"/>
      <c r="AE52" s="214" t="s">
        <v>675</v>
      </c>
      <c r="AF52" s="214" t="s">
        <v>676</v>
      </c>
      <c r="AG52" s="214"/>
      <c r="AH52" s="214"/>
      <c r="AI52" s="214"/>
      <c r="AJ52" s="214" t="s">
        <v>677</v>
      </c>
      <c r="AK52" s="214"/>
      <c r="AL52" s="214"/>
      <c r="AM52" s="214"/>
      <c r="AN52" s="214"/>
      <c r="AO52" s="214"/>
      <c r="AP52" s="214"/>
      <c r="AQ52" s="214"/>
      <c r="AR52" s="214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 t="s">
        <v>692</v>
      </c>
      <c r="BC52" s="214"/>
      <c r="BD52" s="214"/>
      <c r="BE52" s="214"/>
      <c r="BF52" s="214"/>
      <c r="BG52" s="214"/>
      <c r="BH52" s="214"/>
      <c r="BI52" s="214"/>
      <c r="BJ52" s="214"/>
      <c r="BK52" s="214"/>
      <c r="BL52" s="214"/>
      <c r="BM52" s="214"/>
      <c r="BN52" s="214"/>
      <c r="BO52" s="214"/>
      <c r="BP52" s="214"/>
      <c r="BQ52" s="214"/>
      <c r="BR52" s="214"/>
      <c r="BS52" s="214"/>
      <c r="BT52" s="214"/>
      <c r="BU52" s="214"/>
      <c r="BV52" s="214"/>
      <c r="BW52" s="214"/>
      <c r="BX52" s="214"/>
      <c r="BY52" s="214"/>
      <c r="BZ52" s="214"/>
      <c r="CA52" s="214"/>
      <c r="CB52" s="214"/>
      <c r="CC52" s="214"/>
      <c r="CD52" s="214"/>
      <c r="CE52" s="214"/>
      <c r="CF52" s="214"/>
      <c r="CG52" s="214"/>
      <c r="CH52" s="214"/>
      <c r="CI52" s="214"/>
      <c r="CJ52" s="214"/>
    </row>
    <row r="53" spans="1:88" ht="13.5" customHeight="1">
      <c r="A53" s="217">
        <v>44</v>
      </c>
      <c r="B53" s="217" t="s">
        <v>3446</v>
      </c>
      <c r="C53" s="217" t="s">
        <v>3447</v>
      </c>
      <c r="D53" s="218" t="s">
        <v>2477</v>
      </c>
      <c r="E53" s="217" t="s">
        <v>3429</v>
      </c>
      <c r="F53" s="217" t="s">
        <v>2631</v>
      </c>
      <c r="G53" s="218" t="s">
        <v>2476</v>
      </c>
      <c r="H53" s="220">
        <v>3923</v>
      </c>
      <c r="I53" s="217" t="s">
        <v>702</v>
      </c>
      <c r="J53" s="217">
        <v>1</v>
      </c>
      <c r="K53" s="217"/>
      <c r="L53" s="217">
        <v>1</v>
      </c>
      <c r="M53" s="220">
        <v>154.6</v>
      </c>
      <c r="N53" s="220">
        <v>154.6</v>
      </c>
      <c r="O53" s="217" t="s">
        <v>674</v>
      </c>
      <c r="P53" s="217" t="s">
        <v>11</v>
      </c>
      <c r="Q53" s="217" t="s">
        <v>786</v>
      </c>
      <c r="R53" s="217"/>
      <c r="S53" s="217"/>
      <c r="T53" s="21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7">
        <f t="shared" ref="U53:U57" ca="1" si="16">+L53-T53</f>
        <v>1</v>
      </c>
      <c r="V53" s="217">
        <f t="shared" ref="V53:V57" ca="1" si="17">ROUNDDOWN(T53/J53,0)</f>
        <v>0</v>
      </c>
      <c r="W53" s="217"/>
      <c r="X53" s="217"/>
      <c r="Y53" s="217"/>
      <c r="Z53" s="217"/>
      <c r="AA53" s="217"/>
      <c r="AB53" s="221"/>
      <c r="AC53" s="220">
        <v>2.6840000000000002</v>
      </c>
      <c r="AD53" s="217"/>
      <c r="AE53" s="220"/>
      <c r="AF53" s="220"/>
      <c r="AG53" s="223"/>
      <c r="AH53" s="223"/>
      <c r="AI53" s="223"/>
      <c r="AJ53" s="224" t="s">
        <v>677</v>
      </c>
      <c r="AK53" s="223"/>
      <c r="AL53" s="225"/>
      <c r="AM53" s="223"/>
      <c r="AN53" s="223"/>
      <c r="AO53" s="223"/>
      <c r="AP53" s="223"/>
      <c r="AQ53" s="223"/>
      <c r="AR53" s="223"/>
      <c r="AS53" s="223"/>
      <c r="AT53" s="223"/>
      <c r="AU53" s="217">
        <v>0</v>
      </c>
      <c r="AV53" s="217">
        <v>1</v>
      </c>
      <c r="AW53" s="217">
        <v>0</v>
      </c>
      <c r="AX53" s="217">
        <v>0</v>
      </c>
      <c r="AY53" s="217">
        <v>0</v>
      </c>
      <c r="AZ53" s="217">
        <v>0</v>
      </c>
      <c r="BA53" s="217">
        <v>0</v>
      </c>
      <c r="BB53" s="217" t="s">
        <v>692</v>
      </c>
      <c r="BC53" s="217"/>
      <c r="BD53" s="217"/>
      <c r="BE53" s="212" t="s">
        <v>3026</v>
      </c>
      <c r="BF53" s="217">
        <v>1</v>
      </c>
      <c r="BG53" s="230">
        <v>46240</v>
      </c>
      <c r="BH53" s="212">
        <f>+L53-BF53</f>
        <v>0</v>
      </c>
      <c r="BI53" s="212" t="s">
        <v>2478</v>
      </c>
      <c r="BJ53" s="217">
        <v>1</v>
      </c>
      <c r="BK53" s="231">
        <v>46240</v>
      </c>
      <c r="BL53" s="226"/>
      <c r="BM53" s="226"/>
      <c r="BN53" s="227"/>
      <c r="BO53" s="226"/>
      <c r="BP53" s="226"/>
      <c r="BQ53" s="226"/>
      <c r="BR53" s="226"/>
      <c r="BS53" s="226"/>
      <c r="BT53" s="227"/>
      <c r="BU53" s="226"/>
      <c r="BV53" s="226"/>
      <c r="BW53" s="226"/>
      <c r="BX53" s="226"/>
      <c r="BY53" s="226"/>
      <c r="BZ53" s="227"/>
      <c r="CA53" s="226"/>
      <c r="CB53" s="226"/>
      <c r="CC53" s="226"/>
      <c r="CD53" s="226"/>
      <c r="CE53" s="226"/>
      <c r="CF53" s="227"/>
      <c r="CG53" s="226"/>
      <c r="CH53" s="226"/>
      <c r="CI53" s="226"/>
      <c r="CJ53" s="212">
        <f>+L53-BJ53</f>
        <v>0</v>
      </c>
    </row>
    <row r="54" spans="1:88" ht="13.5" customHeight="1">
      <c r="A54" s="217">
        <v>45</v>
      </c>
      <c r="B54" s="217" t="s">
        <v>3446</v>
      </c>
      <c r="C54" s="217" t="s">
        <v>3447</v>
      </c>
      <c r="D54" s="218" t="s">
        <v>2477</v>
      </c>
      <c r="E54" s="217" t="s">
        <v>3430</v>
      </c>
      <c r="F54" s="217" t="s">
        <v>2632</v>
      </c>
      <c r="G54" s="218" t="s">
        <v>2476</v>
      </c>
      <c r="H54" s="220">
        <v>3922</v>
      </c>
      <c r="I54" s="217" t="s">
        <v>702</v>
      </c>
      <c r="J54" s="217">
        <v>1</v>
      </c>
      <c r="K54" s="217"/>
      <c r="L54" s="217">
        <v>1</v>
      </c>
      <c r="M54" s="220">
        <v>154.6</v>
      </c>
      <c r="N54" s="220">
        <v>154.6</v>
      </c>
      <c r="O54" s="217" t="s">
        <v>674</v>
      </c>
      <c r="P54" s="217" t="s">
        <v>11</v>
      </c>
      <c r="Q54" s="217" t="s">
        <v>786</v>
      </c>
      <c r="R54" s="217"/>
      <c r="S54" s="217"/>
      <c r="T54" s="21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7">
        <f t="shared" ca="1" si="16"/>
        <v>1</v>
      </c>
      <c r="V54" s="217">
        <f t="shared" ca="1" si="17"/>
        <v>0</v>
      </c>
      <c r="W54" s="217"/>
      <c r="X54" s="217"/>
      <c r="Y54" s="217"/>
      <c r="Z54" s="217"/>
      <c r="AA54" s="217"/>
      <c r="AB54" s="221"/>
      <c r="AC54" s="220">
        <v>2.6829999999999998</v>
      </c>
      <c r="AD54" s="217"/>
      <c r="AE54" s="220"/>
      <c r="AF54" s="220"/>
      <c r="AG54" s="223"/>
      <c r="AH54" s="223"/>
      <c r="AI54" s="223"/>
      <c r="AJ54" s="224" t="s">
        <v>677</v>
      </c>
      <c r="AK54" s="223"/>
      <c r="AL54" s="225"/>
      <c r="AM54" s="223"/>
      <c r="AN54" s="223"/>
      <c r="AO54" s="223"/>
      <c r="AP54" s="223"/>
      <c r="AQ54" s="223"/>
      <c r="AR54" s="223"/>
      <c r="AS54" s="223"/>
      <c r="AT54" s="223"/>
      <c r="AU54" s="217">
        <v>0</v>
      </c>
      <c r="AV54" s="217">
        <v>1</v>
      </c>
      <c r="AW54" s="217">
        <v>0</v>
      </c>
      <c r="AX54" s="217">
        <v>0</v>
      </c>
      <c r="AY54" s="217">
        <v>0</v>
      </c>
      <c r="AZ54" s="217">
        <v>0</v>
      </c>
      <c r="BA54" s="217">
        <v>0</v>
      </c>
      <c r="BB54" s="217" t="s">
        <v>692</v>
      </c>
      <c r="BC54" s="217"/>
      <c r="BD54" s="217"/>
      <c r="BE54" s="212" t="s">
        <v>3026</v>
      </c>
      <c r="BF54" s="217">
        <v>1</v>
      </c>
      <c r="BG54" s="230">
        <v>46240</v>
      </c>
      <c r="BH54" s="212">
        <f>+L54-BF54</f>
        <v>0</v>
      </c>
      <c r="BI54" s="212" t="s">
        <v>2478</v>
      </c>
      <c r="BJ54" s="217">
        <v>1</v>
      </c>
      <c r="BK54" s="231">
        <v>46240</v>
      </c>
      <c r="BL54" s="226"/>
      <c r="BM54" s="226"/>
      <c r="BN54" s="227"/>
      <c r="BO54" s="226"/>
      <c r="BP54" s="226"/>
      <c r="BQ54" s="226"/>
      <c r="BR54" s="226"/>
      <c r="BS54" s="226"/>
      <c r="BT54" s="227"/>
      <c r="BU54" s="226"/>
      <c r="BV54" s="226"/>
      <c r="BW54" s="226"/>
      <c r="BX54" s="226"/>
      <c r="BY54" s="226"/>
      <c r="BZ54" s="227"/>
      <c r="CA54" s="226"/>
      <c r="CB54" s="226"/>
      <c r="CC54" s="226"/>
      <c r="CD54" s="226"/>
      <c r="CE54" s="226"/>
      <c r="CF54" s="227"/>
      <c r="CG54" s="226"/>
      <c r="CH54" s="226"/>
      <c r="CI54" s="226"/>
      <c r="CJ54" s="212">
        <f>+L54-BJ54</f>
        <v>0</v>
      </c>
    </row>
    <row r="55" spans="1:88" ht="13.5" customHeight="1">
      <c r="A55" s="217">
        <v>46</v>
      </c>
      <c r="B55" s="217" t="s">
        <v>3446</v>
      </c>
      <c r="C55" s="217" t="s">
        <v>3447</v>
      </c>
      <c r="D55" s="218" t="s">
        <v>781</v>
      </c>
      <c r="E55" s="217" t="s">
        <v>845</v>
      </c>
      <c r="F55" s="217" t="s">
        <v>2633</v>
      </c>
      <c r="G55" s="218" t="s">
        <v>2613</v>
      </c>
      <c r="H55" s="220">
        <v>815</v>
      </c>
      <c r="I55" s="217" t="s">
        <v>702</v>
      </c>
      <c r="J55" s="217">
        <v>4</v>
      </c>
      <c r="K55" s="217"/>
      <c r="L55" s="217">
        <v>4</v>
      </c>
      <c r="M55" s="220">
        <v>4.8</v>
      </c>
      <c r="N55" s="220">
        <v>19.100000000000001</v>
      </c>
      <c r="O55" s="217" t="s">
        <v>674</v>
      </c>
      <c r="P55" s="217" t="s">
        <v>13</v>
      </c>
      <c r="Q55" s="217" t="s">
        <v>703</v>
      </c>
      <c r="R55" s="217"/>
      <c r="S55" s="217"/>
      <c r="T55" s="21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7">
        <f t="shared" ca="1" si="16"/>
        <v>4</v>
      </c>
      <c r="V55" s="217">
        <f t="shared" ca="1" si="17"/>
        <v>0</v>
      </c>
      <c r="W55" s="217"/>
      <c r="X55" s="217"/>
      <c r="Y55" s="217"/>
      <c r="Z55" s="217"/>
      <c r="AA55" s="217"/>
      <c r="AB55" s="221"/>
      <c r="AC55" s="220">
        <v>0.66800000000000004</v>
      </c>
      <c r="AD55" s="217"/>
      <c r="AE55" s="220"/>
      <c r="AF55" s="220"/>
      <c r="AG55" s="223"/>
      <c r="AH55" s="223"/>
      <c r="AI55" s="223"/>
      <c r="AJ55" s="224" t="s">
        <v>677</v>
      </c>
      <c r="AK55" s="223"/>
      <c r="AL55" s="225"/>
      <c r="AM55" s="223"/>
      <c r="AN55" s="223"/>
      <c r="AO55" s="223"/>
      <c r="AP55" s="223"/>
      <c r="AQ55" s="223"/>
      <c r="AR55" s="223"/>
      <c r="AS55" s="223"/>
      <c r="AT55" s="223"/>
      <c r="AU55" s="217">
        <v>0</v>
      </c>
      <c r="AV55" s="217">
        <v>0</v>
      </c>
      <c r="AW55" s="217">
        <v>0</v>
      </c>
      <c r="AX55" s="217">
        <v>0</v>
      </c>
      <c r="AY55" s="217">
        <v>0</v>
      </c>
      <c r="AZ55" s="217">
        <v>0</v>
      </c>
      <c r="BA55" s="217">
        <v>0</v>
      </c>
      <c r="BB55" s="217" t="s">
        <v>692</v>
      </c>
      <c r="BC55" s="217"/>
      <c r="BD55" s="217"/>
      <c r="BE55" s="212" t="s">
        <v>3068</v>
      </c>
      <c r="BF55" s="217">
        <v>4</v>
      </c>
      <c r="BG55" s="230">
        <v>46240</v>
      </c>
      <c r="BH55" s="212">
        <f>+L55-BF55</f>
        <v>0</v>
      </c>
      <c r="BI55" s="212" t="s">
        <v>2529</v>
      </c>
      <c r="BJ55" s="217">
        <v>4</v>
      </c>
      <c r="BK55" s="231">
        <v>46240</v>
      </c>
      <c r="BL55" s="226"/>
      <c r="BM55" s="226"/>
      <c r="BN55" s="227"/>
      <c r="BO55" s="226"/>
      <c r="BP55" s="226"/>
      <c r="BQ55" s="226"/>
      <c r="BR55" s="226"/>
      <c r="BS55" s="226"/>
      <c r="BT55" s="227"/>
      <c r="BU55" s="226"/>
      <c r="BV55" s="226"/>
      <c r="BW55" s="226"/>
      <c r="BX55" s="226"/>
      <c r="BY55" s="226"/>
      <c r="BZ55" s="227"/>
      <c r="CA55" s="226"/>
      <c r="CB55" s="226"/>
      <c r="CC55" s="226"/>
      <c r="CD55" s="226"/>
      <c r="CE55" s="226"/>
      <c r="CF55" s="227"/>
      <c r="CG55" s="226"/>
      <c r="CH55" s="226"/>
      <c r="CI55" s="226"/>
      <c r="CJ55" s="212">
        <f>+L55-BJ55</f>
        <v>0</v>
      </c>
    </row>
    <row r="56" spans="1:88" ht="13.5" customHeight="1">
      <c r="A56" s="217">
        <v>47</v>
      </c>
      <c r="B56" s="217" t="s">
        <v>3446</v>
      </c>
      <c r="C56" s="217" t="s">
        <v>3447</v>
      </c>
      <c r="D56" s="218" t="s">
        <v>2588</v>
      </c>
      <c r="E56" s="217" t="s">
        <v>3449</v>
      </c>
      <c r="F56" s="217" t="s">
        <v>2636</v>
      </c>
      <c r="G56" s="218" t="s">
        <v>2637</v>
      </c>
      <c r="H56" s="220">
        <v>4416</v>
      </c>
      <c r="I56" s="217" t="s">
        <v>702</v>
      </c>
      <c r="J56" s="217">
        <v>1</v>
      </c>
      <c r="K56" s="217"/>
      <c r="L56" s="217">
        <v>1</v>
      </c>
      <c r="M56" s="220">
        <v>662.6</v>
      </c>
      <c r="N56" s="220">
        <v>662.6</v>
      </c>
      <c r="O56" s="217" t="s">
        <v>674</v>
      </c>
      <c r="P56" s="217" t="s">
        <v>13</v>
      </c>
      <c r="Q56" s="217" t="s">
        <v>786</v>
      </c>
      <c r="R56" s="217"/>
      <c r="S56" s="217"/>
      <c r="T56" s="21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7">
        <f t="shared" ca="1" si="16"/>
        <v>1</v>
      </c>
      <c r="V56" s="217">
        <f t="shared" ca="1" si="17"/>
        <v>0</v>
      </c>
      <c r="W56" s="217"/>
      <c r="X56" s="217"/>
      <c r="Y56" s="217"/>
      <c r="Z56" s="217"/>
      <c r="AA56" s="217"/>
      <c r="AB56" s="221"/>
      <c r="AC56" s="220">
        <v>14.221</v>
      </c>
      <c r="AD56" s="217"/>
      <c r="AE56" s="220"/>
      <c r="AF56" s="220"/>
      <c r="AG56" s="223"/>
      <c r="AH56" s="223"/>
      <c r="AI56" s="223"/>
      <c r="AJ56" s="224" t="s">
        <v>677</v>
      </c>
      <c r="AK56" s="223"/>
      <c r="AL56" s="225"/>
      <c r="AM56" s="223"/>
      <c r="AN56" s="223"/>
      <c r="AO56" s="223"/>
      <c r="AP56" s="223"/>
      <c r="AQ56" s="223"/>
      <c r="AR56" s="223"/>
      <c r="AS56" s="223"/>
      <c r="AT56" s="223"/>
      <c r="AU56" s="217">
        <v>0</v>
      </c>
      <c r="AV56" s="217">
        <v>1</v>
      </c>
      <c r="AW56" s="217">
        <v>0</v>
      </c>
      <c r="AX56" s="217">
        <v>1</v>
      </c>
      <c r="AY56" s="217">
        <v>0</v>
      </c>
      <c r="AZ56" s="217">
        <v>0</v>
      </c>
      <c r="BA56" s="217">
        <v>0</v>
      </c>
      <c r="BB56" s="217" t="s">
        <v>692</v>
      </c>
      <c r="BC56" s="217"/>
      <c r="BD56" s="217"/>
      <c r="BE56" s="212" t="s">
        <v>2964</v>
      </c>
      <c r="BF56" s="217">
        <v>1</v>
      </c>
      <c r="BG56" s="230">
        <v>46240</v>
      </c>
      <c r="BH56" s="212">
        <f>+L56-BF56</f>
        <v>0</v>
      </c>
      <c r="BI56" s="212" t="s">
        <v>2384</v>
      </c>
      <c r="BJ56" s="217">
        <v>1</v>
      </c>
      <c r="BK56" s="231">
        <v>46240</v>
      </c>
      <c r="BL56" s="226"/>
      <c r="BM56" s="226"/>
      <c r="BN56" s="227"/>
      <c r="BO56" s="226"/>
      <c r="BP56" s="226"/>
      <c r="BQ56" s="226"/>
      <c r="BR56" s="226"/>
      <c r="BS56" s="226"/>
      <c r="BT56" s="227"/>
      <c r="BU56" s="226"/>
      <c r="BV56" s="226"/>
      <c r="BW56" s="226"/>
      <c r="BX56" s="226"/>
      <c r="BY56" s="226"/>
      <c r="BZ56" s="227"/>
      <c r="CA56" s="226"/>
      <c r="CB56" s="226"/>
      <c r="CC56" s="226"/>
      <c r="CD56" s="226"/>
      <c r="CE56" s="226"/>
      <c r="CF56" s="227"/>
      <c r="CG56" s="226"/>
      <c r="CH56" s="226"/>
      <c r="CI56" s="226"/>
      <c r="CJ56" s="212">
        <f>+L56-BJ56</f>
        <v>0</v>
      </c>
    </row>
    <row r="57" spans="1:88" ht="13.5" customHeight="1">
      <c r="A57" s="217">
        <v>48</v>
      </c>
      <c r="B57" s="217" t="s">
        <v>3446</v>
      </c>
      <c r="C57" s="217" t="s">
        <v>3447</v>
      </c>
      <c r="D57" s="218" t="s">
        <v>2588</v>
      </c>
      <c r="E57" s="217" t="s">
        <v>3450</v>
      </c>
      <c r="F57" s="217" t="s">
        <v>2634</v>
      </c>
      <c r="G57" s="218" t="s">
        <v>2635</v>
      </c>
      <c r="H57" s="220">
        <v>4416</v>
      </c>
      <c r="I57" s="217" t="s">
        <v>702</v>
      </c>
      <c r="J57" s="217">
        <v>1</v>
      </c>
      <c r="K57" s="217"/>
      <c r="L57" s="217">
        <v>1</v>
      </c>
      <c r="M57" s="220">
        <v>379.7</v>
      </c>
      <c r="N57" s="220">
        <v>379.7</v>
      </c>
      <c r="O57" s="217" t="s">
        <v>674</v>
      </c>
      <c r="P57" s="217" t="s">
        <v>13</v>
      </c>
      <c r="Q57" s="217" t="s">
        <v>786</v>
      </c>
      <c r="R57" s="217"/>
      <c r="S57" s="217"/>
      <c r="T57" s="21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7">
        <f t="shared" ca="1" si="16"/>
        <v>1</v>
      </c>
      <c r="V57" s="217">
        <f t="shared" ca="1" si="17"/>
        <v>0</v>
      </c>
      <c r="W57" s="217"/>
      <c r="X57" s="217"/>
      <c r="Y57" s="217"/>
      <c r="Z57" s="217"/>
      <c r="AA57" s="217"/>
      <c r="AB57" s="221"/>
      <c r="AC57" s="220">
        <v>8.1980000000000004</v>
      </c>
      <c r="AD57" s="217"/>
      <c r="AE57" s="220"/>
      <c r="AF57" s="220"/>
      <c r="AG57" s="223"/>
      <c r="AH57" s="223"/>
      <c r="AI57" s="223"/>
      <c r="AJ57" s="224" t="s">
        <v>677</v>
      </c>
      <c r="AK57" s="223"/>
      <c r="AL57" s="225"/>
      <c r="AM57" s="223"/>
      <c r="AN57" s="223"/>
      <c r="AO57" s="223"/>
      <c r="AP57" s="223"/>
      <c r="AQ57" s="223"/>
      <c r="AR57" s="223"/>
      <c r="AS57" s="223"/>
      <c r="AT57" s="223"/>
      <c r="AU57" s="217">
        <v>0</v>
      </c>
      <c r="AV57" s="217">
        <v>1</v>
      </c>
      <c r="AW57" s="217">
        <v>0</v>
      </c>
      <c r="AX57" s="217">
        <v>1</v>
      </c>
      <c r="AY57" s="217">
        <v>0</v>
      </c>
      <c r="AZ57" s="217">
        <v>0</v>
      </c>
      <c r="BA57" s="217">
        <v>0</v>
      </c>
      <c r="BB57" s="217" t="s">
        <v>692</v>
      </c>
      <c r="BC57" s="217"/>
      <c r="BD57" s="217"/>
      <c r="BE57" s="212" t="s">
        <v>2964</v>
      </c>
      <c r="BF57" s="217">
        <v>1</v>
      </c>
      <c r="BG57" s="230">
        <v>46240</v>
      </c>
      <c r="BH57" s="212">
        <f>+L57-BF57</f>
        <v>0</v>
      </c>
      <c r="BI57" s="212" t="s">
        <v>2384</v>
      </c>
      <c r="BJ57" s="217">
        <v>1</v>
      </c>
      <c r="BK57" s="231">
        <v>46240</v>
      </c>
      <c r="BL57" s="226"/>
      <c r="BM57" s="226"/>
      <c r="BN57" s="227"/>
      <c r="BO57" s="226"/>
      <c r="BP57" s="226"/>
      <c r="BQ57" s="226"/>
      <c r="BR57" s="226"/>
      <c r="BS57" s="226"/>
      <c r="BT57" s="227"/>
      <c r="BU57" s="226"/>
      <c r="BV57" s="226"/>
      <c r="BW57" s="226"/>
      <c r="BX57" s="226"/>
      <c r="BY57" s="226"/>
      <c r="BZ57" s="227"/>
      <c r="CA57" s="226"/>
      <c r="CB57" s="226"/>
      <c r="CC57" s="226"/>
      <c r="CD57" s="226"/>
      <c r="CE57" s="226"/>
      <c r="CF57" s="227"/>
      <c r="CG57" s="226"/>
      <c r="CH57" s="226"/>
      <c r="CI57" s="226"/>
      <c r="CJ57" s="212">
        <f>+L57-BJ57</f>
        <v>0</v>
      </c>
    </row>
    <row r="58" spans="1:88" ht="13.5" customHeight="1">
      <c r="A58" s="214">
        <v>49</v>
      </c>
      <c r="B58" s="214" t="s">
        <v>3451</v>
      </c>
      <c r="C58" s="214" t="s">
        <v>3452</v>
      </c>
      <c r="D58" s="215" t="s">
        <v>2588</v>
      </c>
      <c r="E58" s="214"/>
      <c r="F58" s="214"/>
      <c r="G58" s="215" t="s">
        <v>3439</v>
      </c>
      <c r="H58" s="214"/>
      <c r="I58" s="214"/>
      <c r="J58" s="214"/>
      <c r="K58" s="214">
        <v>1</v>
      </c>
      <c r="L58" s="214"/>
      <c r="M58" s="216">
        <v>5428.7</v>
      </c>
      <c r="N58" s="216">
        <v>5428.7</v>
      </c>
      <c r="O58" s="214" t="s">
        <v>674</v>
      </c>
      <c r="P58" s="214"/>
      <c r="Q58" s="214"/>
      <c r="R58" s="214" t="s">
        <v>3951</v>
      </c>
      <c r="S58" s="214"/>
      <c r="T58" s="214"/>
      <c r="U58" s="214"/>
      <c r="V58" s="214"/>
      <c r="W58" s="214">
        <f ca="1">_xlfn.MINIFS(V:V,C:C,C58,AE:AE,"",AB:AB,"")</f>
        <v>0</v>
      </c>
      <c r="X58" s="214">
        <f ca="1">SUMIFS(T:T,C:C,C58,AE:AE,"")/SUMIFS(L:L,C:C,C58,AE:AE,"",AB:AB,"")</f>
        <v>0</v>
      </c>
      <c r="Y58" s="214"/>
      <c r="Z58" s="214"/>
      <c r="AA58" s="214"/>
      <c r="AB58" s="216"/>
      <c r="AC58" s="216">
        <v>110.753</v>
      </c>
      <c r="AD58" s="235" t="s">
        <v>3428</v>
      </c>
      <c r="AE58" s="214" t="s">
        <v>675</v>
      </c>
      <c r="AF58" s="214" t="s">
        <v>676</v>
      </c>
      <c r="AG58" s="214"/>
      <c r="AH58" s="214"/>
      <c r="AI58" s="214"/>
      <c r="AJ58" s="214" t="s">
        <v>677</v>
      </c>
      <c r="AK58" s="214"/>
      <c r="AL58" s="214"/>
      <c r="AM58" s="214"/>
      <c r="AN58" s="214"/>
      <c r="AO58" s="214"/>
      <c r="AP58" s="214"/>
      <c r="AQ58" s="214"/>
      <c r="AR58" s="214"/>
      <c r="AS58" s="214"/>
      <c r="AT58" s="214"/>
      <c r="AU58" s="214"/>
      <c r="AV58" s="214"/>
      <c r="AW58" s="214"/>
      <c r="AX58" s="214"/>
      <c r="AY58" s="214"/>
      <c r="AZ58" s="214"/>
      <c r="BA58" s="214"/>
      <c r="BB58" s="214" t="s">
        <v>692</v>
      </c>
      <c r="BC58" s="214"/>
      <c r="BD58" s="214"/>
      <c r="BE58" s="214"/>
      <c r="BF58" s="214"/>
      <c r="BG58" s="214"/>
      <c r="BH58" s="214"/>
      <c r="BI58" s="214"/>
      <c r="BJ58" s="214"/>
      <c r="BK58" s="214"/>
      <c r="BL58" s="214"/>
      <c r="BM58" s="214"/>
      <c r="BN58" s="214"/>
      <c r="BO58" s="214"/>
      <c r="BP58" s="214"/>
      <c r="BQ58" s="214"/>
      <c r="BR58" s="214"/>
      <c r="BS58" s="214"/>
      <c r="BT58" s="214"/>
      <c r="BU58" s="214"/>
      <c r="BV58" s="214"/>
      <c r="BW58" s="214"/>
      <c r="BX58" s="214"/>
      <c r="BY58" s="214"/>
      <c r="BZ58" s="214"/>
      <c r="CA58" s="214"/>
      <c r="CB58" s="214"/>
      <c r="CC58" s="214"/>
      <c r="CD58" s="214"/>
      <c r="CE58" s="214"/>
      <c r="CF58" s="214"/>
      <c r="CG58" s="214"/>
      <c r="CH58" s="214"/>
      <c r="CI58" s="214"/>
      <c r="CJ58" s="214"/>
    </row>
    <row r="59" spans="1:88" ht="13.5" customHeight="1">
      <c r="A59" s="217">
        <v>50</v>
      </c>
      <c r="B59" s="217" t="s">
        <v>3451</v>
      </c>
      <c r="C59" s="217" t="s">
        <v>3452</v>
      </c>
      <c r="D59" s="218" t="s">
        <v>2477</v>
      </c>
      <c r="E59" s="217" t="s">
        <v>3429</v>
      </c>
      <c r="F59" s="217" t="s">
        <v>2638</v>
      </c>
      <c r="G59" s="218" t="s">
        <v>2476</v>
      </c>
      <c r="H59" s="220">
        <v>3923</v>
      </c>
      <c r="I59" s="217" t="s">
        <v>702</v>
      </c>
      <c r="J59" s="217">
        <v>1</v>
      </c>
      <c r="K59" s="217"/>
      <c r="L59" s="217">
        <v>1</v>
      </c>
      <c r="M59" s="220">
        <v>154.6</v>
      </c>
      <c r="N59" s="220">
        <v>154.6</v>
      </c>
      <c r="O59" s="217" t="s">
        <v>674</v>
      </c>
      <c r="P59" s="217" t="s">
        <v>11</v>
      </c>
      <c r="Q59" s="217" t="s">
        <v>786</v>
      </c>
      <c r="R59" s="217"/>
      <c r="S59" s="217"/>
      <c r="T59" s="217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7">
        <f t="shared" ref="U59:U67" ca="1" si="18">+L59-T59</f>
        <v>1</v>
      </c>
      <c r="V59" s="217">
        <f t="shared" ref="V59:V67" ca="1" si="19">ROUNDDOWN(T59/J59,0)</f>
        <v>0</v>
      </c>
      <c r="W59" s="217"/>
      <c r="X59" s="217"/>
      <c r="Y59" s="217"/>
      <c r="Z59" s="217"/>
      <c r="AA59" s="217"/>
      <c r="AB59" s="221"/>
      <c r="AC59" s="220">
        <v>2.6840000000000002</v>
      </c>
      <c r="AD59" s="217"/>
      <c r="AE59" s="220"/>
      <c r="AF59" s="220"/>
      <c r="AG59" s="223"/>
      <c r="AH59" s="223"/>
      <c r="AI59" s="223"/>
      <c r="AJ59" s="224" t="s">
        <v>677</v>
      </c>
      <c r="AK59" s="223"/>
      <c r="AL59" s="225"/>
      <c r="AM59" s="223"/>
      <c r="AN59" s="223"/>
      <c r="AO59" s="223"/>
      <c r="AP59" s="223"/>
      <c r="AQ59" s="223"/>
      <c r="AR59" s="223"/>
      <c r="AS59" s="223"/>
      <c r="AT59" s="223"/>
      <c r="AU59" s="217">
        <v>0</v>
      </c>
      <c r="AV59" s="217">
        <v>1</v>
      </c>
      <c r="AW59" s="217">
        <v>0</v>
      </c>
      <c r="AX59" s="217">
        <v>0</v>
      </c>
      <c r="AY59" s="217">
        <v>0</v>
      </c>
      <c r="AZ59" s="217">
        <v>0</v>
      </c>
      <c r="BA59" s="217">
        <v>0</v>
      </c>
      <c r="BB59" s="217" t="s">
        <v>692</v>
      </c>
      <c r="BC59" s="217"/>
      <c r="BD59" s="217"/>
      <c r="BE59" s="212" t="s">
        <v>3026</v>
      </c>
      <c r="BF59" s="217">
        <v>1</v>
      </c>
      <c r="BG59" s="230">
        <v>46240</v>
      </c>
      <c r="BH59" s="212">
        <f t="shared" ref="BH59:BH67" si="20">+L59-BF59</f>
        <v>0</v>
      </c>
      <c r="BI59" s="212" t="s">
        <v>2478</v>
      </c>
      <c r="BJ59" s="217">
        <v>1</v>
      </c>
      <c r="BK59" s="231">
        <v>46240</v>
      </c>
      <c r="BL59" s="226"/>
      <c r="BM59" s="226"/>
      <c r="BN59" s="227"/>
      <c r="BO59" s="226"/>
      <c r="BP59" s="226"/>
      <c r="BQ59" s="226"/>
      <c r="BR59" s="226"/>
      <c r="BS59" s="226"/>
      <c r="BT59" s="227"/>
      <c r="BU59" s="226"/>
      <c r="BV59" s="226"/>
      <c r="BW59" s="226"/>
      <c r="BX59" s="226"/>
      <c r="BY59" s="226"/>
      <c r="BZ59" s="227"/>
      <c r="CA59" s="226"/>
      <c r="CB59" s="226"/>
      <c r="CC59" s="226"/>
      <c r="CD59" s="226"/>
      <c r="CE59" s="226"/>
      <c r="CF59" s="227"/>
      <c r="CG59" s="226"/>
      <c r="CH59" s="226"/>
      <c r="CI59" s="226"/>
      <c r="CJ59" s="212">
        <f t="shared" ref="CJ59:CJ67" si="21">+L59-BJ59</f>
        <v>0</v>
      </c>
    </row>
    <row r="60" spans="1:88" ht="13.5" customHeight="1">
      <c r="A60" s="217">
        <v>51</v>
      </c>
      <c r="B60" s="217" t="s">
        <v>3451</v>
      </c>
      <c r="C60" s="217" t="s">
        <v>3452</v>
      </c>
      <c r="D60" s="218" t="s">
        <v>2477</v>
      </c>
      <c r="E60" s="217" t="s">
        <v>3430</v>
      </c>
      <c r="F60" s="217" t="s">
        <v>2639</v>
      </c>
      <c r="G60" s="218" t="s">
        <v>2476</v>
      </c>
      <c r="H60" s="220">
        <v>3922</v>
      </c>
      <c r="I60" s="217" t="s">
        <v>702</v>
      </c>
      <c r="J60" s="217">
        <v>1</v>
      </c>
      <c r="K60" s="217"/>
      <c r="L60" s="217">
        <v>1</v>
      </c>
      <c r="M60" s="220">
        <v>154.6</v>
      </c>
      <c r="N60" s="220">
        <v>154.6</v>
      </c>
      <c r="O60" s="217" t="s">
        <v>674</v>
      </c>
      <c r="P60" s="217" t="s">
        <v>11</v>
      </c>
      <c r="Q60" s="217" t="s">
        <v>786</v>
      </c>
      <c r="R60" s="217"/>
      <c r="S60" s="217"/>
      <c r="T60" s="21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7">
        <f t="shared" ca="1" si="18"/>
        <v>1</v>
      </c>
      <c r="V60" s="217">
        <f t="shared" ca="1" si="19"/>
        <v>0</v>
      </c>
      <c r="W60" s="217"/>
      <c r="X60" s="217"/>
      <c r="Y60" s="217"/>
      <c r="Z60" s="217"/>
      <c r="AA60" s="217"/>
      <c r="AB60" s="221"/>
      <c r="AC60" s="220">
        <v>2.6829999999999998</v>
      </c>
      <c r="AD60" s="217"/>
      <c r="AE60" s="220"/>
      <c r="AF60" s="220"/>
      <c r="AG60" s="223"/>
      <c r="AH60" s="223"/>
      <c r="AI60" s="223"/>
      <c r="AJ60" s="224" t="s">
        <v>677</v>
      </c>
      <c r="AK60" s="223"/>
      <c r="AL60" s="225"/>
      <c r="AM60" s="223"/>
      <c r="AN60" s="223"/>
      <c r="AO60" s="223"/>
      <c r="AP60" s="223"/>
      <c r="AQ60" s="223"/>
      <c r="AR60" s="223"/>
      <c r="AS60" s="223"/>
      <c r="AT60" s="223"/>
      <c r="AU60" s="217">
        <v>0</v>
      </c>
      <c r="AV60" s="217">
        <v>1</v>
      </c>
      <c r="AW60" s="217">
        <v>0</v>
      </c>
      <c r="AX60" s="217">
        <v>0</v>
      </c>
      <c r="AY60" s="217">
        <v>0</v>
      </c>
      <c r="AZ60" s="217">
        <v>0</v>
      </c>
      <c r="BA60" s="217">
        <v>0</v>
      </c>
      <c r="BB60" s="217" t="s">
        <v>692</v>
      </c>
      <c r="BC60" s="217"/>
      <c r="BD60" s="217"/>
      <c r="BE60" s="212" t="s">
        <v>3026</v>
      </c>
      <c r="BF60" s="217">
        <v>1</v>
      </c>
      <c r="BG60" s="230">
        <v>46240</v>
      </c>
      <c r="BH60" s="212">
        <f t="shared" si="20"/>
        <v>0</v>
      </c>
      <c r="BI60" s="212" t="s">
        <v>2478</v>
      </c>
      <c r="BJ60" s="217">
        <v>1</v>
      </c>
      <c r="BK60" s="231">
        <v>46240</v>
      </c>
      <c r="BL60" s="226"/>
      <c r="BM60" s="226"/>
      <c r="BN60" s="227"/>
      <c r="BO60" s="226"/>
      <c r="BP60" s="226"/>
      <c r="BQ60" s="226"/>
      <c r="BR60" s="226"/>
      <c r="BS60" s="226"/>
      <c r="BT60" s="227"/>
      <c r="BU60" s="226"/>
      <c r="BV60" s="226"/>
      <c r="BW60" s="226"/>
      <c r="BX60" s="226"/>
      <c r="BY60" s="226"/>
      <c r="BZ60" s="227"/>
      <c r="CA60" s="226"/>
      <c r="CB60" s="226"/>
      <c r="CC60" s="226"/>
      <c r="CD60" s="226"/>
      <c r="CE60" s="226"/>
      <c r="CF60" s="227"/>
      <c r="CG60" s="226"/>
      <c r="CH60" s="226"/>
      <c r="CI60" s="226"/>
      <c r="CJ60" s="212">
        <f t="shared" si="21"/>
        <v>0</v>
      </c>
    </row>
    <row r="61" spans="1:88" ht="13.5" customHeight="1">
      <c r="A61" s="217">
        <v>52</v>
      </c>
      <c r="B61" s="217" t="s">
        <v>3451</v>
      </c>
      <c r="C61" s="217" t="s">
        <v>3452</v>
      </c>
      <c r="D61" s="218" t="s">
        <v>2477</v>
      </c>
      <c r="E61" s="217" t="s">
        <v>3440</v>
      </c>
      <c r="F61" s="217" t="s">
        <v>2640</v>
      </c>
      <c r="G61" s="218" t="s">
        <v>2480</v>
      </c>
      <c r="H61" s="220">
        <v>3924</v>
      </c>
      <c r="I61" s="217" t="s">
        <v>702</v>
      </c>
      <c r="J61" s="217">
        <v>1</v>
      </c>
      <c r="K61" s="217"/>
      <c r="L61" s="217">
        <v>1</v>
      </c>
      <c r="M61" s="220">
        <v>288.8</v>
      </c>
      <c r="N61" s="220">
        <v>288.8</v>
      </c>
      <c r="O61" s="217" t="s">
        <v>674</v>
      </c>
      <c r="P61" s="217" t="s">
        <v>11</v>
      </c>
      <c r="Q61" s="217" t="s">
        <v>786</v>
      </c>
      <c r="R61" s="217"/>
      <c r="S61" s="217"/>
      <c r="T61" s="21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7">
        <f t="shared" ca="1" si="18"/>
        <v>1</v>
      </c>
      <c r="V61" s="217">
        <f t="shared" ca="1" si="19"/>
        <v>0</v>
      </c>
      <c r="W61" s="217"/>
      <c r="X61" s="217"/>
      <c r="Y61" s="217"/>
      <c r="Z61" s="217"/>
      <c r="AA61" s="217"/>
      <c r="AB61" s="221"/>
      <c r="AC61" s="220">
        <v>3.07</v>
      </c>
      <c r="AD61" s="217"/>
      <c r="AE61" s="220"/>
      <c r="AF61" s="220"/>
      <c r="AG61" s="223"/>
      <c r="AH61" s="223"/>
      <c r="AI61" s="223"/>
      <c r="AJ61" s="224" t="s">
        <v>677</v>
      </c>
      <c r="AK61" s="223"/>
      <c r="AL61" s="225"/>
      <c r="AM61" s="223"/>
      <c r="AN61" s="223"/>
      <c r="AO61" s="223"/>
      <c r="AP61" s="223"/>
      <c r="AQ61" s="223"/>
      <c r="AR61" s="223"/>
      <c r="AS61" s="223"/>
      <c r="AT61" s="223"/>
      <c r="AU61" s="217">
        <v>0</v>
      </c>
      <c r="AV61" s="217">
        <v>1</v>
      </c>
      <c r="AW61" s="217">
        <v>0</v>
      </c>
      <c r="AX61" s="217">
        <v>0</v>
      </c>
      <c r="AY61" s="217">
        <v>0</v>
      </c>
      <c r="AZ61" s="217">
        <v>0</v>
      </c>
      <c r="BA61" s="217">
        <v>0</v>
      </c>
      <c r="BB61" s="217" t="s">
        <v>692</v>
      </c>
      <c r="BC61" s="217"/>
      <c r="BD61" s="217"/>
      <c r="BE61" s="212" t="s">
        <v>3028</v>
      </c>
      <c r="BF61" s="217">
        <v>1</v>
      </c>
      <c r="BG61" s="230">
        <v>46240</v>
      </c>
      <c r="BH61" s="212">
        <f t="shared" si="20"/>
        <v>0</v>
      </c>
      <c r="BI61" s="212" t="s">
        <v>2481</v>
      </c>
      <c r="BJ61" s="217">
        <v>1</v>
      </c>
      <c r="BK61" s="231">
        <v>46240</v>
      </c>
      <c r="BL61" s="226"/>
      <c r="BM61" s="226"/>
      <c r="BN61" s="227"/>
      <c r="BO61" s="226"/>
      <c r="BP61" s="226"/>
      <c r="BQ61" s="226"/>
      <c r="BR61" s="226"/>
      <c r="BS61" s="226"/>
      <c r="BT61" s="227"/>
      <c r="BU61" s="226"/>
      <c r="BV61" s="226"/>
      <c r="BW61" s="226"/>
      <c r="BX61" s="226"/>
      <c r="BY61" s="226"/>
      <c r="BZ61" s="227"/>
      <c r="CA61" s="226"/>
      <c r="CB61" s="226"/>
      <c r="CC61" s="226"/>
      <c r="CD61" s="226"/>
      <c r="CE61" s="226"/>
      <c r="CF61" s="227"/>
      <c r="CG61" s="226"/>
      <c r="CH61" s="226"/>
      <c r="CI61" s="226"/>
      <c r="CJ61" s="212">
        <f t="shared" si="21"/>
        <v>0</v>
      </c>
    </row>
    <row r="62" spans="1:88" ht="13.5" customHeight="1">
      <c r="A62" s="217">
        <v>53</v>
      </c>
      <c r="B62" s="217" t="s">
        <v>3451</v>
      </c>
      <c r="C62" s="217" t="s">
        <v>3452</v>
      </c>
      <c r="D62" s="218" t="s">
        <v>2477</v>
      </c>
      <c r="E62" s="217" t="s">
        <v>3441</v>
      </c>
      <c r="F62" s="217" t="s">
        <v>2641</v>
      </c>
      <c r="G62" s="218" t="s">
        <v>2476</v>
      </c>
      <c r="H62" s="220">
        <v>3923</v>
      </c>
      <c r="I62" s="217" t="s">
        <v>702</v>
      </c>
      <c r="J62" s="217">
        <v>2</v>
      </c>
      <c r="K62" s="217"/>
      <c r="L62" s="217">
        <v>2</v>
      </c>
      <c r="M62" s="220">
        <v>154.6</v>
      </c>
      <c r="N62" s="220">
        <v>309.3</v>
      </c>
      <c r="O62" s="217" t="s">
        <v>674</v>
      </c>
      <c r="P62" s="217" t="s">
        <v>11</v>
      </c>
      <c r="Q62" s="217" t="s">
        <v>786</v>
      </c>
      <c r="R62" s="217"/>
      <c r="S62" s="217"/>
      <c r="T62" s="21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7">
        <f t="shared" ca="1" si="18"/>
        <v>2</v>
      </c>
      <c r="V62" s="217">
        <f t="shared" ca="1" si="19"/>
        <v>0</v>
      </c>
      <c r="W62" s="217"/>
      <c r="X62" s="217"/>
      <c r="Y62" s="217"/>
      <c r="Z62" s="217"/>
      <c r="AA62" s="217"/>
      <c r="AB62" s="221"/>
      <c r="AC62" s="220">
        <v>5.3680000000000003</v>
      </c>
      <c r="AD62" s="217"/>
      <c r="AE62" s="220"/>
      <c r="AF62" s="220"/>
      <c r="AG62" s="223"/>
      <c r="AH62" s="223"/>
      <c r="AI62" s="223"/>
      <c r="AJ62" s="224" t="s">
        <v>677</v>
      </c>
      <c r="AK62" s="223"/>
      <c r="AL62" s="225"/>
      <c r="AM62" s="223"/>
      <c r="AN62" s="223"/>
      <c r="AO62" s="223"/>
      <c r="AP62" s="223"/>
      <c r="AQ62" s="223"/>
      <c r="AR62" s="223"/>
      <c r="AS62" s="223"/>
      <c r="AT62" s="223"/>
      <c r="AU62" s="217">
        <v>0</v>
      </c>
      <c r="AV62" s="217">
        <v>1</v>
      </c>
      <c r="AW62" s="217">
        <v>0</v>
      </c>
      <c r="AX62" s="217">
        <v>0</v>
      </c>
      <c r="AY62" s="217">
        <v>0</v>
      </c>
      <c r="AZ62" s="217">
        <v>0</v>
      </c>
      <c r="BA62" s="217">
        <v>0</v>
      </c>
      <c r="BB62" s="217" t="s">
        <v>692</v>
      </c>
      <c r="BC62" s="217"/>
      <c r="BD62" s="217"/>
      <c r="BE62" s="212" t="s">
        <v>3026</v>
      </c>
      <c r="BF62" s="217">
        <v>2</v>
      </c>
      <c r="BG62" s="230">
        <v>46240</v>
      </c>
      <c r="BH62" s="212">
        <f t="shared" si="20"/>
        <v>0</v>
      </c>
      <c r="BI62" s="212" t="s">
        <v>2478</v>
      </c>
      <c r="BJ62" s="217">
        <v>2</v>
      </c>
      <c r="BK62" s="231">
        <v>46240</v>
      </c>
      <c r="BL62" s="226"/>
      <c r="BM62" s="226"/>
      <c r="BN62" s="227"/>
      <c r="BO62" s="226"/>
      <c r="BP62" s="226"/>
      <c r="BQ62" s="226"/>
      <c r="BR62" s="226"/>
      <c r="BS62" s="226"/>
      <c r="BT62" s="227"/>
      <c r="BU62" s="226"/>
      <c r="BV62" s="226"/>
      <c r="BW62" s="226"/>
      <c r="BX62" s="226"/>
      <c r="BY62" s="226"/>
      <c r="BZ62" s="227"/>
      <c r="CA62" s="226"/>
      <c r="CB62" s="226"/>
      <c r="CC62" s="226"/>
      <c r="CD62" s="226"/>
      <c r="CE62" s="226"/>
      <c r="CF62" s="227"/>
      <c r="CG62" s="226"/>
      <c r="CH62" s="226"/>
      <c r="CI62" s="226"/>
      <c r="CJ62" s="212">
        <f t="shared" si="21"/>
        <v>0</v>
      </c>
    </row>
    <row r="63" spans="1:88" ht="13.5" customHeight="1">
      <c r="A63" s="217">
        <v>54</v>
      </c>
      <c r="B63" s="217" t="s">
        <v>3451</v>
      </c>
      <c r="C63" s="217" t="s">
        <v>3452</v>
      </c>
      <c r="D63" s="218" t="s">
        <v>2588</v>
      </c>
      <c r="E63" s="217" t="s">
        <v>3449</v>
      </c>
      <c r="F63" s="217" t="s">
        <v>2648</v>
      </c>
      <c r="G63" s="218" t="s">
        <v>2637</v>
      </c>
      <c r="H63" s="220">
        <v>4416</v>
      </c>
      <c r="I63" s="217" t="s">
        <v>702</v>
      </c>
      <c r="J63" s="217">
        <v>1</v>
      </c>
      <c r="K63" s="217"/>
      <c r="L63" s="217">
        <v>1</v>
      </c>
      <c r="M63" s="220">
        <v>662.6</v>
      </c>
      <c r="N63" s="220">
        <v>662.6</v>
      </c>
      <c r="O63" s="217" t="s">
        <v>674</v>
      </c>
      <c r="P63" s="217" t="s">
        <v>13</v>
      </c>
      <c r="Q63" s="217" t="s">
        <v>786</v>
      </c>
      <c r="R63" s="217"/>
      <c r="S63" s="217"/>
      <c r="T63" s="21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7">
        <f t="shared" ca="1" si="18"/>
        <v>1</v>
      </c>
      <c r="V63" s="217">
        <f t="shared" ca="1" si="19"/>
        <v>0</v>
      </c>
      <c r="W63" s="217"/>
      <c r="X63" s="217"/>
      <c r="Y63" s="217"/>
      <c r="Z63" s="217"/>
      <c r="AA63" s="217"/>
      <c r="AB63" s="221"/>
      <c r="AC63" s="220">
        <v>14.221</v>
      </c>
      <c r="AD63" s="217"/>
      <c r="AE63" s="220"/>
      <c r="AF63" s="220"/>
      <c r="AG63" s="223"/>
      <c r="AH63" s="223"/>
      <c r="AI63" s="223"/>
      <c r="AJ63" s="224" t="s">
        <v>677</v>
      </c>
      <c r="AK63" s="223"/>
      <c r="AL63" s="225"/>
      <c r="AM63" s="223"/>
      <c r="AN63" s="223"/>
      <c r="AO63" s="223"/>
      <c r="AP63" s="223"/>
      <c r="AQ63" s="223"/>
      <c r="AR63" s="223"/>
      <c r="AS63" s="223"/>
      <c r="AT63" s="223"/>
      <c r="AU63" s="217">
        <v>0</v>
      </c>
      <c r="AV63" s="217">
        <v>1</v>
      </c>
      <c r="AW63" s="217">
        <v>0</v>
      </c>
      <c r="AX63" s="217">
        <v>1</v>
      </c>
      <c r="AY63" s="217">
        <v>0</v>
      </c>
      <c r="AZ63" s="217">
        <v>0</v>
      </c>
      <c r="BA63" s="217">
        <v>0</v>
      </c>
      <c r="BB63" s="217" t="s">
        <v>692</v>
      </c>
      <c r="BC63" s="217"/>
      <c r="BD63" s="217"/>
      <c r="BE63" s="212" t="s">
        <v>2964</v>
      </c>
      <c r="BF63" s="217">
        <v>1</v>
      </c>
      <c r="BG63" s="230">
        <v>46240</v>
      </c>
      <c r="BH63" s="212">
        <f t="shared" si="20"/>
        <v>0</v>
      </c>
      <c r="BI63" s="212" t="s">
        <v>2384</v>
      </c>
      <c r="BJ63" s="217">
        <v>1</v>
      </c>
      <c r="BK63" s="231">
        <v>46240</v>
      </c>
      <c r="BL63" s="226"/>
      <c r="BM63" s="226"/>
      <c r="BN63" s="227"/>
      <c r="BO63" s="226"/>
      <c r="BP63" s="226"/>
      <c r="BQ63" s="226"/>
      <c r="BR63" s="226"/>
      <c r="BS63" s="226"/>
      <c r="BT63" s="227"/>
      <c r="BU63" s="226"/>
      <c r="BV63" s="226"/>
      <c r="BW63" s="226"/>
      <c r="BX63" s="226"/>
      <c r="BY63" s="226"/>
      <c r="BZ63" s="227"/>
      <c r="CA63" s="226"/>
      <c r="CB63" s="226"/>
      <c r="CC63" s="226"/>
      <c r="CD63" s="226"/>
      <c r="CE63" s="226"/>
      <c r="CF63" s="227"/>
      <c r="CG63" s="226"/>
      <c r="CH63" s="226"/>
      <c r="CI63" s="226"/>
      <c r="CJ63" s="212">
        <f t="shared" si="21"/>
        <v>0</v>
      </c>
    </row>
    <row r="64" spans="1:88" ht="13.5" customHeight="1">
      <c r="A64" s="217">
        <v>55</v>
      </c>
      <c r="B64" s="217" t="s">
        <v>3451</v>
      </c>
      <c r="C64" s="217" t="s">
        <v>3452</v>
      </c>
      <c r="D64" s="218" t="s">
        <v>2588</v>
      </c>
      <c r="E64" s="217" t="s">
        <v>3444</v>
      </c>
      <c r="F64" s="217" t="s">
        <v>2642</v>
      </c>
      <c r="G64" s="218" t="s">
        <v>2590</v>
      </c>
      <c r="H64" s="220">
        <v>4416</v>
      </c>
      <c r="I64" s="217" t="s">
        <v>702</v>
      </c>
      <c r="J64" s="217">
        <v>2</v>
      </c>
      <c r="K64" s="217"/>
      <c r="L64" s="217">
        <v>2</v>
      </c>
      <c r="M64" s="220">
        <v>828.6</v>
      </c>
      <c r="N64" s="220">
        <v>1657.1</v>
      </c>
      <c r="O64" s="217" t="s">
        <v>674</v>
      </c>
      <c r="P64" s="217" t="s">
        <v>13</v>
      </c>
      <c r="Q64" s="217" t="s">
        <v>786</v>
      </c>
      <c r="R64" s="217"/>
      <c r="S64" s="217"/>
      <c r="T64" s="21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7">
        <f t="shared" ca="1" si="18"/>
        <v>2</v>
      </c>
      <c r="V64" s="217">
        <f t="shared" ca="1" si="19"/>
        <v>0</v>
      </c>
      <c r="W64" s="217"/>
      <c r="X64" s="217"/>
      <c r="Y64" s="217"/>
      <c r="Z64" s="217"/>
      <c r="AA64" s="217"/>
      <c r="AB64" s="221"/>
      <c r="AC64" s="220">
        <v>35.511000000000003</v>
      </c>
      <c r="AD64" s="217"/>
      <c r="AE64" s="220"/>
      <c r="AF64" s="220"/>
      <c r="AG64" s="223"/>
      <c r="AH64" s="223"/>
      <c r="AI64" s="223"/>
      <c r="AJ64" s="224" t="s">
        <v>677</v>
      </c>
      <c r="AK64" s="223"/>
      <c r="AL64" s="225"/>
      <c r="AM64" s="223"/>
      <c r="AN64" s="223"/>
      <c r="AO64" s="223"/>
      <c r="AP64" s="223"/>
      <c r="AQ64" s="223"/>
      <c r="AR64" s="223"/>
      <c r="AS64" s="223"/>
      <c r="AT64" s="223"/>
      <c r="AU64" s="217">
        <v>0</v>
      </c>
      <c r="AV64" s="217">
        <v>1</v>
      </c>
      <c r="AW64" s="217">
        <v>0</v>
      </c>
      <c r="AX64" s="217">
        <v>1</v>
      </c>
      <c r="AY64" s="217">
        <v>0</v>
      </c>
      <c r="AZ64" s="217">
        <v>0</v>
      </c>
      <c r="BA64" s="217">
        <v>0</v>
      </c>
      <c r="BB64" s="217" t="s">
        <v>692</v>
      </c>
      <c r="BC64" s="217"/>
      <c r="BD64" s="217"/>
      <c r="BE64" s="212" t="s">
        <v>2964</v>
      </c>
      <c r="BF64" s="217">
        <v>2</v>
      </c>
      <c r="BG64" s="230">
        <v>46240</v>
      </c>
      <c r="BH64" s="212">
        <f t="shared" si="20"/>
        <v>0</v>
      </c>
      <c r="BI64" s="212" t="s">
        <v>2384</v>
      </c>
      <c r="BJ64" s="217">
        <v>2</v>
      </c>
      <c r="BK64" s="231">
        <v>46240</v>
      </c>
      <c r="BL64" s="226"/>
      <c r="BM64" s="226"/>
      <c r="BN64" s="227"/>
      <c r="BO64" s="226"/>
      <c r="BP64" s="226"/>
      <c r="BQ64" s="226"/>
      <c r="BR64" s="226"/>
      <c r="BS64" s="226"/>
      <c r="BT64" s="227"/>
      <c r="BU64" s="226"/>
      <c r="BV64" s="226"/>
      <c r="BW64" s="226"/>
      <c r="BX64" s="226"/>
      <c r="BY64" s="226"/>
      <c r="BZ64" s="227"/>
      <c r="CA64" s="226"/>
      <c r="CB64" s="226"/>
      <c r="CC64" s="226"/>
      <c r="CD64" s="226"/>
      <c r="CE64" s="226"/>
      <c r="CF64" s="227"/>
      <c r="CG64" s="226"/>
      <c r="CH64" s="226"/>
      <c r="CI64" s="226"/>
      <c r="CJ64" s="212">
        <f t="shared" si="21"/>
        <v>0</v>
      </c>
    </row>
    <row r="65" spans="1:88" ht="13.5" customHeight="1">
      <c r="A65" s="217">
        <v>56</v>
      </c>
      <c r="B65" s="217" t="s">
        <v>3451</v>
      </c>
      <c r="C65" s="217" t="s">
        <v>3452</v>
      </c>
      <c r="D65" s="218" t="s">
        <v>2588</v>
      </c>
      <c r="E65" s="217" t="s">
        <v>3453</v>
      </c>
      <c r="F65" s="217" t="s">
        <v>2643</v>
      </c>
      <c r="G65" s="218" t="s">
        <v>2644</v>
      </c>
      <c r="H65" s="220">
        <v>4416</v>
      </c>
      <c r="I65" s="217" t="s">
        <v>702</v>
      </c>
      <c r="J65" s="217">
        <v>1</v>
      </c>
      <c r="K65" s="217"/>
      <c r="L65" s="217">
        <v>1</v>
      </c>
      <c r="M65" s="220">
        <v>745.6</v>
      </c>
      <c r="N65" s="220">
        <v>745.6</v>
      </c>
      <c r="O65" s="217" t="s">
        <v>674</v>
      </c>
      <c r="P65" s="217" t="s">
        <v>13</v>
      </c>
      <c r="Q65" s="217" t="s">
        <v>786</v>
      </c>
      <c r="R65" s="217"/>
      <c r="S65" s="217"/>
      <c r="T65" s="21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7">
        <f t="shared" ca="1" si="18"/>
        <v>1</v>
      </c>
      <c r="V65" s="217">
        <f t="shared" ca="1" si="19"/>
        <v>0</v>
      </c>
      <c r="W65" s="217"/>
      <c r="X65" s="217"/>
      <c r="Y65" s="217"/>
      <c r="Z65" s="217"/>
      <c r="AA65" s="217"/>
      <c r="AB65" s="221"/>
      <c r="AC65" s="220">
        <v>15.988</v>
      </c>
      <c r="AD65" s="217"/>
      <c r="AE65" s="220"/>
      <c r="AF65" s="220"/>
      <c r="AG65" s="223"/>
      <c r="AH65" s="223"/>
      <c r="AI65" s="223"/>
      <c r="AJ65" s="224" t="s">
        <v>677</v>
      </c>
      <c r="AK65" s="223"/>
      <c r="AL65" s="225"/>
      <c r="AM65" s="223"/>
      <c r="AN65" s="223"/>
      <c r="AO65" s="223"/>
      <c r="AP65" s="223"/>
      <c r="AQ65" s="223"/>
      <c r="AR65" s="223"/>
      <c r="AS65" s="223"/>
      <c r="AT65" s="223"/>
      <c r="AU65" s="217">
        <v>0</v>
      </c>
      <c r="AV65" s="217">
        <v>1</v>
      </c>
      <c r="AW65" s="217">
        <v>0</v>
      </c>
      <c r="AX65" s="217">
        <v>1</v>
      </c>
      <c r="AY65" s="217">
        <v>0</v>
      </c>
      <c r="AZ65" s="217">
        <v>0</v>
      </c>
      <c r="BA65" s="217">
        <v>0</v>
      </c>
      <c r="BB65" s="217" t="s">
        <v>692</v>
      </c>
      <c r="BC65" s="217"/>
      <c r="BD65" s="217"/>
      <c r="BE65" s="212" t="s">
        <v>2964</v>
      </c>
      <c r="BF65" s="217">
        <v>1</v>
      </c>
      <c r="BG65" s="230">
        <v>46240</v>
      </c>
      <c r="BH65" s="212">
        <f t="shared" si="20"/>
        <v>0</v>
      </c>
      <c r="BI65" s="212" t="s">
        <v>2384</v>
      </c>
      <c r="BJ65" s="217">
        <v>1</v>
      </c>
      <c r="BK65" s="231">
        <v>46240</v>
      </c>
      <c r="BL65" s="226"/>
      <c r="BM65" s="226"/>
      <c r="BN65" s="227"/>
      <c r="BO65" s="226"/>
      <c r="BP65" s="226"/>
      <c r="BQ65" s="226"/>
      <c r="BR65" s="226"/>
      <c r="BS65" s="226"/>
      <c r="BT65" s="227"/>
      <c r="BU65" s="226"/>
      <c r="BV65" s="226"/>
      <c r="BW65" s="226"/>
      <c r="BX65" s="226"/>
      <c r="BY65" s="226"/>
      <c r="BZ65" s="227"/>
      <c r="CA65" s="226"/>
      <c r="CB65" s="226"/>
      <c r="CC65" s="226"/>
      <c r="CD65" s="226"/>
      <c r="CE65" s="226"/>
      <c r="CF65" s="227"/>
      <c r="CG65" s="226"/>
      <c r="CH65" s="226"/>
      <c r="CI65" s="226"/>
      <c r="CJ65" s="212">
        <f t="shared" si="21"/>
        <v>0</v>
      </c>
    </row>
    <row r="66" spans="1:88" ht="13.5" customHeight="1">
      <c r="A66" s="217">
        <v>57</v>
      </c>
      <c r="B66" s="217" t="s">
        <v>3451</v>
      </c>
      <c r="C66" s="217" t="s">
        <v>3452</v>
      </c>
      <c r="D66" s="218" t="s">
        <v>2588</v>
      </c>
      <c r="E66" s="217" t="s">
        <v>3454</v>
      </c>
      <c r="F66" s="217" t="s">
        <v>2645</v>
      </c>
      <c r="G66" s="218" t="s">
        <v>2646</v>
      </c>
      <c r="H66" s="220">
        <v>4416</v>
      </c>
      <c r="I66" s="217" t="s">
        <v>702</v>
      </c>
      <c r="J66" s="217">
        <v>1</v>
      </c>
      <c r="K66" s="217"/>
      <c r="L66" s="217">
        <v>1</v>
      </c>
      <c r="M66" s="220">
        <v>704.1</v>
      </c>
      <c r="N66" s="220">
        <v>704.1</v>
      </c>
      <c r="O66" s="217" t="s">
        <v>674</v>
      </c>
      <c r="P66" s="217" t="s">
        <v>13</v>
      </c>
      <c r="Q66" s="217" t="s">
        <v>786</v>
      </c>
      <c r="R66" s="217"/>
      <c r="S66" s="217"/>
      <c r="T66" s="21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7">
        <f t="shared" ca="1" si="18"/>
        <v>1</v>
      </c>
      <c r="V66" s="217">
        <f t="shared" ca="1" si="19"/>
        <v>0</v>
      </c>
      <c r="W66" s="217"/>
      <c r="X66" s="217"/>
      <c r="Y66" s="217"/>
      <c r="Z66" s="217"/>
      <c r="AA66" s="217"/>
      <c r="AB66" s="221"/>
      <c r="AC66" s="220">
        <v>15.105</v>
      </c>
      <c r="AD66" s="217"/>
      <c r="AE66" s="220"/>
      <c r="AF66" s="220"/>
      <c r="AG66" s="223"/>
      <c r="AH66" s="223"/>
      <c r="AI66" s="223"/>
      <c r="AJ66" s="224" t="s">
        <v>677</v>
      </c>
      <c r="AK66" s="223"/>
      <c r="AL66" s="225"/>
      <c r="AM66" s="223"/>
      <c r="AN66" s="223"/>
      <c r="AO66" s="223"/>
      <c r="AP66" s="223"/>
      <c r="AQ66" s="223"/>
      <c r="AR66" s="223"/>
      <c r="AS66" s="223"/>
      <c r="AT66" s="223"/>
      <c r="AU66" s="217">
        <v>0</v>
      </c>
      <c r="AV66" s="217">
        <v>1</v>
      </c>
      <c r="AW66" s="217">
        <v>0</v>
      </c>
      <c r="AX66" s="217">
        <v>1</v>
      </c>
      <c r="AY66" s="217">
        <v>0</v>
      </c>
      <c r="AZ66" s="217">
        <v>0</v>
      </c>
      <c r="BA66" s="217">
        <v>0</v>
      </c>
      <c r="BB66" s="217" t="s">
        <v>692</v>
      </c>
      <c r="BC66" s="217"/>
      <c r="BD66" s="217"/>
      <c r="BE66" s="212" t="s">
        <v>2964</v>
      </c>
      <c r="BF66" s="217">
        <v>1</v>
      </c>
      <c r="BG66" s="230">
        <v>46240</v>
      </c>
      <c r="BH66" s="212">
        <f t="shared" si="20"/>
        <v>0</v>
      </c>
      <c r="BI66" s="212" t="s">
        <v>2384</v>
      </c>
      <c r="BJ66" s="217">
        <v>1</v>
      </c>
      <c r="BK66" s="231">
        <v>46240</v>
      </c>
      <c r="BL66" s="226"/>
      <c r="BM66" s="226"/>
      <c r="BN66" s="227"/>
      <c r="BO66" s="226"/>
      <c r="BP66" s="226"/>
      <c r="BQ66" s="226"/>
      <c r="BR66" s="226"/>
      <c r="BS66" s="226"/>
      <c r="BT66" s="227"/>
      <c r="BU66" s="226"/>
      <c r="BV66" s="226"/>
      <c r="BW66" s="226"/>
      <c r="BX66" s="226"/>
      <c r="BY66" s="226"/>
      <c r="BZ66" s="227"/>
      <c r="CA66" s="226"/>
      <c r="CB66" s="226"/>
      <c r="CC66" s="226"/>
      <c r="CD66" s="226"/>
      <c r="CE66" s="226"/>
      <c r="CF66" s="227"/>
      <c r="CG66" s="226"/>
      <c r="CH66" s="226"/>
      <c r="CI66" s="226"/>
      <c r="CJ66" s="212">
        <f t="shared" si="21"/>
        <v>0</v>
      </c>
    </row>
    <row r="67" spans="1:88" ht="13.5" customHeight="1">
      <c r="A67" s="217">
        <v>58</v>
      </c>
      <c r="B67" s="217" t="s">
        <v>3451</v>
      </c>
      <c r="C67" s="217" t="s">
        <v>3452</v>
      </c>
      <c r="D67" s="218" t="s">
        <v>2588</v>
      </c>
      <c r="E67" s="217" t="s">
        <v>3455</v>
      </c>
      <c r="F67" s="217" t="s">
        <v>2647</v>
      </c>
      <c r="G67" s="218" t="s">
        <v>2617</v>
      </c>
      <c r="H67" s="220">
        <v>4416</v>
      </c>
      <c r="I67" s="217" t="s">
        <v>702</v>
      </c>
      <c r="J67" s="217">
        <v>1</v>
      </c>
      <c r="K67" s="217"/>
      <c r="L67" s="217">
        <v>1</v>
      </c>
      <c r="M67" s="220">
        <v>752</v>
      </c>
      <c r="N67" s="220">
        <v>752</v>
      </c>
      <c r="O67" s="217" t="s">
        <v>674</v>
      </c>
      <c r="P67" s="217" t="s">
        <v>13</v>
      </c>
      <c r="Q67" s="217" t="s">
        <v>786</v>
      </c>
      <c r="R67" s="217"/>
      <c r="S67" s="217"/>
      <c r="T67" s="21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7">
        <f t="shared" ca="1" si="18"/>
        <v>1</v>
      </c>
      <c r="V67" s="217">
        <f t="shared" ca="1" si="19"/>
        <v>0</v>
      </c>
      <c r="W67" s="217"/>
      <c r="X67" s="217"/>
      <c r="Y67" s="217"/>
      <c r="Z67" s="217"/>
      <c r="AA67" s="217"/>
      <c r="AB67" s="221"/>
      <c r="AC67" s="220">
        <v>16.123000000000001</v>
      </c>
      <c r="AD67" s="217"/>
      <c r="AE67" s="220"/>
      <c r="AF67" s="220"/>
      <c r="AG67" s="223"/>
      <c r="AH67" s="223"/>
      <c r="AI67" s="223"/>
      <c r="AJ67" s="224" t="s">
        <v>677</v>
      </c>
      <c r="AK67" s="223"/>
      <c r="AL67" s="225"/>
      <c r="AM67" s="223"/>
      <c r="AN67" s="223"/>
      <c r="AO67" s="223"/>
      <c r="AP67" s="223"/>
      <c r="AQ67" s="223"/>
      <c r="AR67" s="223"/>
      <c r="AS67" s="223"/>
      <c r="AT67" s="223"/>
      <c r="AU67" s="217">
        <v>0</v>
      </c>
      <c r="AV67" s="217">
        <v>1</v>
      </c>
      <c r="AW67" s="217">
        <v>0</v>
      </c>
      <c r="AX67" s="217">
        <v>1</v>
      </c>
      <c r="AY67" s="217">
        <v>0</v>
      </c>
      <c r="AZ67" s="217">
        <v>0</v>
      </c>
      <c r="BA67" s="217">
        <v>0</v>
      </c>
      <c r="BB67" s="217" t="s">
        <v>692</v>
      </c>
      <c r="BC67" s="217"/>
      <c r="BD67" s="217"/>
      <c r="BE67" s="212" t="s">
        <v>2964</v>
      </c>
      <c r="BF67" s="217">
        <v>1</v>
      </c>
      <c r="BG67" s="230">
        <v>46240</v>
      </c>
      <c r="BH67" s="212">
        <f t="shared" si="20"/>
        <v>0</v>
      </c>
      <c r="BI67" s="212" t="s">
        <v>2384</v>
      </c>
      <c r="BJ67" s="217">
        <v>1</v>
      </c>
      <c r="BK67" s="231">
        <v>46240</v>
      </c>
      <c r="BL67" s="226"/>
      <c r="BM67" s="226"/>
      <c r="BN67" s="227"/>
      <c r="BO67" s="226"/>
      <c r="BP67" s="226"/>
      <c r="BQ67" s="226"/>
      <c r="BR67" s="226"/>
      <c r="BS67" s="226"/>
      <c r="BT67" s="227"/>
      <c r="BU67" s="226"/>
      <c r="BV67" s="226"/>
      <c r="BW67" s="226"/>
      <c r="BX67" s="226"/>
      <c r="BY67" s="226"/>
      <c r="BZ67" s="227"/>
      <c r="CA67" s="226"/>
      <c r="CB67" s="226"/>
      <c r="CC67" s="226"/>
      <c r="CD67" s="226"/>
      <c r="CE67" s="226"/>
      <c r="CF67" s="227"/>
      <c r="CG67" s="226"/>
      <c r="CH67" s="226"/>
      <c r="CI67" s="226"/>
      <c r="CJ67" s="212">
        <f t="shared" si="21"/>
        <v>0</v>
      </c>
    </row>
    <row r="68" spans="1:88" ht="13.5" customHeight="1">
      <c r="A68" s="214">
        <v>59</v>
      </c>
      <c r="B68" s="214" t="s">
        <v>3456</v>
      </c>
      <c r="C68" s="214" t="s">
        <v>3457</v>
      </c>
      <c r="D68" s="215" t="s">
        <v>2588</v>
      </c>
      <c r="E68" s="214"/>
      <c r="F68" s="214"/>
      <c r="G68" s="215" t="s">
        <v>3458</v>
      </c>
      <c r="H68" s="214"/>
      <c r="I68" s="214"/>
      <c r="J68" s="214"/>
      <c r="K68" s="214">
        <v>1</v>
      </c>
      <c r="L68" s="214"/>
      <c r="M68" s="216">
        <v>5094</v>
      </c>
      <c r="N68" s="216">
        <v>5094</v>
      </c>
      <c r="O68" s="214" t="s">
        <v>674</v>
      </c>
      <c r="P68" s="214"/>
      <c r="Q68" s="214"/>
      <c r="R68" s="214" t="s">
        <v>3951</v>
      </c>
      <c r="S68" s="214"/>
      <c r="T68" s="214"/>
      <c r="U68" s="214"/>
      <c r="V68" s="214"/>
      <c r="W68" s="214">
        <f ca="1">_xlfn.MINIFS(V:V,C:C,C68,AE:AE,"",AB:AB,"")</f>
        <v>0</v>
      </c>
      <c r="X68" s="214">
        <f ca="1">SUMIFS(T:T,C:C,C68,AE:AE,"")/SUMIFS(L:L,C:C,C68,AE:AE,"",AB:AB,"")</f>
        <v>0</v>
      </c>
      <c r="Y68" s="214"/>
      <c r="Z68" s="214"/>
      <c r="AA68" s="214"/>
      <c r="AB68" s="216"/>
      <c r="AC68" s="216">
        <v>104.26</v>
      </c>
      <c r="AD68" s="235" t="s">
        <v>3428</v>
      </c>
      <c r="AE68" s="214" t="s">
        <v>675</v>
      </c>
      <c r="AF68" s="214" t="s">
        <v>676</v>
      </c>
      <c r="AG68" s="214"/>
      <c r="AH68" s="214"/>
      <c r="AI68" s="214"/>
      <c r="AJ68" s="214" t="s">
        <v>677</v>
      </c>
      <c r="AK68" s="214"/>
      <c r="AL68" s="214"/>
      <c r="AM68" s="214"/>
      <c r="AN68" s="214"/>
      <c r="AO68" s="214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 t="s">
        <v>692</v>
      </c>
      <c r="BC68" s="214"/>
      <c r="BD68" s="214"/>
      <c r="BE68" s="214"/>
      <c r="BF68" s="214"/>
      <c r="BG68" s="214"/>
      <c r="BH68" s="214"/>
      <c r="BI68" s="214"/>
      <c r="BJ68" s="214"/>
      <c r="BK68" s="214"/>
      <c r="BL68" s="214"/>
      <c r="BM68" s="214"/>
      <c r="BN68" s="214"/>
      <c r="BO68" s="214"/>
      <c r="BP68" s="214"/>
      <c r="BQ68" s="214"/>
      <c r="BR68" s="214"/>
      <c r="BS68" s="214"/>
      <c r="BT68" s="214"/>
      <c r="BU68" s="214"/>
      <c r="BV68" s="214"/>
      <c r="BW68" s="214"/>
      <c r="BX68" s="214"/>
      <c r="BY68" s="214"/>
      <c r="BZ68" s="214"/>
      <c r="CA68" s="214"/>
      <c r="CB68" s="214"/>
      <c r="CC68" s="214"/>
      <c r="CD68" s="214"/>
      <c r="CE68" s="214"/>
      <c r="CF68" s="214"/>
      <c r="CG68" s="214"/>
      <c r="CH68" s="214"/>
      <c r="CI68" s="214"/>
      <c r="CJ68" s="214"/>
    </row>
    <row r="69" spans="1:88" ht="13.5" customHeight="1">
      <c r="A69" s="217">
        <v>60</v>
      </c>
      <c r="B69" s="217" t="s">
        <v>3456</v>
      </c>
      <c r="C69" s="217" t="s">
        <v>3457</v>
      </c>
      <c r="D69" s="218" t="s">
        <v>2477</v>
      </c>
      <c r="E69" s="217" t="s">
        <v>3429</v>
      </c>
      <c r="F69" s="217" t="s">
        <v>2649</v>
      </c>
      <c r="G69" s="218" t="s">
        <v>2476</v>
      </c>
      <c r="H69" s="220">
        <v>3923</v>
      </c>
      <c r="I69" s="217" t="s">
        <v>702</v>
      </c>
      <c r="J69" s="217">
        <v>1</v>
      </c>
      <c r="K69" s="217"/>
      <c r="L69" s="217">
        <v>1</v>
      </c>
      <c r="M69" s="220">
        <v>154.6</v>
      </c>
      <c r="N69" s="220">
        <v>154.6</v>
      </c>
      <c r="O69" s="217" t="s">
        <v>674</v>
      </c>
      <c r="P69" s="217" t="s">
        <v>11</v>
      </c>
      <c r="Q69" s="217" t="s">
        <v>786</v>
      </c>
      <c r="R69" s="217"/>
      <c r="S69" s="217"/>
      <c r="T69" s="21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7">
        <f t="shared" ref="U69:U78" ca="1" si="22">+L69-T69</f>
        <v>1</v>
      </c>
      <c r="V69" s="217">
        <f t="shared" ref="V69:V78" ca="1" si="23">ROUNDDOWN(T69/J69,0)</f>
        <v>0</v>
      </c>
      <c r="W69" s="217"/>
      <c r="X69" s="217"/>
      <c r="Y69" s="217"/>
      <c r="Z69" s="217"/>
      <c r="AA69" s="217"/>
      <c r="AB69" s="221"/>
      <c r="AC69" s="220">
        <v>2.6840000000000002</v>
      </c>
      <c r="AD69" s="217"/>
      <c r="AE69" s="220"/>
      <c r="AF69" s="220"/>
      <c r="AG69" s="223"/>
      <c r="AH69" s="223"/>
      <c r="AI69" s="223"/>
      <c r="AJ69" s="224" t="s">
        <v>677</v>
      </c>
      <c r="AK69" s="223"/>
      <c r="AL69" s="225"/>
      <c r="AM69" s="223"/>
      <c r="AN69" s="223"/>
      <c r="AO69" s="223"/>
      <c r="AP69" s="223"/>
      <c r="AQ69" s="223"/>
      <c r="AR69" s="223"/>
      <c r="AS69" s="223"/>
      <c r="AT69" s="223"/>
      <c r="AU69" s="217">
        <v>0</v>
      </c>
      <c r="AV69" s="217">
        <v>1</v>
      </c>
      <c r="AW69" s="217">
        <v>0</v>
      </c>
      <c r="AX69" s="217">
        <v>0</v>
      </c>
      <c r="AY69" s="217">
        <v>0</v>
      </c>
      <c r="AZ69" s="217">
        <v>0</v>
      </c>
      <c r="BA69" s="217">
        <v>0</v>
      </c>
      <c r="BB69" s="217" t="s">
        <v>692</v>
      </c>
      <c r="BC69" s="217"/>
      <c r="BD69" s="217"/>
      <c r="BE69" s="212" t="s">
        <v>3026</v>
      </c>
      <c r="BF69" s="217">
        <v>1</v>
      </c>
      <c r="BG69" s="230">
        <v>46240</v>
      </c>
      <c r="BH69" s="212">
        <f t="shared" ref="BH69:BH78" si="24">+L69-BF69</f>
        <v>0</v>
      </c>
      <c r="BI69" s="212" t="s">
        <v>2478</v>
      </c>
      <c r="BJ69" s="217">
        <v>1</v>
      </c>
      <c r="BK69" s="231">
        <v>46240</v>
      </c>
      <c r="BL69" s="226"/>
      <c r="BM69" s="226"/>
      <c r="BN69" s="227"/>
      <c r="BO69" s="226"/>
      <c r="BP69" s="226"/>
      <c r="BQ69" s="226"/>
      <c r="BR69" s="226"/>
      <c r="BS69" s="226"/>
      <c r="BT69" s="227"/>
      <c r="BU69" s="226"/>
      <c r="BV69" s="226"/>
      <c r="BW69" s="226"/>
      <c r="BX69" s="226"/>
      <c r="BY69" s="226"/>
      <c r="BZ69" s="227"/>
      <c r="CA69" s="226"/>
      <c r="CB69" s="226"/>
      <c r="CC69" s="226"/>
      <c r="CD69" s="226"/>
      <c r="CE69" s="226"/>
      <c r="CF69" s="227"/>
      <c r="CG69" s="226"/>
      <c r="CH69" s="226"/>
      <c r="CI69" s="226"/>
      <c r="CJ69" s="212">
        <f t="shared" ref="CJ69:CJ78" si="25">+L69-BJ69</f>
        <v>0</v>
      </c>
    </row>
    <row r="70" spans="1:88" ht="13.5" customHeight="1">
      <c r="A70" s="217">
        <v>61</v>
      </c>
      <c r="B70" s="217" t="s">
        <v>3456</v>
      </c>
      <c r="C70" s="217" t="s">
        <v>3457</v>
      </c>
      <c r="D70" s="218" t="s">
        <v>2477</v>
      </c>
      <c r="E70" s="217" t="s">
        <v>3430</v>
      </c>
      <c r="F70" s="217" t="s">
        <v>2650</v>
      </c>
      <c r="G70" s="218" t="s">
        <v>2476</v>
      </c>
      <c r="H70" s="220">
        <v>3922</v>
      </c>
      <c r="I70" s="217" t="s">
        <v>702</v>
      </c>
      <c r="J70" s="217">
        <v>1</v>
      </c>
      <c r="K70" s="217"/>
      <c r="L70" s="217">
        <v>1</v>
      </c>
      <c r="M70" s="220">
        <v>154.6</v>
      </c>
      <c r="N70" s="220">
        <v>154.6</v>
      </c>
      <c r="O70" s="217" t="s">
        <v>674</v>
      </c>
      <c r="P70" s="217" t="s">
        <v>11</v>
      </c>
      <c r="Q70" s="217" t="s">
        <v>786</v>
      </c>
      <c r="R70" s="217"/>
      <c r="S70" s="217"/>
      <c r="T70" s="21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7">
        <f t="shared" ca="1" si="22"/>
        <v>1</v>
      </c>
      <c r="V70" s="217">
        <f t="shared" ca="1" si="23"/>
        <v>0</v>
      </c>
      <c r="W70" s="217"/>
      <c r="X70" s="217"/>
      <c r="Y70" s="217"/>
      <c r="Z70" s="217"/>
      <c r="AA70" s="217"/>
      <c r="AB70" s="221"/>
      <c r="AC70" s="220">
        <v>2.6829999999999998</v>
      </c>
      <c r="AD70" s="217"/>
      <c r="AE70" s="220"/>
      <c r="AF70" s="220"/>
      <c r="AG70" s="223"/>
      <c r="AH70" s="223"/>
      <c r="AI70" s="223"/>
      <c r="AJ70" s="224" t="s">
        <v>677</v>
      </c>
      <c r="AK70" s="223"/>
      <c r="AL70" s="225"/>
      <c r="AM70" s="223"/>
      <c r="AN70" s="223"/>
      <c r="AO70" s="223"/>
      <c r="AP70" s="223"/>
      <c r="AQ70" s="223"/>
      <c r="AR70" s="223"/>
      <c r="AS70" s="223"/>
      <c r="AT70" s="223"/>
      <c r="AU70" s="217">
        <v>0</v>
      </c>
      <c r="AV70" s="217">
        <v>1</v>
      </c>
      <c r="AW70" s="217">
        <v>0</v>
      </c>
      <c r="AX70" s="217">
        <v>0</v>
      </c>
      <c r="AY70" s="217">
        <v>0</v>
      </c>
      <c r="AZ70" s="217">
        <v>0</v>
      </c>
      <c r="BA70" s="217">
        <v>0</v>
      </c>
      <c r="BB70" s="217" t="s">
        <v>692</v>
      </c>
      <c r="BC70" s="217"/>
      <c r="BD70" s="217"/>
      <c r="BE70" s="212" t="s">
        <v>3026</v>
      </c>
      <c r="BF70" s="217">
        <v>1</v>
      </c>
      <c r="BG70" s="230">
        <v>46240</v>
      </c>
      <c r="BH70" s="212">
        <f t="shared" si="24"/>
        <v>0</v>
      </c>
      <c r="BI70" s="212" t="s">
        <v>2478</v>
      </c>
      <c r="BJ70" s="217">
        <v>1</v>
      </c>
      <c r="BK70" s="231">
        <v>46240</v>
      </c>
      <c r="BL70" s="226"/>
      <c r="BM70" s="226"/>
      <c r="BN70" s="227"/>
      <c r="BO70" s="226"/>
      <c r="BP70" s="226"/>
      <c r="BQ70" s="226"/>
      <c r="BR70" s="226"/>
      <c r="BS70" s="226"/>
      <c r="BT70" s="227"/>
      <c r="BU70" s="226"/>
      <c r="BV70" s="226"/>
      <c r="BW70" s="226"/>
      <c r="BX70" s="226"/>
      <c r="BY70" s="226"/>
      <c r="BZ70" s="227"/>
      <c r="CA70" s="226"/>
      <c r="CB70" s="226"/>
      <c r="CC70" s="226"/>
      <c r="CD70" s="226"/>
      <c r="CE70" s="226"/>
      <c r="CF70" s="227"/>
      <c r="CG70" s="226"/>
      <c r="CH70" s="226"/>
      <c r="CI70" s="226"/>
      <c r="CJ70" s="212">
        <f t="shared" si="25"/>
        <v>0</v>
      </c>
    </row>
    <row r="71" spans="1:88" ht="13.5" customHeight="1">
      <c r="A71" s="217">
        <v>62</v>
      </c>
      <c r="B71" s="217" t="s">
        <v>3456</v>
      </c>
      <c r="C71" s="217" t="s">
        <v>3457</v>
      </c>
      <c r="D71" s="218" t="s">
        <v>2477</v>
      </c>
      <c r="E71" s="217" t="s">
        <v>3459</v>
      </c>
      <c r="F71" s="217" t="s">
        <v>2651</v>
      </c>
      <c r="G71" s="218" t="s">
        <v>2480</v>
      </c>
      <c r="H71" s="220">
        <v>3516</v>
      </c>
      <c r="I71" s="217" t="s">
        <v>702</v>
      </c>
      <c r="J71" s="217">
        <v>1</v>
      </c>
      <c r="K71" s="217"/>
      <c r="L71" s="217">
        <v>1</v>
      </c>
      <c r="M71" s="220">
        <v>258.8</v>
      </c>
      <c r="N71" s="220">
        <v>258.8</v>
      </c>
      <c r="O71" s="217" t="s">
        <v>674</v>
      </c>
      <c r="P71" s="217" t="s">
        <v>11</v>
      </c>
      <c r="Q71" s="217" t="s">
        <v>786</v>
      </c>
      <c r="R71" s="217"/>
      <c r="S71" s="217"/>
      <c r="T71" s="21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7">
        <f t="shared" ca="1" si="22"/>
        <v>1</v>
      </c>
      <c r="V71" s="217">
        <f t="shared" ca="1" si="23"/>
        <v>0</v>
      </c>
      <c r="W71" s="217"/>
      <c r="X71" s="217"/>
      <c r="Y71" s="217"/>
      <c r="Z71" s="217"/>
      <c r="AA71" s="217"/>
      <c r="AB71" s="221"/>
      <c r="AC71" s="220">
        <v>2.7509999999999999</v>
      </c>
      <c r="AD71" s="217"/>
      <c r="AE71" s="220"/>
      <c r="AF71" s="220"/>
      <c r="AG71" s="223"/>
      <c r="AH71" s="223"/>
      <c r="AI71" s="223"/>
      <c r="AJ71" s="224" t="s">
        <v>677</v>
      </c>
      <c r="AK71" s="223"/>
      <c r="AL71" s="225"/>
      <c r="AM71" s="223"/>
      <c r="AN71" s="223"/>
      <c r="AO71" s="223"/>
      <c r="AP71" s="223"/>
      <c r="AQ71" s="223"/>
      <c r="AR71" s="223"/>
      <c r="AS71" s="223"/>
      <c r="AT71" s="223"/>
      <c r="AU71" s="217">
        <v>0</v>
      </c>
      <c r="AV71" s="217">
        <v>1</v>
      </c>
      <c r="AW71" s="217">
        <v>0</v>
      </c>
      <c r="AX71" s="217">
        <v>0</v>
      </c>
      <c r="AY71" s="217">
        <v>0</v>
      </c>
      <c r="AZ71" s="217">
        <v>0</v>
      </c>
      <c r="BA71" s="217">
        <v>0</v>
      </c>
      <c r="BB71" s="217" t="s">
        <v>692</v>
      </c>
      <c r="BC71" s="217"/>
      <c r="BD71" s="217"/>
      <c r="BE71" s="212" t="s">
        <v>3028</v>
      </c>
      <c r="BF71" s="217">
        <v>1</v>
      </c>
      <c r="BG71" s="230">
        <v>46240</v>
      </c>
      <c r="BH71" s="212">
        <f t="shared" si="24"/>
        <v>0</v>
      </c>
      <c r="BI71" s="212" t="s">
        <v>2481</v>
      </c>
      <c r="BJ71" s="217">
        <v>1</v>
      </c>
      <c r="BK71" s="231">
        <v>46240</v>
      </c>
      <c r="BL71" s="226"/>
      <c r="BM71" s="226"/>
      <c r="BN71" s="227"/>
      <c r="BO71" s="226"/>
      <c r="BP71" s="226"/>
      <c r="BQ71" s="226"/>
      <c r="BR71" s="226"/>
      <c r="BS71" s="226"/>
      <c r="BT71" s="227"/>
      <c r="BU71" s="226"/>
      <c r="BV71" s="226"/>
      <c r="BW71" s="226"/>
      <c r="BX71" s="226"/>
      <c r="BY71" s="226"/>
      <c r="BZ71" s="227"/>
      <c r="CA71" s="226"/>
      <c r="CB71" s="226"/>
      <c r="CC71" s="226"/>
      <c r="CD71" s="226"/>
      <c r="CE71" s="226"/>
      <c r="CF71" s="227"/>
      <c r="CG71" s="226"/>
      <c r="CH71" s="226"/>
      <c r="CI71" s="226"/>
      <c r="CJ71" s="212">
        <f t="shared" si="25"/>
        <v>0</v>
      </c>
    </row>
    <row r="72" spans="1:88" ht="13.5" customHeight="1">
      <c r="A72" s="217">
        <v>63</v>
      </c>
      <c r="B72" s="217" t="s">
        <v>3456</v>
      </c>
      <c r="C72" s="217" t="s">
        <v>3457</v>
      </c>
      <c r="D72" s="218" t="s">
        <v>2477</v>
      </c>
      <c r="E72" s="217" t="s">
        <v>3460</v>
      </c>
      <c r="F72" s="217" t="s">
        <v>2652</v>
      </c>
      <c r="G72" s="218" t="s">
        <v>2476</v>
      </c>
      <c r="H72" s="220">
        <v>3490</v>
      </c>
      <c r="I72" s="217" t="s">
        <v>702</v>
      </c>
      <c r="J72" s="217">
        <v>2</v>
      </c>
      <c r="K72" s="217"/>
      <c r="L72" s="217">
        <v>2</v>
      </c>
      <c r="M72" s="220">
        <v>137.6</v>
      </c>
      <c r="N72" s="220">
        <v>275.10000000000002</v>
      </c>
      <c r="O72" s="217" t="s">
        <v>674</v>
      </c>
      <c r="P72" s="217" t="s">
        <v>11</v>
      </c>
      <c r="Q72" s="217" t="s">
        <v>786</v>
      </c>
      <c r="R72" s="217"/>
      <c r="S72" s="217"/>
      <c r="T72" s="21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7">
        <f t="shared" ca="1" si="22"/>
        <v>2</v>
      </c>
      <c r="V72" s="217">
        <f t="shared" ca="1" si="23"/>
        <v>0</v>
      </c>
      <c r="W72" s="217"/>
      <c r="X72" s="217"/>
      <c r="Y72" s="217"/>
      <c r="Z72" s="217"/>
      <c r="AA72" s="217"/>
      <c r="AB72" s="221"/>
      <c r="AC72" s="220">
        <v>4.7759999999999998</v>
      </c>
      <c r="AD72" s="217"/>
      <c r="AE72" s="220"/>
      <c r="AF72" s="220"/>
      <c r="AG72" s="223"/>
      <c r="AH72" s="223"/>
      <c r="AI72" s="223"/>
      <c r="AJ72" s="224" t="s">
        <v>677</v>
      </c>
      <c r="AK72" s="223"/>
      <c r="AL72" s="225"/>
      <c r="AM72" s="223"/>
      <c r="AN72" s="223"/>
      <c r="AO72" s="223"/>
      <c r="AP72" s="223"/>
      <c r="AQ72" s="223"/>
      <c r="AR72" s="223"/>
      <c r="AS72" s="223"/>
      <c r="AT72" s="223"/>
      <c r="AU72" s="217">
        <v>0</v>
      </c>
      <c r="AV72" s="217">
        <v>1</v>
      </c>
      <c r="AW72" s="217">
        <v>0</v>
      </c>
      <c r="AX72" s="217">
        <v>0</v>
      </c>
      <c r="AY72" s="217">
        <v>0</v>
      </c>
      <c r="AZ72" s="217">
        <v>0</v>
      </c>
      <c r="BA72" s="217">
        <v>0</v>
      </c>
      <c r="BB72" s="217" t="s">
        <v>692</v>
      </c>
      <c r="BC72" s="217"/>
      <c r="BD72" s="217"/>
      <c r="BE72" s="212" t="s">
        <v>3026</v>
      </c>
      <c r="BF72" s="217">
        <v>2</v>
      </c>
      <c r="BG72" s="230">
        <v>46240</v>
      </c>
      <c r="BH72" s="212">
        <f t="shared" si="24"/>
        <v>0</v>
      </c>
      <c r="BI72" s="212" t="s">
        <v>2478</v>
      </c>
      <c r="BJ72" s="217">
        <v>2</v>
      </c>
      <c r="BK72" s="231">
        <v>46240</v>
      </c>
      <c r="BL72" s="226"/>
      <c r="BM72" s="226"/>
      <c r="BN72" s="227"/>
      <c r="BO72" s="226"/>
      <c r="BP72" s="226"/>
      <c r="BQ72" s="226"/>
      <c r="BR72" s="226"/>
      <c r="BS72" s="226"/>
      <c r="BT72" s="227"/>
      <c r="BU72" s="226"/>
      <c r="BV72" s="226"/>
      <c r="BW72" s="226"/>
      <c r="BX72" s="226"/>
      <c r="BY72" s="226"/>
      <c r="BZ72" s="227"/>
      <c r="CA72" s="226"/>
      <c r="CB72" s="226"/>
      <c r="CC72" s="226"/>
      <c r="CD72" s="226"/>
      <c r="CE72" s="226"/>
      <c r="CF72" s="227"/>
      <c r="CG72" s="226"/>
      <c r="CH72" s="226"/>
      <c r="CI72" s="226"/>
      <c r="CJ72" s="212">
        <f t="shared" si="25"/>
        <v>0</v>
      </c>
    </row>
    <row r="73" spans="1:88" ht="13.5" customHeight="1">
      <c r="A73" s="217">
        <v>64</v>
      </c>
      <c r="B73" s="217" t="s">
        <v>3456</v>
      </c>
      <c r="C73" s="217" t="s">
        <v>3457</v>
      </c>
      <c r="D73" s="218" t="s">
        <v>781</v>
      </c>
      <c r="E73" s="217" t="s">
        <v>1073</v>
      </c>
      <c r="F73" s="217" t="s">
        <v>2653</v>
      </c>
      <c r="G73" s="218" t="s">
        <v>2613</v>
      </c>
      <c r="H73" s="220">
        <v>815</v>
      </c>
      <c r="I73" s="217" t="s">
        <v>702</v>
      </c>
      <c r="J73" s="217">
        <v>1</v>
      </c>
      <c r="K73" s="217"/>
      <c r="L73" s="217">
        <v>1</v>
      </c>
      <c r="M73" s="220">
        <v>4.8</v>
      </c>
      <c r="N73" s="220">
        <v>4.8</v>
      </c>
      <c r="O73" s="217" t="s">
        <v>674</v>
      </c>
      <c r="P73" s="217" t="s">
        <v>13</v>
      </c>
      <c r="Q73" s="217" t="s">
        <v>703</v>
      </c>
      <c r="R73" s="217"/>
      <c r="S73" s="217"/>
      <c r="T73" s="21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7">
        <f t="shared" ca="1" si="22"/>
        <v>1</v>
      </c>
      <c r="V73" s="217">
        <f t="shared" ca="1" si="23"/>
        <v>0</v>
      </c>
      <c r="W73" s="217"/>
      <c r="X73" s="217"/>
      <c r="Y73" s="217"/>
      <c r="Z73" s="217"/>
      <c r="AA73" s="217"/>
      <c r="AB73" s="221"/>
      <c r="AC73" s="220">
        <v>0.16700000000000001</v>
      </c>
      <c r="AD73" s="217"/>
      <c r="AE73" s="220"/>
      <c r="AF73" s="220"/>
      <c r="AG73" s="223"/>
      <c r="AH73" s="223"/>
      <c r="AI73" s="223"/>
      <c r="AJ73" s="224" t="s">
        <v>677</v>
      </c>
      <c r="AK73" s="223"/>
      <c r="AL73" s="225"/>
      <c r="AM73" s="223"/>
      <c r="AN73" s="223"/>
      <c r="AO73" s="223"/>
      <c r="AP73" s="223"/>
      <c r="AQ73" s="223"/>
      <c r="AR73" s="223"/>
      <c r="AS73" s="223"/>
      <c r="AT73" s="223"/>
      <c r="AU73" s="217">
        <v>0</v>
      </c>
      <c r="AV73" s="217">
        <v>0</v>
      </c>
      <c r="AW73" s="217">
        <v>0</v>
      </c>
      <c r="AX73" s="217">
        <v>0</v>
      </c>
      <c r="AY73" s="217">
        <v>0</v>
      </c>
      <c r="AZ73" s="217">
        <v>0</v>
      </c>
      <c r="BA73" s="217">
        <v>0</v>
      </c>
      <c r="BB73" s="217" t="s">
        <v>692</v>
      </c>
      <c r="BC73" s="217"/>
      <c r="BD73" s="217"/>
      <c r="BE73" s="212" t="s">
        <v>3068</v>
      </c>
      <c r="BF73" s="217">
        <v>1</v>
      </c>
      <c r="BG73" s="230">
        <v>46240</v>
      </c>
      <c r="BH73" s="212">
        <f t="shared" si="24"/>
        <v>0</v>
      </c>
      <c r="BI73" s="212" t="s">
        <v>2529</v>
      </c>
      <c r="BJ73" s="217">
        <v>1</v>
      </c>
      <c r="BK73" s="231">
        <v>46240</v>
      </c>
      <c r="BL73" s="226"/>
      <c r="BM73" s="226"/>
      <c r="BN73" s="227"/>
      <c r="BO73" s="226"/>
      <c r="BP73" s="226"/>
      <c r="BQ73" s="226"/>
      <c r="BR73" s="226"/>
      <c r="BS73" s="226"/>
      <c r="BT73" s="227"/>
      <c r="BU73" s="226"/>
      <c r="BV73" s="226"/>
      <c r="BW73" s="226"/>
      <c r="BX73" s="226"/>
      <c r="BY73" s="226"/>
      <c r="BZ73" s="227"/>
      <c r="CA73" s="226"/>
      <c r="CB73" s="226"/>
      <c r="CC73" s="226"/>
      <c r="CD73" s="226"/>
      <c r="CE73" s="226"/>
      <c r="CF73" s="227"/>
      <c r="CG73" s="226"/>
      <c r="CH73" s="226"/>
      <c r="CI73" s="226"/>
      <c r="CJ73" s="212">
        <f t="shared" si="25"/>
        <v>0</v>
      </c>
    </row>
    <row r="74" spans="1:88" ht="13.5" customHeight="1">
      <c r="A74" s="217">
        <v>65</v>
      </c>
      <c r="B74" s="217" t="s">
        <v>3456</v>
      </c>
      <c r="C74" s="217" t="s">
        <v>3457</v>
      </c>
      <c r="D74" s="218" t="s">
        <v>2588</v>
      </c>
      <c r="E74" s="217" t="s">
        <v>3442</v>
      </c>
      <c r="F74" s="217" t="s">
        <v>2656</v>
      </c>
      <c r="G74" s="218" t="s">
        <v>2628</v>
      </c>
      <c r="H74" s="220">
        <v>4416</v>
      </c>
      <c r="I74" s="217" t="s">
        <v>702</v>
      </c>
      <c r="J74" s="217">
        <v>1</v>
      </c>
      <c r="K74" s="217"/>
      <c r="L74" s="217">
        <v>1</v>
      </c>
      <c r="M74" s="220">
        <v>330.6</v>
      </c>
      <c r="N74" s="220">
        <v>330.6</v>
      </c>
      <c r="O74" s="217" t="s">
        <v>674</v>
      </c>
      <c r="P74" s="217" t="s">
        <v>13</v>
      </c>
      <c r="Q74" s="217" t="s">
        <v>786</v>
      </c>
      <c r="R74" s="217"/>
      <c r="S74" s="217"/>
      <c r="T74" s="21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7">
        <f t="shared" ca="1" si="22"/>
        <v>1</v>
      </c>
      <c r="V74" s="217">
        <f t="shared" ca="1" si="23"/>
        <v>0</v>
      </c>
      <c r="W74" s="217"/>
      <c r="X74" s="217"/>
      <c r="Y74" s="217"/>
      <c r="Z74" s="217"/>
      <c r="AA74" s="217"/>
      <c r="AB74" s="221"/>
      <c r="AC74" s="220">
        <v>7.1520000000000001</v>
      </c>
      <c r="AD74" s="217"/>
      <c r="AE74" s="220"/>
      <c r="AF74" s="220"/>
      <c r="AG74" s="223"/>
      <c r="AH74" s="223"/>
      <c r="AI74" s="223"/>
      <c r="AJ74" s="224" t="s">
        <v>677</v>
      </c>
      <c r="AK74" s="223"/>
      <c r="AL74" s="225"/>
      <c r="AM74" s="223"/>
      <c r="AN74" s="223"/>
      <c r="AO74" s="223"/>
      <c r="AP74" s="223"/>
      <c r="AQ74" s="223"/>
      <c r="AR74" s="223"/>
      <c r="AS74" s="223"/>
      <c r="AT74" s="223"/>
      <c r="AU74" s="217">
        <v>0</v>
      </c>
      <c r="AV74" s="217">
        <v>1</v>
      </c>
      <c r="AW74" s="217">
        <v>0</v>
      </c>
      <c r="AX74" s="217">
        <v>1</v>
      </c>
      <c r="AY74" s="217">
        <v>0</v>
      </c>
      <c r="AZ74" s="217">
        <v>0</v>
      </c>
      <c r="BA74" s="217">
        <v>0</v>
      </c>
      <c r="BB74" s="217" t="s">
        <v>692</v>
      </c>
      <c r="BC74" s="217"/>
      <c r="BD74" s="217"/>
      <c r="BE74" s="212" t="s">
        <v>2964</v>
      </c>
      <c r="BF74" s="217">
        <v>1</v>
      </c>
      <c r="BG74" s="230">
        <v>46240</v>
      </c>
      <c r="BH74" s="212">
        <f t="shared" si="24"/>
        <v>0</v>
      </c>
      <c r="BI74" s="212" t="s">
        <v>2384</v>
      </c>
      <c r="BJ74" s="217">
        <v>1</v>
      </c>
      <c r="BK74" s="231">
        <v>46240</v>
      </c>
      <c r="BL74" s="226"/>
      <c r="BM74" s="226"/>
      <c r="BN74" s="227"/>
      <c r="BO74" s="226"/>
      <c r="BP74" s="226"/>
      <c r="BQ74" s="226"/>
      <c r="BR74" s="226"/>
      <c r="BS74" s="226"/>
      <c r="BT74" s="227"/>
      <c r="BU74" s="226"/>
      <c r="BV74" s="226"/>
      <c r="BW74" s="226"/>
      <c r="BX74" s="226"/>
      <c r="BY74" s="226"/>
      <c r="BZ74" s="227"/>
      <c r="CA74" s="226"/>
      <c r="CB74" s="226"/>
      <c r="CC74" s="226"/>
      <c r="CD74" s="226"/>
      <c r="CE74" s="226"/>
      <c r="CF74" s="227"/>
      <c r="CG74" s="226"/>
      <c r="CH74" s="226"/>
      <c r="CI74" s="226"/>
      <c r="CJ74" s="212">
        <f t="shared" si="25"/>
        <v>0</v>
      </c>
    </row>
    <row r="75" spans="1:88" ht="13.5" customHeight="1">
      <c r="A75" s="217">
        <v>66</v>
      </c>
      <c r="B75" s="217" t="s">
        <v>3456</v>
      </c>
      <c r="C75" s="217" t="s">
        <v>3457</v>
      </c>
      <c r="D75" s="218" t="s">
        <v>2588</v>
      </c>
      <c r="E75" s="217" t="s">
        <v>3461</v>
      </c>
      <c r="F75" s="217" t="s">
        <v>2658</v>
      </c>
      <c r="G75" s="218" t="s">
        <v>2630</v>
      </c>
      <c r="H75" s="220">
        <v>4059</v>
      </c>
      <c r="I75" s="217" t="s">
        <v>702</v>
      </c>
      <c r="J75" s="217">
        <v>1</v>
      </c>
      <c r="K75" s="217"/>
      <c r="L75" s="217">
        <v>1</v>
      </c>
      <c r="M75" s="220">
        <v>456.5</v>
      </c>
      <c r="N75" s="220">
        <v>456.5</v>
      </c>
      <c r="O75" s="217" t="s">
        <v>674</v>
      </c>
      <c r="P75" s="217" t="s">
        <v>13</v>
      </c>
      <c r="Q75" s="217" t="s">
        <v>786</v>
      </c>
      <c r="R75" s="217"/>
      <c r="S75" s="217"/>
      <c r="T75" s="21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7">
        <f t="shared" ca="1" si="22"/>
        <v>1</v>
      </c>
      <c r="V75" s="217">
        <f t="shared" ca="1" si="23"/>
        <v>0</v>
      </c>
      <c r="W75" s="217"/>
      <c r="X75" s="217"/>
      <c r="Y75" s="217"/>
      <c r="Z75" s="217"/>
      <c r="AA75" s="217"/>
      <c r="AB75" s="221"/>
      <c r="AC75" s="220">
        <v>9.83</v>
      </c>
      <c r="AD75" s="217"/>
      <c r="AE75" s="220"/>
      <c r="AF75" s="220"/>
      <c r="AG75" s="223"/>
      <c r="AH75" s="223"/>
      <c r="AI75" s="223"/>
      <c r="AJ75" s="224" t="s">
        <v>677</v>
      </c>
      <c r="AK75" s="223"/>
      <c r="AL75" s="225"/>
      <c r="AM75" s="223"/>
      <c r="AN75" s="223"/>
      <c r="AO75" s="223"/>
      <c r="AP75" s="223"/>
      <c r="AQ75" s="223"/>
      <c r="AR75" s="223"/>
      <c r="AS75" s="223"/>
      <c r="AT75" s="223"/>
      <c r="AU75" s="217">
        <v>0</v>
      </c>
      <c r="AV75" s="217">
        <v>1</v>
      </c>
      <c r="AW75" s="217">
        <v>0</v>
      </c>
      <c r="AX75" s="217">
        <v>1</v>
      </c>
      <c r="AY75" s="217">
        <v>0</v>
      </c>
      <c r="AZ75" s="217">
        <v>0</v>
      </c>
      <c r="BA75" s="217">
        <v>0</v>
      </c>
      <c r="BB75" s="217" t="s">
        <v>692</v>
      </c>
      <c r="BC75" s="217"/>
      <c r="BD75" s="217"/>
      <c r="BE75" s="212" t="s">
        <v>2964</v>
      </c>
      <c r="BF75" s="217">
        <v>1</v>
      </c>
      <c r="BG75" s="230">
        <v>46240</v>
      </c>
      <c r="BH75" s="212">
        <f t="shared" si="24"/>
        <v>0</v>
      </c>
      <c r="BI75" s="212" t="s">
        <v>2384</v>
      </c>
      <c r="BJ75" s="217">
        <v>1</v>
      </c>
      <c r="BK75" s="231">
        <v>46240</v>
      </c>
      <c r="BL75" s="226"/>
      <c r="BM75" s="226"/>
      <c r="BN75" s="227"/>
      <c r="BO75" s="226"/>
      <c r="BP75" s="226"/>
      <c r="BQ75" s="226"/>
      <c r="BR75" s="226"/>
      <c r="BS75" s="226"/>
      <c r="BT75" s="227"/>
      <c r="BU75" s="226"/>
      <c r="BV75" s="226"/>
      <c r="BW75" s="226"/>
      <c r="BX75" s="226"/>
      <c r="BY75" s="226"/>
      <c r="BZ75" s="227"/>
      <c r="CA75" s="226"/>
      <c r="CB75" s="226"/>
      <c r="CC75" s="226"/>
      <c r="CD75" s="226"/>
      <c r="CE75" s="226"/>
      <c r="CF75" s="227"/>
      <c r="CG75" s="226"/>
      <c r="CH75" s="226"/>
      <c r="CI75" s="226"/>
      <c r="CJ75" s="212">
        <f t="shared" si="25"/>
        <v>0</v>
      </c>
    </row>
    <row r="76" spans="1:88" ht="13.5" customHeight="1">
      <c r="A76" s="217">
        <v>67</v>
      </c>
      <c r="B76" s="217" t="s">
        <v>3456</v>
      </c>
      <c r="C76" s="217" t="s">
        <v>3457</v>
      </c>
      <c r="D76" s="218" t="s">
        <v>2588</v>
      </c>
      <c r="E76" s="217" t="s">
        <v>3462</v>
      </c>
      <c r="F76" s="217" t="s">
        <v>2654</v>
      </c>
      <c r="G76" s="218" t="s">
        <v>2590</v>
      </c>
      <c r="H76" s="220">
        <v>4059</v>
      </c>
      <c r="I76" s="217" t="s">
        <v>702</v>
      </c>
      <c r="J76" s="217">
        <v>3</v>
      </c>
      <c r="K76" s="217"/>
      <c r="L76" s="217">
        <v>3</v>
      </c>
      <c r="M76" s="220">
        <v>763.6</v>
      </c>
      <c r="N76" s="220">
        <v>2290.6999999999998</v>
      </c>
      <c r="O76" s="217" t="s">
        <v>674</v>
      </c>
      <c r="P76" s="217" t="s">
        <v>13</v>
      </c>
      <c r="Q76" s="217" t="s">
        <v>786</v>
      </c>
      <c r="R76" s="217"/>
      <c r="S76" s="217"/>
      <c r="T76" s="21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7">
        <f t="shared" ca="1" si="22"/>
        <v>3</v>
      </c>
      <c r="V76" s="217">
        <f t="shared" ca="1" si="23"/>
        <v>0</v>
      </c>
      <c r="W76" s="217"/>
      <c r="X76" s="217"/>
      <c r="Y76" s="217"/>
      <c r="Z76" s="217"/>
      <c r="AA76" s="217"/>
      <c r="AB76" s="221"/>
      <c r="AC76" s="220">
        <v>49.121000000000002</v>
      </c>
      <c r="AD76" s="217"/>
      <c r="AE76" s="220"/>
      <c r="AF76" s="220"/>
      <c r="AG76" s="223"/>
      <c r="AH76" s="223"/>
      <c r="AI76" s="223"/>
      <c r="AJ76" s="224" t="s">
        <v>677</v>
      </c>
      <c r="AK76" s="223"/>
      <c r="AL76" s="225"/>
      <c r="AM76" s="223"/>
      <c r="AN76" s="223"/>
      <c r="AO76" s="223"/>
      <c r="AP76" s="223"/>
      <c r="AQ76" s="223"/>
      <c r="AR76" s="223"/>
      <c r="AS76" s="223"/>
      <c r="AT76" s="223"/>
      <c r="AU76" s="217">
        <v>0</v>
      </c>
      <c r="AV76" s="217">
        <v>1</v>
      </c>
      <c r="AW76" s="217">
        <v>0</v>
      </c>
      <c r="AX76" s="217">
        <v>1</v>
      </c>
      <c r="AY76" s="217">
        <v>0</v>
      </c>
      <c r="AZ76" s="217">
        <v>0</v>
      </c>
      <c r="BA76" s="217">
        <v>0</v>
      </c>
      <c r="BB76" s="217" t="s">
        <v>692</v>
      </c>
      <c r="BC76" s="217"/>
      <c r="BD76" s="217"/>
      <c r="BE76" s="212" t="s">
        <v>2964</v>
      </c>
      <c r="BF76" s="217">
        <v>3</v>
      </c>
      <c r="BG76" s="230">
        <v>46240</v>
      </c>
      <c r="BH76" s="212">
        <f t="shared" si="24"/>
        <v>0</v>
      </c>
      <c r="BI76" s="212" t="s">
        <v>2384</v>
      </c>
      <c r="BJ76" s="217">
        <v>3</v>
      </c>
      <c r="BK76" s="231">
        <v>46240</v>
      </c>
      <c r="BL76" s="226"/>
      <c r="BM76" s="226"/>
      <c r="BN76" s="227"/>
      <c r="BO76" s="226"/>
      <c r="BP76" s="226"/>
      <c r="BQ76" s="226"/>
      <c r="BR76" s="226"/>
      <c r="BS76" s="226"/>
      <c r="BT76" s="227"/>
      <c r="BU76" s="226"/>
      <c r="BV76" s="226"/>
      <c r="BW76" s="226"/>
      <c r="BX76" s="226"/>
      <c r="BY76" s="226"/>
      <c r="BZ76" s="227"/>
      <c r="CA76" s="226"/>
      <c r="CB76" s="226"/>
      <c r="CC76" s="226"/>
      <c r="CD76" s="226"/>
      <c r="CE76" s="226"/>
      <c r="CF76" s="227"/>
      <c r="CG76" s="226"/>
      <c r="CH76" s="226"/>
      <c r="CI76" s="226"/>
      <c r="CJ76" s="212">
        <f t="shared" si="25"/>
        <v>0</v>
      </c>
    </row>
    <row r="77" spans="1:88" ht="13.5" customHeight="1">
      <c r="A77" s="217">
        <v>68</v>
      </c>
      <c r="B77" s="217" t="s">
        <v>3456</v>
      </c>
      <c r="C77" s="217" t="s">
        <v>3457</v>
      </c>
      <c r="D77" s="218" t="s">
        <v>2588</v>
      </c>
      <c r="E77" s="217" t="s">
        <v>3463</v>
      </c>
      <c r="F77" s="217" t="s">
        <v>2655</v>
      </c>
      <c r="G77" s="218" t="s">
        <v>2626</v>
      </c>
      <c r="H77" s="220">
        <v>4059</v>
      </c>
      <c r="I77" s="217" t="s">
        <v>702</v>
      </c>
      <c r="J77" s="217">
        <v>1</v>
      </c>
      <c r="K77" s="217"/>
      <c r="L77" s="217">
        <v>1</v>
      </c>
      <c r="M77" s="220">
        <v>348.8</v>
      </c>
      <c r="N77" s="220">
        <v>348.8</v>
      </c>
      <c r="O77" s="217" t="s">
        <v>674</v>
      </c>
      <c r="P77" s="217" t="s">
        <v>13</v>
      </c>
      <c r="Q77" s="217" t="s">
        <v>786</v>
      </c>
      <c r="R77" s="217"/>
      <c r="S77" s="217"/>
      <c r="T77" s="21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7">
        <f t="shared" ca="1" si="22"/>
        <v>1</v>
      </c>
      <c r="V77" s="217">
        <f t="shared" ca="1" si="23"/>
        <v>0</v>
      </c>
      <c r="W77" s="217"/>
      <c r="X77" s="217"/>
      <c r="Y77" s="217"/>
      <c r="Z77" s="217"/>
      <c r="AA77" s="217"/>
      <c r="AB77" s="221"/>
      <c r="AC77" s="220">
        <v>7.5339999999999998</v>
      </c>
      <c r="AD77" s="217"/>
      <c r="AE77" s="220"/>
      <c r="AF77" s="220"/>
      <c r="AG77" s="223"/>
      <c r="AH77" s="223"/>
      <c r="AI77" s="223"/>
      <c r="AJ77" s="224" t="s">
        <v>677</v>
      </c>
      <c r="AK77" s="223"/>
      <c r="AL77" s="225"/>
      <c r="AM77" s="223"/>
      <c r="AN77" s="223"/>
      <c r="AO77" s="223"/>
      <c r="AP77" s="223"/>
      <c r="AQ77" s="223"/>
      <c r="AR77" s="223"/>
      <c r="AS77" s="223"/>
      <c r="AT77" s="223"/>
      <c r="AU77" s="217">
        <v>0</v>
      </c>
      <c r="AV77" s="217">
        <v>1</v>
      </c>
      <c r="AW77" s="217">
        <v>0</v>
      </c>
      <c r="AX77" s="217">
        <v>1</v>
      </c>
      <c r="AY77" s="217">
        <v>0</v>
      </c>
      <c r="AZ77" s="217">
        <v>0</v>
      </c>
      <c r="BA77" s="217">
        <v>0</v>
      </c>
      <c r="BB77" s="217" t="s">
        <v>692</v>
      </c>
      <c r="BC77" s="217"/>
      <c r="BD77" s="217"/>
      <c r="BE77" s="212" t="s">
        <v>2964</v>
      </c>
      <c r="BF77" s="217">
        <v>1</v>
      </c>
      <c r="BG77" s="230">
        <v>46240</v>
      </c>
      <c r="BH77" s="212">
        <f t="shared" si="24"/>
        <v>0</v>
      </c>
      <c r="BI77" s="212" t="s">
        <v>2384</v>
      </c>
      <c r="BJ77" s="217">
        <v>1</v>
      </c>
      <c r="BK77" s="231">
        <v>46240</v>
      </c>
      <c r="BL77" s="226"/>
      <c r="BM77" s="226"/>
      <c r="BN77" s="227"/>
      <c r="BO77" s="226"/>
      <c r="BP77" s="226"/>
      <c r="BQ77" s="226"/>
      <c r="BR77" s="226"/>
      <c r="BS77" s="226"/>
      <c r="BT77" s="227"/>
      <c r="BU77" s="226"/>
      <c r="BV77" s="226"/>
      <c r="BW77" s="226"/>
      <c r="BX77" s="226"/>
      <c r="BY77" s="226"/>
      <c r="BZ77" s="227"/>
      <c r="CA77" s="226"/>
      <c r="CB77" s="226"/>
      <c r="CC77" s="226"/>
      <c r="CD77" s="226"/>
      <c r="CE77" s="226"/>
      <c r="CF77" s="227"/>
      <c r="CG77" s="226"/>
      <c r="CH77" s="226"/>
      <c r="CI77" s="226"/>
      <c r="CJ77" s="212">
        <f t="shared" si="25"/>
        <v>0</v>
      </c>
    </row>
    <row r="78" spans="1:88" ht="13.5" customHeight="1">
      <c r="A78" s="217">
        <v>69</v>
      </c>
      <c r="B78" s="217" t="s">
        <v>3456</v>
      </c>
      <c r="C78" s="217" t="s">
        <v>3457</v>
      </c>
      <c r="D78" s="218" t="s">
        <v>2588</v>
      </c>
      <c r="E78" s="217" t="s">
        <v>3464</v>
      </c>
      <c r="F78" s="217" t="s">
        <v>2657</v>
      </c>
      <c r="G78" s="218" t="s">
        <v>2590</v>
      </c>
      <c r="H78" s="220">
        <v>4416</v>
      </c>
      <c r="I78" s="217" t="s">
        <v>702</v>
      </c>
      <c r="J78" s="217">
        <v>1</v>
      </c>
      <c r="K78" s="217"/>
      <c r="L78" s="217">
        <v>1</v>
      </c>
      <c r="M78" s="220">
        <v>819.4</v>
      </c>
      <c r="N78" s="220">
        <v>819.4</v>
      </c>
      <c r="O78" s="217" t="s">
        <v>674</v>
      </c>
      <c r="P78" s="217" t="s">
        <v>13</v>
      </c>
      <c r="Q78" s="217" t="s">
        <v>786</v>
      </c>
      <c r="R78" s="217"/>
      <c r="S78" s="217"/>
      <c r="T78" s="21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7">
        <f t="shared" ca="1" si="22"/>
        <v>1</v>
      </c>
      <c r="V78" s="217">
        <f t="shared" ca="1" si="23"/>
        <v>0</v>
      </c>
      <c r="W78" s="217"/>
      <c r="X78" s="217"/>
      <c r="Y78" s="217"/>
      <c r="Z78" s="217"/>
      <c r="AA78" s="217"/>
      <c r="AB78" s="221"/>
      <c r="AC78" s="220">
        <v>17.562000000000001</v>
      </c>
      <c r="AD78" s="217"/>
      <c r="AE78" s="220"/>
      <c r="AF78" s="220"/>
      <c r="AG78" s="223"/>
      <c r="AH78" s="223"/>
      <c r="AI78" s="223"/>
      <c r="AJ78" s="224" t="s">
        <v>677</v>
      </c>
      <c r="AK78" s="223"/>
      <c r="AL78" s="225"/>
      <c r="AM78" s="223"/>
      <c r="AN78" s="223"/>
      <c r="AO78" s="223"/>
      <c r="AP78" s="223"/>
      <c r="AQ78" s="223"/>
      <c r="AR78" s="223"/>
      <c r="AS78" s="223"/>
      <c r="AT78" s="223"/>
      <c r="AU78" s="217">
        <v>0</v>
      </c>
      <c r="AV78" s="217">
        <v>1</v>
      </c>
      <c r="AW78" s="217">
        <v>0</v>
      </c>
      <c r="AX78" s="217">
        <v>1</v>
      </c>
      <c r="AY78" s="217">
        <v>0</v>
      </c>
      <c r="AZ78" s="217">
        <v>0</v>
      </c>
      <c r="BA78" s="217">
        <v>0</v>
      </c>
      <c r="BB78" s="217" t="s">
        <v>692</v>
      </c>
      <c r="BC78" s="217"/>
      <c r="BD78" s="217"/>
      <c r="BE78" s="212" t="s">
        <v>2964</v>
      </c>
      <c r="BF78" s="217">
        <v>1</v>
      </c>
      <c r="BG78" s="230">
        <v>46240</v>
      </c>
      <c r="BH78" s="212">
        <f t="shared" si="24"/>
        <v>0</v>
      </c>
      <c r="BI78" s="212" t="s">
        <v>2384</v>
      </c>
      <c r="BJ78" s="217">
        <v>1</v>
      </c>
      <c r="BK78" s="231">
        <v>46240</v>
      </c>
      <c r="BL78" s="226"/>
      <c r="BM78" s="226"/>
      <c r="BN78" s="227"/>
      <c r="BO78" s="226"/>
      <c r="BP78" s="226"/>
      <c r="BQ78" s="226"/>
      <c r="BR78" s="226"/>
      <c r="BS78" s="226"/>
      <c r="BT78" s="227"/>
      <c r="BU78" s="226"/>
      <c r="BV78" s="226"/>
      <c r="BW78" s="226"/>
      <c r="BX78" s="226"/>
      <c r="BY78" s="226"/>
      <c r="BZ78" s="227"/>
      <c r="CA78" s="226"/>
      <c r="CB78" s="226"/>
      <c r="CC78" s="226"/>
      <c r="CD78" s="226"/>
      <c r="CE78" s="226"/>
      <c r="CF78" s="227"/>
      <c r="CG78" s="226"/>
      <c r="CH78" s="226"/>
      <c r="CI78" s="226"/>
      <c r="CJ78" s="212">
        <f t="shared" si="25"/>
        <v>0</v>
      </c>
    </row>
    <row r="79" spans="1:88" ht="13.5" customHeight="1">
      <c r="A79" s="214">
        <v>70</v>
      </c>
      <c r="B79" s="214" t="s">
        <v>3465</v>
      </c>
      <c r="C79" s="214" t="s">
        <v>3466</v>
      </c>
      <c r="D79" s="215" t="s">
        <v>2588</v>
      </c>
      <c r="E79" s="214"/>
      <c r="F79" s="214"/>
      <c r="G79" s="215" t="s">
        <v>3467</v>
      </c>
      <c r="H79" s="214"/>
      <c r="I79" s="214"/>
      <c r="J79" s="214"/>
      <c r="K79" s="214">
        <v>2</v>
      </c>
      <c r="L79" s="214"/>
      <c r="M79" s="216">
        <v>3827.4</v>
      </c>
      <c r="N79" s="216">
        <v>7654.7</v>
      </c>
      <c r="O79" s="214" t="s">
        <v>674</v>
      </c>
      <c r="P79" s="214"/>
      <c r="Q79" s="214"/>
      <c r="R79" s="214" t="s">
        <v>3951</v>
      </c>
      <c r="S79" s="214"/>
      <c r="T79" s="214"/>
      <c r="U79" s="214"/>
      <c r="V79" s="214"/>
      <c r="W79" s="214">
        <f ca="1">_xlfn.MINIFS(V:V,C:C,C79,AE:AE,"",AB:AB,"")</f>
        <v>0</v>
      </c>
      <c r="X79" s="214">
        <f ca="1">SUMIFS(T:T,C:C,C79,AE:AE,"")/SUMIFS(L:L,C:C,C79,AE:AE,"",AB:AB,"")</f>
        <v>0</v>
      </c>
      <c r="Y79" s="214"/>
      <c r="Z79" s="214"/>
      <c r="AA79" s="214"/>
      <c r="AB79" s="216"/>
      <c r="AC79" s="216">
        <v>188.988</v>
      </c>
      <c r="AD79" s="235" t="s">
        <v>3428</v>
      </c>
      <c r="AE79" s="214" t="s">
        <v>675</v>
      </c>
      <c r="AF79" s="214" t="s">
        <v>676</v>
      </c>
      <c r="AG79" s="214"/>
      <c r="AH79" s="214"/>
      <c r="AI79" s="214"/>
      <c r="AJ79" s="214" t="s">
        <v>677</v>
      </c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214"/>
      <c r="AW79" s="214"/>
      <c r="AX79" s="214"/>
      <c r="AY79" s="214"/>
      <c r="AZ79" s="214"/>
      <c r="BA79" s="214"/>
      <c r="BB79" s="214" t="s">
        <v>692</v>
      </c>
      <c r="BC79" s="214"/>
      <c r="BD79" s="214"/>
      <c r="BE79" s="214"/>
      <c r="BF79" s="214"/>
      <c r="BG79" s="214"/>
      <c r="BH79" s="214"/>
      <c r="BI79" s="214"/>
      <c r="BJ79" s="214"/>
      <c r="BK79" s="214"/>
      <c r="BL79" s="214"/>
      <c r="BM79" s="214"/>
      <c r="BN79" s="214"/>
      <c r="BO79" s="214"/>
      <c r="BP79" s="214"/>
      <c r="BQ79" s="214"/>
      <c r="BR79" s="214"/>
      <c r="BS79" s="214"/>
      <c r="BT79" s="214"/>
      <c r="BU79" s="214"/>
      <c r="BV79" s="214"/>
      <c r="BW79" s="214"/>
      <c r="BX79" s="214"/>
      <c r="BY79" s="214"/>
      <c r="BZ79" s="214"/>
      <c r="CA79" s="214"/>
      <c r="CB79" s="214"/>
      <c r="CC79" s="214"/>
      <c r="CD79" s="214"/>
      <c r="CE79" s="214"/>
      <c r="CF79" s="214"/>
      <c r="CG79" s="214"/>
      <c r="CH79" s="214"/>
      <c r="CI79" s="214"/>
      <c r="CJ79" s="214"/>
    </row>
    <row r="80" spans="1:88" ht="13.5" customHeight="1">
      <c r="A80" s="217">
        <v>71</v>
      </c>
      <c r="B80" s="217" t="s">
        <v>3465</v>
      </c>
      <c r="C80" s="217" t="s">
        <v>3466</v>
      </c>
      <c r="D80" s="218" t="s">
        <v>2660</v>
      </c>
      <c r="E80" s="217" t="s">
        <v>3441</v>
      </c>
      <c r="F80" s="217" t="s">
        <v>2659</v>
      </c>
      <c r="G80" s="218" t="s">
        <v>2476</v>
      </c>
      <c r="H80" s="220">
        <v>3923</v>
      </c>
      <c r="I80" s="217" t="s">
        <v>702</v>
      </c>
      <c r="J80" s="217">
        <v>3</v>
      </c>
      <c r="K80" s="217"/>
      <c r="L80" s="217">
        <v>6</v>
      </c>
      <c r="M80" s="220">
        <v>154.6</v>
      </c>
      <c r="N80" s="220">
        <v>927.8</v>
      </c>
      <c r="O80" s="217" t="s">
        <v>674</v>
      </c>
      <c r="P80" s="217" t="s">
        <v>11</v>
      </c>
      <c r="Q80" s="217" t="s">
        <v>786</v>
      </c>
      <c r="R80" s="217"/>
      <c r="S80" s="217"/>
      <c r="T80" s="21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7">
        <f t="shared" ref="U80:U85" ca="1" si="26">+L80-T80</f>
        <v>6</v>
      </c>
      <c r="V80" s="217">
        <f t="shared" ref="V80:V85" ca="1" si="27">ROUNDDOWN(T80/J80,0)</f>
        <v>0</v>
      </c>
      <c r="W80" s="217"/>
      <c r="X80" s="217"/>
      <c r="Y80" s="217"/>
      <c r="Z80" s="217"/>
      <c r="AA80" s="217"/>
      <c r="AB80" s="221"/>
      <c r="AC80" s="220">
        <v>16.103999999999999</v>
      </c>
      <c r="AD80" s="217"/>
      <c r="AE80" s="220"/>
      <c r="AF80" s="220"/>
      <c r="AG80" s="223"/>
      <c r="AH80" s="223"/>
      <c r="AI80" s="223"/>
      <c r="AJ80" s="224" t="s">
        <v>677</v>
      </c>
      <c r="AK80" s="223"/>
      <c r="AL80" s="225"/>
      <c r="AM80" s="223"/>
      <c r="AN80" s="223"/>
      <c r="AO80" s="223"/>
      <c r="AP80" s="223"/>
      <c r="AQ80" s="223"/>
      <c r="AR80" s="223"/>
      <c r="AS80" s="223"/>
      <c r="AT80" s="223"/>
      <c r="AU80" s="217">
        <v>0</v>
      </c>
      <c r="AV80" s="217">
        <v>1</v>
      </c>
      <c r="AW80" s="217">
        <v>0</v>
      </c>
      <c r="AX80" s="217">
        <v>0</v>
      </c>
      <c r="AY80" s="217">
        <v>0</v>
      </c>
      <c r="AZ80" s="217">
        <v>0</v>
      </c>
      <c r="BA80" s="217">
        <v>0</v>
      </c>
      <c r="BB80" s="217" t="s">
        <v>692</v>
      </c>
      <c r="BC80" s="217"/>
      <c r="BD80" s="217"/>
      <c r="BE80" s="212" t="s">
        <v>3026</v>
      </c>
      <c r="BF80" s="217">
        <v>6</v>
      </c>
      <c r="BG80" s="230">
        <v>46240</v>
      </c>
      <c r="BH80" s="212">
        <f t="shared" ref="BH80:BH85" si="28">+L80-BF80</f>
        <v>0</v>
      </c>
      <c r="BI80" s="212" t="s">
        <v>2478</v>
      </c>
      <c r="BJ80" s="217">
        <v>6</v>
      </c>
      <c r="BK80" s="231">
        <v>46240</v>
      </c>
      <c r="BL80" s="226"/>
      <c r="BM80" s="226"/>
      <c r="BN80" s="227"/>
      <c r="BO80" s="226"/>
      <c r="BP80" s="226"/>
      <c r="BQ80" s="226"/>
      <c r="BR80" s="226"/>
      <c r="BS80" s="226"/>
      <c r="BT80" s="227"/>
      <c r="BU80" s="226"/>
      <c r="BV80" s="226"/>
      <c r="BW80" s="226"/>
      <c r="BX80" s="226"/>
      <c r="BY80" s="226"/>
      <c r="BZ80" s="227"/>
      <c r="CA80" s="226"/>
      <c r="CB80" s="226"/>
      <c r="CC80" s="226"/>
      <c r="CD80" s="226"/>
      <c r="CE80" s="226"/>
      <c r="CF80" s="227"/>
      <c r="CG80" s="226"/>
      <c r="CH80" s="226"/>
      <c r="CI80" s="226"/>
      <c r="CJ80" s="212">
        <f t="shared" ref="CJ80:CJ85" si="29">+L80-BJ80</f>
        <v>0</v>
      </c>
    </row>
    <row r="81" spans="1:88" ht="13.5" customHeight="1">
      <c r="A81" s="217">
        <v>72</v>
      </c>
      <c r="B81" s="217" t="s">
        <v>3465</v>
      </c>
      <c r="C81" s="217" t="s">
        <v>3466</v>
      </c>
      <c r="D81" s="218" t="s">
        <v>2588</v>
      </c>
      <c r="E81" s="217" t="s">
        <v>3468</v>
      </c>
      <c r="F81" s="217" t="s">
        <v>2661</v>
      </c>
      <c r="G81" s="218" t="s">
        <v>2662</v>
      </c>
      <c r="H81" s="220">
        <v>4416</v>
      </c>
      <c r="I81" s="217" t="s">
        <v>702</v>
      </c>
      <c r="J81" s="217">
        <v>1</v>
      </c>
      <c r="K81" s="217"/>
      <c r="L81" s="217">
        <v>2</v>
      </c>
      <c r="M81" s="220">
        <v>414.7</v>
      </c>
      <c r="N81" s="220">
        <v>829.4</v>
      </c>
      <c r="O81" s="217" t="s">
        <v>674</v>
      </c>
      <c r="P81" s="217" t="s">
        <v>13</v>
      </c>
      <c r="Q81" s="217" t="s">
        <v>786</v>
      </c>
      <c r="R81" s="217"/>
      <c r="S81" s="217"/>
      <c r="T81" s="21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7">
        <f t="shared" ca="1" si="26"/>
        <v>2</v>
      </c>
      <c r="V81" s="217">
        <f t="shared" ca="1" si="27"/>
        <v>0</v>
      </c>
      <c r="W81" s="217"/>
      <c r="X81" s="217"/>
      <c r="Y81" s="217"/>
      <c r="Z81" s="217"/>
      <c r="AA81" s="217"/>
      <c r="AB81" s="221"/>
      <c r="AC81" s="220">
        <v>21.356999999999999</v>
      </c>
      <c r="AD81" s="217"/>
      <c r="AE81" s="220"/>
      <c r="AF81" s="220"/>
      <c r="AG81" s="223"/>
      <c r="AH81" s="223"/>
      <c r="AI81" s="223"/>
      <c r="AJ81" s="224" t="s">
        <v>677</v>
      </c>
      <c r="AK81" s="223"/>
      <c r="AL81" s="225"/>
      <c r="AM81" s="223"/>
      <c r="AN81" s="223"/>
      <c r="AO81" s="223"/>
      <c r="AP81" s="223"/>
      <c r="AQ81" s="223"/>
      <c r="AR81" s="223"/>
      <c r="AS81" s="223"/>
      <c r="AT81" s="223"/>
      <c r="AU81" s="217">
        <v>0</v>
      </c>
      <c r="AV81" s="217">
        <v>1</v>
      </c>
      <c r="AW81" s="217">
        <v>0</v>
      </c>
      <c r="AX81" s="217">
        <v>1</v>
      </c>
      <c r="AY81" s="217">
        <v>0</v>
      </c>
      <c r="AZ81" s="217">
        <v>0</v>
      </c>
      <c r="BA81" s="217">
        <v>0</v>
      </c>
      <c r="BB81" s="217" t="s">
        <v>692</v>
      </c>
      <c r="BC81" s="217"/>
      <c r="BD81" s="217"/>
      <c r="BE81" s="212" t="s">
        <v>3035</v>
      </c>
      <c r="BF81" s="217">
        <v>2</v>
      </c>
      <c r="BG81" s="230">
        <v>46240</v>
      </c>
      <c r="BH81" s="212">
        <f t="shared" si="28"/>
        <v>0</v>
      </c>
      <c r="BI81" s="212" t="s">
        <v>2491</v>
      </c>
      <c r="BJ81" s="217">
        <v>2</v>
      </c>
      <c r="BK81" s="231">
        <v>46240</v>
      </c>
      <c r="BL81" s="226"/>
      <c r="BM81" s="226"/>
      <c r="BN81" s="227"/>
      <c r="BO81" s="226"/>
      <c r="BP81" s="226"/>
      <c r="BQ81" s="226"/>
      <c r="BR81" s="226"/>
      <c r="BS81" s="226"/>
      <c r="BT81" s="227"/>
      <c r="BU81" s="226"/>
      <c r="BV81" s="226"/>
      <c r="BW81" s="226"/>
      <c r="BX81" s="226"/>
      <c r="BY81" s="226"/>
      <c r="BZ81" s="227"/>
      <c r="CA81" s="226"/>
      <c r="CB81" s="226"/>
      <c r="CC81" s="226"/>
      <c r="CD81" s="226"/>
      <c r="CE81" s="226"/>
      <c r="CF81" s="227"/>
      <c r="CG81" s="226"/>
      <c r="CH81" s="226"/>
      <c r="CI81" s="226"/>
      <c r="CJ81" s="212">
        <f t="shared" si="29"/>
        <v>0</v>
      </c>
    </row>
    <row r="82" spans="1:88" ht="13.5" customHeight="1">
      <c r="A82" s="217">
        <v>73</v>
      </c>
      <c r="B82" s="217" t="s">
        <v>3465</v>
      </c>
      <c r="C82" s="217" t="s">
        <v>3466</v>
      </c>
      <c r="D82" s="218" t="s">
        <v>2588</v>
      </c>
      <c r="E82" s="217" t="s">
        <v>3469</v>
      </c>
      <c r="F82" s="217" t="s">
        <v>2663</v>
      </c>
      <c r="G82" s="218" t="s">
        <v>2664</v>
      </c>
      <c r="H82" s="220">
        <v>4416</v>
      </c>
      <c r="I82" s="217" t="s">
        <v>702</v>
      </c>
      <c r="J82" s="217">
        <v>2</v>
      </c>
      <c r="K82" s="217"/>
      <c r="L82" s="217">
        <v>4</v>
      </c>
      <c r="M82" s="220">
        <v>691.1</v>
      </c>
      <c r="N82" s="220">
        <v>2764.5</v>
      </c>
      <c r="O82" s="217" t="s">
        <v>674</v>
      </c>
      <c r="P82" s="217" t="s">
        <v>13</v>
      </c>
      <c r="Q82" s="217" t="s">
        <v>786</v>
      </c>
      <c r="R82" s="217"/>
      <c r="S82" s="217"/>
      <c r="T82" s="21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7">
        <f t="shared" ca="1" si="26"/>
        <v>4</v>
      </c>
      <c r="V82" s="217">
        <f t="shared" ca="1" si="27"/>
        <v>0</v>
      </c>
      <c r="W82" s="217"/>
      <c r="X82" s="217"/>
      <c r="Y82" s="217"/>
      <c r="Z82" s="217"/>
      <c r="AA82" s="217"/>
      <c r="AB82" s="221"/>
      <c r="AC82" s="220">
        <v>70.97</v>
      </c>
      <c r="AD82" s="217"/>
      <c r="AE82" s="220"/>
      <c r="AF82" s="220"/>
      <c r="AG82" s="223"/>
      <c r="AH82" s="223"/>
      <c r="AI82" s="223"/>
      <c r="AJ82" s="224" t="s">
        <v>677</v>
      </c>
      <c r="AK82" s="223"/>
      <c r="AL82" s="225"/>
      <c r="AM82" s="223"/>
      <c r="AN82" s="223"/>
      <c r="AO82" s="223"/>
      <c r="AP82" s="223"/>
      <c r="AQ82" s="223"/>
      <c r="AR82" s="223"/>
      <c r="AS82" s="223"/>
      <c r="AT82" s="223"/>
      <c r="AU82" s="217">
        <v>0</v>
      </c>
      <c r="AV82" s="217">
        <v>1</v>
      </c>
      <c r="AW82" s="217">
        <v>0</v>
      </c>
      <c r="AX82" s="217">
        <v>1</v>
      </c>
      <c r="AY82" s="217">
        <v>0</v>
      </c>
      <c r="AZ82" s="217">
        <v>0</v>
      </c>
      <c r="BA82" s="217">
        <v>0</v>
      </c>
      <c r="BB82" s="217" t="s">
        <v>692</v>
      </c>
      <c r="BC82" s="217"/>
      <c r="BD82" s="217"/>
      <c r="BE82" s="212" t="s">
        <v>3035</v>
      </c>
      <c r="BF82" s="217">
        <v>4</v>
      </c>
      <c r="BG82" s="230">
        <v>46240</v>
      </c>
      <c r="BH82" s="212">
        <f t="shared" si="28"/>
        <v>0</v>
      </c>
      <c r="BI82" s="212" t="s">
        <v>2491</v>
      </c>
      <c r="BJ82" s="217">
        <v>4</v>
      </c>
      <c r="BK82" s="231">
        <v>46240</v>
      </c>
      <c r="BL82" s="226"/>
      <c r="BM82" s="226"/>
      <c r="BN82" s="227"/>
      <c r="BO82" s="226"/>
      <c r="BP82" s="226"/>
      <c r="BQ82" s="226"/>
      <c r="BR82" s="226"/>
      <c r="BS82" s="226"/>
      <c r="BT82" s="227"/>
      <c r="BU82" s="226"/>
      <c r="BV82" s="226"/>
      <c r="BW82" s="226"/>
      <c r="BX82" s="226"/>
      <c r="BY82" s="226"/>
      <c r="BZ82" s="227"/>
      <c r="CA82" s="226"/>
      <c r="CB82" s="226"/>
      <c r="CC82" s="226"/>
      <c r="CD82" s="226"/>
      <c r="CE82" s="226"/>
      <c r="CF82" s="227"/>
      <c r="CG82" s="226"/>
      <c r="CH82" s="226"/>
      <c r="CI82" s="226"/>
      <c r="CJ82" s="212">
        <f t="shared" si="29"/>
        <v>0</v>
      </c>
    </row>
    <row r="83" spans="1:88" ht="13.5" customHeight="1">
      <c r="A83" s="217">
        <v>74</v>
      </c>
      <c r="B83" s="217" t="s">
        <v>3465</v>
      </c>
      <c r="C83" s="217" t="s">
        <v>3466</v>
      </c>
      <c r="D83" s="218" t="s">
        <v>2588</v>
      </c>
      <c r="E83" s="217" t="s">
        <v>3470</v>
      </c>
      <c r="F83" s="217" t="s">
        <v>2665</v>
      </c>
      <c r="G83" s="218" t="s">
        <v>2666</v>
      </c>
      <c r="H83" s="220">
        <v>4416</v>
      </c>
      <c r="I83" s="217" t="s">
        <v>702</v>
      </c>
      <c r="J83" s="217">
        <v>1</v>
      </c>
      <c r="K83" s="217"/>
      <c r="L83" s="217">
        <v>2</v>
      </c>
      <c r="M83" s="220">
        <v>621.9</v>
      </c>
      <c r="N83" s="220">
        <v>1243.9000000000001</v>
      </c>
      <c r="O83" s="217" t="s">
        <v>674</v>
      </c>
      <c r="P83" s="217" t="s">
        <v>13</v>
      </c>
      <c r="Q83" s="217" t="s">
        <v>786</v>
      </c>
      <c r="R83" s="217"/>
      <c r="S83" s="217"/>
      <c r="T83" s="217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7">
        <f t="shared" ca="1" si="26"/>
        <v>2</v>
      </c>
      <c r="V83" s="217">
        <f t="shared" ca="1" si="27"/>
        <v>0</v>
      </c>
      <c r="W83" s="217"/>
      <c r="X83" s="217"/>
      <c r="Y83" s="217"/>
      <c r="Z83" s="217"/>
      <c r="AA83" s="217"/>
      <c r="AB83" s="221"/>
      <c r="AC83" s="220">
        <v>31.951000000000001</v>
      </c>
      <c r="AD83" s="217"/>
      <c r="AE83" s="220"/>
      <c r="AF83" s="220"/>
      <c r="AG83" s="223"/>
      <c r="AH83" s="223"/>
      <c r="AI83" s="223"/>
      <c r="AJ83" s="224" t="s">
        <v>677</v>
      </c>
      <c r="AK83" s="223"/>
      <c r="AL83" s="225"/>
      <c r="AM83" s="223"/>
      <c r="AN83" s="223"/>
      <c r="AO83" s="223"/>
      <c r="AP83" s="223"/>
      <c r="AQ83" s="223"/>
      <c r="AR83" s="223"/>
      <c r="AS83" s="223"/>
      <c r="AT83" s="223"/>
      <c r="AU83" s="217">
        <v>0</v>
      </c>
      <c r="AV83" s="217">
        <v>1</v>
      </c>
      <c r="AW83" s="217">
        <v>0</v>
      </c>
      <c r="AX83" s="217">
        <v>1</v>
      </c>
      <c r="AY83" s="217">
        <v>0</v>
      </c>
      <c r="AZ83" s="217">
        <v>0</v>
      </c>
      <c r="BA83" s="217">
        <v>0</v>
      </c>
      <c r="BB83" s="217" t="s">
        <v>692</v>
      </c>
      <c r="BC83" s="217"/>
      <c r="BD83" s="217"/>
      <c r="BE83" s="212" t="s">
        <v>3035</v>
      </c>
      <c r="BF83" s="217">
        <v>2</v>
      </c>
      <c r="BG83" s="230">
        <v>46240</v>
      </c>
      <c r="BH83" s="212">
        <f t="shared" si="28"/>
        <v>0</v>
      </c>
      <c r="BI83" s="212" t="s">
        <v>2491</v>
      </c>
      <c r="BJ83" s="217">
        <v>2</v>
      </c>
      <c r="BK83" s="231">
        <v>46240</v>
      </c>
      <c r="BL83" s="226"/>
      <c r="BM83" s="226"/>
      <c r="BN83" s="227"/>
      <c r="BO83" s="226"/>
      <c r="BP83" s="226"/>
      <c r="BQ83" s="226"/>
      <c r="BR83" s="226"/>
      <c r="BS83" s="226"/>
      <c r="BT83" s="227"/>
      <c r="BU83" s="226"/>
      <c r="BV83" s="226"/>
      <c r="BW83" s="226"/>
      <c r="BX83" s="226"/>
      <c r="BY83" s="226"/>
      <c r="BZ83" s="227"/>
      <c r="CA83" s="226"/>
      <c r="CB83" s="226"/>
      <c r="CC83" s="226"/>
      <c r="CD83" s="226"/>
      <c r="CE83" s="226"/>
      <c r="CF83" s="227"/>
      <c r="CG83" s="226"/>
      <c r="CH83" s="226"/>
      <c r="CI83" s="226"/>
      <c r="CJ83" s="212">
        <f t="shared" si="29"/>
        <v>0</v>
      </c>
    </row>
    <row r="84" spans="1:88" ht="13.5" customHeight="1">
      <c r="A84" s="217">
        <v>75</v>
      </c>
      <c r="B84" s="217" t="s">
        <v>3465</v>
      </c>
      <c r="C84" s="217" t="s">
        <v>3466</v>
      </c>
      <c r="D84" s="218" t="s">
        <v>2588</v>
      </c>
      <c r="E84" s="217" t="s">
        <v>3471</v>
      </c>
      <c r="F84" s="217" t="s">
        <v>2667</v>
      </c>
      <c r="G84" s="218" t="s">
        <v>2668</v>
      </c>
      <c r="H84" s="220">
        <v>4416</v>
      </c>
      <c r="I84" s="217" t="s">
        <v>702</v>
      </c>
      <c r="J84" s="217">
        <v>1</v>
      </c>
      <c r="K84" s="217"/>
      <c r="L84" s="217">
        <v>2</v>
      </c>
      <c r="M84" s="220">
        <v>587.29999999999995</v>
      </c>
      <c r="N84" s="220">
        <v>1174.7</v>
      </c>
      <c r="O84" s="217" t="s">
        <v>674</v>
      </c>
      <c r="P84" s="217" t="s">
        <v>13</v>
      </c>
      <c r="Q84" s="217" t="s">
        <v>786</v>
      </c>
      <c r="R84" s="217"/>
      <c r="S84" s="217"/>
      <c r="T84" s="21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7">
        <f t="shared" ca="1" si="26"/>
        <v>2</v>
      </c>
      <c r="V84" s="217">
        <f t="shared" ca="1" si="27"/>
        <v>0</v>
      </c>
      <c r="W84" s="217"/>
      <c r="X84" s="217"/>
      <c r="Y84" s="217"/>
      <c r="Z84" s="217"/>
      <c r="AA84" s="217"/>
      <c r="AB84" s="221"/>
      <c r="AC84" s="220">
        <v>30.183</v>
      </c>
      <c r="AD84" s="217"/>
      <c r="AE84" s="220"/>
      <c r="AF84" s="220"/>
      <c r="AG84" s="223"/>
      <c r="AH84" s="223"/>
      <c r="AI84" s="223"/>
      <c r="AJ84" s="224" t="s">
        <v>677</v>
      </c>
      <c r="AK84" s="223"/>
      <c r="AL84" s="225"/>
      <c r="AM84" s="223"/>
      <c r="AN84" s="223"/>
      <c r="AO84" s="223"/>
      <c r="AP84" s="223"/>
      <c r="AQ84" s="223"/>
      <c r="AR84" s="223"/>
      <c r="AS84" s="223"/>
      <c r="AT84" s="223"/>
      <c r="AU84" s="217">
        <v>0</v>
      </c>
      <c r="AV84" s="217">
        <v>1</v>
      </c>
      <c r="AW84" s="217">
        <v>0</v>
      </c>
      <c r="AX84" s="217">
        <v>1</v>
      </c>
      <c r="AY84" s="217">
        <v>0</v>
      </c>
      <c r="AZ84" s="217">
        <v>0</v>
      </c>
      <c r="BA84" s="217">
        <v>0</v>
      </c>
      <c r="BB84" s="217" t="s">
        <v>692</v>
      </c>
      <c r="BC84" s="217"/>
      <c r="BD84" s="217"/>
      <c r="BE84" s="212" t="s">
        <v>3035</v>
      </c>
      <c r="BF84" s="217">
        <v>2</v>
      </c>
      <c r="BG84" s="230">
        <v>46240</v>
      </c>
      <c r="BH84" s="212">
        <f t="shared" si="28"/>
        <v>0</v>
      </c>
      <c r="BI84" s="212" t="s">
        <v>2491</v>
      </c>
      <c r="BJ84" s="217">
        <v>2</v>
      </c>
      <c r="BK84" s="231">
        <v>46240</v>
      </c>
      <c r="BL84" s="226"/>
      <c r="BM84" s="226"/>
      <c r="BN84" s="227"/>
      <c r="BO84" s="226"/>
      <c r="BP84" s="226"/>
      <c r="BQ84" s="226"/>
      <c r="BR84" s="226"/>
      <c r="BS84" s="226"/>
      <c r="BT84" s="227"/>
      <c r="BU84" s="226"/>
      <c r="BV84" s="226"/>
      <c r="BW84" s="226"/>
      <c r="BX84" s="226"/>
      <c r="BY84" s="226"/>
      <c r="BZ84" s="227"/>
      <c r="CA84" s="226"/>
      <c r="CB84" s="226"/>
      <c r="CC84" s="226"/>
      <c r="CD84" s="226"/>
      <c r="CE84" s="226"/>
      <c r="CF84" s="227"/>
      <c r="CG84" s="226"/>
      <c r="CH84" s="226"/>
      <c r="CI84" s="226"/>
      <c r="CJ84" s="212">
        <f t="shared" si="29"/>
        <v>0</v>
      </c>
    </row>
    <row r="85" spans="1:88" ht="13.5" customHeight="1">
      <c r="A85" s="217">
        <v>76</v>
      </c>
      <c r="B85" s="217" t="s">
        <v>3465</v>
      </c>
      <c r="C85" s="217" t="s">
        <v>3466</v>
      </c>
      <c r="D85" s="218" t="s">
        <v>2588</v>
      </c>
      <c r="E85" s="217" t="s">
        <v>3472</v>
      </c>
      <c r="F85" s="217" t="s">
        <v>2669</v>
      </c>
      <c r="G85" s="218" t="s">
        <v>2670</v>
      </c>
      <c r="H85" s="220">
        <v>4416</v>
      </c>
      <c r="I85" s="217" t="s">
        <v>702</v>
      </c>
      <c r="J85" s="217">
        <v>1</v>
      </c>
      <c r="K85" s="217"/>
      <c r="L85" s="217">
        <v>2</v>
      </c>
      <c r="M85" s="220">
        <v>357.2</v>
      </c>
      <c r="N85" s="220">
        <v>714.4</v>
      </c>
      <c r="O85" s="217" t="s">
        <v>674</v>
      </c>
      <c r="P85" s="217" t="s">
        <v>13</v>
      </c>
      <c r="Q85" s="217" t="s">
        <v>786</v>
      </c>
      <c r="R85" s="217"/>
      <c r="S85" s="217"/>
      <c r="T85" s="21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7">
        <f t="shared" ca="1" si="26"/>
        <v>2</v>
      </c>
      <c r="V85" s="217">
        <f t="shared" ca="1" si="27"/>
        <v>0</v>
      </c>
      <c r="W85" s="217"/>
      <c r="X85" s="217"/>
      <c r="Y85" s="217"/>
      <c r="Z85" s="217"/>
      <c r="AA85" s="217"/>
      <c r="AB85" s="221"/>
      <c r="AC85" s="220">
        <v>18.422999999999998</v>
      </c>
      <c r="AD85" s="217"/>
      <c r="AE85" s="220"/>
      <c r="AF85" s="220"/>
      <c r="AG85" s="223"/>
      <c r="AH85" s="223"/>
      <c r="AI85" s="223"/>
      <c r="AJ85" s="224" t="s">
        <v>677</v>
      </c>
      <c r="AK85" s="223"/>
      <c r="AL85" s="225"/>
      <c r="AM85" s="223"/>
      <c r="AN85" s="223"/>
      <c r="AO85" s="223"/>
      <c r="AP85" s="223"/>
      <c r="AQ85" s="223"/>
      <c r="AR85" s="223"/>
      <c r="AS85" s="223"/>
      <c r="AT85" s="223"/>
      <c r="AU85" s="217">
        <v>0</v>
      </c>
      <c r="AV85" s="217">
        <v>1</v>
      </c>
      <c r="AW85" s="217">
        <v>0</v>
      </c>
      <c r="AX85" s="217">
        <v>1</v>
      </c>
      <c r="AY85" s="217">
        <v>0</v>
      </c>
      <c r="AZ85" s="217">
        <v>0</v>
      </c>
      <c r="BA85" s="217">
        <v>0</v>
      </c>
      <c r="BB85" s="217" t="s">
        <v>692</v>
      </c>
      <c r="BC85" s="217"/>
      <c r="BD85" s="217"/>
      <c r="BE85" s="212" t="s">
        <v>3035</v>
      </c>
      <c r="BF85" s="217">
        <v>2</v>
      </c>
      <c r="BG85" s="230">
        <v>46240</v>
      </c>
      <c r="BH85" s="212">
        <f t="shared" si="28"/>
        <v>0</v>
      </c>
      <c r="BI85" s="212" t="s">
        <v>2491</v>
      </c>
      <c r="BJ85" s="217">
        <v>2</v>
      </c>
      <c r="BK85" s="231">
        <v>46240</v>
      </c>
      <c r="BL85" s="226"/>
      <c r="BM85" s="226"/>
      <c r="BN85" s="227"/>
      <c r="BO85" s="226"/>
      <c r="BP85" s="226"/>
      <c r="BQ85" s="226"/>
      <c r="BR85" s="226"/>
      <c r="BS85" s="226"/>
      <c r="BT85" s="227"/>
      <c r="BU85" s="226"/>
      <c r="BV85" s="226"/>
      <c r="BW85" s="226"/>
      <c r="BX85" s="226"/>
      <c r="BY85" s="226"/>
      <c r="BZ85" s="227"/>
      <c r="CA85" s="226"/>
      <c r="CB85" s="226"/>
      <c r="CC85" s="226"/>
      <c r="CD85" s="226"/>
      <c r="CE85" s="226"/>
      <c r="CF85" s="227"/>
      <c r="CG85" s="226"/>
      <c r="CH85" s="226"/>
      <c r="CI85" s="226"/>
      <c r="CJ85" s="212">
        <f t="shared" si="29"/>
        <v>0</v>
      </c>
    </row>
    <row r="86" spans="1:88" ht="13.5" customHeight="1">
      <c r="A86" s="214">
        <v>77</v>
      </c>
      <c r="B86" s="214" t="s">
        <v>3473</v>
      </c>
      <c r="C86" s="214" t="s">
        <v>3474</v>
      </c>
      <c r="D86" s="215" t="s">
        <v>2588</v>
      </c>
      <c r="E86" s="214"/>
      <c r="F86" s="214"/>
      <c r="G86" s="215" t="s">
        <v>3475</v>
      </c>
      <c r="H86" s="214"/>
      <c r="I86" s="214"/>
      <c r="J86" s="214"/>
      <c r="K86" s="214">
        <v>1</v>
      </c>
      <c r="L86" s="214"/>
      <c r="M86" s="216">
        <v>2427.6999999999998</v>
      </c>
      <c r="N86" s="216">
        <v>2427.6999999999998</v>
      </c>
      <c r="O86" s="214" t="s">
        <v>674</v>
      </c>
      <c r="P86" s="214"/>
      <c r="Q86" s="214"/>
      <c r="R86" s="214" t="s">
        <v>3951</v>
      </c>
      <c r="S86" s="214"/>
      <c r="T86" s="214"/>
      <c r="U86" s="214"/>
      <c r="V86" s="214"/>
      <c r="W86" s="214">
        <f ca="1">_xlfn.MINIFS(V:V,C:C,C86,AE:AE,"",AB:AB,"")</f>
        <v>0</v>
      </c>
      <c r="X86" s="214">
        <f ca="1">SUMIFS(T:T,C:C,C86,AE:AE,"")/SUMIFS(L:L,C:C,C86,AE:AE,"",AB:AB,"")</f>
        <v>0</v>
      </c>
      <c r="Y86" s="214"/>
      <c r="Z86" s="214"/>
      <c r="AA86" s="214"/>
      <c r="AB86" s="216"/>
      <c r="AC86" s="216">
        <v>60.265000000000001</v>
      </c>
      <c r="AD86" s="235" t="s">
        <v>3428</v>
      </c>
      <c r="AE86" s="214" t="s">
        <v>675</v>
      </c>
      <c r="AF86" s="214" t="s">
        <v>676</v>
      </c>
      <c r="AG86" s="214"/>
      <c r="AH86" s="214"/>
      <c r="AI86" s="214"/>
      <c r="AJ86" s="214" t="s">
        <v>677</v>
      </c>
      <c r="AK86" s="214"/>
      <c r="AL86" s="214"/>
      <c r="AM86" s="214"/>
      <c r="AN86" s="214"/>
      <c r="AO86" s="214"/>
      <c r="AP86" s="214"/>
      <c r="AQ86" s="214"/>
      <c r="AR86" s="214"/>
      <c r="AS86" s="214"/>
      <c r="AT86" s="214"/>
      <c r="AU86" s="214"/>
      <c r="AV86" s="214"/>
      <c r="AW86" s="214"/>
      <c r="AX86" s="214"/>
      <c r="AY86" s="214"/>
      <c r="AZ86" s="214"/>
      <c r="BA86" s="214"/>
      <c r="BB86" s="214" t="s">
        <v>692</v>
      </c>
      <c r="BC86" s="214"/>
      <c r="BD86" s="214"/>
      <c r="BE86" s="214"/>
      <c r="BF86" s="214"/>
      <c r="BG86" s="214"/>
      <c r="BH86" s="214"/>
      <c r="BI86" s="214"/>
      <c r="BJ86" s="214"/>
      <c r="BK86" s="214"/>
      <c r="BL86" s="214"/>
      <c r="BM86" s="214"/>
      <c r="BN86" s="214"/>
      <c r="BO86" s="214"/>
      <c r="BP86" s="214"/>
      <c r="BQ86" s="214"/>
      <c r="BR86" s="214"/>
      <c r="BS86" s="214"/>
      <c r="BT86" s="214"/>
      <c r="BU86" s="214"/>
      <c r="BV86" s="214"/>
      <c r="BW86" s="214"/>
      <c r="BX86" s="214"/>
      <c r="BY86" s="214"/>
      <c r="BZ86" s="214"/>
      <c r="CA86" s="214"/>
      <c r="CB86" s="214"/>
      <c r="CC86" s="214"/>
      <c r="CD86" s="214"/>
      <c r="CE86" s="214"/>
      <c r="CF86" s="214"/>
      <c r="CG86" s="214"/>
      <c r="CH86" s="214"/>
      <c r="CI86" s="214"/>
      <c r="CJ86" s="214"/>
    </row>
    <row r="87" spans="1:88" ht="13.5" customHeight="1">
      <c r="A87" s="217">
        <v>78</v>
      </c>
      <c r="B87" s="217" t="s">
        <v>3473</v>
      </c>
      <c r="C87" s="217" t="s">
        <v>3474</v>
      </c>
      <c r="D87" s="218" t="s">
        <v>2660</v>
      </c>
      <c r="E87" s="217" t="s">
        <v>3476</v>
      </c>
      <c r="F87" s="217" t="s">
        <v>2671</v>
      </c>
      <c r="G87" s="218" t="s">
        <v>2476</v>
      </c>
      <c r="H87" s="220">
        <v>2259</v>
      </c>
      <c r="I87" s="217" t="s">
        <v>702</v>
      </c>
      <c r="J87" s="217">
        <v>3</v>
      </c>
      <c r="K87" s="217"/>
      <c r="L87" s="217">
        <v>3</v>
      </c>
      <c r="M87" s="220">
        <v>89.1</v>
      </c>
      <c r="N87" s="220">
        <v>267.2</v>
      </c>
      <c r="O87" s="217" t="s">
        <v>674</v>
      </c>
      <c r="P87" s="217" t="s">
        <v>11</v>
      </c>
      <c r="Q87" s="217" t="s">
        <v>786</v>
      </c>
      <c r="R87" s="217"/>
      <c r="S87" s="217"/>
      <c r="T87" s="21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7">
        <f t="shared" ref="U87:U92" ca="1" si="30">+L87-T87</f>
        <v>3</v>
      </c>
      <c r="V87" s="217">
        <f t="shared" ref="V87:V92" ca="1" si="31">ROUNDDOWN(T87/J87,0)</f>
        <v>0</v>
      </c>
      <c r="W87" s="217"/>
      <c r="X87" s="217"/>
      <c r="Y87" s="217"/>
      <c r="Z87" s="217"/>
      <c r="AA87" s="217"/>
      <c r="AB87" s="221"/>
      <c r="AC87" s="220">
        <v>4.6369999999999996</v>
      </c>
      <c r="AD87" s="217"/>
      <c r="AE87" s="220"/>
      <c r="AF87" s="220"/>
      <c r="AG87" s="223"/>
      <c r="AH87" s="223"/>
      <c r="AI87" s="223"/>
      <c r="AJ87" s="224" t="s">
        <v>677</v>
      </c>
      <c r="AK87" s="223"/>
      <c r="AL87" s="225"/>
      <c r="AM87" s="223"/>
      <c r="AN87" s="223"/>
      <c r="AO87" s="223"/>
      <c r="AP87" s="223"/>
      <c r="AQ87" s="223"/>
      <c r="AR87" s="223"/>
      <c r="AS87" s="223"/>
      <c r="AT87" s="223"/>
      <c r="AU87" s="217">
        <v>0</v>
      </c>
      <c r="AV87" s="217">
        <v>1</v>
      </c>
      <c r="AW87" s="217">
        <v>0</v>
      </c>
      <c r="AX87" s="217">
        <v>0</v>
      </c>
      <c r="AY87" s="217">
        <v>0</v>
      </c>
      <c r="AZ87" s="217">
        <v>0</v>
      </c>
      <c r="BA87" s="217">
        <v>0</v>
      </c>
      <c r="BB87" s="217" t="s">
        <v>692</v>
      </c>
      <c r="BC87" s="217"/>
      <c r="BD87" s="217"/>
      <c r="BE87" s="212" t="s">
        <v>3026</v>
      </c>
      <c r="BF87" s="217">
        <v>3</v>
      </c>
      <c r="BG87" s="230">
        <v>46240</v>
      </c>
      <c r="BH87" s="212">
        <f t="shared" ref="BH87:BH92" si="32">+L87-BF87</f>
        <v>0</v>
      </c>
      <c r="BI87" s="212" t="s">
        <v>2478</v>
      </c>
      <c r="BJ87" s="217">
        <v>3</v>
      </c>
      <c r="BK87" s="231">
        <v>46240</v>
      </c>
      <c r="BL87" s="226"/>
      <c r="BM87" s="226"/>
      <c r="BN87" s="227"/>
      <c r="BO87" s="226"/>
      <c r="BP87" s="226"/>
      <c r="BQ87" s="226"/>
      <c r="BR87" s="226"/>
      <c r="BS87" s="226"/>
      <c r="BT87" s="227"/>
      <c r="BU87" s="226"/>
      <c r="BV87" s="226"/>
      <c r="BW87" s="226"/>
      <c r="BX87" s="226"/>
      <c r="BY87" s="226"/>
      <c r="BZ87" s="227"/>
      <c r="CA87" s="226"/>
      <c r="CB87" s="226"/>
      <c r="CC87" s="226"/>
      <c r="CD87" s="226"/>
      <c r="CE87" s="226"/>
      <c r="CF87" s="227"/>
      <c r="CG87" s="226"/>
      <c r="CH87" s="226"/>
      <c r="CI87" s="226"/>
      <c r="CJ87" s="212">
        <f t="shared" ref="CJ87:CJ92" si="33">+L87-BJ87</f>
        <v>0</v>
      </c>
    </row>
    <row r="88" spans="1:88" ht="13.5" customHeight="1">
      <c r="A88" s="217">
        <v>79</v>
      </c>
      <c r="B88" s="217" t="s">
        <v>3473</v>
      </c>
      <c r="C88" s="217" t="s">
        <v>3474</v>
      </c>
      <c r="D88" s="218" t="s">
        <v>2588</v>
      </c>
      <c r="E88" s="217" t="s">
        <v>3477</v>
      </c>
      <c r="F88" s="217" t="s">
        <v>2672</v>
      </c>
      <c r="G88" s="218" t="s">
        <v>2673</v>
      </c>
      <c r="H88" s="220">
        <v>2842</v>
      </c>
      <c r="I88" s="217" t="s">
        <v>702</v>
      </c>
      <c r="J88" s="217">
        <v>1</v>
      </c>
      <c r="K88" s="217"/>
      <c r="L88" s="217">
        <v>1</v>
      </c>
      <c r="M88" s="220">
        <v>355.3</v>
      </c>
      <c r="N88" s="220">
        <v>355.3</v>
      </c>
      <c r="O88" s="217" t="s">
        <v>674</v>
      </c>
      <c r="P88" s="217" t="s">
        <v>13</v>
      </c>
      <c r="Q88" s="217" t="s">
        <v>786</v>
      </c>
      <c r="R88" s="217"/>
      <c r="S88" s="217"/>
      <c r="T88" s="21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7">
        <f t="shared" ca="1" si="30"/>
        <v>1</v>
      </c>
      <c r="V88" s="217">
        <f t="shared" ca="1" si="31"/>
        <v>0</v>
      </c>
      <c r="W88" s="217"/>
      <c r="X88" s="217"/>
      <c r="Y88" s="217"/>
      <c r="Z88" s="217"/>
      <c r="AA88" s="217"/>
      <c r="AB88" s="221"/>
      <c r="AC88" s="220">
        <v>9.1460000000000008</v>
      </c>
      <c r="AD88" s="217"/>
      <c r="AE88" s="220"/>
      <c r="AF88" s="220"/>
      <c r="AG88" s="223"/>
      <c r="AH88" s="223"/>
      <c r="AI88" s="223"/>
      <c r="AJ88" s="224" t="s">
        <v>677</v>
      </c>
      <c r="AK88" s="223"/>
      <c r="AL88" s="225"/>
      <c r="AM88" s="223"/>
      <c r="AN88" s="223"/>
      <c r="AO88" s="223"/>
      <c r="AP88" s="223"/>
      <c r="AQ88" s="223"/>
      <c r="AR88" s="223"/>
      <c r="AS88" s="223"/>
      <c r="AT88" s="223"/>
      <c r="AU88" s="217">
        <v>0</v>
      </c>
      <c r="AV88" s="217">
        <v>1</v>
      </c>
      <c r="AW88" s="217">
        <v>0</v>
      </c>
      <c r="AX88" s="217">
        <v>1</v>
      </c>
      <c r="AY88" s="217">
        <v>0</v>
      </c>
      <c r="AZ88" s="217">
        <v>0</v>
      </c>
      <c r="BA88" s="217">
        <v>0</v>
      </c>
      <c r="BB88" s="217" t="s">
        <v>692</v>
      </c>
      <c r="BC88" s="217"/>
      <c r="BD88" s="217"/>
      <c r="BE88" s="212" t="s">
        <v>3035</v>
      </c>
      <c r="BF88" s="217">
        <v>1</v>
      </c>
      <c r="BG88" s="230">
        <v>46240</v>
      </c>
      <c r="BH88" s="212">
        <f t="shared" si="32"/>
        <v>0</v>
      </c>
      <c r="BI88" s="212" t="s">
        <v>2491</v>
      </c>
      <c r="BJ88" s="217">
        <v>1</v>
      </c>
      <c r="BK88" s="231">
        <v>46240</v>
      </c>
      <c r="BL88" s="226"/>
      <c r="BM88" s="226"/>
      <c r="BN88" s="227"/>
      <c r="BO88" s="226"/>
      <c r="BP88" s="226"/>
      <c r="BQ88" s="226"/>
      <c r="BR88" s="226"/>
      <c r="BS88" s="226"/>
      <c r="BT88" s="227"/>
      <c r="BU88" s="226"/>
      <c r="BV88" s="226"/>
      <c r="BW88" s="226"/>
      <c r="BX88" s="226"/>
      <c r="BY88" s="226"/>
      <c r="BZ88" s="227"/>
      <c r="CA88" s="226"/>
      <c r="CB88" s="226"/>
      <c r="CC88" s="226"/>
      <c r="CD88" s="226"/>
      <c r="CE88" s="226"/>
      <c r="CF88" s="227"/>
      <c r="CG88" s="226"/>
      <c r="CH88" s="226"/>
      <c r="CI88" s="226"/>
      <c r="CJ88" s="212">
        <f t="shared" si="33"/>
        <v>0</v>
      </c>
    </row>
    <row r="89" spans="1:88" ht="13.5" customHeight="1">
      <c r="A89" s="217">
        <v>80</v>
      </c>
      <c r="B89" s="217" t="s">
        <v>3473</v>
      </c>
      <c r="C89" s="217" t="s">
        <v>3474</v>
      </c>
      <c r="D89" s="218" t="s">
        <v>2588</v>
      </c>
      <c r="E89" s="217" t="s">
        <v>3478</v>
      </c>
      <c r="F89" s="217" t="s">
        <v>2674</v>
      </c>
      <c r="G89" s="218" t="s">
        <v>2664</v>
      </c>
      <c r="H89" s="220">
        <v>2842</v>
      </c>
      <c r="I89" s="217" t="s">
        <v>702</v>
      </c>
      <c r="J89" s="217">
        <v>2</v>
      </c>
      <c r="K89" s="217"/>
      <c r="L89" s="217">
        <v>2</v>
      </c>
      <c r="M89" s="220">
        <v>444</v>
      </c>
      <c r="N89" s="220">
        <v>887.9</v>
      </c>
      <c r="O89" s="217" t="s">
        <v>674</v>
      </c>
      <c r="P89" s="217" t="s">
        <v>13</v>
      </c>
      <c r="Q89" s="217" t="s">
        <v>786</v>
      </c>
      <c r="R89" s="217"/>
      <c r="S89" s="217"/>
      <c r="T89" s="21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7">
        <f t="shared" ca="1" si="30"/>
        <v>2</v>
      </c>
      <c r="V89" s="217">
        <f t="shared" ca="1" si="31"/>
        <v>0</v>
      </c>
      <c r="W89" s="217"/>
      <c r="X89" s="217"/>
      <c r="Y89" s="217"/>
      <c r="Z89" s="217"/>
      <c r="AA89" s="217"/>
      <c r="AB89" s="221"/>
      <c r="AC89" s="220">
        <v>22.835999999999999</v>
      </c>
      <c r="AD89" s="217"/>
      <c r="AE89" s="220"/>
      <c r="AF89" s="220"/>
      <c r="AG89" s="223"/>
      <c r="AH89" s="223"/>
      <c r="AI89" s="223"/>
      <c r="AJ89" s="224" t="s">
        <v>677</v>
      </c>
      <c r="AK89" s="223"/>
      <c r="AL89" s="225"/>
      <c r="AM89" s="223"/>
      <c r="AN89" s="223"/>
      <c r="AO89" s="223"/>
      <c r="AP89" s="223"/>
      <c r="AQ89" s="223"/>
      <c r="AR89" s="223"/>
      <c r="AS89" s="223"/>
      <c r="AT89" s="223"/>
      <c r="AU89" s="217">
        <v>0</v>
      </c>
      <c r="AV89" s="217">
        <v>1</v>
      </c>
      <c r="AW89" s="217">
        <v>0</v>
      </c>
      <c r="AX89" s="217">
        <v>1</v>
      </c>
      <c r="AY89" s="217">
        <v>0</v>
      </c>
      <c r="AZ89" s="217">
        <v>0</v>
      </c>
      <c r="BA89" s="217">
        <v>0</v>
      </c>
      <c r="BB89" s="217" t="s">
        <v>692</v>
      </c>
      <c r="BC89" s="217"/>
      <c r="BD89" s="217"/>
      <c r="BE89" s="212" t="s">
        <v>3035</v>
      </c>
      <c r="BF89" s="217">
        <v>2</v>
      </c>
      <c r="BG89" s="230">
        <v>46240</v>
      </c>
      <c r="BH89" s="212">
        <f t="shared" si="32"/>
        <v>0</v>
      </c>
      <c r="BI89" s="212" t="s">
        <v>2491</v>
      </c>
      <c r="BJ89" s="217">
        <v>2</v>
      </c>
      <c r="BK89" s="231">
        <v>46240</v>
      </c>
      <c r="BL89" s="226"/>
      <c r="BM89" s="226"/>
      <c r="BN89" s="227"/>
      <c r="BO89" s="226"/>
      <c r="BP89" s="226"/>
      <c r="BQ89" s="226"/>
      <c r="BR89" s="226"/>
      <c r="BS89" s="226"/>
      <c r="BT89" s="227"/>
      <c r="BU89" s="226"/>
      <c r="BV89" s="226"/>
      <c r="BW89" s="226"/>
      <c r="BX89" s="226"/>
      <c r="BY89" s="226"/>
      <c r="BZ89" s="227"/>
      <c r="CA89" s="226"/>
      <c r="CB89" s="226"/>
      <c r="CC89" s="226"/>
      <c r="CD89" s="226"/>
      <c r="CE89" s="226"/>
      <c r="CF89" s="227"/>
      <c r="CG89" s="226"/>
      <c r="CH89" s="226"/>
      <c r="CI89" s="226"/>
      <c r="CJ89" s="212">
        <f t="shared" si="33"/>
        <v>0</v>
      </c>
    </row>
    <row r="90" spans="1:88" ht="13.5" customHeight="1">
      <c r="A90" s="217">
        <v>81</v>
      </c>
      <c r="B90" s="217" t="s">
        <v>3473</v>
      </c>
      <c r="C90" s="217" t="s">
        <v>3474</v>
      </c>
      <c r="D90" s="218" t="s">
        <v>2588</v>
      </c>
      <c r="E90" s="217" t="s">
        <v>3479</v>
      </c>
      <c r="F90" s="217" t="s">
        <v>2675</v>
      </c>
      <c r="G90" s="218" t="s">
        <v>2666</v>
      </c>
      <c r="H90" s="220">
        <v>2842</v>
      </c>
      <c r="I90" s="217" t="s">
        <v>702</v>
      </c>
      <c r="J90" s="217">
        <v>1</v>
      </c>
      <c r="K90" s="217"/>
      <c r="L90" s="217">
        <v>1</v>
      </c>
      <c r="M90" s="220">
        <v>399.5</v>
      </c>
      <c r="N90" s="220">
        <v>399.5</v>
      </c>
      <c r="O90" s="217" t="s">
        <v>674</v>
      </c>
      <c r="P90" s="217" t="s">
        <v>13</v>
      </c>
      <c r="Q90" s="217" t="s">
        <v>786</v>
      </c>
      <c r="R90" s="217"/>
      <c r="S90" s="217"/>
      <c r="T90" s="21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7">
        <f t="shared" ca="1" si="30"/>
        <v>1</v>
      </c>
      <c r="V90" s="217">
        <f t="shared" ca="1" si="31"/>
        <v>0</v>
      </c>
      <c r="W90" s="217"/>
      <c r="X90" s="217"/>
      <c r="Y90" s="217"/>
      <c r="Z90" s="217"/>
      <c r="AA90" s="217"/>
      <c r="AB90" s="221"/>
      <c r="AC90" s="220">
        <v>10.28</v>
      </c>
      <c r="AD90" s="217"/>
      <c r="AE90" s="220"/>
      <c r="AF90" s="220"/>
      <c r="AG90" s="223"/>
      <c r="AH90" s="223"/>
      <c r="AI90" s="223"/>
      <c r="AJ90" s="224" t="s">
        <v>677</v>
      </c>
      <c r="AK90" s="223"/>
      <c r="AL90" s="225"/>
      <c r="AM90" s="223"/>
      <c r="AN90" s="223"/>
      <c r="AO90" s="223"/>
      <c r="AP90" s="223"/>
      <c r="AQ90" s="223"/>
      <c r="AR90" s="223"/>
      <c r="AS90" s="223"/>
      <c r="AT90" s="223"/>
      <c r="AU90" s="217">
        <v>0</v>
      </c>
      <c r="AV90" s="217">
        <v>1</v>
      </c>
      <c r="AW90" s="217">
        <v>0</v>
      </c>
      <c r="AX90" s="217">
        <v>1</v>
      </c>
      <c r="AY90" s="217">
        <v>0</v>
      </c>
      <c r="AZ90" s="217">
        <v>0</v>
      </c>
      <c r="BA90" s="217">
        <v>0</v>
      </c>
      <c r="BB90" s="217" t="s">
        <v>692</v>
      </c>
      <c r="BC90" s="217"/>
      <c r="BD90" s="217"/>
      <c r="BE90" s="212" t="s">
        <v>3035</v>
      </c>
      <c r="BF90" s="217">
        <v>1</v>
      </c>
      <c r="BG90" s="230">
        <v>46240</v>
      </c>
      <c r="BH90" s="212">
        <f t="shared" si="32"/>
        <v>0</v>
      </c>
      <c r="BI90" s="212" t="s">
        <v>2491</v>
      </c>
      <c r="BJ90" s="217">
        <v>1</v>
      </c>
      <c r="BK90" s="231">
        <v>46240</v>
      </c>
      <c r="BL90" s="226"/>
      <c r="BM90" s="226"/>
      <c r="BN90" s="227"/>
      <c r="BO90" s="226"/>
      <c r="BP90" s="226"/>
      <c r="BQ90" s="226"/>
      <c r="BR90" s="226"/>
      <c r="BS90" s="226"/>
      <c r="BT90" s="227"/>
      <c r="BU90" s="226"/>
      <c r="BV90" s="226"/>
      <c r="BW90" s="226"/>
      <c r="BX90" s="226"/>
      <c r="BY90" s="226"/>
      <c r="BZ90" s="227"/>
      <c r="CA90" s="226"/>
      <c r="CB90" s="226"/>
      <c r="CC90" s="226"/>
      <c r="CD90" s="226"/>
      <c r="CE90" s="226"/>
      <c r="CF90" s="227"/>
      <c r="CG90" s="226"/>
      <c r="CH90" s="226"/>
      <c r="CI90" s="226"/>
      <c r="CJ90" s="212">
        <f t="shared" si="33"/>
        <v>0</v>
      </c>
    </row>
    <row r="91" spans="1:88" ht="13.5" customHeight="1">
      <c r="A91" s="217">
        <v>82</v>
      </c>
      <c r="B91" s="217" t="s">
        <v>3473</v>
      </c>
      <c r="C91" s="217" t="s">
        <v>3474</v>
      </c>
      <c r="D91" s="218" t="s">
        <v>2588</v>
      </c>
      <c r="E91" s="217" t="s">
        <v>3480</v>
      </c>
      <c r="F91" s="217" t="s">
        <v>2676</v>
      </c>
      <c r="G91" s="218" t="s">
        <v>2668</v>
      </c>
      <c r="H91" s="220">
        <v>2842</v>
      </c>
      <c r="I91" s="217" t="s">
        <v>702</v>
      </c>
      <c r="J91" s="217">
        <v>1</v>
      </c>
      <c r="K91" s="217"/>
      <c r="L91" s="217">
        <v>1</v>
      </c>
      <c r="M91" s="220">
        <v>377.3</v>
      </c>
      <c r="N91" s="220">
        <v>377.3</v>
      </c>
      <c r="O91" s="217" t="s">
        <v>674</v>
      </c>
      <c r="P91" s="217" t="s">
        <v>13</v>
      </c>
      <c r="Q91" s="217" t="s">
        <v>786</v>
      </c>
      <c r="R91" s="217"/>
      <c r="S91" s="217"/>
      <c r="T91" s="21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7">
        <f t="shared" ca="1" si="30"/>
        <v>1</v>
      </c>
      <c r="V91" s="217">
        <f t="shared" ca="1" si="31"/>
        <v>0</v>
      </c>
      <c r="W91" s="217"/>
      <c r="X91" s="217"/>
      <c r="Y91" s="217"/>
      <c r="Z91" s="217"/>
      <c r="AA91" s="217"/>
      <c r="AB91" s="221"/>
      <c r="AC91" s="220">
        <v>9.7119999999999997</v>
      </c>
      <c r="AD91" s="217"/>
      <c r="AE91" s="220"/>
      <c r="AF91" s="220"/>
      <c r="AG91" s="223"/>
      <c r="AH91" s="223"/>
      <c r="AI91" s="223"/>
      <c r="AJ91" s="224" t="s">
        <v>677</v>
      </c>
      <c r="AK91" s="223"/>
      <c r="AL91" s="225"/>
      <c r="AM91" s="223"/>
      <c r="AN91" s="223"/>
      <c r="AO91" s="223"/>
      <c r="AP91" s="223"/>
      <c r="AQ91" s="223"/>
      <c r="AR91" s="223"/>
      <c r="AS91" s="223"/>
      <c r="AT91" s="223"/>
      <c r="AU91" s="217">
        <v>0</v>
      </c>
      <c r="AV91" s="217">
        <v>1</v>
      </c>
      <c r="AW91" s="217">
        <v>0</v>
      </c>
      <c r="AX91" s="217">
        <v>1</v>
      </c>
      <c r="AY91" s="217">
        <v>0</v>
      </c>
      <c r="AZ91" s="217">
        <v>0</v>
      </c>
      <c r="BA91" s="217">
        <v>0</v>
      </c>
      <c r="BB91" s="217" t="s">
        <v>692</v>
      </c>
      <c r="BC91" s="217"/>
      <c r="BD91" s="217"/>
      <c r="BE91" s="212" t="s">
        <v>3035</v>
      </c>
      <c r="BF91" s="217">
        <v>1</v>
      </c>
      <c r="BG91" s="230">
        <v>46240</v>
      </c>
      <c r="BH91" s="212">
        <f t="shared" si="32"/>
        <v>0</v>
      </c>
      <c r="BI91" s="212" t="s">
        <v>2491</v>
      </c>
      <c r="BJ91" s="217">
        <v>1</v>
      </c>
      <c r="BK91" s="231">
        <v>46240</v>
      </c>
      <c r="BL91" s="226"/>
      <c r="BM91" s="226"/>
      <c r="BN91" s="227"/>
      <c r="BO91" s="226"/>
      <c r="BP91" s="226"/>
      <c r="BQ91" s="226"/>
      <c r="BR91" s="226"/>
      <c r="BS91" s="226"/>
      <c r="BT91" s="227"/>
      <c r="BU91" s="226"/>
      <c r="BV91" s="226"/>
      <c r="BW91" s="226"/>
      <c r="BX91" s="226"/>
      <c r="BY91" s="226"/>
      <c r="BZ91" s="227"/>
      <c r="CA91" s="226"/>
      <c r="CB91" s="226"/>
      <c r="CC91" s="226"/>
      <c r="CD91" s="226"/>
      <c r="CE91" s="226"/>
      <c r="CF91" s="227"/>
      <c r="CG91" s="226"/>
      <c r="CH91" s="226"/>
      <c r="CI91" s="226"/>
      <c r="CJ91" s="212">
        <f t="shared" si="33"/>
        <v>0</v>
      </c>
    </row>
    <row r="92" spans="1:88" ht="13.5" customHeight="1">
      <c r="A92" s="217">
        <v>83</v>
      </c>
      <c r="B92" s="217" t="s">
        <v>3473</v>
      </c>
      <c r="C92" s="217" t="s">
        <v>3474</v>
      </c>
      <c r="D92" s="218" t="s">
        <v>2588</v>
      </c>
      <c r="E92" s="217" t="s">
        <v>3481</v>
      </c>
      <c r="F92" s="217" t="s">
        <v>2677</v>
      </c>
      <c r="G92" s="218" t="s">
        <v>2678</v>
      </c>
      <c r="H92" s="220">
        <v>2842</v>
      </c>
      <c r="I92" s="217" t="s">
        <v>702</v>
      </c>
      <c r="J92" s="217">
        <v>1</v>
      </c>
      <c r="K92" s="217"/>
      <c r="L92" s="217">
        <v>1</v>
      </c>
      <c r="M92" s="220">
        <v>140.6</v>
      </c>
      <c r="N92" s="220">
        <v>140.6</v>
      </c>
      <c r="O92" s="217" t="s">
        <v>674</v>
      </c>
      <c r="P92" s="217" t="s">
        <v>13</v>
      </c>
      <c r="Q92" s="217" t="s">
        <v>786</v>
      </c>
      <c r="R92" s="217"/>
      <c r="S92" s="217"/>
      <c r="T92" s="21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7">
        <f t="shared" ca="1" si="30"/>
        <v>1</v>
      </c>
      <c r="V92" s="217">
        <f t="shared" ca="1" si="31"/>
        <v>0</v>
      </c>
      <c r="W92" s="217"/>
      <c r="X92" s="217"/>
      <c r="Y92" s="217"/>
      <c r="Z92" s="217"/>
      <c r="AA92" s="217"/>
      <c r="AB92" s="221"/>
      <c r="AC92" s="220">
        <v>3.653</v>
      </c>
      <c r="AD92" s="217"/>
      <c r="AE92" s="220"/>
      <c r="AF92" s="220"/>
      <c r="AG92" s="223"/>
      <c r="AH92" s="223"/>
      <c r="AI92" s="223"/>
      <c r="AJ92" s="224" t="s">
        <v>677</v>
      </c>
      <c r="AK92" s="223"/>
      <c r="AL92" s="225"/>
      <c r="AM92" s="223"/>
      <c r="AN92" s="223"/>
      <c r="AO92" s="223"/>
      <c r="AP92" s="223"/>
      <c r="AQ92" s="223"/>
      <c r="AR92" s="223"/>
      <c r="AS92" s="223"/>
      <c r="AT92" s="223"/>
      <c r="AU92" s="217">
        <v>0</v>
      </c>
      <c r="AV92" s="217">
        <v>1</v>
      </c>
      <c r="AW92" s="217">
        <v>0</v>
      </c>
      <c r="AX92" s="217">
        <v>1</v>
      </c>
      <c r="AY92" s="217">
        <v>0</v>
      </c>
      <c r="AZ92" s="217">
        <v>0</v>
      </c>
      <c r="BA92" s="217">
        <v>0</v>
      </c>
      <c r="BB92" s="217" t="s">
        <v>692</v>
      </c>
      <c r="BC92" s="217"/>
      <c r="BD92" s="217"/>
      <c r="BE92" s="212" t="s">
        <v>3035</v>
      </c>
      <c r="BF92" s="217">
        <v>1</v>
      </c>
      <c r="BG92" s="230">
        <v>46240</v>
      </c>
      <c r="BH92" s="212">
        <f t="shared" si="32"/>
        <v>0</v>
      </c>
      <c r="BI92" s="212" t="s">
        <v>2491</v>
      </c>
      <c r="BJ92" s="217">
        <v>1</v>
      </c>
      <c r="BK92" s="231">
        <v>46240</v>
      </c>
      <c r="BL92" s="226"/>
      <c r="BM92" s="226"/>
      <c r="BN92" s="227"/>
      <c r="BO92" s="226"/>
      <c r="BP92" s="226"/>
      <c r="BQ92" s="226"/>
      <c r="BR92" s="226"/>
      <c r="BS92" s="226"/>
      <c r="BT92" s="227"/>
      <c r="BU92" s="226"/>
      <c r="BV92" s="226"/>
      <c r="BW92" s="226"/>
      <c r="BX92" s="226"/>
      <c r="BY92" s="226"/>
      <c r="BZ92" s="227"/>
      <c r="CA92" s="226"/>
      <c r="CB92" s="226"/>
      <c r="CC92" s="226"/>
      <c r="CD92" s="226"/>
      <c r="CE92" s="226"/>
      <c r="CF92" s="227"/>
      <c r="CG92" s="226"/>
      <c r="CH92" s="226"/>
      <c r="CI92" s="226"/>
      <c r="CJ92" s="212">
        <f t="shared" si="33"/>
        <v>0</v>
      </c>
    </row>
    <row r="93" spans="1:88" ht="13.5" customHeight="1">
      <c r="A93" s="214">
        <v>84</v>
      </c>
      <c r="B93" s="214" t="s">
        <v>3482</v>
      </c>
      <c r="C93" s="214" t="s">
        <v>3483</v>
      </c>
      <c r="D93" s="215" t="s">
        <v>2588</v>
      </c>
      <c r="E93" s="214"/>
      <c r="F93" s="214"/>
      <c r="G93" s="215" t="s">
        <v>3467</v>
      </c>
      <c r="H93" s="214"/>
      <c r="I93" s="214"/>
      <c r="J93" s="214"/>
      <c r="K93" s="214">
        <v>1</v>
      </c>
      <c r="L93" s="214"/>
      <c r="M93" s="216">
        <v>3825.4</v>
      </c>
      <c r="N93" s="216">
        <v>3825.4</v>
      </c>
      <c r="O93" s="214" t="s">
        <v>674</v>
      </c>
      <c r="P93" s="214"/>
      <c r="Q93" s="214"/>
      <c r="R93" s="214" t="s">
        <v>3951</v>
      </c>
      <c r="S93" s="214"/>
      <c r="T93" s="214"/>
      <c r="U93" s="214"/>
      <c r="V93" s="214"/>
      <c r="W93" s="214">
        <f ca="1">_xlfn.MINIFS(V:V,C:C,C93,AE:AE,"",AB:AB,"")</f>
        <v>0</v>
      </c>
      <c r="X93" s="214">
        <f ca="1">SUMIFS(T:T,C:C,C93,AE:AE,"")/SUMIFS(L:L,C:C,C93,AE:AE,"",AB:AB,"")</f>
        <v>0</v>
      </c>
      <c r="Y93" s="214"/>
      <c r="Z93" s="214"/>
      <c r="AA93" s="214"/>
      <c r="AB93" s="216"/>
      <c r="AC93" s="216">
        <v>94.492999999999995</v>
      </c>
      <c r="AD93" s="235" t="s">
        <v>3428</v>
      </c>
      <c r="AE93" s="214" t="s">
        <v>675</v>
      </c>
      <c r="AF93" s="214" t="s">
        <v>676</v>
      </c>
      <c r="AG93" s="214"/>
      <c r="AH93" s="214"/>
      <c r="AI93" s="214"/>
      <c r="AJ93" s="214" t="s">
        <v>677</v>
      </c>
      <c r="AK93" s="214"/>
      <c r="AL93" s="214"/>
      <c r="AM93" s="214"/>
      <c r="AN93" s="214"/>
      <c r="AO93" s="214"/>
      <c r="AP93" s="214"/>
      <c r="AQ93" s="214"/>
      <c r="AR93" s="214"/>
      <c r="AS93" s="214"/>
      <c r="AT93" s="214"/>
      <c r="AU93" s="214"/>
      <c r="AV93" s="214"/>
      <c r="AW93" s="214"/>
      <c r="AX93" s="214"/>
      <c r="AY93" s="214"/>
      <c r="AZ93" s="214"/>
      <c r="BA93" s="214"/>
      <c r="BB93" s="214" t="s">
        <v>692</v>
      </c>
      <c r="BC93" s="214"/>
      <c r="BD93" s="214"/>
      <c r="BE93" s="214"/>
      <c r="BF93" s="214"/>
      <c r="BG93" s="214"/>
      <c r="BH93" s="214"/>
      <c r="BI93" s="214"/>
      <c r="BJ93" s="214"/>
      <c r="BK93" s="214"/>
      <c r="BL93" s="214"/>
      <c r="BM93" s="214"/>
      <c r="BN93" s="214"/>
      <c r="BO93" s="214"/>
      <c r="BP93" s="214"/>
      <c r="BQ93" s="214"/>
      <c r="BR93" s="214"/>
      <c r="BS93" s="214"/>
      <c r="BT93" s="214"/>
      <c r="BU93" s="214"/>
      <c r="BV93" s="214"/>
      <c r="BW93" s="214"/>
      <c r="BX93" s="214"/>
      <c r="BY93" s="214"/>
      <c r="BZ93" s="214"/>
      <c r="CA93" s="214"/>
      <c r="CB93" s="214"/>
      <c r="CC93" s="214"/>
      <c r="CD93" s="214"/>
      <c r="CE93" s="214"/>
      <c r="CF93" s="214"/>
      <c r="CG93" s="214"/>
      <c r="CH93" s="214"/>
      <c r="CI93" s="214"/>
      <c r="CJ93" s="214"/>
    </row>
    <row r="94" spans="1:88" ht="13.5" customHeight="1">
      <c r="A94" s="217">
        <v>85</v>
      </c>
      <c r="B94" s="217" t="s">
        <v>3482</v>
      </c>
      <c r="C94" s="217" t="s">
        <v>3483</v>
      </c>
      <c r="D94" s="218" t="s">
        <v>2660</v>
      </c>
      <c r="E94" s="217" t="s">
        <v>3441</v>
      </c>
      <c r="F94" s="217" t="s">
        <v>2679</v>
      </c>
      <c r="G94" s="218" t="s">
        <v>2476</v>
      </c>
      <c r="H94" s="220">
        <v>3923</v>
      </c>
      <c r="I94" s="217" t="s">
        <v>702</v>
      </c>
      <c r="J94" s="217">
        <v>3</v>
      </c>
      <c r="K94" s="217"/>
      <c r="L94" s="217">
        <v>3</v>
      </c>
      <c r="M94" s="220">
        <v>154.6</v>
      </c>
      <c r="N94" s="220">
        <v>463.9</v>
      </c>
      <c r="O94" s="217" t="s">
        <v>674</v>
      </c>
      <c r="P94" s="217" t="s">
        <v>11</v>
      </c>
      <c r="Q94" s="217" t="s">
        <v>786</v>
      </c>
      <c r="R94" s="217"/>
      <c r="S94" s="217"/>
      <c r="T94" s="21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7">
        <f t="shared" ref="U94:U99" ca="1" si="34">+L94-T94</f>
        <v>3</v>
      </c>
      <c r="V94" s="217">
        <f t="shared" ref="V94:V99" ca="1" si="35">ROUNDDOWN(T94/J94,0)</f>
        <v>0</v>
      </c>
      <c r="W94" s="217"/>
      <c r="X94" s="217"/>
      <c r="Y94" s="217"/>
      <c r="Z94" s="217"/>
      <c r="AA94" s="217"/>
      <c r="AB94" s="221"/>
      <c r="AC94" s="220">
        <v>8.0519999999999996</v>
      </c>
      <c r="AD94" s="217"/>
      <c r="AE94" s="220"/>
      <c r="AF94" s="220"/>
      <c r="AG94" s="223"/>
      <c r="AH94" s="223"/>
      <c r="AI94" s="223"/>
      <c r="AJ94" s="224" t="s">
        <v>677</v>
      </c>
      <c r="AK94" s="223"/>
      <c r="AL94" s="225"/>
      <c r="AM94" s="223"/>
      <c r="AN94" s="223"/>
      <c r="AO94" s="223"/>
      <c r="AP94" s="223"/>
      <c r="AQ94" s="223"/>
      <c r="AR94" s="223"/>
      <c r="AS94" s="223"/>
      <c r="AT94" s="223"/>
      <c r="AU94" s="217">
        <v>0</v>
      </c>
      <c r="AV94" s="217">
        <v>1</v>
      </c>
      <c r="AW94" s="217">
        <v>0</v>
      </c>
      <c r="AX94" s="217">
        <v>0</v>
      </c>
      <c r="AY94" s="217">
        <v>0</v>
      </c>
      <c r="AZ94" s="217">
        <v>0</v>
      </c>
      <c r="BA94" s="217">
        <v>0</v>
      </c>
      <c r="BB94" s="217" t="s">
        <v>692</v>
      </c>
      <c r="BC94" s="217"/>
      <c r="BD94" s="217"/>
      <c r="BE94" s="212" t="s">
        <v>3026</v>
      </c>
      <c r="BF94" s="217">
        <v>3</v>
      </c>
      <c r="BG94" s="230">
        <v>46240</v>
      </c>
      <c r="BH94" s="212">
        <f t="shared" ref="BH94:BH99" si="36">+L94-BF94</f>
        <v>0</v>
      </c>
      <c r="BI94" s="212" t="s">
        <v>2478</v>
      </c>
      <c r="BJ94" s="217">
        <v>3</v>
      </c>
      <c r="BK94" s="231">
        <v>46240</v>
      </c>
      <c r="BL94" s="226"/>
      <c r="BM94" s="226"/>
      <c r="BN94" s="227"/>
      <c r="BO94" s="226"/>
      <c r="BP94" s="226"/>
      <c r="BQ94" s="226"/>
      <c r="BR94" s="226"/>
      <c r="BS94" s="226"/>
      <c r="BT94" s="227"/>
      <c r="BU94" s="226"/>
      <c r="BV94" s="226"/>
      <c r="BW94" s="226"/>
      <c r="BX94" s="226"/>
      <c r="BY94" s="226"/>
      <c r="BZ94" s="227"/>
      <c r="CA94" s="226"/>
      <c r="CB94" s="226"/>
      <c r="CC94" s="226"/>
      <c r="CD94" s="226"/>
      <c r="CE94" s="226"/>
      <c r="CF94" s="227"/>
      <c r="CG94" s="226"/>
      <c r="CH94" s="226"/>
      <c r="CI94" s="226"/>
      <c r="CJ94" s="212">
        <f t="shared" ref="CJ94:CJ99" si="37">+L94-BJ94</f>
        <v>0</v>
      </c>
    </row>
    <row r="95" spans="1:88" ht="13.5" customHeight="1">
      <c r="A95" s="217">
        <v>86</v>
      </c>
      <c r="B95" s="217" t="s">
        <v>3482</v>
      </c>
      <c r="C95" s="217" t="s">
        <v>3483</v>
      </c>
      <c r="D95" s="218" t="s">
        <v>2588</v>
      </c>
      <c r="E95" s="217" t="s">
        <v>3484</v>
      </c>
      <c r="F95" s="217" t="s">
        <v>2680</v>
      </c>
      <c r="G95" s="218" t="s">
        <v>2673</v>
      </c>
      <c r="H95" s="220">
        <v>4416</v>
      </c>
      <c r="I95" s="217" t="s">
        <v>702</v>
      </c>
      <c r="J95" s="217">
        <v>1</v>
      </c>
      <c r="K95" s="217"/>
      <c r="L95" s="217">
        <v>1</v>
      </c>
      <c r="M95" s="220">
        <v>553.1</v>
      </c>
      <c r="N95" s="220">
        <v>553.1</v>
      </c>
      <c r="O95" s="217" t="s">
        <v>674</v>
      </c>
      <c r="P95" s="217" t="s">
        <v>13</v>
      </c>
      <c r="Q95" s="217" t="s">
        <v>786</v>
      </c>
      <c r="R95" s="217"/>
      <c r="S95" s="217"/>
      <c r="T95" s="21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7">
        <f t="shared" ca="1" si="34"/>
        <v>1</v>
      </c>
      <c r="V95" s="217">
        <f t="shared" ca="1" si="35"/>
        <v>0</v>
      </c>
      <c r="W95" s="217"/>
      <c r="X95" s="217"/>
      <c r="Y95" s="217"/>
      <c r="Z95" s="217"/>
      <c r="AA95" s="217"/>
      <c r="AB95" s="221"/>
      <c r="AC95" s="220">
        <v>14.212999999999999</v>
      </c>
      <c r="AD95" s="217"/>
      <c r="AE95" s="220"/>
      <c r="AF95" s="220"/>
      <c r="AG95" s="223"/>
      <c r="AH95" s="223"/>
      <c r="AI95" s="223"/>
      <c r="AJ95" s="224" t="s">
        <v>677</v>
      </c>
      <c r="AK95" s="223"/>
      <c r="AL95" s="225"/>
      <c r="AM95" s="223"/>
      <c r="AN95" s="223"/>
      <c r="AO95" s="223"/>
      <c r="AP95" s="223"/>
      <c r="AQ95" s="223"/>
      <c r="AR95" s="223"/>
      <c r="AS95" s="223"/>
      <c r="AT95" s="223"/>
      <c r="AU95" s="217">
        <v>0</v>
      </c>
      <c r="AV95" s="217">
        <v>1</v>
      </c>
      <c r="AW95" s="217">
        <v>0</v>
      </c>
      <c r="AX95" s="217">
        <v>1</v>
      </c>
      <c r="AY95" s="217">
        <v>0</v>
      </c>
      <c r="AZ95" s="217">
        <v>0</v>
      </c>
      <c r="BA95" s="217">
        <v>0</v>
      </c>
      <c r="BB95" s="217" t="s">
        <v>692</v>
      </c>
      <c r="BC95" s="217"/>
      <c r="BD95" s="217"/>
      <c r="BE95" s="212" t="s">
        <v>3035</v>
      </c>
      <c r="BF95" s="217">
        <v>1</v>
      </c>
      <c r="BG95" s="230">
        <v>46240</v>
      </c>
      <c r="BH95" s="212">
        <f t="shared" si="36"/>
        <v>0</v>
      </c>
      <c r="BI95" s="212" t="s">
        <v>2491</v>
      </c>
      <c r="BJ95" s="217">
        <v>1</v>
      </c>
      <c r="BK95" s="231">
        <v>46240</v>
      </c>
      <c r="BL95" s="226"/>
      <c r="BM95" s="226"/>
      <c r="BN95" s="227"/>
      <c r="BO95" s="226"/>
      <c r="BP95" s="226"/>
      <c r="BQ95" s="226"/>
      <c r="BR95" s="226"/>
      <c r="BS95" s="226"/>
      <c r="BT95" s="227"/>
      <c r="BU95" s="226"/>
      <c r="BV95" s="226"/>
      <c r="BW95" s="226"/>
      <c r="BX95" s="226"/>
      <c r="BY95" s="226"/>
      <c r="BZ95" s="227"/>
      <c r="CA95" s="226"/>
      <c r="CB95" s="226"/>
      <c r="CC95" s="226"/>
      <c r="CD95" s="226"/>
      <c r="CE95" s="226"/>
      <c r="CF95" s="227"/>
      <c r="CG95" s="226"/>
      <c r="CH95" s="226"/>
      <c r="CI95" s="226"/>
      <c r="CJ95" s="212">
        <f t="shared" si="37"/>
        <v>0</v>
      </c>
    </row>
    <row r="96" spans="1:88" ht="13.5" customHeight="1">
      <c r="A96" s="217">
        <v>87</v>
      </c>
      <c r="B96" s="217" t="s">
        <v>3482</v>
      </c>
      <c r="C96" s="217" t="s">
        <v>3483</v>
      </c>
      <c r="D96" s="218" t="s">
        <v>2588</v>
      </c>
      <c r="E96" s="217" t="s">
        <v>3469</v>
      </c>
      <c r="F96" s="217" t="s">
        <v>2681</v>
      </c>
      <c r="G96" s="218" t="s">
        <v>2664</v>
      </c>
      <c r="H96" s="220">
        <v>4416</v>
      </c>
      <c r="I96" s="217" t="s">
        <v>702</v>
      </c>
      <c r="J96" s="217">
        <v>2</v>
      </c>
      <c r="K96" s="217"/>
      <c r="L96" s="217">
        <v>2</v>
      </c>
      <c r="M96" s="220">
        <v>691.1</v>
      </c>
      <c r="N96" s="220">
        <v>1382.3</v>
      </c>
      <c r="O96" s="217" t="s">
        <v>674</v>
      </c>
      <c r="P96" s="217" t="s">
        <v>13</v>
      </c>
      <c r="Q96" s="217" t="s">
        <v>786</v>
      </c>
      <c r="R96" s="217"/>
      <c r="S96" s="217"/>
      <c r="T96" s="21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7">
        <f t="shared" ca="1" si="34"/>
        <v>2</v>
      </c>
      <c r="V96" s="217">
        <f t="shared" ca="1" si="35"/>
        <v>0</v>
      </c>
      <c r="W96" s="217"/>
      <c r="X96" s="217"/>
      <c r="Y96" s="217"/>
      <c r="Z96" s="217"/>
      <c r="AA96" s="217"/>
      <c r="AB96" s="221"/>
      <c r="AC96" s="220">
        <v>35.484999999999999</v>
      </c>
      <c r="AD96" s="217"/>
      <c r="AE96" s="220"/>
      <c r="AF96" s="220"/>
      <c r="AG96" s="223"/>
      <c r="AH96" s="223"/>
      <c r="AI96" s="223"/>
      <c r="AJ96" s="224" t="s">
        <v>677</v>
      </c>
      <c r="AK96" s="223"/>
      <c r="AL96" s="225"/>
      <c r="AM96" s="223"/>
      <c r="AN96" s="223"/>
      <c r="AO96" s="223"/>
      <c r="AP96" s="223"/>
      <c r="AQ96" s="223"/>
      <c r="AR96" s="223"/>
      <c r="AS96" s="223"/>
      <c r="AT96" s="223"/>
      <c r="AU96" s="217">
        <v>0</v>
      </c>
      <c r="AV96" s="217">
        <v>1</v>
      </c>
      <c r="AW96" s="217">
        <v>0</v>
      </c>
      <c r="AX96" s="217">
        <v>1</v>
      </c>
      <c r="AY96" s="217">
        <v>0</v>
      </c>
      <c r="AZ96" s="217">
        <v>0</v>
      </c>
      <c r="BA96" s="217">
        <v>0</v>
      </c>
      <c r="BB96" s="217" t="s">
        <v>692</v>
      </c>
      <c r="BC96" s="217"/>
      <c r="BD96" s="217"/>
      <c r="BE96" s="212" t="s">
        <v>3035</v>
      </c>
      <c r="BF96" s="217">
        <v>2</v>
      </c>
      <c r="BG96" s="230">
        <v>46240</v>
      </c>
      <c r="BH96" s="212">
        <f t="shared" si="36"/>
        <v>0</v>
      </c>
      <c r="BI96" s="212" t="s">
        <v>2491</v>
      </c>
      <c r="BJ96" s="217">
        <v>2</v>
      </c>
      <c r="BK96" s="231">
        <v>46240</v>
      </c>
      <c r="BL96" s="226"/>
      <c r="BM96" s="226"/>
      <c r="BN96" s="227"/>
      <c r="BO96" s="226"/>
      <c r="BP96" s="226"/>
      <c r="BQ96" s="226"/>
      <c r="BR96" s="226"/>
      <c r="BS96" s="226"/>
      <c r="BT96" s="227"/>
      <c r="BU96" s="226"/>
      <c r="BV96" s="226"/>
      <c r="BW96" s="226"/>
      <c r="BX96" s="226"/>
      <c r="BY96" s="226"/>
      <c r="BZ96" s="227"/>
      <c r="CA96" s="226"/>
      <c r="CB96" s="226"/>
      <c r="CC96" s="226"/>
      <c r="CD96" s="226"/>
      <c r="CE96" s="226"/>
      <c r="CF96" s="227"/>
      <c r="CG96" s="226"/>
      <c r="CH96" s="226"/>
      <c r="CI96" s="226"/>
      <c r="CJ96" s="212">
        <f t="shared" si="37"/>
        <v>0</v>
      </c>
    </row>
    <row r="97" spans="1:88" ht="13.5" customHeight="1">
      <c r="A97" s="217">
        <v>88</v>
      </c>
      <c r="B97" s="217" t="s">
        <v>3482</v>
      </c>
      <c r="C97" s="217" t="s">
        <v>3483</v>
      </c>
      <c r="D97" s="218" t="s">
        <v>2588</v>
      </c>
      <c r="E97" s="217" t="s">
        <v>3470</v>
      </c>
      <c r="F97" s="217" t="s">
        <v>2682</v>
      </c>
      <c r="G97" s="218" t="s">
        <v>2666</v>
      </c>
      <c r="H97" s="220">
        <v>4416</v>
      </c>
      <c r="I97" s="217" t="s">
        <v>702</v>
      </c>
      <c r="J97" s="217">
        <v>1</v>
      </c>
      <c r="K97" s="217"/>
      <c r="L97" s="217">
        <v>1</v>
      </c>
      <c r="M97" s="220">
        <v>621.9</v>
      </c>
      <c r="N97" s="220">
        <v>621.9</v>
      </c>
      <c r="O97" s="217" t="s">
        <v>674</v>
      </c>
      <c r="P97" s="217" t="s">
        <v>13</v>
      </c>
      <c r="Q97" s="217" t="s">
        <v>786</v>
      </c>
      <c r="R97" s="217"/>
      <c r="S97" s="217"/>
      <c r="T97" s="21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7">
        <f t="shared" ca="1" si="34"/>
        <v>1</v>
      </c>
      <c r="V97" s="217">
        <f t="shared" ca="1" si="35"/>
        <v>0</v>
      </c>
      <c r="W97" s="217"/>
      <c r="X97" s="217"/>
      <c r="Y97" s="217"/>
      <c r="Z97" s="217"/>
      <c r="AA97" s="217"/>
      <c r="AB97" s="221"/>
      <c r="AC97" s="220">
        <v>15.975</v>
      </c>
      <c r="AD97" s="217"/>
      <c r="AE97" s="220"/>
      <c r="AF97" s="220"/>
      <c r="AG97" s="223"/>
      <c r="AH97" s="223"/>
      <c r="AI97" s="223"/>
      <c r="AJ97" s="224" t="s">
        <v>677</v>
      </c>
      <c r="AK97" s="223"/>
      <c r="AL97" s="225"/>
      <c r="AM97" s="223"/>
      <c r="AN97" s="223"/>
      <c r="AO97" s="223"/>
      <c r="AP97" s="223"/>
      <c r="AQ97" s="223"/>
      <c r="AR97" s="223"/>
      <c r="AS97" s="223"/>
      <c r="AT97" s="223"/>
      <c r="AU97" s="217">
        <v>0</v>
      </c>
      <c r="AV97" s="217">
        <v>1</v>
      </c>
      <c r="AW97" s="217">
        <v>0</v>
      </c>
      <c r="AX97" s="217">
        <v>1</v>
      </c>
      <c r="AY97" s="217">
        <v>0</v>
      </c>
      <c r="AZ97" s="217">
        <v>0</v>
      </c>
      <c r="BA97" s="217">
        <v>0</v>
      </c>
      <c r="BB97" s="217" t="s">
        <v>692</v>
      </c>
      <c r="BC97" s="217"/>
      <c r="BD97" s="217"/>
      <c r="BE97" s="212" t="s">
        <v>3035</v>
      </c>
      <c r="BF97" s="217">
        <v>1</v>
      </c>
      <c r="BG97" s="230">
        <v>46240</v>
      </c>
      <c r="BH97" s="212">
        <f t="shared" si="36"/>
        <v>0</v>
      </c>
      <c r="BI97" s="212" t="s">
        <v>2491</v>
      </c>
      <c r="BJ97" s="217">
        <v>1</v>
      </c>
      <c r="BK97" s="231">
        <v>46240</v>
      </c>
      <c r="BL97" s="226"/>
      <c r="BM97" s="226"/>
      <c r="BN97" s="227"/>
      <c r="BO97" s="226"/>
      <c r="BP97" s="226"/>
      <c r="BQ97" s="226"/>
      <c r="BR97" s="226"/>
      <c r="BS97" s="226"/>
      <c r="BT97" s="227"/>
      <c r="BU97" s="226"/>
      <c r="BV97" s="226"/>
      <c r="BW97" s="226"/>
      <c r="BX97" s="226"/>
      <c r="BY97" s="226"/>
      <c r="BZ97" s="227"/>
      <c r="CA97" s="226"/>
      <c r="CB97" s="226"/>
      <c r="CC97" s="226"/>
      <c r="CD97" s="226"/>
      <c r="CE97" s="226"/>
      <c r="CF97" s="227"/>
      <c r="CG97" s="226"/>
      <c r="CH97" s="226"/>
      <c r="CI97" s="226"/>
      <c r="CJ97" s="212">
        <f t="shared" si="37"/>
        <v>0</v>
      </c>
    </row>
    <row r="98" spans="1:88" ht="13.5" customHeight="1">
      <c r="A98" s="217">
        <v>89</v>
      </c>
      <c r="B98" s="217" t="s">
        <v>3482</v>
      </c>
      <c r="C98" s="217" t="s">
        <v>3483</v>
      </c>
      <c r="D98" s="218" t="s">
        <v>2588</v>
      </c>
      <c r="E98" s="217" t="s">
        <v>3471</v>
      </c>
      <c r="F98" s="217" t="s">
        <v>2683</v>
      </c>
      <c r="G98" s="218" t="s">
        <v>2668</v>
      </c>
      <c r="H98" s="220">
        <v>4416</v>
      </c>
      <c r="I98" s="217" t="s">
        <v>702</v>
      </c>
      <c r="J98" s="217">
        <v>1</v>
      </c>
      <c r="K98" s="217"/>
      <c r="L98" s="217">
        <v>1</v>
      </c>
      <c r="M98" s="220">
        <v>585.4</v>
      </c>
      <c r="N98" s="220">
        <v>585.4</v>
      </c>
      <c r="O98" s="217" t="s">
        <v>674</v>
      </c>
      <c r="P98" s="217" t="s">
        <v>13</v>
      </c>
      <c r="Q98" s="217" t="s">
        <v>786</v>
      </c>
      <c r="R98" s="217"/>
      <c r="S98" s="217"/>
      <c r="T98" s="21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7">
        <f t="shared" ca="1" si="34"/>
        <v>1</v>
      </c>
      <c r="V98" s="217">
        <f t="shared" ca="1" si="35"/>
        <v>0</v>
      </c>
      <c r="W98" s="217"/>
      <c r="X98" s="217"/>
      <c r="Y98" s="217"/>
      <c r="Z98" s="217"/>
      <c r="AA98" s="217"/>
      <c r="AB98" s="221"/>
      <c r="AC98" s="220">
        <v>15.090999999999999</v>
      </c>
      <c r="AD98" s="217"/>
      <c r="AE98" s="220"/>
      <c r="AF98" s="220"/>
      <c r="AG98" s="223"/>
      <c r="AH98" s="223"/>
      <c r="AI98" s="223"/>
      <c r="AJ98" s="224" t="s">
        <v>677</v>
      </c>
      <c r="AK98" s="223"/>
      <c r="AL98" s="225"/>
      <c r="AM98" s="223"/>
      <c r="AN98" s="223"/>
      <c r="AO98" s="223"/>
      <c r="AP98" s="223"/>
      <c r="AQ98" s="223"/>
      <c r="AR98" s="223"/>
      <c r="AS98" s="223"/>
      <c r="AT98" s="223"/>
      <c r="AU98" s="217">
        <v>0</v>
      </c>
      <c r="AV98" s="217">
        <v>1</v>
      </c>
      <c r="AW98" s="217">
        <v>0</v>
      </c>
      <c r="AX98" s="217">
        <v>1</v>
      </c>
      <c r="AY98" s="217">
        <v>0</v>
      </c>
      <c r="AZ98" s="217">
        <v>0</v>
      </c>
      <c r="BA98" s="217">
        <v>0</v>
      </c>
      <c r="BB98" s="217" t="s">
        <v>692</v>
      </c>
      <c r="BC98" s="223"/>
      <c r="BD98" s="223"/>
      <c r="BE98" s="212" t="s">
        <v>3035</v>
      </c>
      <c r="BF98" s="217">
        <v>1</v>
      </c>
      <c r="BG98" s="230">
        <v>46240</v>
      </c>
      <c r="BH98" s="212">
        <f t="shared" si="36"/>
        <v>0</v>
      </c>
      <c r="BI98" s="212" t="s">
        <v>2491</v>
      </c>
      <c r="BJ98" s="217">
        <v>1</v>
      </c>
      <c r="BK98" s="231">
        <v>46240</v>
      </c>
      <c r="BL98" s="223"/>
      <c r="BM98" s="223"/>
      <c r="BN98" s="223"/>
      <c r="BO98" s="223"/>
      <c r="BP98" s="223"/>
      <c r="BQ98" s="223"/>
      <c r="BR98" s="223"/>
      <c r="BS98" s="223"/>
      <c r="BT98" s="223"/>
      <c r="BU98" s="223"/>
      <c r="BV98" s="223"/>
      <c r="BW98" s="223"/>
      <c r="BX98" s="223"/>
      <c r="BY98" s="223"/>
      <c r="BZ98" s="223"/>
      <c r="CA98" s="223"/>
      <c r="CB98" s="223"/>
      <c r="CC98" s="223"/>
      <c r="CD98" s="223"/>
      <c r="CE98" s="223"/>
      <c r="CF98" s="223"/>
      <c r="CG98" s="223"/>
      <c r="CH98" s="223"/>
      <c r="CI98" s="223"/>
      <c r="CJ98" s="212">
        <f t="shared" si="37"/>
        <v>0</v>
      </c>
    </row>
    <row r="99" spans="1:88" ht="13.5" customHeight="1">
      <c r="A99" s="217">
        <v>90</v>
      </c>
      <c r="B99" s="217" t="s">
        <v>3482</v>
      </c>
      <c r="C99" s="217" t="s">
        <v>3483</v>
      </c>
      <c r="D99" s="218" t="s">
        <v>2588</v>
      </c>
      <c r="E99" s="217" t="s">
        <v>3485</v>
      </c>
      <c r="F99" s="217" t="s">
        <v>2684</v>
      </c>
      <c r="G99" s="218" t="s">
        <v>2678</v>
      </c>
      <c r="H99" s="220">
        <v>4416</v>
      </c>
      <c r="I99" s="217" t="s">
        <v>702</v>
      </c>
      <c r="J99" s="217">
        <v>1</v>
      </c>
      <c r="K99" s="217"/>
      <c r="L99" s="217">
        <v>1</v>
      </c>
      <c r="M99" s="220">
        <v>218.8</v>
      </c>
      <c r="N99" s="220">
        <v>218.8</v>
      </c>
      <c r="O99" s="217" t="s">
        <v>674</v>
      </c>
      <c r="P99" s="217" t="s">
        <v>13</v>
      </c>
      <c r="Q99" s="217" t="s">
        <v>786</v>
      </c>
      <c r="R99" s="217"/>
      <c r="S99" s="217"/>
      <c r="T99" s="21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7">
        <f t="shared" ca="1" si="34"/>
        <v>1</v>
      </c>
      <c r="V99" s="217">
        <f t="shared" ca="1" si="35"/>
        <v>0</v>
      </c>
      <c r="W99" s="217"/>
      <c r="X99" s="217"/>
      <c r="Y99" s="217"/>
      <c r="Z99" s="217"/>
      <c r="AA99" s="217"/>
      <c r="AB99" s="221"/>
      <c r="AC99" s="220">
        <v>5.6769999999999996</v>
      </c>
      <c r="AD99" s="217"/>
      <c r="AE99" s="220"/>
      <c r="AF99" s="220"/>
      <c r="AG99" s="223"/>
      <c r="AH99" s="223"/>
      <c r="AI99" s="223"/>
      <c r="AJ99" s="224" t="s">
        <v>677</v>
      </c>
      <c r="AK99" s="223"/>
      <c r="AL99" s="225"/>
      <c r="AM99" s="223"/>
      <c r="AN99" s="223"/>
      <c r="AO99" s="223"/>
      <c r="AP99" s="223"/>
      <c r="AQ99" s="223"/>
      <c r="AR99" s="223"/>
      <c r="AS99" s="223"/>
      <c r="AT99" s="223"/>
      <c r="AU99" s="217">
        <v>0</v>
      </c>
      <c r="AV99" s="217">
        <v>1</v>
      </c>
      <c r="AW99" s="217">
        <v>0</v>
      </c>
      <c r="AX99" s="217">
        <v>1</v>
      </c>
      <c r="AY99" s="217">
        <v>0</v>
      </c>
      <c r="AZ99" s="217">
        <v>0</v>
      </c>
      <c r="BA99" s="217">
        <v>0</v>
      </c>
      <c r="BB99" s="217" t="s">
        <v>692</v>
      </c>
      <c r="BC99" s="217"/>
      <c r="BD99" s="217"/>
      <c r="BE99" s="212" t="s">
        <v>3035</v>
      </c>
      <c r="BF99" s="217">
        <v>1</v>
      </c>
      <c r="BG99" s="230">
        <v>46240</v>
      </c>
      <c r="BH99" s="212">
        <f t="shared" si="36"/>
        <v>0</v>
      </c>
      <c r="BI99" s="212" t="s">
        <v>2491</v>
      </c>
      <c r="BJ99" s="217">
        <v>1</v>
      </c>
      <c r="BK99" s="231">
        <v>46240</v>
      </c>
      <c r="BL99" s="226"/>
      <c r="BM99" s="226"/>
      <c r="BN99" s="227"/>
      <c r="BO99" s="226"/>
      <c r="BP99" s="226"/>
      <c r="BQ99" s="226"/>
      <c r="BR99" s="226"/>
      <c r="BS99" s="226"/>
      <c r="BT99" s="227"/>
      <c r="BU99" s="226"/>
      <c r="BV99" s="226"/>
      <c r="BW99" s="226"/>
      <c r="BX99" s="226"/>
      <c r="BY99" s="226"/>
      <c r="BZ99" s="227"/>
      <c r="CA99" s="226"/>
      <c r="CB99" s="226"/>
      <c r="CC99" s="226"/>
      <c r="CD99" s="226"/>
      <c r="CE99" s="226"/>
      <c r="CF99" s="227"/>
      <c r="CG99" s="226"/>
      <c r="CH99" s="226"/>
      <c r="CI99" s="226"/>
      <c r="CJ99" s="212">
        <f t="shared" si="37"/>
        <v>0</v>
      </c>
    </row>
    <row r="100" spans="1:88" ht="13.5" customHeight="1">
      <c r="A100" s="214">
        <v>91</v>
      </c>
      <c r="B100" s="214" t="s">
        <v>3486</v>
      </c>
      <c r="C100" s="214" t="s">
        <v>3487</v>
      </c>
      <c r="D100" s="215" t="s">
        <v>2588</v>
      </c>
      <c r="E100" s="214"/>
      <c r="F100" s="214"/>
      <c r="G100" s="215" t="s">
        <v>3488</v>
      </c>
      <c r="H100" s="214"/>
      <c r="I100" s="214"/>
      <c r="J100" s="214"/>
      <c r="K100" s="214">
        <v>1</v>
      </c>
      <c r="L100" s="214"/>
      <c r="M100" s="216">
        <v>702.9</v>
      </c>
      <c r="N100" s="216">
        <v>702.9</v>
      </c>
      <c r="O100" s="214" t="s">
        <v>674</v>
      </c>
      <c r="P100" s="214"/>
      <c r="Q100" s="214"/>
      <c r="R100" s="214" t="s">
        <v>3951</v>
      </c>
      <c r="S100" s="214"/>
      <c r="T100" s="214"/>
      <c r="U100" s="214"/>
      <c r="V100" s="214"/>
      <c r="W100" s="214">
        <f ca="1">_xlfn.MINIFS(V:V,C:C,C100,AE:AE,"",AB:AB,"")</f>
        <v>0</v>
      </c>
      <c r="X100" s="214">
        <f ca="1">SUMIFS(T:T,C:C,C100,AE:AE,"")/SUMIFS(L:L,C:C,C100,AE:AE,"",AB:AB,"")</f>
        <v>0</v>
      </c>
      <c r="Y100" s="214"/>
      <c r="Z100" s="214"/>
      <c r="AA100" s="214"/>
      <c r="AB100" s="216"/>
      <c r="AC100" s="216">
        <v>17.960999999999999</v>
      </c>
      <c r="AD100" s="235" t="s">
        <v>3428</v>
      </c>
      <c r="AE100" s="214" t="s">
        <v>675</v>
      </c>
      <c r="AF100" s="214" t="s">
        <v>676</v>
      </c>
      <c r="AG100" s="214"/>
      <c r="AH100" s="214"/>
      <c r="AI100" s="214"/>
      <c r="AJ100" s="214" t="s">
        <v>677</v>
      </c>
      <c r="AK100" s="214"/>
      <c r="AL100" s="214"/>
      <c r="AM100" s="214"/>
      <c r="AN100" s="214"/>
      <c r="AO100" s="214"/>
      <c r="AP100" s="214"/>
      <c r="AQ100" s="214"/>
      <c r="AR100" s="214"/>
      <c r="AS100" s="214"/>
      <c r="AT100" s="214"/>
      <c r="AU100" s="214"/>
      <c r="AV100" s="214"/>
      <c r="AW100" s="214"/>
      <c r="AX100" s="214"/>
      <c r="AY100" s="214"/>
      <c r="AZ100" s="214"/>
      <c r="BA100" s="214"/>
      <c r="BB100" s="214" t="s">
        <v>692</v>
      </c>
      <c r="BC100" s="214"/>
      <c r="BD100" s="214"/>
      <c r="BE100" s="214"/>
      <c r="BF100" s="214"/>
      <c r="BG100" s="214"/>
      <c r="BH100" s="214"/>
      <c r="BI100" s="214"/>
      <c r="BJ100" s="214"/>
      <c r="BK100" s="214"/>
      <c r="BL100" s="214"/>
      <c r="BM100" s="214"/>
      <c r="BN100" s="214"/>
      <c r="BO100" s="214"/>
      <c r="BP100" s="214"/>
      <c r="BQ100" s="214"/>
      <c r="BR100" s="214"/>
      <c r="BS100" s="214"/>
      <c r="BT100" s="214"/>
      <c r="BU100" s="214"/>
      <c r="BV100" s="214"/>
      <c r="BW100" s="214"/>
      <c r="BX100" s="214"/>
      <c r="BY100" s="214"/>
      <c r="BZ100" s="214"/>
      <c r="CA100" s="214"/>
      <c r="CB100" s="214"/>
      <c r="CC100" s="214"/>
      <c r="CD100" s="214"/>
      <c r="CE100" s="214"/>
      <c r="CF100" s="214"/>
      <c r="CG100" s="214"/>
      <c r="CH100" s="214"/>
      <c r="CI100" s="214"/>
      <c r="CJ100" s="214"/>
    </row>
    <row r="101" spans="1:88" ht="13.5" customHeight="1">
      <c r="A101" s="217">
        <v>92</v>
      </c>
      <c r="B101" s="217" t="s">
        <v>3486</v>
      </c>
      <c r="C101" s="217" t="s">
        <v>3487</v>
      </c>
      <c r="D101" s="218" t="s">
        <v>2660</v>
      </c>
      <c r="E101" s="217" t="s">
        <v>3489</v>
      </c>
      <c r="F101" s="217" t="s">
        <v>2685</v>
      </c>
      <c r="G101" s="218" t="s">
        <v>2476</v>
      </c>
      <c r="H101" s="220">
        <v>298</v>
      </c>
      <c r="I101" s="217" t="s">
        <v>702</v>
      </c>
      <c r="J101" s="217">
        <v>3</v>
      </c>
      <c r="K101" s="217"/>
      <c r="L101" s="217">
        <v>3</v>
      </c>
      <c r="M101" s="220">
        <v>11.7</v>
      </c>
      <c r="N101" s="220">
        <v>35.200000000000003</v>
      </c>
      <c r="O101" s="217" t="s">
        <v>674</v>
      </c>
      <c r="P101" s="217" t="s">
        <v>11</v>
      </c>
      <c r="Q101" s="217" t="s">
        <v>786</v>
      </c>
      <c r="R101" s="217"/>
      <c r="S101" s="217"/>
      <c r="T101" s="21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7">
        <f t="shared" ref="U101:U106" ca="1" si="38">+L101-T101</f>
        <v>3</v>
      </c>
      <c r="V101" s="217">
        <f t="shared" ref="V101:V106" ca="1" si="39">ROUNDDOWN(T101/J101,0)</f>
        <v>0</v>
      </c>
      <c r="W101" s="217"/>
      <c r="X101" s="217"/>
      <c r="Y101" s="217"/>
      <c r="Z101" s="217"/>
      <c r="AA101" s="217"/>
      <c r="AB101" s="221"/>
      <c r="AC101" s="220">
        <v>0.61099999999999999</v>
      </c>
      <c r="AD101" s="217"/>
      <c r="AE101" s="220"/>
      <c r="AF101" s="220"/>
      <c r="AG101" s="223"/>
      <c r="AH101" s="223"/>
      <c r="AI101" s="223"/>
      <c r="AJ101" s="224" t="s">
        <v>677</v>
      </c>
      <c r="AK101" s="223"/>
      <c r="AL101" s="225"/>
      <c r="AM101" s="223"/>
      <c r="AN101" s="223"/>
      <c r="AO101" s="223"/>
      <c r="AP101" s="223"/>
      <c r="AQ101" s="223"/>
      <c r="AR101" s="223"/>
      <c r="AS101" s="223"/>
      <c r="AT101" s="223"/>
      <c r="AU101" s="217">
        <v>0</v>
      </c>
      <c r="AV101" s="217">
        <v>1</v>
      </c>
      <c r="AW101" s="217">
        <v>0</v>
      </c>
      <c r="AX101" s="217">
        <v>0</v>
      </c>
      <c r="AY101" s="217">
        <v>0</v>
      </c>
      <c r="AZ101" s="217">
        <v>0</v>
      </c>
      <c r="BA101" s="217">
        <v>0</v>
      </c>
      <c r="BB101" s="217" t="s">
        <v>692</v>
      </c>
      <c r="BC101" s="217"/>
      <c r="BD101" s="217"/>
      <c r="BE101" s="212" t="s">
        <v>3026</v>
      </c>
      <c r="BF101" s="217">
        <v>3</v>
      </c>
      <c r="BG101" s="230">
        <v>46240</v>
      </c>
      <c r="BH101" s="212">
        <f t="shared" ref="BH101:BH106" si="40">+L101-BF101</f>
        <v>0</v>
      </c>
      <c r="BI101" s="212" t="s">
        <v>2478</v>
      </c>
      <c r="BJ101" s="217">
        <v>3</v>
      </c>
      <c r="BK101" s="231">
        <v>46240</v>
      </c>
      <c r="BL101" s="226"/>
      <c r="BM101" s="226"/>
      <c r="BN101" s="227"/>
      <c r="BO101" s="226"/>
      <c r="BP101" s="226"/>
      <c r="BQ101" s="226"/>
      <c r="BR101" s="226"/>
      <c r="BS101" s="226"/>
      <c r="BT101" s="227"/>
      <c r="BU101" s="226"/>
      <c r="BV101" s="226"/>
      <c r="BW101" s="226"/>
      <c r="BX101" s="226"/>
      <c r="BY101" s="226"/>
      <c r="BZ101" s="227"/>
      <c r="CA101" s="226"/>
      <c r="CB101" s="226"/>
      <c r="CC101" s="226"/>
      <c r="CD101" s="226"/>
      <c r="CE101" s="226"/>
      <c r="CF101" s="227"/>
      <c r="CG101" s="226"/>
      <c r="CH101" s="226"/>
      <c r="CI101" s="226"/>
      <c r="CJ101" s="212">
        <f t="shared" ref="CJ101:CJ106" si="41">+L101-BJ101</f>
        <v>0</v>
      </c>
    </row>
    <row r="102" spans="1:88" ht="13.5" customHeight="1">
      <c r="A102" s="217">
        <v>93</v>
      </c>
      <c r="B102" s="217" t="s">
        <v>3486</v>
      </c>
      <c r="C102" s="217" t="s">
        <v>3487</v>
      </c>
      <c r="D102" s="218" t="s">
        <v>2588</v>
      </c>
      <c r="E102" s="217" t="s">
        <v>3490</v>
      </c>
      <c r="F102" s="217" t="s">
        <v>2686</v>
      </c>
      <c r="G102" s="218" t="s">
        <v>2673</v>
      </c>
      <c r="H102" s="220">
        <v>878</v>
      </c>
      <c r="I102" s="217" t="s">
        <v>702</v>
      </c>
      <c r="J102" s="217">
        <v>1</v>
      </c>
      <c r="K102" s="217"/>
      <c r="L102" s="217">
        <v>1</v>
      </c>
      <c r="M102" s="220">
        <v>109.8</v>
      </c>
      <c r="N102" s="220">
        <v>109.8</v>
      </c>
      <c r="O102" s="217" t="s">
        <v>674</v>
      </c>
      <c r="P102" s="217" t="s">
        <v>13</v>
      </c>
      <c r="Q102" s="217" t="s">
        <v>786</v>
      </c>
      <c r="R102" s="217"/>
      <c r="S102" s="217"/>
      <c r="T102" s="21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7">
        <f t="shared" ca="1" si="38"/>
        <v>1</v>
      </c>
      <c r="V102" s="217">
        <f t="shared" ca="1" si="39"/>
        <v>0</v>
      </c>
      <c r="W102" s="217"/>
      <c r="X102" s="217"/>
      <c r="Y102" s="217"/>
      <c r="Z102" s="217"/>
      <c r="AA102" s="217"/>
      <c r="AB102" s="221"/>
      <c r="AC102" s="220">
        <v>2.8530000000000002</v>
      </c>
      <c r="AD102" s="217"/>
      <c r="AE102" s="220"/>
      <c r="AF102" s="220"/>
      <c r="AG102" s="223"/>
      <c r="AH102" s="223"/>
      <c r="AI102" s="223"/>
      <c r="AJ102" s="224" t="s">
        <v>677</v>
      </c>
      <c r="AK102" s="223"/>
      <c r="AL102" s="225"/>
      <c r="AM102" s="223"/>
      <c r="AN102" s="223"/>
      <c r="AO102" s="223"/>
      <c r="AP102" s="223"/>
      <c r="AQ102" s="223"/>
      <c r="AR102" s="223"/>
      <c r="AS102" s="223"/>
      <c r="AT102" s="223"/>
      <c r="AU102" s="217">
        <v>0</v>
      </c>
      <c r="AV102" s="217">
        <v>1</v>
      </c>
      <c r="AW102" s="217">
        <v>0</v>
      </c>
      <c r="AX102" s="217">
        <v>1</v>
      </c>
      <c r="AY102" s="217">
        <v>0</v>
      </c>
      <c r="AZ102" s="217">
        <v>0</v>
      </c>
      <c r="BA102" s="217">
        <v>0</v>
      </c>
      <c r="BB102" s="217" t="s">
        <v>692</v>
      </c>
      <c r="BC102" s="217"/>
      <c r="BD102" s="217"/>
      <c r="BE102" s="212" t="s">
        <v>3035</v>
      </c>
      <c r="BF102" s="217">
        <v>1</v>
      </c>
      <c r="BG102" s="230">
        <v>46240</v>
      </c>
      <c r="BH102" s="212">
        <f t="shared" si="40"/>
        <v>0</v>
      </c>
      <c r="BI102" s="212" t="s">
        <v>2491</v>
      </c>
      <c r="BJ102" s="217">
        <v>1</v>
      </c>
      <c r="BK102" s="231">
        <v>46240</v>
      </c>
      <c r="BL102" s="226"/>
      <c r="BM102" s="226"/>
      <c r="BN102" s="227"/>
      <c r="BO102" s="226"/>
      <c r="BP102" s="226"/>
      <c r="BQ102" s="226"/>
      <c r="BR102" s="226"/>
      <c r="BS102" s="226"/>
      <c r="BT102" s="227"/>
      <c r="BU102" s="226"/>
      <c r="BV102" s="226"/>
      <c r="BW102" s="226"/>
      <c r="BX102" s="226"/>
      <c r="BY102" s="226"/>
      <c r="BZ102" s="227"/>
      <c r="CA102" s="226"/>
      <c r="CB102" s="226"/>
      <c r="CC102" s="226"/>
      <c r="CD102" s="226"/>
      <c r="CE102" s="226"/>
      <c r="CF102" s="227"/>
      <c r="CG102" s="226"/>
      <c r="CH102" s="226"/>
      <c r="CI102" s="226"/>
      <c r="CJ102" s="212">
        <f t="shared" si="41"/>
        <v>0</v>
      </c>
    </row>
    <row r="103" spans="1:88" ht="13.5" customHeight="1">
      <c r="A103" s="217">
        <v>94</v>
      </c>
      <c r="B103" s="217" t="s">
        <v>3486</v>
      </c>
      <c r="C103" s="217" t="s">
        <v>3487</v>
      </c>
      <c r="D103" s="218" t="s">
        <v>2588</v>
      </c>
      <c r="E103" s="217" t="s">
        <v>3491</v>
      </c>
      <c r="F103" s="217" t="s">
        <v>2687</v>
      </c>
      <c r="G103" s="218" t="s">
        <v>2664</v>
      </c>
      <c r="H103" s="220">
        <v>878</v>
      </c>
      <c r="I103" s="217" t="s">
        <v>702</v>
      </c>
      <c r="J103" s="217">
        <v>2</v>
      </c>
      <c r="K103" s="217"/>
      <c r="L103" s="217">
        <v>2</v>
      </c>
      <c r="M103" s="220">
        <v>137.19999999999999</v>
      </c>
      <c r="N103" s="220">
        <v>274.39999999999998</v>
      </c>
      <c r="O103" s="217" t="s">
        <v>674</v>
      </c>
      <c r="P103" s="217" t="s">
        <v>13</v>
      </c>
      <c r="Q103" s="217" t="s">
        <v>786</v>
      </c>
      <c r="R103" s="217"/>
      <c r="S103" s="217"/>
      <c r="T103" s="21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7">
        <f t="shared" ca="1" si="38"/>
        <v>2</v>
      </c>
      <c r="V103" s="217">
        <f t="shared" ca="1" si="39"/>
        <v>0</v>
      </c>
      <c r="W103" s="217"/>
      <c r="X103" s="217"/>
      <c r="Y103" s="217"/>
      <c r="Z103" s="217"/>
      <c r="AA103" s="217"/>
      <c r="AB103" s="221"/>
      <c r="AC103" s="220">
        <v>7.1219999999999999</v>
      </c>
      <c r="AD103" s="217"/>
      <c r="AE103" s="220"/>
      <c r="AF103" s="220"/>
      <c r="AG103" s="223"/>
      <c r="AH103" s="223"/>
      <c r="AI103" s="223"/>
      <c r="AJ103" s="224" t="s">
        <v>677</v>
      </c>
      <c r="AK103" s="223"/>
      <c r="AL103" s="225"/>
      <c r="AM103" s="223"/>
      <c r="AN103" s="223"/>
      <c r="AO103" s="223"/>
      <c r="AP103" s="223"/>
      <c r="AQ103" s="223"/>
      <c r="AR103" s="223"/>
      <c r="AS103" s="223"/>
      <c r="AT103" s="223"/>
      <c r="AU103" s="217">
        <v>0</v>
      </c>
      <c r="AV103" s="217">
        <v>1</v>
      </c>
      <c r="AW103" s="217">
        <v>0</v>
      </c>
      <c r="AX103" s="217">
        <v>1</v>
      </c>
      <c r="AY103" s="217">
        <v>0</v>
      </c>
      <c r="AZ103" s="217">
        <v>0</v>
      </c>
      <c r="BA103" s="217">
        <v>0</v>
      </c>
      <c r="BB103" s="217" t="s">
        <v>692</v>
      </c>
      <c r="BC103" s="217"/>
      <c r="BD103" s="217"/>
      <c r="BE103" s="212" t="s">
        <v>3035</v>
      </c>
      <c r="BF103" s="217">
        <v>2</v>
      </c>
      <c r="BG103" s="230">
        <v>46240</v>
      </c>
      <c r="BH103" s="212">
        <f t="shared" si="40"/>
        <v>0</v>
      </c>
      <c r="BI103" s="212" t="s">
        <v>2491</v>
      </c>
      <c r="BJ103" s="217">
        <v>2</v>
      </c>
      <c r="BK103" s="231">
        <v>46240</v>
      </c>
      <c r="BL103" s="226"/>
      <c r="BM103" s="226"/>
      <c r="BN103" s="227"/>
      <c r="BO103" s="226"/>
      <c r="BP103" s="226"/>
      <c r="BQ103" s="226"/>
      <c r="BR103" s="226"/>
      <c r="BS103" s="226"/>
      <c r="BT103" s="227"/>
      <c r="BU103" s="226"/>
      <c r="BV103" s="226"/>
      <c r="BW103" s="226"/>
      <c r="BX103" s="226"/>
      <c r="BY103" s="226"/>
      <c r="BZ103" s="227"/>
      <c r="CA103" s="226"/>
      <c r="CB103" s="226"/>
      <c r="CC103" s="226"/>
      <c r="CD103" s="226"/>
      <c r="CE103" s="226"/>
      <c r="CF103" s="227"/>
      <c r="CG103" s="226"/>
      <c r="CH103" s="226"/>
      <c r="CI103" s="226"/>
      <c r="CJ103" s="212">
        <f t="shared" si="41"/>
        <v>0</v>
      </c>
    </row>
    <row r="104" spans="1:88" ht="13.5" customHeight="1">
      <c r="A104" s="217">
        <v>95</v>
      </c>
      <c r="B104" s="217" t="s">
        <v>3486</v>
      </c>
      <c r="C104" s="217" t="s">
        <v>3487</v>
      </c>
      <c r="D104" s="218" t="s">
        <v>2588</v>
      </c>
      <c r="E104" s="217" t="s">
        <v>3492</v>
      </c>
      <c r="F104" s="217" t="s">
        <v>2688</v>
      </c>
      <c r="G104" s="218" t="s">
        <v>2666</v>
      </c>
      <c r="H104" s="220">
        <v>878</v>
      </c>
      <c r="I104" s="217" t="s">
        <v>702</v>
      </c>
      <c r="J104" s="217">
        <v>1</v>
      </c>
      <c r="K104" s="217"/>
      <c r="L104" s="217">
        <v>1</v>
      </c>
      <c r="M104" s="220">
        <v>123.5</v>
      </c>
      <c r="N104" s="220">
        <v>123.5</v>
      </c>
      <c r="O104" s="217" t="s">
        <v>674</v>
      </c>
      <c r="P104" s="217" t="s">
        <v>13</v>
      </c>
      <c r="Q104" s="217" t="s">
        <v>786</v>
      </c>
      <c r="R104" s="217"/>
      <c r="S104" s="217"/>
      <c r="T104" s="21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7">
        <f t="shared" ca="1" si="38"/>
        <v>1</v>
      </c>
      <c r="V104" s="217">
        <f t="shared" ca="1" si="39"/>
        <v>0</v>
      </c>
      <c r="W104" s="217"/>
      <c r="X104" s="217"/>
      <c r="Y104" s="217"/>
      <c r="Z104" s="217"/>
      <c r="AA104" s="217"/>
      <c r="AB104" s="221"/>
      <c r="AC104" s="220">
        <v>3.206</v>
      </c>
      <c r="AD104" s="217"/>
      <c r="AE104" s="220"/>
      <c r="AF104" s="220"/>
      <c r="AG104" s="223"/>
      <c r="AH104" s="223"/>
      <c r="AI104" s="223"/>
      <c r="AJ104" s="224" t="s">
        <v>677</v>
      </c>
      <c r="AK104" s="223"/>
      <c r="AL104" s="225"/>
      <c r="AM104" s="223"/>
      <c r="AN104" s="223"/>
      <c r="AO104" s="223"/>
      <c r="AP104" s="223"/>
      <c r="AQ104" s="223"/>
      <c r="AR104" s="223"/>
      <c r="AS104" s="223"/>
      <c r="AT104" s="223"/>
      <c r="AU104" s="217">
        <v>0</v>
      </c>
      <c r="AV104" s="217">
        <v>1</v>
      </c>
      <c r="AW104" s="217">
        <v>0</v>
      </c>
      <c r="AX104" s="217">
        <v>1</v>
      </c>
      <c r="AY104" s="217">
        <v>0</v>
      </c>
      <c r="AZ104" s="217">
        <v>0</v>
      </c>
      <c r="BA104" s="217">
        <v>0</v>
      </c>
      <c r="BB104" s="217" t="s">
        <v>692</v>
      </c>
      <c r="BC104" s="217"/>
      <c r="BD104" s="217"/>
      <c r="BE104" s="212" t="s">
        <v>3035</v>
      </c>
      <c r="BF104" s="217">
        <v>1</v>
      </c>
      <c r="BG104" s="230">
        <v>46240</v>
      </c>
      <c r="BH104" s="212">
        <f t="shared" si="40"/>
        <v>0</v>
      </c>
      <c r="BI104" s="212" t="s">
        <v>2491</v>
      </c>
      <c r="BJ104" s="217">
        <v>1</v>
      </c>
      <c r="BK104" s="231">
        <v>46240</v>
      </c>
      <c r="BL104" s="226"/>
      <c r="BM104" s="226"/>
      <c r="BN104" s="227"/>
      <c r="BO104" s="226"/>
      <c r="BP104" s="226"/>
      <c r="BQ104" s="226"/>
      <c r="BR104" s="226"/>
      <c r="BS104" s="226"/>
      <c r="BT104" s="227"/>
      <c r="BU104" s="226"/>
      <c r="BV104" s="226"/>
      <c r="BW104" s="226"/>
      <c r="BX104" s="226"/>
      <c r="BY104" s="226"/>
      <c r="BZ104" s="227"/>
      <c r="CA104" s="226"/>
      <c r="CB104" s="226"/>
      <c r="CC104" s="226"/>
      <c r="CD104" s="226"/>
      <c r="CE104" s="226"/>
      <c r="CF104" s="227"/>
      <c r="CG104" s="226"/>
      <c r="CH104" s="226"/>
      <c r="CI104" s="226"/>
      <c r="CJ104" s="212">
        <f t="shared" si="41"/>
        <v>0</v>
      </c>
    </row>
    <row r="105" spans="1:88" ht="13.5" customHeight="1">
      <c r="A105" s="217">
        <v>96</v>
      </c>
      <c r="B105" s="217" t="s">
        <v>3486</v>
      </c>
      <c r="C105" s="217" t="s">
        <v>3487</v>
      </c>
      <c r="D105" s="218" t="s">
        <v>2588</v>
      </c>
      <c r="E105" s="217" t="s">
        <v>3493</v>
      </c>
      <c r="F105" s="217" t="s">
        <v>2689</v>
      </c>
      <c r="G105" s="218" t="s">
        <v>2668</v>
      </c>
      <c r="H105" s="220">
        <v>878</v>
      </c>
      <c r="I105" s="217" t="s">
        <v>702</v>
      </c>
      <c r="J105" s="217">
        <v>1</v>
      </c>
      <c r="K105" s="217"/>
      <c r="L105" s="217">
        <v>1</v>
      </c>
      <c r="M105" s="220">
        <v>116.6</v>
      </c>
      <c r="N105" s="220">
        <v>116.6</v>
      </c>
      <c r="O105" s="217" t="s">
        <v>674</v>
      </c>
      <c r="P105" s="217" t="s">
        <v>13</v>
      </c>
      <c r="Q105" s="217" t="s">
        <v>786</v>
      </c>
      <c r="R105" s="217"/>
      <c r="S105" s="217"/>
      <c r="T105" s="21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7">
        <f t="shared" ca="1" si="38"/>
        <v>1</v>
      </c>
      <c r="V105" s="217">
        <f t="shared" ca="1" si="39"/>
        <v>0</v>
      </c>
      <c r="W105" s="217"/>
      <c r="X105" s="217"/>
      <c r="Y105" s="217"/>
      <c r="Z105" s="217"/>
      <c r="AA105" s="217"/>
      <c r="AB105" s="221"/>
      <c r="AC105" s="220">
        <v>3.0289999999999999</v>
      </c>
      <c r="AD105" s="217"/>
      <c r="AE105" s="220"/>
      <c r="AF105" s="220"/>
      <c r="AG105" s="223"/>
      <c r="AH105" s="223"/>
      <c r="AI105" s="223"/>
      <c r="AJ105" s="224" t="s">
        <v>677</v>
      </c>
      <c r="AK105" s="223"/>
      <c r="AL105" s="225"/>
      <c r="AM105" s="223"/>
      <c r="AN105" s="223"/>
      <c r="AO105" s="223"/>
      <c r="AP105" s="223"/>
      <c r="AQ105" s="223"/>
      <c r="AR105" s="223"/>
      <c r="AS105" s="223"/>
      <c r="AT105" s="223"/>
      <c r="AU105" s="217">
        <v>0</v>
      </c>
      <c r="AV105" s="217">
        <v>1</v>
      </c>
      <c r="AW105" s="217">
        <v>0</v>
      </c>
      <c r="AX105" s="217">
        <v>1</v>
      </c>
      <c r="AY105" s="217">
        <v>0</v>
      </c>
      <c r="AZ105" s="217">
        <v>0</v>
      </c>
      <c r="BA105" s="217">
        <v>0</v>
      </c>
      <c r="BB105" s="217" t="s">
        <v>692</v>
      </c>
      <c r="BC105" s="217"/>
      <c r="BD105" s="217"/>
      <c r="BE105" s="212" t="s">
        <v>3035</v>
      </c>
      <c r="BF105" s="217">
        <v>1</v>
      </c>
      <c r="BG105" s="230">
        <v>46240</v>
      </c>
      <c r="BH105" s="212">
        <f t="shared" si="40"/>
        <v>0</v>
      </c>
      <c r="BI105" s="212" t="s">
        <v>2491</v>
      </c>
      <c r="BJ105" s="217">
        <v>1</v>
      </c>
      <c r="BK105" s="231">
        <v>46240</v>
      </c>
      <c r="BL105" s="226"/>
      <c r="BM105" s="226"/>
      <c r="BN105" s="227"/>
      <c r="BO105" s="226"/>
      <c r="BP105" s="226"/>
      <c r="BQ105" s="226"/>
      <c r="BR105" s="226"/>
      <c r="BS105" s="226"/>
      <c r="BT105" s="227"/>
      <c r="BU105" s="226"/>
      <c r="BV105" s="226"/>
      <c r="BW105" s="226"/>
      <c r="BX105" s="226"/>
      <c r="BY105" s="226"/>
      <c r="BZ105" s="227"/>
      <c r="CA105" s="226"/>
      <c r="CB105" s="226"/>
      <c r="CC105" s="226"/>
      <c r="CD105" s="226"/>
      <c r="CE105" s="226"/>
      <c r="CF105" s="227"/>
      <c r="CG105" s="226"/>
      <c r="CH105" s="226"/>
      <c r="CI105" s="226"/>
      <c r="CJ105" s="212">
        <f t="shared" si="41"/>
        <v>0</v>
      </c>
    </row>
    <row r="106" spans="1:88" ht="13.5" customHeight="1">
      <c r="A106" s="217">
        <v>97</v>
      </c>
      <c r="B106" s="217" t="s">
        <v>3486</v>
      </c>
      <c r="C106" s="217" t="s">
        <v>3487</v>
      </c>
      <c r="D106" s="218" t="s">
        <v>2588</v>
      </c>
      <c r="E106" s="217" t="s">
        <v>3494</v>
      </c>
      <c r="F106" s="217" t="s">
        <v>2690</v>
      </c>
      <c r="G106" s="218" t="s">
        <v>2678</v>
      </c>
      <c r="H106" s="220">
        <v>878</v>
      </c>
      <c r="I106" s="217" t="s">
        <v>702</v>
      </c>
      <c r="J106" s="217">
        <v>1</v>
      </c>
      <c r="K106" s="217"/>
      <c r="L106" s="217">
        <v>1</v>
      </c>
      <c r="M106" s="220">
        <v>43.4</v>
      </c>
      <c r="N106" s="220">
        <v>43.4</v>
      </c>
      <c r="O106" s="217" t="s">
        <v>674</v>
      </c>
      <c r="P106" s="217" t="s">
        <v>13</v>
      </c>
      <c r="Q106" s="217" t="s">
        <v>786</v>
      </c>
      <c r="R106" s="217"/>
      <c r="S106" s="217"/>
      <c r="T106" s="21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7">
        <f t="shared" ca="1" si="38"/>
        <v>1</v>
      </c>
      <c r="V106" s="217">
        <f t="shared" ca="1" si="39"/>
        <v>0</v>
      </c>
      <c r="W106" s="217"/>
      <c r="X106" s="217"/>
      <c r="Y106" s="217"/>
      <c r="Z106" s="217"/>
      <c r="AA106" s="217"/>
      <c r="AB106" s="221"/>
      <c r="AC106" s="220">
        <v>1.139</v>
      </c>
      <c r="AD106" s="217"/>
      <c r="AE106" s="220"/>
      <c r="AF106" s="220"/>
      <c r="AG106" s="223"/>
      <c r="AH106" s="223"/>
      <c r="AI106" s="223"/>
      <c r="AJ106" s="224" t="s">
        <v>677</v>
      </c>
      <c r="AK106" s="223"/>
      <c r="AL106" s="225"/>
      <c r="AM106" s="223"/>
      <c r="AN106" s="223"/>
      <c r="AO106" s="223"/>
      <c r="AP106" s="223"/>
      <c r="AQ106" s="223"/>
      <c r="AR106" s="223"/>
      <c r="AS106" s="223"/>
      <c r="AT106" s="223"/>
      <c r="AU106" s="217">
        <v>0</v>
      </c>
      <c r="AV106" s="217">
        <v>1</v>
      </c>
      <c r="AW106" s="217">
        <v>0</v>
      </c>
      <c r="AX106" s="217">
        <v>1</v>
      </c>
      <c r="AY106" s="217">
        <v>0</v>
      </c>
      <c r="AZ106" s="217">
        <v>0</v>
      </c>
      <c r="BA106" s="217">
        <v>0</v>
      </c>
      <c r="BB106" s="217" t="s">
        <v>692</v>
      </c>
      <c r="BC106" s="217"/>
      <c r="BD106" s="217"/>
      <c r="BE106" s="212" t="s">
        <v>3035</v>
      </c>
      <c r="BF106" s="217">
        <v>1</v>
      </c>
      <c r="BG106" s="230">
        <v>46240</v>
      </c>
      <c r="BH106" s="212">
        <f t="shared" si="40"/>
        <v>0</v>
      </c>
      <c r="BI106" s="212" t="s">
        <v>2491</v>
      </c>
      <c r="BJ106" s="217">
        <v>1</v>
      </c>
      <c r="BK106" s="231">
        <v>46240</v>
      </c>
      <c r="BL106" s="226"/>
      <c r="BM106" s="226"/>
      <c r="BN106" s="227"/>
      <c r="BO106" s="226"/>
      <c r="BP106" s="226"/>
      <c r="BQ106" s="226"/>
      <c r="BR106" s="226"/>
      <c r="BS106" s="226"/>
      <c r="BT106" s="227"/>
      <c r="BU106" s="226"/>
      <c r="BV106" s="226"/>
      <c r="BW106" s="226"/>
      <c r="BX106" s="226"/>
      <c r="BY106" s="226"/>
      <c r="BZ106" s="227"/>
      <c r="CA106" s="226"/>
      <c r="CB106" s="226"/>
      <c r="CC106" s="226"/>
      <c r="CD106" s="226"/>
      <c r="CE106" s="226"/>
      <c r="CF106" s="227"/>
      <c r="CG106" s="226"/>
      <c r="CH106" s="226"/>
      <c r="CI106" s="226"/>
      <c r="CJ106" s="212">
        <f t="shared" si="41"/>
        <v>0</v>
      </c>
    </row>
    <row r="107" spans="1:88" ht="13.5" customHeight="1">
      <c r="A107" s="214">
        <v>98</v>
      </c>
      <c r="B107" s="214" t="s">
        <v>3495</v>
      </c>
      <c r="C107" s="214" t="s">
        <v>3496</v>
      </c>
      <c r="D107" s="215" t="s">
        <v>2588</v>
      </c>
      <c r="E107" s="214"/>
      <c r="F107" s="214"/>
      <c r="G107" s="215" t="s">
        <v>3497</v>
      </c>
      <c r="H107" s="214"/>
      <c r="I107" s="214"/>
      <c r="J107" s="214"/>
      <c r="K107" s="214">
        <v>1</v>
      </c>
      <c r="L107" s="214"/>
      <c r="M107" s="216">
        <v>3142</v>
      </c>
      <c r="N107" s="216">
        <v>3142</v>
      </c>
      <c r="O107" s="214" t="s">
        <v>674</v>
      </c>
      <c r="P107" s="214"/>
      <c r="Q107" s="214"/>
      <c r="R107" s="214" t="s">
        <v>3951</v>
      </c>
      <c r="S107" s="214"/>
      <c r="T107" s="214"/>
      <c r="U107" s="214"/>
      <c r="V107" s="214"/>
      <c r="W107" s="214">
        <f ca="1">_xlfn.MINIFS(V:V,C:C,C107,AE:AE,"",AB:AB,"")</f>
        <v>0</v>
      </c>
      <c r="X107" s="214">
        <f ca="1">SUMIFS(T:T,C:C,C107,AE:AE,"")/SUMIFS(L:L,C:C,C107,AE:AE,"",AB:AB,"")</f>
        <v>0</v>
      </c>
      <c r="Y107" s="214"/>
      <c r="Z107" s="214"/>
      <c r="AA107" s="214"/>
      <c r="AB107" s="216"/>
      <c r="AC107" s="216">
        <v>91.447000000000003</v>
      </c>
      <c r="AD107" s="235" t="s">
        <v>3428</v>
      </c>
      <c r="AE107" s="214" t="s">
        <v>675</v>
      </c>
      <c r="AF107" s="214" t="s">
        <v>676</v>
      </c>
      <c r="AG107" s="214"/>
      <c r="AH107" s="214"/>
      <c r="AI107" s="214"/>
      <c r="AJ107" s="214" t="s">
        <v>677</v>
      </c>
      <c r="AK107" s="214"/>
      <c r="AL107" s="229" t="s">
        <v>698</v>
      </c>
      <c r="AM107" s="214"/>
      <c r="AN107" s="214"/>
      <c r="AO107" s="214"/>
      <c r="AP107" s="214"/>
      <c r="AQ107" s="214"/>
      <c r="AR107" s="214"/>
      <c r="AS107" s="214"/>
      <c r="AT107" s="214"/>
      <c r="AU107" s="214"/>
      <c r="AV107" s="214"/>
      <c r="AW107" s="214"/>
      <c r="AX107" s="214"/>
      <c r="AY107" s="214"/>
      <c r="AZ107" s="214"/>
      <c r="BA107" s="214"/>
      <c r="BB107" s="214" t="s">
        <v>692</v>
      </c>
      <c r="BC107" s="214"/>
      <c r="BD107" s="214"/>
      <c r="BE107" s="214"/>
      <c r="BF107" s="214"/>
      <c r="BG107" s="214"/>
      <c r="BH107" s="214"/>
      <c r="BI107" s="214"/>
      <c r="BJ107" s="214"/>
      <c r="BK107" s="214"/>
      <c r="BL107" s="214"/>
      <c r="BM107" s="214"/>
      <c r="BN107" s="214"/>
      <c r="BO107" s="214"/>
      <c r="BP107" s="214"/>
      <c r="BQ107" s="214"/>
      <c r="BR107" s="214"/>
      <c r="BS107" s="214"/>
      <c r="BT107" s="214"/>
      <c r="BU107" s="214"/>
      <c r="BV107" s="214"/>
      <c r="BW107" s="214"/>
      <c r="BX107" s="214"/>
      <c r="BY107" s="214"/>
      <c r="BZ107" s="214"/>
      <c r="CA107" s="214"/>
      <c r="CB107" s="214"/>
      <c r="CC107" s="214"/>
      <c r="CD107" s="214"/>
      <c r="CE107" s="214"/>
      <c r="CF107" s="214"/>
      <c r="CG107" s="214"/>
      <c r="CH107" s="214"/>
      <c r="CI107" s="214"/>
      <c r="CJ107" s="214"/>
    </row>
    <row r="108" spans="1:88" ht="13.5" customHeight="1">
      <c r="A108" s="217">
        <v>99</v>
      </c>
      <c r="B108" s="217" t="s">
        <v>3495</v>
      </c>
      <c r="C108" s="217" t="s">
        <v>3496</v>
      </c>
      <c r="D108" s="218" t="s">
        <v>2477</v>
      </c>
      <c r="E108" s="217" t="s">
        <v>3429</v>
      </c>
      <c r="F108" s="217" t="s">
        <v>2691</v>
      </c>
      <c r="G108" s="218" t="s">
        <v>2476</v>
      </c>
      <c r="H108" s="220">
        <v>3923</v>
      </c>
      <c r="I108" s="217" t="s">
        <v>702</v>
      </c>
      <c r="J108" s="217">
        <v>1</v>
      </c>
      <c r="K108" s="217"/>
      <c r="L108" s="217">
        <v>1</v>
      </c>
      <c r="M108" s="220">
        <v>154.6</v>
      </c>
      <c r="N108" s="220">
        <v>154.6</v>
      </c>
      <c r="O108" s="217" t="s">
        <v>674</v>
      </c>
      <c r="P108" s="217" t="s">
        <v>11</v>
      </c>
      <c r="Q108" s="217" t="s">
        <v>786</v>
      </c>
      <c r="R108" s="217"/>
      <c r="S108" s="217"/>
      <c r="T108" s="21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7">
        <f t="shared" ref="U108:U117" ca="1" si="42">+L108-T108</f>
        <v>1</v>
      </c>
      <c r="V108" s="217">
        <f t="shared" ref="V108:V117" ca="1" si="43">ROUNDDOWN(T108/J108,0)</f>
        <v>0</v>
      </c>
      <c r="W108" s="217"/>
      <c r="X108" s="217"/>
      <c r="Y108" s="217"/>
      <c r="Z108" s="217"/>
      <c r="AA108" s="217"/>
      <c r="AB108" s="221"/>
      <c r="AC108" s="220">
        <v>2.6840000000000002</v>
      </c>
      <c r="AD108" s="217"/>
      <c r="AE108" s="220"/>
      <c r="AF108" s="220"/>
      <c r="AG108" s="223"/>
      <c r="AH108" s="223"/>
      <c r="AI108" s="223"/>
      <c r="AJ108" s="224" t="s">
        <v>677</v>
      </c>
      <c r="AK108" s="223"/>
      <c r="AL108" s="225"/>
      <c r="AM108" s="223"/>
      <c r="AN108" s="223"/>
      <c r="AO108" s="223"/>
      <c r="AP108" s="223"/>
      <c r="AQ108" s="223"/>
      <c r="AR108" s="223"/>
      <c r="AS108" s="223"/>
      <c r="AT108" s="223"/>
      <c r="AU108" s="217">
        <v>0</v>
      </c>
      <c r="AV108" s="217">
        <v>1</v>
      </c>
      <c r="AW108" s="217">
        <v>0</v>
      </c>
      <c r="AX108" s="217">
        <v>0</v>
      </c>
      <c r="AY108" s="217">
        <v>0</v>
      </c>
      <c r="AZ108" s="217">
        <v>0</v>
      </c>
      <c r="BA108" s="217">
        <v>0</v>
      </c>
      <c r="BB108" s="217" t="s">
        <v>692</v>
      </c>
      <c r="BC108" s="217"/>
      <c r="BD108" s="217"/>
      <c r="BE108" s="212" t="s">
        <v>3026</v>
      </c>
      <c r="BF108" s="217">
        <v>1</v>
      </c>
      <c r="BG108" s="230">
        <v>46240</v>
      </c>
      <c r="BH108" s="212">
        <f t="shared" ref="BH108:BH117" si="44">+L108-BF108</f>
        <v>0</v>
      </c>
      <c r="BI108" s="212" t="s">
        <v>2478</v>
      </c>
      <c r="BJ108" s="217">
        <v>1</v>
      </c>
      <c r="BK108" s="231">
        <v>46240</v>
      </c>
      <c r="BL108" s="226"/>
      <c r="BM108" s="226"/>
      <c r="BN108" s="227"/>
      <c r="BO108" s="226"/>
      <c r="BP108" s="226"/>
      <c r="BQ108" s="226"/>
      <c r="BR108" s="226"/>
      <c r="BS108" s="226"/>
      <c r="BT108" s="227"/>
      <c r="BU108" s="226"/>
      <c r="BV108" s="226"/>
      <c r="BW108" s="226"/>
      <c r="BX108" s="226"/>
      <c r="BY108" s="226"/>
      <c r="BZ108" s="227"/>
      <c r="CA108" s="226"/>
      <c r="CB108" s="226"/>
      <c r="CC108" s="226"/>
      <c r="CD108" s="226"/>
      <c r="CE108" s="226"/>
      <c r="CF108" s="227"/>
      <c r="CG108" s="226"/>
      <c r="CH108" s="226"/>
      <c r="CI108" s="226"/>
      <c r="CJ108" s="212">
        <f t="shared" ref="CJ108:CJ117" si="45">+L108-BJ108</f>
        <v>0</v>
      </c>
    </row>
    <row r="109" spans="1:88" ht="13.5" customHeight="1">
      <c r="A109" s="217">
        <v>100</v>
      </c>
      <c r="B109" s="217" t="s">
        <v>3495</v>
      </c>
      <c r="C109" s="217" t="s">
        <v>3496</v>
      </c>
      <c r="D109" s="218" t="s">
        <v>2477</v>
      </c>
      <c r="E109" s="217" t="s">
        <v>3430</v>
      </c>
      <c r="F109" s="217" t="s">
        <v>2693</v>
      </c>
      <c r="G109" s="218" t="s">
        <v>2476</v>
      </c>
      <c r="H109" s="220">
        <v>3922</v>
      </c>
      <c r="I109" s="217" t="s">
        <v>702</v>
      </c>
      <c r="J109" s="217">
        <v>1</v>
      </c>
      <c r="K109" s="217"/>
      <c r="L109" s="217">
        <v>1</v>
      </c>
      <c r="M109" s="220">
        <v>154.6</v>
      </c>
      <c r="N109" s="220">
        <v>154.6</v>
      </c>
      <c r="O109" s="217" t="s">
        <v>674</v>
      </c>
      <c r="P109" s="217" t="s">
        <v>11</v>
      </c>
      <c r="Q109" s="217" t="s">
        <v>786</v>
      </c>
      <c r="R109" s="217"/>
      <c r="S109" s="217"/>
      <c r="T109" s="21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7">
        <f t="shared" ca="1" si="42"/>
        <v>1</v>
      </c>
      <c r="V109" s="217">
        <f t="shared" ca="1" si="43"/>
        <v>0</v>
      </c>
      <c r="W109" s="217"/>
      <c r="X109" s="217"/>
      <c r="Y109" s="217"/>
      <c r="Z109" s="217"/>
      <c r="AA109" s="217"/>
      <c r="AB109" s="221"/>
      <c r="AC109" s="220">
        <v>2.6829999999999998</v>
      </c>
      <c r="AD109" s="217"/>
      <c r="AE109" s="220"/>
      <c r="AF109" s="220"/>
      <c r="AG109" s="223"/>
      <c r="AH109" s="223"/>
      <c r="AI109" s="223"/>
      <c r="AJ109" s="224" t="s">
        <v>677</v>
      </c>
      <c r="AK109" s="223"/>
      <c r="AL109" s="225"/>
      <c r="AM109" s="223"/>
      <c r="AN109" s="223"/>
      <c r="AO109" s="223"/>
      <c r="AP109" s="223"/>
      <c r="AQ109" s="223"/>
      <c r="AR109" s="223"/>
      <c r="AS109" s="223"/>
      <c r="AT109" s="223"/>
      <c r="AU109" s="217">
        <v>0</v>
      </c>
      <c r="AV109" s="217">
        <v>1</v>
      </c>
      <c r="AW109" s="217">
        <v>0</v>
      </c>
      <c r="AX109" s="217">
        <v>0</v>
      </c>
      <c r="AY109" s="217">
        <v>0</v>
      </c>
      <c r="AZ109" s="217">
        <v>0</v>
      </c>
      <c r="BA109" s="217">
        <v>0</v>
      </c>
      <c r="BB109" s="217" t="s">
        <v>692</v>
      </c>
      <c r="BC109" s="217"/>
      <c r="BD109" s="217"/>
      <c r="BE109" s="212" t="s">
        <v>3026</v>
      </c>
      <c r="BF109" s="217">
        <v>1</v>
      </c>
      <c r="BG109" s="230">
        <v>46240</v>
      </c>
      <c r="BH109" s="212">
        <f t="shared" si="44"/>
        <v>0</v>
      </c>
      <c r="BI109" s="212" t="s">
        <v>2478</v>
      </c>
      <c r="BJ109" s="217">
        <v>1</v>
      </c>
      <c r="BK109" s="231">
        <v>46240</v>
      </c>
      <c r="BL109" s="226"/>
      <c r="BM109" s="226"/>
      <c r="BN109" s="227"/>
      <c r="BO109" s="226"/>
      <c r="BP109" s="226"/>
      <c r="BQ109" s="226"/>
      <c r="BR109" s="226"/>
      <c r="BS109" s="226"/>
      <c r="BT109" s="227"/>
      <c r="BU109" s="226"/>
      <c r="BV109" s="226"/>
      <c r="BW109" s="226"/>
      <c r="BX109" s="226"/>
      <c r="BY109" s="226"/>
      <c r="BZ109" s="227"/>
      <c r="CA109" s="226"/>
      <c r="CB109" s="226"/>
      <c r="CC109" s="226"/>
      <c r="CD109" s="226"/>
      <c r="CE109" s="226"/>
      <c r="CF109" s="227"/>
      <c r="CG109" s="226"/>
      <c r="CH109" s="226"/>
      <c r="CI109" s="226"/>
      <c r="CJ109" s="212">
        <f t="shared" si="45"/>
        <v>0</v>
      </c>
    </row>
    <row r="110" spans="1:88" ht="13.5" customHeight="1">
      <c r="A110" s="217">
        <v>101</v>
      </c>
      <c r="B110" s="217" t="s">
        <v>3495</v>
      </c>
      <c r="C110" s="217" t="s">
        <v>3496</v>
      </c>
      <c r="D110" s="218" t="s">
        <v>2520</v>
      </c>
      <c r="E110" s="217" t="s">
        <v>3498</v>
      </c>
      <c r="F110" s="217" t="s">
        <v>2692</v>
      </c>
      <c r="G110" s="218" t="s">
        <v>2476</v>
      </c>
      <c r="H110" s="220">
        <v>3487</v>
      </c>
      <c r="I110" s="217" t="s">
        <v>702</v>
      </c>
      <c r="J110" s="217">
        <v>1</v>
      </c>
      <c r="K110" s="217"/>
      <c r="L110" s="217">
        <v>1</v>
      </c>
      <c r="M110" s="220">
        <v>137.4</v>
      </c>
      <c r="N110" s="220">
        <v>137.4</v>
      </c>
      <c r="O110" s="217" t="s">
        <v>674</v>
      </c>
      <c r="P110" s="217" t="s">
        <v>11</v>
      </c>
      <c r="Q110" s="217" t="s">
        <v>786</v>
      </c>
      <c r="R110" s="217"/>
      <c r="S110" s="217"/>
      <c r="T110" s="21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7">
        <f t="shared" ca="1" si="42"/>
        <v>1</v>
      </c>
      <c r="V110" s="217">
        <f t="shared" ca="1" si="43"/>
        <v>0</v>
      </c>
      <c r="W110" s="217"/>
      <c r="X110" s="217"/>
      <c r="Y110" s="217"/>
      <c r="Z110" s="217"/>
      <c r="AA110" s="217"/>
      <c r="AB110" s="221"/>
      <c r="AC110" s="220">
        <v>2.3860000000000001</v>
      </c>
      <c r="AD110" s="217"/>
      <c r="AE110" s="220"/>
      <c r="AF110" s="220"/>
      <c r="AG110" s="223"/>
      <c r="AH110" s="223"/>
      <c r="AI110" s="223"/>
      <c r="AJ110" s="224" t="s">
        <v>677</v>
      </c>
      <c r="AK110" s="223"/>
      <c r="AL110" s="225"/>
      <c r="AM110" s="223"/>
      <c r="AN110" s="223"/>
      <c r="AO110" s="223"/>
      <c r="AP110" s="223"/>
      <c r="AQ110" s="223"/>
      <c r="AR110" s="223"/>
      <c r="AS110" s="223"/>
      <c r="AT110" s="223"/>
      <c r="AU110" s="217">
        <v>0</v>
      </c>
      <c r="AV110" s="217">
        <v>1</v>
      </c>
      <c r="AW110" s="217">
        <v>0</v>
      </c>
      <c r="AX110" s="217">
        <v>0</v>
      </c>
      <c r="AY110" s="217">
        <v>0</v>
      </c>
      <c r="AZ110" s="217">
        <v>0</v>
      </c>
      <c r="BA110" s="217">
        <v>0</v>
      </c>
      <c r="BB110" s="217" t="s">
        <v>692</v>
      </c>
      <c r="BC110" s="217"/>
      <c r="BD110" s="217"/>
      <c r="BE110" s="212" t="s">
        <v>3026</v>
      </c>
      <c r="BF110" s="217">
        <v>1</v>
      </c>
      <c r="BG110" s="230">
        <v>46240</v>
      </c>
      <c r="BH110" s="212">
        <f t="shared" si="44"/>
        <v>0</v>
      </c>
      <c r="BI110" s="212" t="s">
        <v>2478</v>
      </c>
      <c r="BJ110" s="217">
        <v>1</v>
      </c>
      <c r="BK110" s="231">
        <v>46240</v>
      </c>
      <c r="BL110" s="226"/>
      <c r="BM110" s="226"/>
      <c r="BN110" s="227"/>
      <c r="BO110" s="226"/>
      <c r="BP110" s="226"/>
      <c r="BQ110" s="226"/>
      <c r="BR110" s="226"/>
      <c r="BS110" s="226"/>
      <c r="BT110" s="227"/>
      <c r="BU110" s="226"/>
      <c r="BV110" s="226"/>
      <c r="BW110" s="226"/>
      <c r="BX110" s="226"/>
      <c r="BY110" s="226"/>
      <c r="BZ110" s="227"/>
      <c r="CA110" s="226"/>
      <c r="CB110" s="226"/>
      <c r="CC110" s="226"/>
      <c r="CD110" s="226"/>
      <c r="CE110" s="226"/>
      <c r="CF110" s="227"/>
      <c r="CG110" s="226"/>
      <c r="CH110" s="226"/>
      <c r="CI110" s="226"/>
      <c r="CJ110" s="212">
        <f t="shared" si="45"/>
        <v>0</v>
      </c>
    </row>
    <row r="111" spans="1:88" ht="13.5" customHeight="1">
      <c r="A111" s="217">
        <v>102</v>
      </c>
      <c r="B111" s="217" t="s">
        <v>3495</v>
      </c>
      <c r="C111" s="217" t="s">
        <v>3496</v>
      </c>
      <c r="D111" s="218" t="s">
        <v>2579</v>
      </c>
      <c r="E111" s="217" t="s">
        <v>789</v>
      </c>
      <c r="F111" s="217" t="s">
        <v>2694</v>
      </c>
      <c r="G111" s="218" t="s">
        <v>2578</v>
      </c>
      <c r="H111" s="220">
        <v>673</v>
      </c>
      <c r="I111" s="217" t="s">
        <v>702</v>
      </c>
      <c r="J111" s="217">
        <v>1</v>
      </c>
      <c r="K111" s="217"/>
      <c r="L111" s="217">
        <v>1</v>
      </c>
      <c r="M111" s="220">
        <v>76.2</v>
      </c>
      <c r="N111" s="220">
        <v>76.2</v>
      </c>
      <c r="O111" s="217" t="s">
        <v>674</v>
      </c>
      <c r="P111" s="217" t="s">
        <v>13</v>
      </c>
      <c r="Q111" s="217" t="s">
        <v>786</v>
      </c>
      <c r="R111" s="217"/>
      <c r="S111" s="217"/>
      <c r="T111" s="21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7">
        <f t="shared" ca="1" si="42"/>
        <v>1</v>
      </c>
      <c r="V111" s="217">
        <f t="shared" ca="1" si="43"/>
        <v>0</v>
      </c>
      <c r="W111" s="217"/>
      <c r="X111" s="217"/>
      <c r="Y111" s="217"/>
      <c r="Z111" s="217"/>
      <c r="AA111" s="217"/>
      <c r="AB111" s="221"/>
      <c r="AC111" s="220">
        <v>0.48</v>
      </c>
      <c r="AD111" s="217"/>
      <c r="AE111" s="220"/>
      <c r="AF111" s="220"/>
      <c r="AG111" s="223"/>
      <c r="AH111" s="223"/>
      <c r="AI111" s="223"/>
      <c r="AJ111" s="224" t="s">
        <v>677</v>
      </c>
      <c r="AK111" s="223"/>
      <c r="AL111" s="225"/>
      <c r="AM111" s="223"/>
      <c r="AN111" s="223"/>
      <c r="AO111" s="223"/>
      <c r="AP111" s="223"/>
      <c r="AQ111" s="223"/>
      <c r="AR111" s="223"/>
      <c r="AS111" s="223"/>
      <c r="AT111" s="223"/>
      <c r="AU111" s="217">
        <v>1</v>
      </c>
      <c r="AV111" s="217">
        <v>0</v>
      </c>
      <c r="AW111" s="217">
        <v>0</v>
      </c>
      <c r="AX111" s="217">
        <v>0</v>
      </c>
      <c r="AY111" s="217">
        <v>1</v>
      </c>
      <c r="AZ111" s="217">
        <v>0</v>
      </c>
      <c r="BA111" s="217">
        <v>0</v>
      </c>
      <c r="BB111" s="217" t="s">
        <v>692</v>
      </c>
      <c r="BC111" s="217"/>
      <c r="BD111" s="217"/>
      <c r="BE111" s="232" t="s">
        <v>3102</v>
      </c>
      <c r="BF111" s="232">
        <v>1</v>
      </c>
      <c r="BG111" s="233">
        <v>46240</v>
      </c>
      <c r="BH111" s="212">
        <f t="shared" si="44"/>
        <v>0</v>
      </c>
      <c r="BI111" s="232" t="s">
        <v>2580</v>
      </c>
      <c r="BJ111" s="232">
        <v>1</v>
      </c>
      <c r="BK111" s="234">
        <v>46240</v>
      </c>
      <c r="BL111" s="226"/>
      <c r="BM111" s="226"/>
      <c r="BN111" s="227"/>
      <c r="BO111" s="226"/>
      <c r="BP111" s="226"/>
      <c r="BQ111" s="226"/>
      <c r="BR111" s="226"/>
      <c r="BS111" s="226"/>
      <c r="BT111" s="227"/>
      <c r="BU111" s="226"/>
      <c r="BV111" s="226"/>
      <c r="BW111" s="226"/>
      <c r="BX111" s="226"/>
      <c r="BY111" s="226"/>
      <c r="BZ111" s="227"/>
      <c r="CA111" s="226"/>
      <c r="CB111" s="226"/>
      <c r="CC111" s="226"/>
      <c r="CD111" s="226"/>
      <c r="CE111" s="226"/>
      <c r="CF111" s="227"/>
      <c r="CG111" s="226"/>
      <c r="CH111" s="226"/>
      <c r="CI111" s="226"/>
      <c r="CJ111" s="212">
        <f t="shared" si="45"/>
        <v>0</v>
      </c>
    </row>
    <row r="112" spans="1:88" ht="13.5" customHeight="1">
      <c r="A112" s="217">
        <v>103</v>
      </c>
      <c r="B112" s="217" t="s">
        <v>3495</v>
      </c>
      <c r="C112" s="217" t="s">
        <v>3496</v>
      </c>
      <c r="D112" s="218" t="s">
        <v>781</v>
      </c>
      <c r="E112" s="217" t="s">
        <v>1073</v>
      </c>
      <c r="F112" s="217" t="s">
        <v>2695</v>
      </c>
      <c r="G112" s="218" t="s">
        <v>2613</v>
      </c>
      <c r="H112" s="220">
        <v>815</v>
      </c>
      <c r="I112" s="217" t="s">
        <v>702</v>
      </c>
      <c r="J112" s="217">
        <v>1</v>
      </c>
      <c r="K112" s="217"/>
      <c r="L112" s="217">
        <v>1</v>
      </c>
      <c r="M112" s="220">
        <v>4.8</v>
      </c>
      <c r="N112" s="220">
        <v>4.8</v>
      </c>
      <c r="O112" s="217" t="s">
        <v>674</v>
      </c>
      <c r="P112" s="217" t="s">
        <v>13</v>
      </c>
      <c r="Q112" s="217" t="s">
        <v>703</v>
      </c>
      <c r="R112" s="217"/>
      <c r="S112" s="217"/>
      <c r="T112" s="21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7">
        <f t="shared" ca="1" si="42"/>
        <v>1</v>
      </c>
      <c r="V112" s="217">
        <f t="shared" ca="1" si="43"/>
        <v>0</v>
      </c>
      <c r="W112" s="217"/>
      <c r="X112" s="217"/>
      <c r="Y112" s="217"/>
      <c r="Z112" s="217"/>
      <c r="AA112" s="217"/>
      <c r="AB112" s="221"/>
      <c r="AC112" s="220">
        <v>0.16700000000000001</v>
      </c>
      <c r="AD112" s="217"/>
      <c r="AE112" s="220"/>
      <c r="AF112" s="220"/>
      <c r="AG112" s="223"/>
      <c r="AH112" s="223"/>
      <c r="AI112" s="223"/>
      <c r="AJ112" s="224" t="s">
        <v>677</v>
      </c>
      <c r="AK112" s="223"/>
      <c r="AL112" s="225"/>
      <c r="AM112" s="223"/>
      <c r="AN112" s="223"/>
      <c r="AO112" s="223"/>
      <c r="AP112" s="223"/>
      <c r="AQ112" s="223"/>
      <c r="AR112" s="223"/>
      <c r="AS112" s="223"/>
      <c r="AT112" s="223"/>
      <c r="AU112" s="217">
        <v>0</v>
      </c>
      <c r="AV112" s="217">
        <v>0</v>
      </c>
      <c r="AW112" s="217">
        <v>0</v>
      </c>
      <c r="AX112" s="217">
        <v>0</v>
      </c>
      <c r="AY112" s="217">
        <v>0</v>
      </c>
      <c r="AZ112" s="217">
        <v>0</v>
      </c>
      <c r="BA112" s="217">
        <v>0</v>
      </c>
      <c r="BB112" s="217" t="s">
        <v>692</v>
      </c>
      <c r="BC112" s="217"/>
      <c r="BD112" s="217"/>
      <c r="BE112" s="212" t="s">
        <v>3068</v>
      </c>
      <c r="BF112" s="217">
        <v>1</v>
      </c>
      <c r="BG112" s="230">
        <v>46240</v>
      </c>
      <c r="BH112" s="212">
        <f t="shared" si="44"/>
        <v>0</v>
      </c>
      <c r="BI112" s="212" t="s">
        <v>2529</v>
      </c>
      <c r="BJ112" s="217">
        <v>1</v>
      </c>
      <c r="BK112" s="231">
        <v>46240</v>
      </c>
      <c r="BL112" s="226"/>
      <c r="BM112" s="226"/>
      <c r="BN112" s="227"/>
      <c r="BO112" s="226"/>
      <c r="BP112" s="226"/>
      <c r="BQ112" s="226"/>
      <c r="BR112" s="226"/>
      <c r="BS112" s="226"/>
      <c r="BT112" s="227"/>
      <c r="BU112" s="226"/>
      <c r="BV112" s="226"/>
      <c r="BW112" s="226"/>
      <c r="BX112" s="226"/>
      <c r="BY112" s="226"/>
      <c r="BZ112" s="227"/>
      <c r="CA112" s="226"/>
      <c r="CB112" s="226"/>
      <c r="CC112" s="226"/>
      <c r="CD112" s="226"/>
      <c r="CE112" s="226"/>
      <c r="CF112" s="227"/>
      <c r="CG112" s="226"/>
      <c r="CH112" s="226"/>
      <c r="CI112" s="226"/>
      <c r="CJ112" s="212">
        <f t="shared" si="45"/>
        <v>0</v>
      </c>
    </row>
    <row r="113" spans="1:88" ht="13.5" customHeight="1">
      <c r="A113" s="217">
        <v>105</v>
      </c>
      <c r="B113" s="217" t="s">
        <v>3495</v>
      </c>
      <c r="C113" s="217" t="s">
        <v>3496</v>
      </c>
      <c r="D113" s="218" t="s">
        <v>2588</v>
      </c>
      <c r="E113" s="217" t="s">
        <v>3499</v>
      </c>
      <c r="F113" s="217" t="s">
        <v>2697</v>
      </c>
      <c r="G113" s="218" t="s">
        <v>2698</v>
      </c>
      <c r="H113" s="220">
        <v>4069</v>
      </c>
      <c r="I113" s="217" t="s">
        <v>702</v>
      </c>
      <c r="J113" s="217">
        <v>1</v>
      </c>
      <c r="K113" s="217"/>
      <c r="L113" s="217">
        <v>1</v>
      </c>
      <c r="M113" s="220">
        <v>509.8</v>
      </c>
      <c r="N113" s="220">
        <v>509.8</v>
      </c>
      <c r="O113" s="217" t="s">
        <v>674</v>
      </c>
      <c r="P113" s="217" t="s">
        <v>13</v>
      </c>
      <c r="Q113" s="217" t="s">
        <v>786</v>
      </c>
      <c r="R113" s="217"/>
      <c r="S113" s="217"/>
      <c r="T113" s="21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7">
        <f t="shared" ca="1" si="42"/>
        <v>1</v>
      </c>
      <c r="V113" s="217">
        <f t="shared" ca="1" si="43"/>
        <v>0</v>
      </c>
      <c r="W113" s="217"/>
      <c r="X113" s="217"/>
      <c r="Y113" s="217"/>
      <c r="Z113" s="217"/>
      <c r="AA113" s="217"/>
      <c r="AB113" s="221"/>
      <c r="AC113" s="220">
        <v>16.338999999999999</v>
      </c>
      <c r="AD113" s="217"/>
      <c r="AE113" s="220"/>
      <c r="AF113" s="220"/>
      <c r="AG113" s="223"/>
      <c r="AH113" s="223"/>
      <c r="AI113" s="223"/>
      <c r="AJ113" s="224" t="s">
        <v>677</v>
      </c>
      <c r="AK113" s="223"/>
      <c r="AL113" s="225"/>
      <c r="AM113" s="223"/>
      <c r="AN113" s="223"/>
      <c r="AO113" s="223"/>
      <c r="AP113" s="223"/>
      <c r="AQ113" s="223"/>
      <c r="AR113" s="223"/>
      <c r="AS113" s="223"/>
      <c r="AT113" s="223"/>
      <c r="AU113" s="217">
        <v>0</v>
      </c>
      <c r="AV113" s="217">
        <v>1</v>
      </c>
      <c r="AW113" s="217">
        <v>0</v>
      </c>
      <c r="AX113" s="217">
        <v>1</v>
      </c>
      <c r="AY113" s="217">
        <v>0</v>
      </c>
      <c r="AZ113" s="217">
        <v>0</v>
      </c>
      <c r="BA113" s="217">
        <v>0</v>
      </c>
      <c r="BB113" s="217" t="s">
        <v>692</v>
      </c>
      <c r="BC113" s="217"/>
      <c r="BD113" s="217"/>
      <c r="BE113" s="212" t="s">
        <v>3068</v>
      </c>
      <c r="BF113" s="217">
        <v>1</v>
      </c>
      <c r="BG113" s="230">
        <v>46240</v>
      </c>
      <c r="BH113" s="212">
        <f t="shared" si="44"/>
        <v>0</v>
      </c>
      <c r="BI113" s="212" t="s">
        <v>2529</v>
      </c>
      <c r="BJ113" s="217">
        <v>1</v>
      </c>
      <c r="BK113" s="231">
        <v>46240</v>
      </c>
      <c r="BL113" s="226"/>
      <c r="BM113" s="226"/>
      <c r="BN113" s="227"/>
      <c r="BO113" s="226"/>
      <c r="BP113" s="226"/>
      <c r="BQ113" s="226"/>
      <c r="BR113" s="226"/>
      <c r="BS113" s="226"/>
      <c r="BT113" s="227"/>
      <c r="BU113" s="226"/>
      <c r="BV113" s="226"/>
      <c r="BW113" s="226"/>
      <c r="BX113" s="226"/>
      <c r="BY113" s="226"/>
      <c r="BZ113" s="227"/>
      <c r="CA113" s="226"/>
      <c r="CB113" s="226"/>
      <c r="CC113" s="226"/>
      <c r="CD113" s="226"/>
      <c r="CE113" s="226"/>
      <c r="CF113" s="227"/>
      <c r="CG113" s="226"/>
      <c r="CH113" s="226"/>
      <c r="CI113" s="226"/>
      <c r="CJ113" s="212">
        <f t="shared" si="45"/>
        <v>0</v>
      </c>
    </row>
    <row r="114" spans="1:88" ht="13.5" customHeight="1">
      <c r="A114" s="217">
        <v>106</v>
      </c>
      <c r="B114" s="217" t="s">
        <v>3495</v>
      </c>
      <c r="C114" s="217" t="s">
        <v>3496</v>
      </c>
      <c r="D114" s="218" t="s">
        <v>2588</v>
      </c>
      <c r="E114" s="217" t="s">
        <v>3500</v>
      </c>
      <c r="F114" s="217" t="s">
        <v>2699</v>
      </c>
      <c r="G114" s="218" t="s">
        <v>2698</v>
      </c>
      <c r="H114" s="220">
        <v>4069</v>
      </c>
      <c r="I114" s="217" t="s">
        <v>702</v>
      </c>
      <c r="J114" s="217">
        <v>2</v>
      </c>
      <c r="K114" s="217"/>
      <c r="L114" s="217">
        <v>2</v>
      </c>
      <c r="M114" s="220">
        <v>509.5</v>
      </c>
      <c r="N114" s="220">
        <v>1018.9</v>
      </c>
      <c r="O114" s="217" t="s">
        <v>674</v>
      </c>
      <c r="P114" s="217" t="s">
        <v>13</v>
      </c>
      <c r="Q114" s="217" t="s">
        <v>786</v>
      </c>
      <c r="R114" s="217"/>
      <c r="S114" s="217"/>
      <c r="T114" s="21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7">
        <f t="shared" ca="1" si="42"/>
        <v>2</v>
      </c>
      <c r="V114" s="217">
        <f t="shared" ca="1" si="43"/>
        <v>0</v>
      </c>
      <c r="W114" s="217"/>
      <c r="X114" s="217"/>
      <c r="Y114" s="217"/>
      <c r="Z114" s="217"/>
      <c r="AA114" s="217"/>
      <c r="AB114" s="221"/>
      <c r="AC114" s="220">
        <v>32.658999999999999</v>
      </c>
      <c r="AD114" s="217"/>
      <c r="AE114" s="220"/>
      <c r="AF114" s="220"/>
      <c r="AG114" s="223"/>
      <c r="AH114" s="223"/>
      <c r="AI114" s="223"/>
      <c r="AJ114" s="224" t="s">
        <v>677</v>
      </c>
      <c r="AK114" s="223"/>
      <c r="AL114" s="225"/>
      <c r="AM114" s="223"/>
      <c r="AN114" s="223"/>
      <c r="AO114" s="223"/>
      <c r="AP114" s="223"/>
      <c r="AQ114" s="223"/>
      <c r="AR114" s="223"/>
      <c r="AS114" s="223"/>
      <c r="AT114" s="223"/>
      <c r="AU114" s="217">
        <v>0</v>
      </c>
      <c r="AV114" s="217">
        <v>1</v>
      </c>
      <c r="AW114" s="217">
        <v>0</v>
      </c>
      <c r="AX114" s="217">
        <v>1</v>
      </c>
      <c r="AY114" s="217">
        <v>0</v>
      </c>
      <c r="AZ114" s="217">
        <v>0</v>
      </c>
      <c r="BA114" s="217">
        <v>0</v>
      </c>
      <c r="BB114" s="217" t="s">
        <v>692</v>
      </c>
      <c r="BC114" s="217"/>
      <c r="BD114" s="217"/>
      <c r="BE114" s="212" t="s">
        <v>3068</v>
      </c>
      <c r="BF114" s="217">
        <v>2</v>
      </c>
      <c r="BG114" s="230">
        <v>46240</v>
      </c>
      <c r="BH114" s="212">
        <f t="shared" si="44"/>
        <v>0</v>
      </c>
      <c r="BI114" s="212" t="s">
        <v>2529</v>
      </c>
      <c r="BJ114" s="217">
        <v>2</v>
      </c>
      <c r="BK114" s="231">
        <v>46240</v>
      </c>
      <c r="BL114" s="226"/>
      <c r="BM114" s="226"/>
      <c r="BN114" s="227"/>
      <c r="BO114" s="226"/>
      <c r="BP114" s="226"/>
      <c r="BQ114" s="226"/>
      <c r="BR114" s="226"/>
      <c r="BS114" s="226"/>
      <c r="BT114" s="227"/>
      <c r="BU114" s="226"/>
      <c r="BV114" s="226"/>
      <c r="BW114" s="226"/>
      <c r="BX114" s="226"/>
      <c r="BY114" s="226"/>
      <c r="BZ114" s="227"/>
      <c r="CA114" s="226"/>
      <c r="CB114" s="226"/>
      <c r="CC114" s="226"/>
      <c r="CD114" s="226"/>
      <c r="CE114" s="226"/>
      <c r="CF114" s="227"/>
      <c r="CG114" s="226"/>
      <c r="CH114" s="226"/>
      <c r="CI114" s="226"/>
      <c r="CJ114" s="212">
        <f t="shared" si="45"/>
        <v>0</v>
      </c>
    </row>
    <row r="115" spans="1:88" ht="13.5" customHeight="1">
      <c r="A115" s="217">
        <v>107</v>
      </c>
      <c r="B115" s="217" t="s">
        <v>3495</v>
      </c>
      <c r="C115" s="217" t="s">
        <v>3496</v>
      </c>
      <c r="D115" s="218" t="s">
        <v>2588</v>
      </c>
      <c r="E115" s="217" t="s">
        <v>3501</v>
      </c>
      <c r="F115" s="217" t="s">
        <v>2700</v>
      </c>
      <c r="G115" s="218" t="s">
        <v>2698</v>
      </c>
      <c r="H115" s="220">
        <v>4416</v>
      </c>
      <c r="I115" s="217" t="s">
        <v>702</v>
      </c>
      <c r="J115" s="217">
        <v>1</v>
      </c>
      <c r="K115" s="217"/>
      <c r="L115" s="217">
        <v>1</v>
      </c>
      <c r="M115" s="220">
        <v>548.70000000000005</v>
      </c>
      <c r="N115" s="220">
        <v>548.70000000000005</v>
      </c>
      <c r="O115" s="217" t="s">
        <v>674</v>
      </c>
      <c r="P115" s="217" t="s">
        <v>13</v>
      </c>
      <c r="Q115" s="217" t="s">
        <v>786</v>
      </c>
      <c r="R115" s="217"/>
      <c r="S115" s="217"/>
      <c r="T115" s="21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7">
        <f t="shared" ca="1" si="42"/>
        <v>1</v>
      </c>
      <c r="V115" s="217">
        <f t="shared" ca="1" si="43"/>
        <v>0</v>
      </c>
      <c r="W115" s="217"/>
      <c r="X115" s="217"/>
      <c r="Y115" s="217"/>
      <c r="Z115" s="217"/>
      <c r="AA115" s="217"/>
      <c r="AB115" s="221"/>
      <c r="AC115" s="220">
        <v>17.581</v>
      </c>
      <c r="AD115" s="217"/>
      <c r="AE115" s="220"/>
      <c r="AF115" s="220"/>
      <c r="AG115" s="223"/>
      <c r="AH115" s="223"/>
      <c r="AI115" s="223"/>
      <c r="AJ115" s="224" t="s">
        <v>677</v>
      </c>
      <c r="AK115" s="223"/>
      <c r="AL115" s="225"/>
      <c r="AM115" s="223"/>
      <c r="AN115" s="223"/>
      <c r="AO115" s="223"/>
      <c r="AP115" s="223"/>
      <c r="AQ115" s="223"/>
      <c r="AR115" s="223"/>
      <c r="AS115" s="223"/>
      <c r="AT115" s="223"/>
      <c r="AU115" s="217">
        <v>0</v>
      </c>
      <c r="AV115" s="217">
        <v>1</v>
      </c>
      <c r="AW115" s="217">
        <v>0</v>
      </c>
      <c r="AX115" s="217">
        <v>1</v>
      </c>
      <c r="AY115" s="217">
        <v>0</v>
      </c>
      <c r="AZ115" s="217">
        <v>0</v>
      </c>
      <c r="BA115" s="217">
        <v>0</v>
      </c>
      <c r="BB115" s="217" t="s">
        <v>692</v>
      </c>
      <c r="BC115" s="217"/>
      <c r="BD115" s="217"/>
      <c r="BE115" s="212" t="s">
        <v>3068</v>
      </c>
      <c r="BF115" s="217">
        <v>1</v>
      </c>
      <c r="BG115" s="230">
        <v>46240</v>
      </c>
      <c r="BH115" s="212">
        <f t="shared" si="44"/>
        <v>0</v>
      </c>
      <c r="BI115" s="212" t="s">
        <v>2529</v>
      </c>
      <c r="BJ115" s="217">
        <v>1</v>
      </c>
      <c r="BK115" s="231">
        <v>46240</v>
      </c>
      <c r="BL115" s="226"/>
      <c r="BM115" s="226"/>
      <c r="BN115" s="227"/>
      <c r="BO115" s="226"/>
      <c r="BP115" s="226"/>
      <c r="BQ115" s="226"/>
      <c r="BR115" s="226"/>
      <c r="BS115" s="226"/>
      <c r="BT115" s="227"/>
      <c r="BU115" s="226"/>
      <c r="BV115" s="226"/>
      <c r="BW115" s="226"/>
      <c r="BX115" s="226"/>
      <c r="BY115" s="226"/>
      <c r="BZ115" s="227"/>
      <c r="CA115" s="226"/>
      <c r="CB115" s="226"/>
      <c r="CC115" s="226"/>
      <c r="CD115" s="226"/>
      <c r="CE115" s="226"/>
      <c r="CF115" s="227"/>
      <c r="CG115" s="226"/>
      <c r="CH115" s="226"/>
      <c r="CI115" s="226"/>
      <c r="CJ115" s="212">
        <f t="shared" si="45"/>
        <v>0</v>
      </c>
    </row>
    <row r="116" spans="1:88" ht="13.5" customHeight="1">
      <c r="A116" s="217">
        <v>108</v>
      </c>
      <c r="B116" s="217" t="s">
        <v>3495</v>
      </c>
      <c r="C116" s="217" t="s">
        <v>3496</v>
      </c>
      <c r="D116" s="218" t="s">
        <v>2588</v>
      </c>
      <c r="E116" s="217" t="s">
        <v>3502</v>
      </c>
      <c r="F116" s="217" t="s">
        <v>2701</v>
      </c>
      <c r="G116" s="218" t="s">
        <v>2702</v>
      </c>
      <c r="H116" s="220">
        <v>4416</v>
      </c>
      <c r="I116" s="217" t="s">
        <v>702</v>
      </c>
      <c r="J116" s="217">
        <v>1</v>
      </c>
      <c r="K116" s="217"/>
      <c r="L116" s="217">
        <v>1</v>
      </c>
      <c r="M116" s="220">
        <v>490.8</v>
      </c>
      <c r="N116" s="220">
        <v>490.8</v>
      </c>
      <c r="O116" s="217" t="s">
        <v>674</v>
      </c>
      <c r="P116" s="217" t="s">
        <v>13</v>
      </c>
      <c r="Q116" s="217" t="s">
        <v>786</v>
      </c>
      <c r="R116" s="217"/>
      <c r="S116" s="217"/>
      <c r="T116" s="21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7">
        <f t="shared" ca="1" si="42"/>
        <v>1</v>
      </c>
      <c r="V116" s="217">
        <f t="shared" ca="1" si="43"/>
        <v>0</v>
      </c>
      <c r="W116" s="217"/>
      <c r="X116" s="217"/>
      <c r="Y116" s="217"/>
      <c r="Z116" s="217"/>
      <c r="AA116" s="217"/>
      <c r="AB116" s="221"/>
      <c r="AC116" s="220">
        <v>15.73</v>
      </c>
      <c r="AD116" s="235" t="s">
        <v>3428</v>
      </c>
      <c r="AE116" s="220"/>
      <c r="AF116" s="220"/>
      <c r="AG116" s="223"/>
      <c r="AH116" s="223"/>
      <c r="AI116" s="223"/>
      <c r="AJ116" s="224" t="s">
        <v>677</v>
      </c>
      <c r="AK116" s="223"/>
      <c r="AL116" s="225"/>
      <c r="AM116" s="223"/>
      <c r="AN116" s="223"/>
      <c r="AO116" s="223"/>
      <c r="AP116" s="223"/>
      <c r="AQ116" s="223"/>
      <c r="AR116" s="223"/>
      <c r="AS116" s="223"/>
      <c r="AT116" s="223"/>
      <c r="AU116" s="217">
        <v>0</v>
      </c>
      <c r="AV116" s="217">
        <v>1</v>
      </c>
      <c r="AW116" s="217">
        <v>0</v>
      </c>
      <c r="AX116" s="217">
        <v>1</v>
      </c>
      <c r="AY116" s="217">
        <v>0</v>
      </c>
      <c r="AZ116" s="217">
        <v>0</v>
      </c>
      <c r="BA116" s="217">
        <v>0</v>
      </c>
      <c r="BB116" s="217" t="s">
        <v>692</v>
      </c>
      <c r="BC116" s="217"/>
      <c r="BD116" s="217"/>
      <c r="BE116" s="212" t="s">
        <v>3068</v>
      </c>
      <c r="BF116" s="217">
        <v>1</v>
      </c>
      <c r="BG116" s="230">
        <v>46240</v>
      </c>
      <c r="BH116" s="212">
        <f t="shared" si="44"/>
        <v>0</v>
      </c>
      <c r="BI116" s="212" t="s">
        <v>2529</v>
      </c>
      <c r="BJ116" s="217">
        <v>1</v>
      </c>
      <c r="BK116" s="231">
        <v>46240</v>
      </c>
      <c r="BL116" s="226"/>
      <c r="BM116" s="226"/>
      <c r="BN116" s="227"/>
      <c r="BO116" s="226"/>
      <c r="BP116" s="226"/>
      <c r="BQ116" s="226"/>
      <c r="BR116" s="226"/>
      <c r="BS116" s="226"/>
      <c r="BT116" s="227"/>
      <c r="BU116" s="226"/>
      <c r="BV116" s="226"/>
      <c r="BW116" s="226"/>
      <c r="BX116" s="226"/>
      <c r="BY116" s="226"/>
      <c r="BZ116" s="227"/>
      <c r="CA116" s="226"/>
      <c r="CB116" s="226"/>
      <c r="CC116" s="226"/>
      <c r="CD116" s="226"/>
      <c r="CE116" s="226"/>
      <c r="CF116" s="227"/>
      <c r="CG116" s="226"/>
      <c r="CH116" s="226"/>
      <c r="CI116" s="226"/>
      <c r="CJ116" s="212">
        <f t="shared" si="45"/>
        <v>0</v>
      </c>
    </row>
    <row r="117" spans="1:88" ht="13.5" customHeight="1">
      <c r="A117" s="217">
        <v>108</v>
      </c>
      <c r="B117" s="217" t="s">
        <v>3495</v>
      </c>
      <c r="C117" s="235" t="s">
        <v>3496</v>
      </c>
      <c r="D117" s="236" t="s">
        <v>2579</v>
      </c>
      <c r="E117" s="235" t="s">
        <v>3417</v>
      </c>
      <c r="F117" s="235" t="s">
        <v>2696</v>
      </c>
      <c r="G117" s="236" t="s">
        <v>2584</v>
      </c>
      <c r="H117" s="163">
        <v>429</v>
      </c>
      <c r="I117" s="235" t="s">
        <v>702</v>
      </c>
      <c r="J117" s="235">
        <v>1</v>
      </c>
      <c r="K117" s="235"/>
      <c r="L117" s="235">
        <v>1</v>
      </c>
      <c r="M117" s="163">
        <v>35.5</v>
      </c>
      <c r="N117" s="163">
        <v>35.5</v>
      </c>
      <c r="O117" s="235" t="s">
        <v>674</v>
      </c>
      <c r="P117" s="235" t="s">
        <v>13</v>
      </c>
      <c r="Q117" s="217" t="s">
        <v>786</v>
      </c>
      <c r="R117" s="217"/>
      <c r="S117" s="217"/>
      <c r="T117" s="21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7">
        <f t="shared" ca="1" si="42"/>
        <v>1</v>
      </c>
      <c r="V117" s="217">
        <f t="shared" ca="1" si="43"/>
        <v>0</v>
      </c>
      <c r="W117" s="217"/>
      <c r="X117" s="217"/>
      <c r="Y117" s="217"/>
      <c r="Z117" s="217"/>
      <c r="AA117" s="235"/>
      <c r="AB117" s="221"/>
      <c r="AC117" s="163">
        <v>0.40200000000000002</v>
      </c>
      <c r="AD117" s="235"/>
      <c r="AE117" s="220"/>
      <c r="AF117" s="220"/>
      <c r="AG117" s="223"/>
      <c r="AH117" s="223"/>
      <c r="AI117" s="223"/>
      <c r="AJ117" s="224" t="s">
        <v>677</v>
      </c>
      <c r="AK117" s="223"/>
      <c r="AL117" s="237" t="s">
        <v>880</v>
      </c>
      <c r="AM117" s="223"/>
      <c r="AN117" s="223"/>
      <c r="AO117" s="223"/>
      <c r="AP117" s="223"/>
      <c r="AQ117" s="223"/>
      <c r="AR117" s="223"/>
      <c r="AS117" s="223"/>
      <c r="AT117" s="223"/>
      <c r="AU117" s="235">
        <v>0</v>
      </c>
      <c r="AV117" s="235">
        <v>1</v>
      </c>
      <c r="AW117" s="235">
        <v>0</v>
      </c>
      <c r="AX117" s="235">
        <v>0</v>
      </c>
      <c r="AY117" s="235">
        <v>0</v>
      </c>
      <c r="AZ117" s="235">
        <v>0</v>
      </c>
      <c r="BA117" s="235">
        <v>0</v>
      </c>
      <c r="BB117" s="235" t="s">
        <v>692</v>
      </c>
      <c r="BC117" s="217"/>
      <c r="BD117" s="217"/>
      <c r="BE117" s="212" t="s">
        <v>3105</v>
      </c>
      <c r="BF117" s="212">
        <v>1</v>
      </c>
      <c r="BG117" s="230">
        <v>46240</v>
      </c>
      <c r="BH117" s="212">
        <f t="shared" si="44"/>
        <v>0</v>
      </c>
      <c r="BI117" s="212" t="s">
        <v>2585</v>
      </c>
      <c r="BJ117" s="212">
        <v>1</v>
      </c>
      <c r="BK117" s="231">
        <v>46240</v>
      </c>
      <c r="BL117" s="226"/>
      <c r="BM117" s="226"/>
      <c r="BN117" s="227"/>
      <c r="BO117" s="226"/>
      <c r="BP117" s="226"/>
      <c r="BQ117" s="226"/>
      <c r="BR117" s="226"/>
      <c r="BS117" s="226"/>
      <c r="BT117" s="227"/>
      <c r="BU117" s="226"/>
      <c r="BV117" s="226"/>
      <c r="BW117" s="226"/>
      <c r="BX117" s="226"/>
      <c r="BY117" s="226"/>
      <c r="BZ117" s="227"/>
      <c r="CA117" s="226"/>
      <c r="CB117" s="226"/>
      <c r="CC117" s="226"/>
      <c r="CD117" s="226"/>
      <c r="CE117" s="226"/>
      <c r="CF117" s="227"/>
      <c r="CG117" s="226"/>
      <c r="CH117" s="226"/>
      <c r="CI117" s="226"/>
      <c r="CJ117" s="212">
        <f t="shared" si="45"/>
        <v>0</v>
      </c>
    </row>
    <row r="118" spans="1:88" ht="13.5" customHeight="1">
      <c r="A118" s="214">
        <v>109</v>
      </c>
      <c r="B118" s="214" t="s">
        <v>3503</v>
      </c>
      <c r="C118" s="214" t="s">
        <v>3504</v>
      </c>
      <c r="D118" s="215" t="s">
        <v>2588</v>
      </c>
      <c r="E118" s="214"/>
      <c r="F118" s="214"/>
      <c r="G118" s="215" t="s">
        <v>3505</v>
      </c>
      <c r="H118" s="214"/>
      <c r="I118" s="214"/>
      <c r="J118" s="214"/>
      <c r="K118" s="214">
        <v>1</v>
      </c>
      <c r="L118" s="214"/>
      <c r="M118" s="216">
        <v>3167.4</v>
      </c>
      <c r="N118" s="216">
        <v>3167.4</v>
      </c>
      <c r="O118" s="214" t="s">
        <v>674</v>
      </c>
      <c r="P118" s="214"/>
      <c r="Q118" s="214"/>
      <c r="R118" s="214" t="s">
        <v>3951</v>
      </c>
      <c r="S118" s="214"/>
      <c r="T118" s="214"/>
      <c r="U118" s="214"/>
      <c r="V118" s="214"/>
      <c r="W118" s="214">
        <f ca="1">_xlfn.MINIFS(V:V,C:C,C118,AE:AE,"",AB:AB,"")</f>
        <v>0</v>
      </c>
      <c r="X118" s="214">
        <f ca="1">SUMIFS(T:T,C:C,C118,AE:AE,"")/SUMIFS(L:L,C:C,C118,AE:AE,"",AB:AB,"")</f>
        <v>0</v>
      </c>
      <c r="Y118" s="214"/>
      <c r="Z118" s="214"/>
      <c r="AA118" s="214"/>
      <c r="AB118" s="216"/>
      <c r="AC118" s="216">
        <v>94.734999999999999</v>
      </c>
      <c r="AD118" s="235" t="s">
        <v>3428</v>
      </c>
      <c r="AE118" s="214" t="s">
        <v>675</v>
      </c>
      <c r="AF118" s="214" t="s">
        <v>676</v>
      </c>
      <c r="AG118" s="214"/>
      <c r="AH118" s="214"/>
      <c r="AI118" s="214"/>
      <c r="AJ118" s="214" t="s">
        <v>677</v>
      </c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214"/>
      <c r="AW118" s="214"/>
      <c r="AX118" s="214"/>
      <c r="AY118" s="214"/>
      <c r="AZ118" s="214"/>
      <c r="BA118" s="214"/>
      <c r="BB118" s="214" t="s">
        <v>692</v>
      </c>
      <c r="BC118" s="214"/>
      <c r="BD118" s="214"/>
      <c r="BE118" s="214"/>
      <c r="BF118" s="214"/>
      <c r="BG118" s="214"/>
      <c r="BH118" s="214"/>
      <c r="BI118" s="214"/>
      <c r="BJ118" s="214"/>
      <c r="BK118" s="214"/>
      <c r="BL118" s="214"/>
      <c r="BM118" s="214"/>
      <c r="BN118" s="214"/>
      <c r="BO118" s="214"/>
      <c r="BP118" s="214"/>
      <c r="BQ118" s="214"/>
      <c r="BR118" s="214"/>
      <c r="BS118" s="214"/>
      <c r="BT118" s="214"/>
      <c r="BU118" s="214"/>
      <c r="BV118" s="214"/>
      <c r="BW118" s="214"/>
      <c r="BX118" s="214"/>
      <c r="BY118" s="214"/>
      <c r="BZ118" s="214"/>
      <c r="CA118" s="214"/>
      <c r="CB118" s="214"/>
      <c r="CC118" s="214"/>
      <c r="CD118" s="214"/>
      <c r="CE118" s="214"/>
      <c r="CF118" s="214"/>
      <c r="CG118" s="214"/>
      <c r="CH118" s="214"/>
      <c r="CI118" s="214"/>
      <c r="CJ118" s="214"/>
    </row>
    <row r="119" spans="1:88" ht="13.5" customHeight="1">
      <c r="A119" s="217">
        <v>110</v>
      </c>
      <c r="B119" s="217" t="s">
        <v>3503</v>
      </c>
      <c r="C119" s="217" t="s">
        <v>3504</v>
      </c>
      <c r="D119" s="218" t="s">
        <v>2477</v>
      </c>
      <c r="E119" s="217" t="s">
        <v>3429</v>
      </c>
      <c r="F119" s="217" t="s">
        <v>2703</v>
      </c>
      <c r="G119" s="218" t="s">
        <v>2476</v>
      </c>
      <c r="H119" s="220">
        <v>3923</v>
      </c>
      <c r="I119" s="217" t="s">
        <v>702</v>
      </c>
      <c r="J119" s="217">
        <v>1</v>
      </c>
      <c r="K119" s="217"/>
      <c r="L119" s="217">
        <v>1</v>
      </c>
      <c r="M119" s="220">
        <v>154.6</v>
      </c>
      <c r="N119" s="220">
        <v>154.6</v>
      </c>
      <c r="O119" s="217" t="s">
        <v>674</v>
      </c>
      <c r="P119" s="217" t="s">
        <v>11</v>
      </c>
      <c r="Q119" s="217" t="s">
        <v>786</v>
      </c>
      <c r="R119" s="217"/>
      <c r="S119" s="217"/>
      <c r="T119" s="21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7">
        <f t="shared" ref="U119:U125" ca="1" si="46">+L119-T119</f>
        <v>1</v>
      </c>
      <c r="V119" s="217">
        <f t="shared" ref="V119:V125" ca="1" si="47">ROUNDDOWN(T119/J119,0)</f>
        <v>0</v>
      </c>
      <c r="W119" s="217"/>
      <c r="X119" s="217"/>
      <c r="Y119" s="217"/>
      <c r="Z119" s="217"/>
      <c r="AA119" s="217"/>
      <c r="AB119" s="221"/>
      <c r="AC119" s="220">
        <v>2.6840000000000002</v>
      </c>
      <c r="AD119" s="217"/>
      <c r="AE119" s="220"/>
      <c r="AF119" s="220"/>
      <c r="AG119" s="223"/>
      <c r="AH119" s="223"/>
      <c r="AI119" s="223"/>
      <c r="AJ119" s="224" t="s">
        <v>677</v>
      </c>
      <c r="AK119" s="223"/>
      <c r="AL119" s="225"/>
      <c r="AM119" s="223"/>
      <c r="AN119" s="223"/>
      <c r="AO119" s="223"/>
      <c r="AP119" s="223"/>
      <c r="AQ119" s="223"/>
      <c r="AR119" s="223"/>
      <c r="AS119" s="223"/>
      <c r="AT119" s="223"/>
      <c r="AU119" s="217">
        <v>0</v>
      </c>
      <c r="AV119" s="217">
        <v>1</v>
      </c>
      <c r="AW119" s="217">
        <v>0</v>
      </c>
      <c r="AX119" s="217">
        <v>0</v>
      </c>
      <c r="AY119" s="217">
        <v>0</v>
      </c>
      <c r="AZ119" s="217">
        <v>0</v>
      </c>
      <c r="BA119" s="217">
        <v>0</v>
      </c>
      <c r="BB119" s="217" t="s">
        <v>692</v>
      </c>
      <c r="BC119" s="217"/>
      <c r="BD119" s="217"/>
      <c r="BE119" s="212" t="s">
        <v>3026</v>
      </c>
      <c r="BF119" s="217">
        <v>1</v>
      </c>
      <c r="BG119" s="230">
        <v>46240</v>
      </c>
      <c r="BH119" s="212">
        <f t="shared" ref="BH119:BH125" si="48">+L119-BF119</f>
        <v>0</v>
      </c>
      <c r="BI119" s="212" t="s">
        <v>2478</v>
      </c>
      <c r="BJ119" s="217">
        <v>1</v>
      </c>
      <c r="BK119" s="231">
        <v>46240</v>
      </c>
      <c r="BL119" s="226"/>
      <c r="BM119" s="226"/>
      <c r="BN119" s="227"/>
      <c r="BO119" s="226"/>
      <c r="BP119" s="226"/>
      <c r="BQ119" s="226"/>
      <c r="BR119" s="226"/>
      <c r="BS119" s="226"/>
      <c r="BT119" s="227"/>
      <c r="BU119" s="226"/>
      <c r="BV119" s="226"/>
      <c r="BW119" s="226"/>
      <c r="BX119" s="226"/>
      <c r="BY119" s="226"/>
      <c r="BZ119" s="227"/>
      <c r="CA119" s="226"/>
      <c r="CB119" s="226"/>
      <c r="CC119" s="226"/>
      <c r="CD119" s="226"/>
      <c r="CE119" s="226"/>
      <c r="CF119" s="227"/>
      <c r="CG119" s="226"/>
      <c r="CH119" s="226"/>
      <c r="CI119" s="226"/>
      <c r="CJ119" s="212">
        <f t="shared" ref="CJ119:CJ125" si="49">+L119-BJ119</f>
        <v>0</v>
      </c>
    </row>
    <row r="120" spans="1:88" ht="13.5" customHeight="1">
      <c r="A120" s="217">
        <v>111</v>
      </c>
      <c r="B120" s="217" t="s">
        <v>3503</v>
      </c>
      <c r="C120" s="217" t="s">
        <v>3504</v>
      </c>
      <c r="D120" s="218" t="s">
        <v>2477</v>
      </c>
      <c r="E120" s="217" t="s">
        <v>3430</v>
      </c>
      <c r="F120" s="217" t="s">
        <v>2704</v>
      </c>
      <c r="G120" s="218" t="s">
        <v>2476</v>
      </c>
      <c r="H120" s="220">
        <v>3922</v>
      </c>
      <c r="I120" s="217" t="s">
        <v>702</v>
      </c>
      <c r="J120" s="217">
        <v>1</v>
      </c>
      <c r="K120" s="217"/>
      <c r="L120" s="217">
        <v>1</v>
      </c>
      <c r="M120" s="220">
        <v>154.6</v>
      </c>
      <c r="N120" s="220">
        <v>154.6</v>
      </c>
      <c r="O120" s="217" t="s">
        <v>674</v>
      </c>
      <c r="P120" s="217" t="s">
        <v>11</v>
      </c>
      <c r="Q120" s="217" t="s">
        <v>786</v>
      </c>
      <c r="R120" s="217"/>
      <c r="S120" s="217"/>
      <c r="T120" s="21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7">
        <f t="shared" ca="1" si="46"/>
        <v>1</v>
      </c>
      <c r="V120" s="217">
        <f t="shared" ca="1" si="47"/>
        <v>0</v>
      </c>
      <c r="W120" s="217"/>
      <c r="X120" s="217"/>
      <c r="Y120" s="217"/>
      <c r="Z120" s="217"/>
      <c r="AA120" s="217"/>
      <c r="AB120" s="221"/>
      <c r="AC120" s="220">
        <v>2.6829999999999998</v>
      </c>
      <c r="AD120" s="217"/>
      <c r="AE120" s="220"/>
      <c r="AF120" s="220"/>
      <c r="AG120" s="223"/>
      <c r="AH120" s="223"/>
      <c r="AI120" s="223"/>
      <c r="AJ120" s="224" t="s">
        <v>677</v>
      </c>
      <c r="AK120" s="223"/>
      <c r="AL120" s="225"/>
      <c r="AM120" s="223"/>
      <c r="AN120" s="223"/>
      <c r="AO120" s="223"/>
      <c r="AP120" s="223"/>
      <c r="AQ120" s="223"/>
      <c r="AR120" s="223"/>
      <c r="AS120" s="223"/>
      <c r="AT120" s="223"/>
      <c r="AU120" s="217">
        <v>0</v>
      </c>
      <c r="AV120" s="217">
        <v>1</v>
      </c>
      <c r="AW120" s="217">
        <v>0</v>
      </c>
      <c r="AX120" s="217">
        <v>0</v>
      </c>
      <c r="AY120" s="217">
        <v>0</v>
      </c>
      <c r="AZ120" s="217">
        <v>0</v>
      </c>
      <c r="BA120" s="217">
        <v>0</v>
      </c>
      <c r="BB120" s="217" t="s">
        <v>692</v>
      </c>
      <c r="BC120" s="217"/>
      <c r="BD120" s="217"/>
      <c r="BE120" s="212" t="s">
        <v>3026</v>
      </c>
      <c r="BF120" s="217">
        <v>1</v>
      </c>
      <c r="BG120" s="230">
        <v>46240</v>
      </c>
      <c r="BH120" s="212">
        <f t="shared" si="48"/>
        <v>0</v>
      </c>
      <c r="BI120" s="212" t="s">
        <v>2478</v>
      </c>
      <c r="BJ120" s="217">
        <v>1</v>
      </c>
      <c r="BK120" s="231">
        <v>46240</v>
      </c>
      <c r="BL120" s="226"/>
      <c r="BM120" s="226"/>
      <c r="BN120" s="227"/>
      <c r="BO120" s="226"/>
      <c r="BP120" s="226"/>
      <c r="BQ120" s="226"/>
      <c r="BR120" s="226"/>
      <c r="BS120" s="226"/>
      <c r="BT120" s="227"/>
      <c r="BU120" s="226"/>
      <c r="BV120" s="226"/>
      <c r="BW120" s="226"/>
      <c r="BX120" s="226"/>
      <c r="BY120" s="226"/>
      <c r="BZ120" s="227"/>
      <c r="CA120" s="226"/>
      <c r="CB120" s="226"/>
      <c r="CC120" s="226"/>
      <c r="CD120" s="226"/>
      <c r="CE120" s="226"/>
      <c r="CF120" s="227"/>
      <c r="CG120" s="226"/>
      <c r="CH120" s="226"/>
      <c r="CI120" s="226"/>
      <c r="CJ120" s="212">
        <f t="shared" si="49"/>
        <v>0</v>
      </c>
    </row>
    <row r="121" spans="1:88" ht="13.5" customHeight="1">
      <c r="A121" s="217">
        <v>112</v>
      </c>
      <c r="B121" s="217" t="s">
        <v>3503</v>
      </c>
      <c r="C121" s="217" t="s">
        <v>3504</v>
      </c>
      <c r="D121" s="218" t="s">
        <v>2520</v>
      </c>
      <c r="E121" s="217" t="s">
        <v>3441</v>
      </c>
      <c r="F121" s="217" t="s">
        <v>2705</v>
      </c>
      <c r="G121" s="218" t="s">
        <v>2476</v>
      </c>
      <c r="H121" s="220">
        <v>3923</v>
      </c>
      <c r="I121" s="217" t="s">
        <v>702</v>
      </c>
      <c r="J121" s="217">
        <v>1</v>
      </c>
      <c r="K121" s="217"/>
      <c r="L121" s="217">
        <v>1</v>
      </c>
      <c r="M121" s="220">
        <v>154.6</v>
      </c>
      <c r="N121" s="220">
        <v>154.6</v>
      </c>
      <c r="O121" s="217" t="s">
        <v>674</v>
      </c>
      <c r="P121" s="217" t="s">
        <v>11</v>
      </c>
      <c r="Q121" s="217" t="s">
        <v>786</v>
      </c>
      <c r="R121" s="217"/>
      <c r="S121" s="217"/>
      <c r="T121" s="21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7">
        <f t="shared" ca="1" si="46"/>
        <v>1</v>
      </c>
      <c r="V121" s="217">
        <f t="shared" ca="1" si="47"/>
        <v>0</v>
      </c>
      <c r="W121" s="217"/>
      <c r="X121" s="217"/>
      <c r="Y121" s="217"/>
      <c r="Z121" s="217"/>
      <c r="AA121" s="217"/>
      <c r="AB121" s="221"/>
      <c r="AC121" s="220">
        <v>2.6840000000000002</v>
      </c>
      <c r="AD121" s="217"/>
      <c r="AE121" s="220"/>
      <c r="AF121" s="220"/>
      <c r="AG121" s="223"/>
      <c r="AH121" s="223"/>
      <c r="AI121" s="223"/>
      <c r="AJ121" s="224" t="s">
        <v>677</v>
      </c>
      <c r="AK121" s="223"/>
      <c r="AL121" s="225"/>
      <c r="AM121" s="223"/>
      <c r="AN121" s="223"/>
      <c r="AO121" s="223"/>
      <c r="AP121" s="223"/>
      <c r="AQ121" s="223"/>
      <c r="AR121" s="223"/>
      <c r="AS121" s="223"/>
      <c r="AT121" s="223"/>
      <c r="AU121" s="217">
        <v>0</v>
      </c>
      <c r="AV121" s="217">
        <v>1</v>
      </c>
      <c r="AW121" s="217">
        <v>0</v>
      </c>
      <c r="AX121" s="217">
        <v>0</v>
      </c>
      <c r="AY121" s="217">
        <v>0</v>
      </c>
      <c r="AZ121" s="217">
        <v>0</v>
      </c>
      <c r="BA121" s="217">
        <v>0</v>
      </c>
      <c r="BB121" s="217" t="s">
        <v>692</v>
      </c>
      <c r="BC121" s="217"/>
      <c r="BD121" s="217"/>
      <c r="BE121" s="212" t="s">
        <v>3026</v>
      </c>
      <c r="BF121" s="217">
        <v>1</v>
      </c>
      <c r="BG121" s="230">
        <v>46240</v>
      </c>
      <c r="BH121" s="212">
        <f t="shared" si="48"/>
        <v>0</v>
      </c>
      <c r="BI121" s="212" t="s">
        <v>2478</v>
      </c>
      <c r="BJ121" s="217">
        <v>1</v>
      </c>
      <c r="BK121" s="231">
        <v>46240</v>
      </c>
      <c r="BL121" s="226"/>
      <c r="BM121" s="226"/>
      <c r="BN121" s="227"/>
      <c r="BO121" s="226"/>
      <c r="BP121" s="226"/>
      <c r="BQ121" s="226"/>
      <c r="BR121" s="226"/>
      <c r="BS121" s="226"/>
      <c r="BT121" s="227"/>
      <c r="BU121" s="226"/>
      <c r="BV121" s="226"/>
      <c r="BW121" s="226"/>
      <c r="BX121" s="226"/>
      <c r="BY121" s="226"/>
      <c r="BZ121" s="227"/>
      <c r="CA121" s="226"/>
      <c r="CB121" s="226"/>
      <c r="CC121" s="226"/>
      <c r="CD121" s="226"/>
      <c r="CE121" s="226"/>
      <c r="CF121" s="227"/>
      <c r="CG121" s="226"/>
      <c r="CH121" s="226"/>
      <c r="CI121" s="226"/>
      <c r="CJ121" s="212">
        <f t="shared" si="49"/>
        <v>0</v>
      </c>
    </row>
    <row r="122" spans="1:88" ht="13.5" customHeight="1">
      <c r="A122" s="217">
        <v>113</v>
      </c>
      <c r="B122" s="217" t="s">
        <v>3503</v>
      </c>
      <c r="C122" s="217" t="s">
        <v>3504</v>
      </c>
      <c r="D122" s="218" t="s">
        <v>2588</v>
      </c>
      <c r="E122" s="217" t="s">
        <v>3506</v>
      </c>
      <c r="F122" s="217" t="s">
        <v>2706</v>
      </c>
      <c r="G122" s="218" t="s">
        <v>2707</v>
      </c>
      <c r="H122" s="220">
        <v>4416</v>
      </c>
      <c r="I122" s="217" t="s">
        <v>702</v>
      </c>
      <c r="J122" s="217">
        <v>1</v>
      </c>
      <c r="K122" s="217"/>
      <c r="L122" s="217">
        <v>1</v>
      </c>
      <c r="M122" s="220">
        <v>470.7</v>
      </c>
      <c r="N122" s="220">
        <v>470.7</v>
      </c>
      <c r="O122" s="217" t="s">
        <v>674</v>
      </c>
      <c r="P122" s="217" t="s">
        <v>13</v>
      </c>
      <c r="Q122" s="217" t="s">
        <v>786</v>
      </c>
      <c r="R122" s="217"/>
      <c r="S122" s="217"/>
      <c r="T122" s="21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7">
        <f t="shared" ca="1" si="46"/>
        <v>1</v>
      </c>
      <c r="V122" s="217">
        <f t="shared" ca="1" si="47"/>
        <v>0</v>
      </c>
      <c r="W122" s="217"/>
      <c r="X122" s="217"/>
      <c r="Y122" s="217"/>
      <c r="Z122" s="217"/>
      <c r="AA122" s="217"/>
      <c r="AB122" s="221"/>
      <c r="AC122" s="220">
        <v>15.082000000000001</v>
      </c>
      <c r="AD122" s="217"/>
      <c r="AE122" s="220"/>
      <c r="AF122" s="220"/>
      <c r="AG122" s="223"/>
      <c r="AH122" s="223"/>
      <c r="AI122" s="223"/>
      <c r="AJ122" s="224" t="s">
        <v>677</v>
      </c>
      <c r="AK122" s="223"/>
      <c r="AL122" s="225"/>
      <c r="AM122" s="223"/>
      <c r="AN122" s="223"/>
      <c r="AO122" s="223"/>
      <c r="AP122" s="223"/>
      <c r="AQ122" s="223"/>
      <c r="AR122" s="223"/>
      <c r="AS122" s="223"/>
      <c r="AT122" s="223"/>
      <c r="AU122" s="217">
        <v>0</v>
      </c>
      <c r="AV122" s="217">
        <v>1</v>
      </c>
      <c r="AW122" s="217">
        <v>0</v>
      </c>
      <c r="AX122" s="217">
        <v>1</v>
      </c>
      <c r="AY122" s="217">
        <v>0</v>
      </c>
      <c r="AZ122" s="217">
        <v>0</v>
      </c>
      <c r="BA122" s="217">
        <v>0</v>
      </c>
      <c r="BB122" s="217" t="s">
        <v>692</v>
      </c>
      <c r="BC122" s="217"/>
      <c r="BD122" s="217"/>
      <c r="BE122" s="212" t="s">
        <v>3068</v>
      </c>
      <c r="BF122" s="217">
        <v>1</v>
      </c>
      <c r="BG122" s="230">
        <v>46240</v>
      </c>
      <c r="BH122" s="212">
        <f t="shared" si="48"/>
        <v>0</v>
      </c>
      <c r="BI122" s="212" t="s">
        <v>2529</v>
      </c>
      <c r="BJ122" s="217">
        <v>1</v>
      </c>
      <c r="BK122" s="231">
        <v>46240</v>
      </c>
      <c r="BL122" s="226"/>
      <c r="BM122" s="226"/>
      <c r="BN122" s="227"/>
      <c r="BO122" s="226"/>
      <c r="BP122" s="226"/>
      <c r="BQ122" s="226"/>
      <c r="BR122" s="226"/>
      <c r="BS122" s="226"/>
      <c r="BT122" s="227"/>
      <c r="BU122" s="226"/>
      <c r="BV122" s="226"/>
      <c r="BW122" s="226"/>
      <c r="BX122" s="226"/>
      <c r="BY122" s="226"/>
      <c r="BZ122" s="227"/>
      <c r="CA122" s="226"/>
      <c r="CB122" s="226"/>
      <c r="CC122" s="226"/>
      <c r="CD122" s="226"/>
      <c r="CE122" s="226"/>
      <c r="CF122" s="227"/>
      <c r="CG122" s="226"/>
      <c r="CH122" s="226"/>
      <c r="CI122" s="226"/>
      <c r="CJ122" s="212">
        <f t="shared" si="49"/>
        <v>0</v>
      </c>
    </row>
    <row r="123" spans="1:88" ht="13.5" customHeight="1">
      <c r="A123" s="217">
        <v>114</v>
      </c>
      <c r="B123" s="217" t="s">
        <v>3503</v>
      </c>
      <c r="C123" s="217" t="s">
        <v>3504</v>
      </c>
      <c r="D123" s="218" t="s">
        <v>2588</v>
      </c>
      <c r="E123" s="217" t="s">
        <v>3507</v>
      </c>
      <c r="F123" s="217" t="s">
        <v>2708</v>
      </c>
      <c r="G123" s="218" t="s">
        <v>2698</v>
      </c>
      <c r="H123" s="220">
        <v>4416</v>
      </c>
      <c r="I123" s="217" t="s">
        <v>702</v>
      </c>
      <c r="J123" s="217">
        <v>3</v>
      </c>
      <c r="K123" s="217"/>
      <c r="L123" s="217">
        <v>3</v>
      </c>
      <c r="M123" s="220">
        <v>553.4</v>
      </c>
      <c r="N123" s="220">
        <v>1660.3</v>
      </c>
      <c r="O123" s="217" t="s">
        <v>674</v>
      </c>
      <c r="P123" s="217" t="s">
        <v>13</v>
      </c>
      <c r="Q123" s="217" t="s">
        <v>786</v>
      </c>
      <c r="R123" s="217"/>
      <c r="S123" s="217"/>
      <c r="T123" s="21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7">
        <f t="shared" ca="1" si="46"/>
        <v>3</v>
      </c>
      <c r="V123" s="217">
        <f t="shared" ca="1" si="47"/>
        <v>0</v>
      </c>
      <c r="W123" s="217"/>
      <c r="X123" s="217"/>
      <c r="Y123" s="217"/>
      <c r="Z123" s="217"/>
      <c r="AA123" s="217"/>
      <c r="AB123" s="221"/>
      <c r="AC123" s="220">
        <v>53.189</v>
      </c>
      <c r="AD123" s="217"/>
      <c r="AE123" s="220"/>
      <c r="AF123" s="220"/>
      <c r="AG123" s="223"/>
      <c r="AH123" s="223"/>
      <c r="AI123" s="223"/>
      <c r="AJ123" s="224" t="s">
        <v>677</v>
      </c>
      <c r="AK123" s="223"/>
      <c r="AL123" s="225"/>
      <c r="AM123" s="223"/>
      <c r="AN123" s="223"/>
      <c r="AO123" s="223"/>
      <c r="AP123" s="223"/>
      <c r="AQ123" s="223"/>
      <c r="AR123" s="223"/>
      <c r="AS123" s="223"/>
      <c r="AT123" s="223"/>
      <c r="AU123" s="217">
        <v>0</v>
      </c>
      <c r="AV123" s="217">
        <v>1</v>
      </c>
      <c r="AW123" s="217">
        <v>0</v>
      </c>
      <c r="AX123" s="217">
        <v>1</v>
      </c>
      <c r="AY123" s="217">
        <v>0</v>
      </c>
      <c r="AZ123" s="217">
        <v>0</v>
      </c>
      <c r="BA123" s="217">
        <v>0</v>
      </c>
      <c r="BB123" s="217" t="s">
        <v>692</v>
      </c>
      <c r="BC123" s="217"/>
      <c r="BD123" s="217"/>
      <c r="BE123" s="212" t="s">
        <v>3068</v>
      </c>
      <c r="BF123" s="217">
        <v>3</v>
      </c>
      <c r="BG123" s="230">
        <v>46240</v>
      </c>
      <c r="BH123" s="212">
        <f t="shared" si="48"/>
        <v>0</v>
      </c>
      <c r="BI123" s="212" t="s">
        <v>2529</v>
      </c>
      <c r="BJ123" s="217">
        <v>3</v>
      </c>
      <c r="BK123" s="231">
        <v>46240</v>
      </c>
      <c r="BL123" s="226"/>
      <c r="BM123" s="226"/>
      <c r="BN123" s="227"/>
      <c r="BO123" s="226"/>
      <c r="BP123" s="226"/>
      <c r="BQ123" s="226"/>
      <c r="BR123" s="226"/>
      <c r="BS123" s="226"/>
      <c r="BT123" s="227"/>
      <c r="BU123" s="226"/>
      <c r="BV123" s="226"/>
      <c r="BW123" s="226"/>
      <c r="BX123" s="226"/>
      <c r="BY123" s="226"/>
      <c r="BZ123" s="227"/>
      <c r="CA123" s="226"/>
      <c r="CB123" s="226"/>
      <c r="CC123" s="226"/>
      <c r="CD123" s="226"/>
      <c r="CE123" s="226"/>
      <c r="CF123" s="227"/>
      <c r="CG123" s="226"/>
      <c r="CH123" s="226"/>
      <c r="CI123" s="226"/>
      <c r="CJ123" s="212">
        <f t="shared" si="49"/>
        <v>0</v>
      </c>
    </row>
    <row r="124" spans="1:88" ht="13.5" customHeight="1">
      <c r="A124" s="217">
        <v>115</v>
      </c>
      <c r="B124" s="217" t="s">
        <v>3503</v>
      </c>
      <c r="C124" s="217" t="s">
        <v>3504</v>
      </c>
      <c r="D124" s="218" t="s">
        <v>2588</v>
      </c>
      <c r="E124" s="217" t="s">
        <v>3508</v>
      </c>
      <c r="F124" s="217" t="s">
        <v>2709</v>
      </c>
      <c r="G124" s="218" t="s">
        <v>2710</v>
      </c>
      <c r="H124" s="220">
        <v>4416</v>
      </c>
      <c r="I124" s="217" t="s">
        <v>702</v>
      </c>
      <c r="J124" s="217">
        <v>1</v>
      </c>
      <c r="K124" s="217"/>
      <c r="L124" s="217">
        <v>1</v>
      </c>
      <c r="M124" s="220">
        <v>442.7</v>
      </c>
      <c r="N124" s="220">
        <v>442.7</v>
      </c>
      <c r="O124" s="217" t="s">
        <v>674</v>
      </c>
      <c r="P124" s="217" t="s">
        <v>13</v>
      </c>
      <c r="Q124" s="217" t="s">
        <v>786</v>
      </c>
      <c r="R124" s="217"/>
      <c r="S124" s="217"/>
      <c r="T124" s="21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7">
        <f t="shared" ca="1" si="46"/>
        <v>1</v>
      </c>
      <c r="V124" s="217">
        <f t="shared" ca="1" si="47"/>
        <v>0</v>
      </c>
      <c r="W124" s="217"/>
      <c r="X124" s="217"/>
      <c r="Y124" s="217"/>
      <c r="Z124" s="217"/>
      <c r="AA124" s="217"/>
      <c r="AB124" s="221"/>
      <c r="AC124" s="220">
        <v>14.195</v>
      </c>
      <c r="AD124" s="217"/>
      <c r="AE124" s="220"/>
      <c r="AF124" s="220"/>
      <c r="AG124" s="223"/>
      <c r="AH124" s="223"/>
      <c r="AI124" s="223"/>
      <c r="AJ124" s="224" t="s">
        <v>677</v>
      </c>
      <c r="AK124" s="223"/>
      <c r="AL124" s="225"/>
      <c r="AM124" s="223"/>
      <c r="AN124" s="223"/>
      <c r="AO124" s="223"/>
      <c r="AP124" s="223"/>
      <c r="AQ124" s="223"/>
      <c r="AR124" s="223"/>
      <c r="AS124" s="223"/>
      <c r="AT124" s="223"/>
      <c r="AU124" s="217">
        <v>0</v>
      </c>
      <c r="AV124" s="217">
        <v>1</v>
      </c>
      <c r="AW124" s="217">
        <v>0</v>
      </c>
      <c r="AX124" s="217">
        <v>1</v>
      </c>
      <c r="AY124" s="217">
        <v>0</v>
      </c>
      <c r="AZ124" s="217">
        <v>0</v>
      </c>
      <c r="BA124" s="217">
        <v>0</v>
      </c>
      <c r="BB124" s="217" t="s">
        <v>692</v>
      </c>
      <c r="BC124" s="217"/>
      <c r="BD124" s="217"/>
      <c r="BE124" s="212" t="s">
        <v>3068</v>
      </c>
      <c r="BF124" s="217">
        <v>1</v>
      </c>
      <c r="BG124" s="230">
        <v>46240</v>
      </c>
      <c r="BH124" s="212">
        <f t="shared" si="48"/>
        <v>0</v>
      </c>
      <c r="BI124" s="212" t="s">
        <v>2529</v>
      </c>
      <c r="BJ124" s="217">
        <v>1</v>
      </c>
      <c r="BK124" s="231">
        <v>46240</v>
      </c>
      <c r="BL124" s="226"/>
      <c r="BM124" s="226"/>
      <c r="BN124" s="227"/>
      <c r="BO124" s="226"/>
      <c r="BP124" s="226"/>
      <c r="BQ124" s="226"/>
      <c r="BR124" s="226"/>
      <c r="BS124" s="226"/>
      <c r="BT124" s="227"/>
      <c r="BU124" s="226"/>
      <c r="BV124" s="226"/>
      <c r="BW124" s="226"/>
      <c r="BX124" s="226"/>
      <c r="BY124" s="226"/>
      <c r="BZ124" s="227"/>
      <c r="CA124" s="226"/>
      <c r="CB124" s="226"/>
      <c r="CC124" s="226"/>
      <c r="CD124" s="226"/>
      <c r="CE124" s="226"/>
      <c r="CF124" s="227"/>
      <c r="CG124" s="226"/>
      <c r="CH124" s="226"/>
      <c r="CI124" s="226"/>
      <c r="CJ124" s="212">
        <f t="shared" si="49"/>
        <v>0</v>
      </c>
    </row>
    <row r="125" spans="1:88" ht="13.5" customHeight="1">
      <c r="A125" s="217">
        <v>116</v>
      </c>
      <c r="B125" s="217" t="s">
        <v>3503</v>
      </c>
      <c r="C125" s="217" t="s">
        <v>3504</v>
      </c>
      <c r="D125" s="218" t="s">
        <v>2588</v>
      </c>
      <c r="E125" s="217" t="s">
        <v>3509</v>
      </c>
      <c r="F125" s="217" t="s">
        <v>2711</v>
      </c>
      <c r="G125" s="218" t="s">
        <v>2712</v>
      </c>
      <c r="H125" s="220">
        <v>4416</v>
      </c>
      <c r="I125" s="217" t="s">
        <v>702</v>
      </c>
      <c r="J125" s="217">
        <v>1</v>
      </c>
      <c r="K125" s="217"/>
      <c r="L125" s="217">
        <v>1</v>
      </c>
      <c r="M125" s="220">
        <v>129.9</v>
      </c>
      <c r="N125" s="220">
        <v>129.9</v>
      </c>
      <c r="O125" s="217" t="s">
        <v>674</v>
      </c>
      <c r="P125" s="217" t="s">
        <v>13</v>
      </c>
      <c r="Q125" s="217" t="s">
        <v>786</v>
      </c>
      <c r="R125" s="217"/>
      <c r="S125" s="217"/>
      <c r="T125" s="21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7">
        <f t="shared" ca="1" si="46"/>
        <v>1</v>
      </c>
      <c r="V125" s="217">
        <f t="shared" ca="1" si="47"/>
        <v>0</v>
      </c>
      <c r="W125" s="217"/>
      <c r="X125" s="217"/>
      <c r="Y125" s="217"/>
      <c r="Z125" s="217"/>
      <c r="AA125" s="217"/>
      <c r="AB125" s="221"/>
      <c r="AC125" s="220">
        <v>4.2169999999999996</v>
      </c>
      <c r="AD125" s="235" t="s">
        <v>3428</v>
      </c>
      <c r="AE125" s="220"/>
      <c r="AF125" s="220"/>
      <c r="AG125" s="223"/>
      <c r="AH125" s="223"/>
      <c r="AI125" s="223"/>
      <c r="AJ125" s="224" t="s">
        <v>677</v>
      </c>
      <c r="AK125" s="223"/>
      <c r="AL125" s="225"/>
      <c r="AM125" s="223"/>
      <c r="AN125" s="223"/>
      <c r="AO125" s="223"/>
      <c r="AP125" s="223"/>
      <c r="AQ125" s="223"/>
      <c r="AR125" s="223"/>
      <c r="AS125" s="223"/>
      <c r="AT125" s="223"/>
      <c r="AU125" s="217">
        <v>0</v>
      </c>
      <c r="AV125" s="217">
        <v>1</v>
      </c>
      <c r="AW125" s="217">
        <v>0</v>
      </c>
      <c r="AX125" s="217">
        <v>1</v>
      </c>
      <c r="AY125" s="217">
        <v>0</v>
      </c>
      <c r="AZ125" s="217">
        <v>0</v>
      </c>
      <c r="BA125" s="217">
        <v>0</v>
      </c>
      <c r="BB125" s="217" t="s">
        <v>692</v>
      </c>
      <c r="BC125" s="217"/>
      <c r="BD125" s="217"/>
      <c r="BE125" s="212" t="s">
        <v>3068</v>
      </c>
      <c r="BF125" s="217">
        <v>1</v>
      </c>
      <c r="BG125" s="230">
        <v>46240</v>
      </c>
      <c r="BH125" s="212">
        <f t="shared" si="48"/>
        <v>0</v>
      </c>
      <c r="BI125" s="212" t="s">
        <v>2529</v>
      </c>
      <c r="BJ125" s="217">
        <v>1</v>
      </c>
      <c r="BK125" s="231">
        <v>46240</v>
      </c>
      <c r="BL125" s="226"/>
      <c r="BM125" s="226"/>
      <c r="BN125" s="227"/>
      <c r="BO125" s="226"/>
      <c r="BP125" s="226"/>
      <c r="BQ125" s="226"/>
      <c r="BR125" s="226"/>
      <c r="BS125" s="226"/>
      <c r="BT125" s="227"/>
      <c r="BU125" s="226"/>
      <c r="BV125" s="226"/>
      <c r="BW125" s="226"/>
      <c r="BX125" s="226"/>
      <c r="BY125" s="226"/>
      <c r="BZ125" s="227"/>
      <c r="CA125" s="226"/>
      <c r="CB125" s="226"/>
      <c r="CC125" s="226"/>
      <c r="CD125" s="226"/>
      <c r="CE125" s="226"/>
      <c r="CF125" s="227"/>
      <c r="CG125" s="226"/>
      <c r="CH125" s="226"/>
      <c r="CI125" s="226"/>
      <c r="CJ125" s="212">
        <f t="shared" si="49"/>
        <v>0</v>
      </c>
    </row>
    <row r="126" spans="1:88" ht="13.5" customHeight="1">
      <c r="A126" s="214">
        <v>117</v>
      </c>
      <c r="B126" s="214" t="s">
        <v>3510</v>
      </c>
      <c r="C126" s="214" t="s">
        <v>3511</v>
      </c>
      <c r="D126" s="215" t="s">
        <v>2588</v>
      </c>
      <c r="E126" s="214"/>
      <c r="F126" s="214"/>
      <c r="G126" s="215" t="s">
        <v>3512</v>
      </c>
      <c r="H126" s="214"/>
      <c r="I126" s="214"/>
      <c r="J126" s="214"/>
      <c r="K126" s="214">
        <v>1</v>
      </c>
      <c r="L126" s="214"/>
      <c r="M126" s="216">
        <v>1411.1</v>
      </c>
      <c r="N126" s="216">
        <v>1411.1</v>
      </c>
      <c r="O126" s="214" t="s">
        <v>674</v>
      </c>
      <c r="P126" s="214"/>
      <c r="Q126" s="214"/>
      <c r="R126" s="214" t="s">
        <v>3951</v>
      </c>
      <c r="S126" s="214"/>
      <c r="T126" s="214"/>
      <c r="U126" s="214"/>
      <c r="V126" s="214"/>
      <c r="W126" s="214">
        <f ca="1">_xlfn.MINIFS(V:V,C:C,C126,AE:AE,"",AB:AB,"")</f>
        <v>0</v>
      </c>
      <c r="X126" s="214">
        <f ca="1">SUMIFS(T:T,C:C,C126,AE:AE,"")/SUMIFS(L:L,C:C,C126,AE:AE,"",AB:AB,"")</f>
        <v>0</v>
      </c>
      <c r="Y126" s="214"/>
      <c r="Z126" s="214"/>
      <c r="AA126" s="214"/>
      <c r="AB126" s="216"/>
      <c r="AC126" s="216">
        <v>40.47</v>
      </c>
      <c r="AD126" s="235" t="s">
        <v>3428</v>
      </c>
      <c r="AE126" s="214" t="s">
        <v>675</v>
      </c>
      <c r="AF126" s="214" t="s">
        <v>676</v>
      </c>
      <c r="AG126" s="214"/>
      <c r="AH126" s="214"/>
      <c r="AI126" s="214"/>
      <c r="AJ126" s="214" t="s">
        <v>677</v>
      </c>
      <c r="AK126" s="214"/>
      <c r="AL126" s="214"/>
      <c r="AM126" s="214"/>
      <c r="AN126" s="214"/>
      <c r="AO126" s="214"/>
      <c r="AP126" s="214"/>
      <c r="AQ126" s="214"/>
      <c r="AR126" s="214"/>
      <c r="AS126" s="214"/>
      <c r="AT126" s="214"/>
      <c r="AU126" s="214"/>
      <c r="AV126" s="214"/>
      <c r="AW126" s="214"/>
      <c r="AX126" s="214"/>
      <c r="AY126" s="214"/>
      <c r="AZ126" s="214"/>
      <c r="BA126" s="214"/>
      <c r="BB126" s="214" t="s">
        <v>692</v>
      </c>
      <c r="BC126" s="214"/>
      <c r="BD126" s="214"/>
      <c r="BE126" s="214"/>
      <c r="BF126" s="214"/>
      <c r="BG126" s="214"/>
      <c r="BH126" s="214"/>
      <c r="BI126" s="214"/>
      <c r="BJ126" s="214"/>
      <c r="BK126" s="214"/>
      <c r="BL126" s="214"/>
      <c r="BM126" s="214"/>
      <c r="BN126" s="214"/>
      <c r="BO126" s="214"/>
      <c r="BP126" s="214"/>
      <c r="BQ126" s="214"/>
      <c r="BR126" s="214"/>
      <c r="BS126" s="214"/>
      <c r="BT126" s="214"/>
      <c r="BU126" s="214"/>
      <c r="BV126" s="214"/>
      <c r="BW126" s="214"/>
      <c r="BX126" s="214"/>
      <c r="BY126" s="214"/>
      <c r="BZ126" s="214"/>
      <c r="CA126" s="214"/>
      <c r="CB126" s="214"/>
      <c r="CC126" s="214"/>
      <c r="CD126" s="214"/>
      <c r="CE126" s="214"/>
      <c r="CF126" s="214"/>
      <c r="CG126" s="214"/>
      <c r="CH126" s="214"/>
      <c r="CI126" s="214"/>
      <c r="CJ126" s="214"/>
    </row>
    <row r="127" spans="1:88" ht="13.5" customHeight="1">
      <c r="A127" s="217">
        <v>118</v>
      </c>
      <c r="B127" s="217" t="s">
        <v>3510</v>
      </c>
      <c r="C127" s="217" t="s">
        <v>3511</v>
      </c>
      <c r="D127" s="218" t="s">
        <v>2477</v>
      </c>
      <c r="E127" s="217" t="s">
        <v>3429</v>
      </c>
      <c r="F127" s="217" t="s">
        <v>2713</v>
      </c>
      <c r="G127" s="218" t="s">
        <v>2476</v>
      </c>
      <c r="H127" s="220">
        <v>3923</v>
      </c>
      <c r="I127" s="217" t="s">
        <v>702</v>
      </c>
      <c r="J127" s="217">
        <v>1</v>
      </c>
      <c r="K127" s="217"/>
      <c r="L127" s="217">
        <v>1</v>
      </c>
      <c r="M127" s="220">
        <v>154.6</v>
      </c>
      <c r="N127" s="220">
        <v>154.6</v>
      </c>
      <c r="O127" s="217" t="s">
        <v>674</v>
      </c>
      <c r="P127" s="217" t="s">
        <v>11</v>
      </c>
      <c r="Q127" s="217" t="s">
        <v>786</v>
      </c>
      <c r="R127" s="217"/>
      <c r="S127" s="217"/>
      <c r="T127" s="21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7">
        <f t="shared" ref="U127:U136" ca="1" si="50">+L127-T127</f>
        <v>1</v>
      </c>
      <c r="V127" s="217">
        <f t="shared" ref="V127:V136" ca="1" si="51">ROUNDDOWN(T127/J127,0)</f>
        <v>0</v>
      </c>
      <c r="W127" s="217"/>
      <c r="X127" s="217"/>
      <c r="Y127" s="217"/>
      <c r="Z127" s="217"/>
      <c r="AA127" s="217"/>
      <c r="AB127" s="221"/>
      <c r="AC127" s="220">
        <v>2.6840000000000002</v>
      </c>
      <c r="AD127" s="217"/>
      <c r="AE127" s="220"/>
      <c r="AF127" s="220"/>
      <c r="AG127" s="223"/>
      <c r="AH127" s="223"/>
      <c r="AI127" s="223"/>
      <c r="AJ127" s="224" t="s">
        <v>677</v>
      </c>
      <c r="AK127" s="223"/>
      <c r="AL127" s="225"/>
      <c r="AM127" s="223"/>
      <c r="AN127" s="223"/>
      <c r="AO127" s="223"/>
      <c r="AP127" s="223"/>
      <c r="AQ127" s="223"/>
      <c r="AR127" s="223"/>
      <c r="AS127" s="223"/>
      <c r="AT127" s="223"/>
      <c r="AU127" s="217">
        <v>0</v>
      </c>
      <c r="AV127" s="217">
        <v>1</v>
      </c>
      <c r="AW127" s="217">
        <v>0</v>
      </c>
      <c r="AX127" s="217">
        <v>0</v>
      </c>
      <c r="AY127" s="217">
        <v>0</v>
      </c>
      <c r="AZ127" s="217">
        <v>0</v>
      </c>
      <c r="BA127" s="217">
        <v>0</v>
      </c>
      <c r="BB127" s="217" t="s">
        <v>692</v>
      </c>
      <c r="BC127" s="217"/>
      <c r="BD127" s="217"/>
      <c r="BE127" s="212" t="s">
        <v>3026</v>
      </c>
      <c r="BF127" s="217">
        <v>1</v>
      </c>
      <c r="BG127" s="230">
        <v>46240</v>
      </c>
      <c r="BH127" s="212">
        <f t="shared" ref="BH127:BH136" si="52">+L127-BF127</f>
        <v>0</v>
      </c>
      <c r="BI127" s="212" t="s">
        <v>2478</v>
      </c>
      <c r="BJ127" s="217">
        <v>1</v>
      </c>
      <c r="BK127" s="231">
        <v>46240</v>
      </c>
      <c r="BL127" s="226"/>
      <c r="BM127" s="226"/>
      <c r="BN127" s="227"/>
      <c r="BO127" s="226"/>
      <c r="BP127" s="226"/>
      <c r="BQ127" s="226"/>
      <c r="BR127" s="226"/>
      <c r="BS127" s="226"/>
      <c r="BT127" s="227"/>
      <c r="BU127" s="226"/>
      <c r="BV127" s="226"/>
      <c r="BW127" s="226"/>
      <c r="BX127" s="226"/>
      <c r="BY127" s="226"/>
      <c r="BZ127" s="227"/>
      <c r="CA127" s="226"/>
      <c r="CB127" s="226"/>
      <c r="CC127" s="226"/>
      <c r="CD127" s="226"/>
      <c r="CE127" s="226"/>
      <c r="CF127" s="227"/>
      <c r="CG127" s="226"/>
      <c r="CH127" s="226"/>
      <c r="CI127" s="226"/>
      <c r="CJ127" s="212">
        <f t="shared" ref="CJ127:CJ136" si="53">+L127-BJ127</f>
        <v>0</v>
      </c>
    </row>
    <row r="128" spans="1:88" ht="13.5" customHeight="1">
      <c r="A128" s="217">
        <v>119</v>
      </c>
      <c r="B128" s="217" t="s">
        <v>3510</v>
      </c>
      <c r="C128" s="217" t="s">
        <v>3511</v>
      </c>
      <c r="D128" s="218" t="s">
        <v>2477</v>
      </c>
      <c r="E128" s="217" t="s">
        <v>3430</v>
      </c>
      <c r="F128" s="217" t="s">
        <v>2715</v>
      </c>
      <c r="G128" s="218" t="s">
        <v>2476</v>
      </c>
      <c r="H128" s="220">
        <v>3922</v>
      </c>
      <c r="I128" s="217" t="s">
        <v>702</v>
      </c>
      <c r="J128" s="217">
        <v>1</v>
      </c>
      <c r="K128" s="217"/>
      <c r="L128" s="217">
        <v>1</v>
      </c>
      <c r="M128" s="220">
        <v>154.6</v>
      </c>
      <c r="N128" s="220">
        <v>154.6</v>
      </c>
      <c r="O128" s="217" t="s">
        <v>674</v>
      </c>
      <c r="P128" s="217" t="s">
        <v>11</v>
      </c>
      <c r="Q128" s="217" t="s">
        <v>786</v>
      </c>
      <c r="R128" s="217"/>
      <c r="S128" s="217"/>
      <c r="T128" s="21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7">
        <f t="shared" ca="1" si="50"/>
        <v>1</v>
      </c>
      <c r="V128" s="217">
        <f t="shared" ca="1" si="51"/>
        <v>0</v>
      </c>
      <c r="W128" s="217"/>
      <c r="X128" s="217"/>
      <c r="Y128" s="217"/>
      <c r="Z128" s="217"/>
      <c r="AA128" s="217"/>
      <c r="AB128" s="221"/>
      <c r="AC128" s="220">
        <v>2.6829999999999998</v>
      </c>
      <c r="AD128" s="217"/>
      <c r="AE128" s="220"/>
      <c r="AF128" s="220"/>
      <c r="AG128" s="223"/>
      <c r="AH128" s="223"/>
      <c r="AI128" s="223"/>
      <c r="AJ128" s="224" t="s">
        <v>677</v>
      </c>
      <c r="AK128" s="223"/>
      <c r="AL128" s="225"/>
      <c r="AM128" s="223"/>
      <c r="AN128" s="223"/>
      <c r="AO128" s="223"/>
      <c r="AP128" s="223"/>
      <c r="AQ128" s="223"/>
      <c r="AR128" s="223"/>
      <c r="AS128" s="223"/>
      <c r="AT128" s="223"/>
      <c r="AU128" s="217">
        <v>0</v>
      </c>
      <c r="AV128" s="217">
        <v>1</v>
      </c>
      <c r="AW128" s="217">
        <v>0</v>
      </c>
      <c r="AX128" s="217">
        <v>0</v>
      </c>
      <c r="AY128" s="217">
        <v>0</v>
      </c>
      <c r="AZ128" s="217">
        <v>0</v>
      </c>
      <c r="BA128" s="217">
        <v>0</v>
      </c>
      <c r="BB128" s="217" t="s">
        <v>692</v>
      </c>
      <c r="BC128" s="217"/>
      <c r="BD128" s="217"/>
      <c r="BE128" s="212" t="s">
        <v>3026</v>
      </c>
      <c r="BF128" s="217">
        <v>1</v>
      </c>
      <c r="BG128" s="230">
        <v>46240</v>
      </c>
      <c r="BH128" s="212">
        <f t="shared" si="52"/>
        <v>0</v>
      </c>
      <c r="BI128" s="212" t="s">
        <v>2478</v>
      </c>
      <c r="BJ128" s="217">
        <v>1</v>
      </c>
      <c r="BK128" s="231">
        <v>46240</v>
      </c>
      <c r="BL128" s="226"/>
      <c r="BM128" s="226"/>
      <c r="BN128" s="227"/>
      <c r="BO128" s="226"/>
      <c r="BP128" s="226"/>
      <c r="BQ128" s="226"/>
      <c r="BR128" s="226"/>
      <c r="BS128" s="226"/>
      <c r="BT128" s="227"/>
      <c r="BU128" s="226"/>
      <c r="BV128" s="226"/>
      <c r="BW128" s="226"/>
      <c r="BX128" s="226"/>
      <c r="BY128" s="226"/>
      <c r="BZ128" s="227"/>
      <c r="CA128" s="226"/>
      <c r="CB128" s="226"/>
      <c r="CC128" s="226"/>
      <c r="CD128" s="226"/>
      <c r="CE128" s="226"/>
      <c r="CF128" s="227"/>
      <c r="CG128" s="226"/>
      <c r="CH128" s="226"/>
      <c r="CI128" s="226"/>
      <c r="CJ128" s="212">
        <f t="shared" si="53"/>
        <v>0</v>
      </c>
    </row>
    <row r="129" spans="1:88" ht="13.5" customHeight="1">
      <c r="A129" s="217">
        <v>120</v>
      </c>
      <c r="B129" s="217" t="s">
        <v>3510</v>
      </c>
      <c r="C129" s="217" t="s">
        <v>3511</v>
      </c>
      <c r="D129" s="218" t="s">
        <v>2477</v>
      </c>
      <c r="E129" s="217" t="s">
        <v>3513</v>
      </c>
      <c r="F129" s="217" t="s">
        <v>2714</v>
      </c>
      <c r="G129" s="218" t="s">
        <v>2486</v>
      </c>
      <c r="H129" s="220">
        <v>2146</v>
      </c>
      <c r="I129" s="217" t="s">
        <v>702</v>
      </c>
      <c r="J129" s="217">
        <v>1</v>
      </c>
      <c r="K129" s="217"/>
      <c r="L129" s="217">
        <v>1</v>
      </c>
      <c r="M129" s="220">
        <v>38.299999999999997</v>
      </c>
      <c r="N129" s="220">
        <v>38.299999999999997</v>
      </c>
      <c r="O129" s="217" t="s">
        <v>674</v>
      </c>
      <c r="P129" s="217" t="s">
        <v>11</v>
      </c>
      <c r="Q129" s="217" t="s">
        <v>786</v>
      </c>
      <c r="R129" s="217"/>
      <c r="S129" s="217"/>
      <c r="T129" s="21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7">
        <f t="shared" ca="1" si="50"/>
        <v>1</v>
      </c>
      <c r="V129" s="217">
        <f t="shared" ca="1" si="51"/>
        <v>0</v>
      </c>
      <c r="W129" s="217"/>
      <c r="X129" s="217"/>
      <c r="Y129" s="217"/>
      <c r="Z129" s="217"/>
      <c r="AA129" s="217"/>
      <c r="AB129" s="221"/>
      <c r="AC129" s="220">
        <v>1.0940000000000001</v>
      </c>
      <c r="AD129" s="217"/>
      <c r="AE129" s="220"/>
      <c r="AF129" s="220"/>
      <c r="AG129" s="223"/>
      <c r="AH129" s="223"/>
      <c r="AI129" s="223"/>
      <c r="AJ129" s="224" t="s">
        <v>677</v>
      </c>
      <c r="AK129" s="223"/>
      <c r="AL129" s="225"/>
      <c r="AM129" s="223"/>
      <c r="AN129" s="223"/>
      <c r="AO129" s="223"/>
      <c r="AP129" s="223"/>
      <c r="AQ129" s="223"/>
      <c r="AR129" s="223"/>
      <c r="AS129" s="223"/>
      <c r="AT129" s="223"/>
      <c r="AU129" s="217">
        <v>0</v>
      </c>
      <c r="AV129" s="217">
        <v>1</v>
      </c>
      <c r="AW129" s="217">
        <v>0</v>
      </c>
      <c r="AX129" s="217">
        <v>0</v>
      </c>
      <c r="AY129" s="217">
        <v>0</v>
      </c>
      <c r="AZ129" s="217">
        <v>0</v>
      </c>
      <c r="BA129" s="217">
        <v>0</v>
      </c>
      <c r="BB129" s="217" t="s">
        <v>692</v>
      </c>
      <c r="BC129" s="217"/>
      <c r="BD129" s="217"/>
      <c r="BE129" s="212" t="s">
        <v>3033</v>
      </c>
      <c r="BF129" s="217">
        <v>1</v>
      </c>
      <c r="BG129" s="230">
        <v>46240</v>
      </c>
      <c r="BH129" s="212">
        <f t="shared" si="52"/>
        <v>0</v>
      </c>
      <c r="BI129" s="212" t="s">
        <v>2488</v>
      </c>
      <c r="BJ129" s="217">
        <v>1</v>
      </c>
      <c r="BK129" s="231">
        <v>46240</v>
      </c>
      <c r="BL129" s="226"/>
      <c r="BM129" s="226"/>
      <c r="BN129" s="227"/>
      <c r="BO129" s="226"/>
      <c r="BP129" s="226"/>
      <c r="BQ129" s="226"/>
      <c r="BR129" s="226"/>
      <c r="BS129" s="226"/>
      <c r="BT129" s="227"/>
      <c r="BU129" s="226"/>
      <c r="BV129" s="226"/>
      <c r="BW129" s="226"/>
      <c r="BX129" s="226"/>
      <c r="BY129" s="226"/>
      <c r="BZ129" s="227"/>
      <c r="CA129" s="226"/>
      <c r="CB129" s="226"/>
      <c r="CC129" s="226"/>
      <c r="CD129" s="226"/>
      <c r="CE129" s="226"/>
      <c r="CF129" s="227"/>
      <c r="CG129" s="226"/>
      <c r="CH129" s="226"/>
      <c r="CI129" s="226"/>
      <c r="CJ129" s="212">
        <f t="shared" si="53"/>
        <v>0</v>
      </c>
    </row>
    <row r="130" spans="1:88" ht="13.5" customHeight="1">
      <c r="A130" s="217">
        <v>121</v>
      </c>
      <c r="B130" s="217" t="s">
        <v>3510</v>
      </c>
      <c r="C130" s="217" t="s">
        <v>3511</v>
      </c>
      <c r="D130" s="218" t="s">
        <v>2502</v>
      </c>
      <c r="E130" s="217" t="s">
        <v>3514</v>
      </c>
      <c r="F130" s="217" t="s">
        <v>2716</v>
      </c>
      <c r="G130" s="218" t="s">
        <v>732</v>
      </c>
      <c r="H130" s="220">
        <v>2146</v>
      </c>
      <c r="I130" s="217" t="s">
        <v>702</v>
      </c>
      <c r="J130" s="217">
        <v>1</v>
      </c>
      <c r="K130" s="217"/>
      <c r="L130" s="217">
        <v>1</v>
      </c>
      <c r="M130" s="220">
        <v>52.5</v>
      </c>
      <c r="N130" s="220">
        <v>52.5</v>
      </c>
      <c r="O130" s="217" t="s">
        <v>674</v>
      </c>
      <c r="P130" s="217" t="s">
        <v>11</v>
      </c>
      <c r="Q130" s="217" t="s">
        <v>786</v>
      </c>
      <c r="R130" s="217"/>
      <c r="S130" s="217"/>
      <c r="T130" s="21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7">
        <f t="shared" ca="1" si="50"/>
        <v>1</v>
      </c>
      <c r="V130" s="217">
        <f t="shared" ca="1" si="51"/>
        <v>0</v>
      </c>
      <c r="W130" s="217"/>
      <c r="X130" s="217"/>
      <c r="Y130" s="217"/>
      <c r="Z130" s="217"/>
      <c r="AA130" s="217"/>
      <c r="AB130" s="221"/>
      <c r="AC130" s="220">
        <v>1.504</v>
      </c>
      <c r="AD130" s="235" t="s">
        <v>3428</v>
      </c>
      <c r="AE130" s="220"/>
      <c r="AF130" s="220"/>
      <c r="AG130" s="223"/>
      <c r="AH130" s="223"/>
      <c r="AI130" s="223"/>
      <c r="AJ130" s="224" t="s">
        <v>677</v>
      </c>
      <c r="AK130" s="223"/>
      <c r="AL130" s="225"/>
      <c r="AM130" s="223"/>
      <c r="AN130" s="223"/>
      <c r="AO130" s="223"/>
      <c r="AP130" s="223"/>
      <c r="AQ130" s="223"/>
      <c r="AR130" s="223"/>
      <c r="AS130" s="223"/>
      <c r="AT130" s="223"/>
      <c r="AU130" s="217">
        <v>0</v>
      </c>
      <c r="AV130" s="217">
        <v>1</v>
      </c>
      <c r="AW130" s="217">
        <v>0</v>
      </c>
      <c r="AX130" s="217">
        <v>0</v>
      </c>
      <c r="AY130" s="217">
        <v>0</v>
      </c>
      <c r="AZ130" s="217">
        <v>0</v>
      </c>
      <c r="BA130" s="217">
        <v>0</v>
      </c>
      <c r="BB130" s="217" t="s">
        <v>692</v>
      </c>
      <c r="BC130" s="217"/>
      <c r="BD130" s="217"/>
      <c r="BE130" s="212" t="s">
        <v>3037</v>
      </c>
      <c r="BF130" s="217">
        <v>1</v>
      </c>
      <c r="BG130" s="230">
        <v>46240</v>
      </c>
      <c r="BH130" s="212">
        <f t="shared" si="52"/>
        <v>0</v>
      </c>
      <c r="BI130" s="212" t="s">
        <v>2493</v>
      </c>
      <c r="BJ130" s="217">
        <v>1</v>
      </c>
      <c r="BK130" s="231">
        <v>46240</v>
      </c>
      <c r="BL130" s="226"/>
      <c r="BM130" s="226"/>
      <c r="BN130" s="227"/>
      <c r="BO130" s="226"/>
      <c r="BP130" s="226"/>
      <c r="BQ130" s="226"/>
      <c r="BR130" s="226"/>
      <c r="BS130" s="226"/>
      <c r="BT130" s="227"/>
      <c r="BU130" s="226"/>
      <c r="BV130" s="226"/>
      <c r="BW130" s="226"/>
      <c r="BX130" s="226"/>
      <c r="BY130" s="226"/>
      <c r="BZ130" s="227"/>
      <c r="CA130" s="226"/>
      <c r="CB130" s="226"/>
      <c r="CC130" s="226"/>
      <c r="CD130" s="226"/>
      <c r="CE130" s="226"/>
      <c r="CF130" s="227"/>
      <c r="CG130" s="226"/>
      <c r="CH130" s="226"/>
      <c r="CI130" s="226"/>
      <c r="CJ130" s="212">
        <f t="shared" si="53"/>
        <v>0</v>
      </c>
    </row>
    <row r="131" spans="1:88" ht="13.5" customHeight="1">
      <c r="A131" s="217">
        <v>122</v>
      </c>
      <c r="B131" s="217" t="s">
        <v>3510</v>
      </c>
      <c r="C131" s="217" t="s">
        <v>3511</v>
      </c>
      <c r="D131" s="218" t="s">
        <v>781</v>
      </c>
      <c r="E131" s="217" t="s">
        <v>1141</v>
      </c>
      <c r="F131" s="217" t="s">
        <v>2717</v>
      </c>
      <c r="G131" s="218" t="s">
        <v>2718</v>
      </c>
      <c r="H131" s="220">
        <v>226</v>
      </c>
      <c r="I131" s="217" t="s">
        <v>702</v>
      </c>
      <c r="J131" s="217">
        <v>2</v>
      </c>
      <c r="K131" s="217"/>
      <c r="L131" s="217">
        <v>2</v>
      </c>
      <c r="M131" s="220">
        <v>1.9</v>
      </c>
      <c r="N131" s="220">
        <v>3.7</v>
      </c>
      <c r="O131" s="217" t="s">
        <v>674</v>
      </c>
      <c r="P131" s="217" t="s">
        <v>13</v>
      </c>
      <c r="Q131" s="217" t="s">
        <v>703</v>
      </c>
      <c r="R131" s="217"/>
      <c r="S131" s="217"/>
      <c r="T131" s="217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7">
        <f t="shared" ca="1" si="50"/>
        <v>2</v>
      </c>
      <c r="V131" s="217">
        <f t="shared" ca="1" si="51"/>
        <v>0</v>
      </c>
      <c r="W131" s="217"/>
      <c r="X131" s="217"/>
      <c r="Y131" s="217"/>
      <c r="Z131" s="217"/>
      <c r="AA131" s="217"/>
      <c r="AB131" s="221"/>
      <c r="AC131" s="220">
        <v>0.108</v>
      </c>
      <c r="AD131" s="217"/>
      <c r="AE131" s="220"/>
      <c r="AF131" s="220"/>
      <c r="AG131" s="223"/>
      <c r="AH131" s="223"/>
      <c r="AI131" s="223"/>
      <c r="AJ131" s="224" t="s">
        <v>677</v>
      </c>
      <c r="AK131" s="223"/>
      <c r="AL131" s="225"/>
      <c r="AM131" s="223"/>
      <c r="AN131" s="223"/>
      <c r="AO131" s="223"/>
      <c r="AP131" s="223"/>
      <c r="AQ131" s="223"/>
      <c r="AR131" s="223"/>
      <c r="AS131" s="223"/>
      <c r="AT131" s="223"/>
      <c r="AU131" s="217">
        <v>1</v>
      </c>
      <c r="AV131" s="217">
        <v>0</v>
      </c>
      <c r="AW131" s="217">
        <v>0</v>
      </c>
      <c r="AX131" s="217">
        <v>0</v>
      </c>
      <c r="AY131" s="217">
        <v>0</v>
      </c>
      <c r="AZ131" s="217">
        <v>0</v>
      </c>
      <c r="BA131" s="217">
        <v>0</v>
      </c>
      <c r="BB131" s="217" t="s">
        <v>692</v>
      </c>
      <c r="BC131" s="217"/>
      <c r="BD131" s="217"/>
      <c r="BE131" s="212" t="s">
        <v>3035</v>
      </c>
      <c r="BF131" s="217">
        <v>2</v>
      </c>
      <c r="BG131" s="230">
        <v>46240</v>
      </c>
      <c r="BH131" s="212">
        <f t="shared" si="52"/>
        <v>0</v>
      </c>
      <c r="BI131" s="212" t="s">
        <v>2491</v>
      </c>
      <c r="BJ131" s="217">
        <v>2</v>
      </c>
      <c r="BK131" s="231">
        <v>46240</v>
      </c>
      <c r="BL131" s="226"/>
      <c r="BM131" s="226"/>
      <c r="BN131" s="227"/>
      <c r="BO131" s="226"/>
      <c r="BP131" s="226"/>
      <c r="BQ131" s="226"/>
      <c r="BR131" s="226"/>
      <c r="BS131" s="226"/>
      <c r="BT131" s="227"/>
      <c r="BU131" s="226"/>
      <c r="BV131" s="226"/>
      <c r="BW131" s="226"/>
      <c r="BX131" s="226"/>
      <c r="BY131" s="226"/>
      <c r="BZ131" s="227"/>
      <c r="CA131" s="226"/>
      <c r="CB131" s="226"/>
      <c r="CC131" s="226"/>
      <c r="CD131" s="226"/>
      <c r="CE131" s="226"/>
      <c r="CF131" s="227"/>
      <c r="CG131" s="226"/>
      <c r="CH131" s="226"/>
      <c r="CI131" s="226"/>
      <c r="CJ131" s="212">
        <f t="shared" si="53"/>
        <v>0</v>
      </c>
    </row>
    <row r="132" spans="1:88" ht="13.5" customHeight="1">
      <c r="A132" s="217">
        <v>123</v>
      </c>
      <c r="B132" s="217" t="s">
        <v>3510</v>
      </c>
      <c r="C132" s="217" t="s">
        <v>3511</v>
      </c>
      <c r="D132" s="218" t="s">
        <v>781</v>
      </c>
      <c r="E132" s="217" t="s">
        <v>1142</v>
      </c>
      <c r="F132" s="217" t="s">
        <v>2719</v>
      </c>
      <c r="G132" s="218" t="s">
        <v>2720</v>
      </c>
      <c r="H132" s="220">
        <v>182</v>
      </c>
      <c r="I132" s="217" t="s">
        <v>702</v>
      </c>
      <c r="J132" s="217">
        <v>2</v>
      </c>
      <c r="K132" s="217"/>
      <c r="L132" s="217">
        <v>2</v>
      </c>
      <c r="M132" s="220">
        <v>2.1</v>
      </c>
      <c r="N132" s="220">
        <v>4.2</v>
      </c>
      <c r="O132" s="217" t="s">
        <v>674</v>
      </c>
      <c r="P132" s="217" t="s">
        <v>13</v>
      </c>
      <c r="Q132" s="217" t="s">
        <v>703</v>
      </c>
      <c r="R132" s="217"/>
      <c r="S132" s="217"/>
      <c r="T132" s="21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7">
        <f t="shared" ca="1" si="50"/>
        <v>2</v>
      </c>
      <c r="V132" s="217">
        <f t="shared" ca="1" si="51"/>
        <v>0</v>
      </c>
      <c r="W132" s="217"/>
      <c r="X132" s="217"/>
      <c r="Y132" s="217"/>
      <c r="Z132" s="217"/>
      <c r="AA132" s="217"/>
      <c r="AB132" s="221"/>
      <c r="AC132" s="220">
        <v>0.11899999999999999</v>
      </c>
      <c r="AD132" s="217"/>
      <c r="AE132" s="220"/>
      <c r="AF132" s="220"/>
      <c r="AG132" s="223"/>
      <c r="AH132" s="223"/>
      <c r="AI132" s="223"/>
      <c r="AJ132" s="224" t="s">
        <v>677</v>
      </c>
      <c r="AK132" s="223"/>
      <c r="AL132" s="225"/>
      <c r="AM132" s="223"/>
      <c r="AN132" s="223"/>
      <c r="AO132" s="223"/>
      <c r="AP132" s="223"/>
      <c r="AQ132" s="223"/>
      <c r="AR132" s="223"/>
      <c r="AS132" s="223"/>
      <c r="AT132" s="223"/>
      <c r="AU132" s="217">
        <v>1</v>
      </c>
      <c r="AV132" s="217">
        <v>0</v>
      </c>
      <c r="AW132" s="217">
        <v>0</v>
      </c>
      <c r="AX132" s="217">
        <v>0</v>
      </c>
      <c r="AY132" s="217">
        <v>0</v>
      </c>
      <c r="AZ132" s="217">
        <v>0</v>
      </c>
      <c r="BA132" s="217">
        <v>0</v>
      </c>
      <c r="BB132" s="217" t="s">
        <v>692</v>
      </c>
      <c r="BC132" s="217"/>
      <c r="BD132" s="217"/>
      <c r="BE132" s="212" t="s">
        <v>3035</v>
      </c>
      <c r="BF132" s="217">
        <v>2</v>
      </c>
      <c r="BG132" s="230">
        <v>46240</v>
      </c>
      <c r="BH132" s="212">
        <f t="shared" si="52"/>
        <v>0</v>
      </c>
      <c r="BI132" s="212" t="s">
        <v>2491</v>
      </c>
      <c r="BJ132" s="217">
        <v>2</v>
      </c>
      <c r="BK132" s="231">
        <v>46240</v>
      </c>
      <c r="BL132" s="226"/>
      <c r="BM132" s="226"/>
      <c r="BN132" s="227"/>
      <c r="BO132" s="226"/>
      <c r="BP132" s="226"/>
      <c r="BQ132" s="226"/>
      <c r="BR132" s="226"/>
      <c r="BS132" s="226"/>
      <c r="BT132" s="227"/>
      <c r="BU132" s="226"/>
      <c r="BV132" s="226"/>
      <c r="BW132" s="226"/>
      <c r="BX132" s="226"/>
      <c r="BY132" s="226"/>
      <c r="BZ132" s="227"/>
      <c r="CA132" s="226"/>
      <c r="CB132" s="226"/>
      <c r="CC132" s="226"/>
      <c r="CD132" s="226"/>
      <c r="CE132" s="226"/>
      <c r="CF132" s="227"/>
      <c r="CG132" s="226"/>
      <c r="CH132" s="226"/>
      <c r="CI132" s="226"/>
      <c r="CJ132" s="212">
        <f t="shared" si="53"/>
        <v>0</v>
      </c>
    </row>
    <row r="133" spans="1:88" ht="13.5" customHeight="1">
      <c r="A133" s="217">
        <v>124</v>
      </c>
      <c r="B133" s="217" t="s">
        <v>3510</v>
      </c>
      <c r="C133" s="217" t="s">
        <v>3511</v>
      </c>
      <c r="D133" s="218" t="s">
        <v>781</v>
      </c>
      <c r="E133" s="217" t="s">
        <v>847</v>
      </c>
      <c r="F133" s="217" t="s">
        <v>2721</v>
      </c>
      <c r="G133" s="218" t="s">
        <v>2613</v>
      </c>
      <c r="H133" s="220">
        <v>815</v>
      </c>
      <c r="I133" s="217" t="s">
        <v>702</v>
      </c>
      <c r="J133" s="217">
        <v>4</v>
      </c>
      <c r="K133" s="217"/>
      <c r="L133" s="217">
        <v>4</v>
      </c>
      <c r="M133" s="220">
        <v>4.8</v>
      </c>
      <c r="N133" s="220">
        <v>19.100000000000001</v>
      </c>
      <c r="O133" s="217" t="s">
        <v>674</v>
      </c>
      <c r="P133" s="217" t="s">
        <v>13</v>
      </c>
      <c r="Q133" s="217" t="s">
        <v>703</v>
      </c>
      <c r="R133" s="217"/>
      <c r="S133" s="217"/>
      <c r="T133" s="21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7">
        <f t="shared" ca="1" si="50"/>
        <v>4</v>
      </c>
      <c r="V133" s="217">
        <f t="shared" ca="1" si="51"/>
        <v>0</v>
      </c>
      <c r="W133" s="217"/>
      <c r="X133" s="217"/>
      <c r="Y133" s="217"/>
      <c r="Z133" s="217"/>
      <c r="AA133" s="217"/>
      <c r="AB133" s="221"/>
      <c r="AC133" s="220">
        <v>0.66800000000000004</v>
      </c>
      <c r="AD133" s="217"/>
      <c r="AE133" s="220"/>
      <c r="AF133" s="220"/>
      <c r="AG133" s="223"/>
      <c r="AH133" s="223"/>
      <c r="AI133" s="223"/>
      <c r="AJ133" s="224" t="s">
        <v>677</v>
      </c>
      <c r="AK133" s="223"/>
      <c r="AL133" s="225"/>
      <c r="AM133" s="223"/>
      <c r="AN133" s="223"/>
      <c r="AO133" s="223"/>
      <c r="AP133" s="223"/>
      <c r="AQ133" s="223"/>
      <c r="AR133" s="223"/>
      <c r="AS133" s="223"/>
      <c r="AT133" s="223"/>
      <c r="AU133" s="217">
        <v>0</v>
      </c>
      <c r="AV133" s="217">
        <v>0</v>
      </c>
      <c r="AW133" s="217">
        <v>0</v>
      </c>
      <c r="AX133" s="217">
        <v>0</v>
      </c>
      <c r="AY133" s="217">
        <v>0</v>
      </c>
      <c r="AZ133" s="217">
        <v>0</v>
      </c>
      <c r="BA133" s="217">
        <v>0</v>
      </c>
      <c r="BB133" s="217" t="s">
        <v>692</v>
      </c>
      <c r="BC133" s="217"/>
      <c r="BD133" s="217"/>
      <c r="BE133" s="212" t="s">
        <v>3068</v>
      </c>
      <c r="BF133" s="217">
        <v>4</v>
      </c>
      <c r="BG133" s="230">
        <v>46240</v>
      </c>
      <c r="BH133" s="212">
        <f t="shared" si="52"/>
        <v>0</v>
      </c>
      <c r="BI133" s="212" t="s">
        <v>2529</v>
      </c>
      <c r="BJ133" s="217">
        <v>4</v>
      </c>
      <c r="BK133" s="231">
        <v>46240</v>
      </c>
      <c r="BL133" s="226"/>
      <c r="BM133" s="226"/>
      <c r="BN133" s="227"/>
      <c r="BO133" s="226"/>
      <c r="BP133" s="226"/>
      <c r="BQ133" s="226"/>
      <c r="BR133" s="226"/>
      <c r="BS133" s="226"/>
      <c r="BT133" s="227"/>
      <c r="BU133" s="226"/>
      <c r="BV133" s="226"/>
      <c r="BW133" s="226"/>
      <c r="BX133" s="226"/>
      <c r="BY133" s="226"/>
      <c r="BZ133" s="227"/>
      <c r="CA133" s="226"/>
      <c r="CB133" s="226"/>
      <c r="CC133" s="226"/>
      <c r="CD133" s="226"/>
      <c r="CE133" s="226"/>
      <c r="CF133" s="227"/>
      <c r="CG133" s="226"/>
      <c r="CH133" s="226"/>
      <c r="CI133" s="226"/>
      <c r="CJ133" s="212">
        <f t="shared" si="53"/>
        <v>0</v>
      </c>
    </row>
    <row r="134" spans="1:88" ht="13.5" customHeight="1">
      <c r="A134" s="217">
        <v>125</v>
      </c>
      <c r="B134" s="217" t="s">
        <v>3510</v>
      </c>
      <c r="C134" s="217" t="s">
        <v>3511</v>
      </c>
      <c r="D134" s="218" t="s">
        <v>2588</v>
      </c>
      <c r="E134" s="217" t="s">
        <v>3515</v>
      </c>
      <c r="F134" s="217" t="s">
        <v>2722</v>
      </c>
      <c r="G134" s="218" t="s">
        <v>2723</v>
      </c>
      <c r="H134" s="220">
        <v>4407</v>
      </c>
      <c r="I134" s="217" t="s">
        <v>702</v>
      </c>
      <c r="J134" s="217">
        <v>1</v>
      </c>
      <c r="K134" s="217"/>
      <c r="L134" s="217">
        <v>1</v>
      </c>
      <c r="M134" s="220">
        <v>273</v>
      </c>
      <c r="N134" s="220">
        <v>273</v>
      </c>
      <c r="O134" s="217" t="s">
        <v>674</v>
      </c>
      <c r="P134" s="217" t="s">
        <v>13</v>
      </c>
      <c r="Q134" s="217" t="s">
        <v>786</v>
      </c>
      <c r="R134" s="217"/>
      <c r="S134" s="217"/>
      <c r="T134" s="21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7">
        <f t="shared" ca="1" si="50"/>
        <v>1</v>
      </c>
      <c r="V134" s="217">
        <f t="shared" ca="1" si="51"/>
        <v>0</v>
      </c>
      <c r="W134" s="217"/>
      <c r="X134" s="217"/>
      <c r="Y134" s="217"/>
      <c r="Z134" s="217"/>
      <c r="AA134" s="217"/>
      <c r="AB134" s="221"/>
      <c r="AC134" s="220">
        <v>8.7810000000000006</v>
      </c>
      <c r="AD134" s="217"/>
      <c r="AE134" s="220"/>
      <c r="AF134" s="220"/>
      <c r="AG134" s="223"/>
      <c r="AH134" s="223"/>
      <c r="AI134" s="223"/>
      <c r="AJ134" s="224" t="s">
        <v>677</v>
      </c>
      <c r="AK134" s="223"/>
      <c r="AL134" s="225"/>
      <c r="AM134" s="223"/>
      <c r="AN134" s="223"/>
      <c r="AO134" s="223"/>
      <c r="AP134" s="223"/>
      <c r="AQ134" s="223"/>
      <c r="AR134" s="223"/>
      <c r="AS134" s="223"/>
      <c r="AT134" s="223"/>
      <c r="AU134" s="217">
        <v>0</v>
      </c>
      <c r="AV134" s="217">
        <v>1</v>
      </c>
      <c r="AW134" s="217">
        <v>0</v>
      </c>
      <c r="AX134" s="217">
        <v>1</v>
      </c>
      <c r="AY134" s="217">
        <v>0</v>
      </c>
      <c r="AZ134" s="217">
        <v>0</v>
      </c>
      <c r="BA134" s="217">
        <v>0</v>
      </c>
      <c r="BB134" s="217" t="s">
        <v>692</v>
      </c>
      <c r="BC134" s="217"/>
      <c r="BD134" s="217"/>
      <c r="BE134" s="212" t="s">
        <v>3068</v>
      </c>
      <c r="BF134" s="217">
        <v>1</v>
      </c>
      <c r="BG134" s="230">
        <v>46240</v>
      </c>
      <c r="BH134" s="212">
        <f t="shared" si="52"/>
        <v>0</v>
      </c>
      <c r="BI134" s="212" t="s">
        <v>2529</v>
      </c>
      <c r="BJ134" s="217">
        <v>1</v>
      </c>
      <c r="BK134" s="231">
        <v>46240</v>
      </c>
      <c r="BL134" s="226"/>
      <c r="BM134" s="226"/>
      <c r="BN134" s="227"/>
      <c r="BO134" s="226"/>
      <c r="BP134" s="226"/>
      <c r="BQ134" s="226"/>
      <c r="BR134" s="226"/>
      <c r="BS134" s="226"/>
      <c r="BT134" s="227"/>
      <c r="BU134" s="226"/>
      <c r="BV134" s="226"/>
      <c r="BW134" s="226"/>
      <c r="BX134" s="226"/>
      <c r="BY134" s="226"/>
      <c r="BZ134" s="227"/>
      <c r="CA134" s="226"/>
      <c r="CB134" s="226"/>
      <c r="CC134" s="226"/>
      <c r="CD134" s="226"/>
      <c r="CE134" s="226"/>
      <c r="CF134" s="227"/>
      <c r="CG134" s="226"/>
      <c r="CH134" s="226"/>
      <c r="CI134" s="226"/>
      <c r="CJ134" s="212">
        <f t="shared" si="53"/>
        <v>0</v>
      </c>
    </row>
    <row r="135" spans="1:88" ht="13.5" customHeight="1">
      <c r="A135" s="217">
        <v>126</v>
      </c>
      <c r="B135" s="217" t="s">
        <v>3510</v>
      </c>
      <c r="C135" s="217" t="s">
        <v>3511</v>
      </c>
      <c r="D135" s="218" t="s">
        <v>2588</v>
      </c>
      <c r="E135" s="217" t="s">
        <v>3516</v>
      </c>
      <c r="F135" s="217" t="s">
        <v>2724</v>
      </c>
      <c r="G135" s="218" t="s">
        <v>2725</v>
      </c>
      <c r="H135" s="220">
        <v>4416</v>
      </c>
      <c r="I135" s="217" t="s">
        <v>702</v>
      </c>
      <c r="J135" s="217">
        <v>1</v>
      </c>
      <c r="K135" s="217"/>
      <c r="L135" s="217">
        <v>1</v>
      </c>
      <c r="M135" s="220">
        <v>498</v>
      </c>
      <c r="N135" s="220">
        <v>498</v>
      </c>
      <c r="O135" s="217" t="s">
        <v>674</v>
      </c>
      <c r="P135" s="217" t="s">
        <v>13</v>
      </c>
      <c r="Q135" s="217" t="s">
        <v>786</v>
      </c>
      <c r="R135" s="217"/>
      <c r="S135" s="217"/>
      <c r="T135" s="21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7">
        <f t="shared" ca="1" si="50"/>
        <v>1</v>
      </c>
      <c r="V135" s="217">
        <f t="shared" ca="1" si="51"/>
        <v>0</v>
      </c>
      <c r="W135" s="217"/>
      <c r="X135" s="217"/>
      <c r="Y135" s="217"/>
      <c r="Z135" s="217"/>
      <c r="AA135" s="217"/>
      <c r="AB135" s="221"/>
      <c r="AC135" s="220">
        <v>15.962</v>
      </c>
      <c r="AD135" s="217"/>
      <c r="AE135" s="220"/>
      <c r="AF135" s="220"/>
      <c r="AG135" s="223"/>
      <c r="AH135" s="223"/>
      <c r="AI135" s="223"/>
      <c r="AJ135" s="224" t="s">
        <v>677</v>
      </c>
      <c r="AK135" s="223"/>
      <c r="AL135" s="225"/>
      <c r="AM135" s="223"/>
      <c r="AN135" s="223"/>
      <c r="AO135" s="223"/>
      <c r="AP135" s="223"/>
      <c r="AQ135" s="223"/>
      <c r="AR135" s="223"/>
      <c r="AS135" s="223"/>
      <c r="AT135" s="223"/>
      <c r="AU135" s="217">
        <v>0</v>
      </c>
      <c r="AV135" s="217">
        <v>1</v>
      </c>
      <c r="AW135" s="217">
        <v>0</v>
      </c>
      <c r="AX135" s="217">
        <v>1</v>
      </c>
      <c r="AY135" s="217">
        <v>0</v>
      </c>
      <c r="AZ135" s="217">
        <v>0</v>
      </c>
      <c r="BA135" s="217">
        <v>0</v>
      </c>
      <c r="BB135" s="217" t="s">
        <v>692</v>
      </c>
      <c r="BC135" s="217"/>
      <c r="BD135" s="217"/>
      <c r="BE135" s="212" t="s">
        <v>3068</v>
      </c>
      <c r="BF135" s="217">
        <v>1</v>
      </c>
      <c r="BG135" s="230">
        <v>46240</v>
      </c>
      <c r="BH135" s="212">
        <f t="shared" si="52"/>
        <v>0</v>
      </c>
      <c r="BI135" s="212" t="s">
        <v>2529</v>
      </c>
      <c r="BJ135" s="217">
        <v>1</v>
      </c>
      <c r="BK135" s="231">
        <v>46240</v>
      </c>
      <c r="BL135" s="226"/>
      <c r="BM135" s="226"/>
      <c r="BN135" s="227"/>
      <c r="BO135" s="226"/>
      <c r="BP135" s="226"/>
      <c r="BQ135" s="226"/>
      <c r="BR135" s="226"/>
      <c r="BS135" s="226"/>
      <c r="BT135" s="227"/>
      <c r="BU135" s="226"/>
      <c r="BV135" s="226"/>
      <c r="BW135" s="226"/>
      <c r="BX135" s="226"/>
      <c r="BY135" s="226"/>
      <c r="BZ135" s="227"/>
      <c r="CA135" s="226"/>
      <c r="CB135" s="226"/>
      <c r="CC135" s="226"/>
      <c r="CD135" s="226"/>
      <c r="CE135" s="226"/>
      <c r="CF135" s="227"/>
      <c r="CG135" s="226"/>
      <c r="CH135" s="226"/>
      <c r="CI135" s="226"/>
      <c r="CJ135" s="212">
        <f t="shared" si="53"/>
        <v>0</v>
      </c>
    </row>
    <row r="136" spans="1:88" ht="13.5" customHeight="1">
      <c r="A136" s="217">
        <v>127</v>
      </c>
      <c r="B136" s="217" t="s">
        <v>3510</v>
      </c>
      <c r="C136" s="217" t="s">
        <v>3511</v>
      </c>
      <c r="D136" s="218" t="s">
        <v>2588</v>
      </c>
      <c r="E136" s="217" t="s">
        <v>3517</v>
      </c>
      <c r="F136" s="217" t="s">
        <v>2726</v>
      </c>
      <c r="G136" s="218" t="s">
        <v>2727</v>
      </c>
      <c r="H136" s="220">
        <v>4416</v>
      </c>
      <c r="I136" s="217" t="s">
        <v>702</v>
      </c>
      <c r="J136" s="217">
        <v>1</v>
      </c>
      <c r="K136" s="217"/>
      <c r="L136" s="217">
        <v>1</v>
      </c>
      <c r="M136" s="220">
        <v>213</v>
      </c>
      <c r="N136" s="220">
        <v>213</v>
      </c>
      <c r="O136" s="217" t="s">
        <v>674</v>
      </c>
      <c r="P136" s="217" t="s">
        <v>13</v>
      </c>
      <c r="Q136" s="217" t="s">
        <v>786</v>
      </c>
      <c r="R136" s="217"/>
      <c r="S136" s="217"/>
      <c r="T136" s="21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7">
        <f t="shared" ca="1" si="50"/>
        <v>1</v>
      </c>
      <c r="V136" s="217">
        <f t="shared" ca="1" si="51"/>
        <v>0</v>
      </c>
      <c r="W136" s="217"/>
      <c r="X136" s="217"/>
      <c r="Y136" s="217"/>
      <c r="Z136" s="217"/>
      <c r="AA136" s="217"/>
      <c r="AB136" s="221"/>
      <c r="AC136" s="220">
        <v>6.8680000000000003</v>
      </c>
      <c r="AD136" s="235" t="s">
        <v>3428</v>
      </c>
      <c r="AE136" s="220"/>
      <c r="AF136" s="220"/>
      <c r="AG136" s="223"/>
      <c r="AH136" s="223"/>
      <c r="AI136" s="223"/>
      <c r="AJ136" s="224" t="s">
        <v>677</v>
      </c>
      <c r="AK136" s="223"/>
      <c r="AL136" s="225"/>
      <c r="AM136" s="223"/>
      <c r="AN136" s="223"/>
      <c r="AO136" s="223"/>
      <c r="AP136" s="223"/>
      <c r="AQ136" s="223"/>
      <c r="AR136" s="223"/>
      <c r="AS136" s="223"/>
      <c r="AT136" s="223"/>
      <c r="AU136" s="217">
        <v>0</v>
      </c>
      <c r="AV136" s="217">
        <v>1</v>
      </c>
      <c r="AW136" s="217">
        <v>0</v>
      </c>
      <c r="AX136" s="217">
        <v>1</v>
      </c>
      <c r="AY136" s="217">
        <v>0</v>
      </c>
      <c r="AZ136" s="217">
        <v>0</v>
      </c>
      <c r="BA136" s="217">
        <v>0</v>
      </c>
      <c r="BB136" s="217" t="s">
        <v>692</v>
      </c>
      <c r="BC136" s="217"/>
      <c r="BD136" s="217"/>
      <c r="BE136" s="212" t="s">
        <v>3068</v>
      </c>
      <c r="BF136" s="217">
        <v>1</v>
      </c>
      <c r="BG136" s="230">
        <v>46240</v>
      </c>
      <c r="BH136" s="212">
        <f t="shared" si="52"/>
        <v>0</v>
      </c>
      <c r="BI136" s="212" t="s">
        <v>2529</v>
      </c>
      <c r="BJ136" s="217">
        <v>1</v>
      </c>
      <c r="BK136" s="231">
        <v>46240</v>
      </c>
      <c r="BL136" s="226"/>
      <c r="BM136" s="226"/>
      <c r="BN136" s="227"/>
      <c r="BO136" s="226"/>
      <c r="BP136" s="226"/>
      <c r="BQ136" s="226"/>
      <c r="BR136" s="226"/>
      <c r="BS136" s="226"/>
      <c r="BT136" s="227"/>
      <c r="BU136" s="226"/>
      <c r="BV136" s="226"/>
      <c r="BW136" s="226"/>
      <c r="BX136" s="226"/>
      <c r="BY136" s="226"/>
      <c r="BZ136" s="227"/>
      <c r="CA136" s="226"/>
      <c r="CB136" s="226"/>
      <c r="CC136" s="226"/>
      <c r="CD136" s="226"/>
      <c r="CE136" s="226"/>
      <c r="CF136" s="227"/>
      <c r="CG136" s="226"/>
      <c r="CH136" s="226"/>
      <c r="CI136" s="226"/>
      <c r="CJ136" s="212">
        <f t="shared" si="53"/>
        <v>0</v>
      </c>
    </row>
    <row r="137" spans="1:88" ht="13.5" customHeight="1">
      <c r="A137" s="214">
        <v>128</v>
      </c>
      <c r="B137" s="214" t="s">
        <v>3518</v>
      </c>
      <c r="C137" s="214" t="s">
        <v>3519</v>
      </c>
      <c r="D137" s="215" t="s">
        <v>2588</v>
      </c>
      <c r="E137" s="214"/>
      <c r="F137" s="214"/>
      <c r="G137" s="215" t="s">
        <v>3505</v>
      </c>
      <c r="H137" s="214"/>
      <c r="I137" s="214"/>
      <c r="J137" s="214"/>
      <c r="K137" s="214">
        <v>1</v>
      </c>
      <c r="L137" s="214"/>
      <c r="M137" s="216">
        <v>3168.5</v>
      </c>
      <c r="N137" s="216">
        <v>3168.5</v>
      </c>
      <c r="O137" s="214" t="s">
        <v>674</v>
      </c>
      <c r="P137" s="214"/>
      <c r="Q137" s="214"/>
      <c r="R137" s="214" t="s">
        <v>3951</v>
      </c>
      <c r="S137" s="214"/>
      <c r="T137" s="214"/>
      <c r="U137" s="214"/>
      <c r="V137" s="214"/>
      <c r="W137" s="214">
        <f ca="1">_xlfn.MINIFS(V:V,C:C,C137,AE:AE,"",AB:AB,"")</f>
        <v>0</v>
      </c>
      <c r="X137" s="214">
        <f ca="1">SUMIFS(T:T,C:C,C137,AE:AE,"")/SUMIFS(L:L,C:C,C137,AE:AE,"",AB:AB,"")</f>
        <v>0</v>
      </c>
      <c r="Y137" s="214"/>
      <c r="Z137" s="214"/>
      <c r="AA137" s="214"/>
      <c r="AB137" s="216"/>
      <c r="AC137" s="216">
        <v>94.703000000000003</v>
      </c>
      <c r="AD137" s="235" t="s">
        <v>3428</v>
      </c>
      <c r="AE137" s="214" t="s">
        <v>675</v>
      </c>
      <c r="AF137" s="214" t="s">
        <v>676</v>
      </c>
      <c r="AG137" s="214"/>
      <c r="AH137" s="214"/>
      <c r="AI137" s="214"/>
      <c r="AJ137" s="214" t="s">
        <v>677</v>
      </c>
      <c r="AK137" s="214"/>
      <c r="AL137" s="214"/>
      <c r="AM137" s="214"/>
      <c r="AN137" s="214"/>
      <c r="AO137" s="214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 t="s">
        <v>692</v>
      </c>
      <c r="BC137" s="214"/>
      <c r="BD137" s="214"/>
      <c r="BE137" s="214"/>
      <c r="BF137" s="214"/>
      <c r="BG137" s="214"/>
      <c r="BH137" s="214"/>
      <c r="BI137" s="214"/>
      <c r="BJ137" s="214"/>
      <c r="BK137" s="214"/>
      <c r="BL137" s="214"/>
      <c r="BM137" s="214"/>
      <c r="BN137" s="214"/>
      <c r="BO137" s="214"/>
      <c r="BP137" s="214"/>
      <c r="BQ137" s="214"/>
      <c r="BR137" s="214"/>
      <c r="BS137" s="214"/>
      <c r="BT137" s="214"/>
      <c r="BU137" s="214"/>
      <c r="BV137" s="214"/>
      <c r="BW137" s="214"/>
      <c r="BX137" s="214"/>
      <c r="BY137" s="214"/>
      <c r="BZ137" s="214"/>
      <c r="CA137" s="214"/>
      <c r="CB137" s="214"/>
      <c r="CC137" s="214"/>
      <c r="CD137" s="214"/>
      <c r="CE137" s="214"/>
      <c r="CF137" s="214"/>
      <c r="CG137" s="214"/>
      <c r="CH137" s="214"/>
      <c r="CI137" s="214"/>
      <c r="CJ137" s="214"/>
    </row>
    <row r="138" spans="1:88" ht="13.5" customHeight="1">
      <c r="A138" s="217">
        <v>129</v>
      </c>
      <c r="B138" s="217" t="s">
        <v>3518</v>
      </c>
      <c r="C138" s="217" t="s">
        <v>3519</v>
      </c>
      <c r="D138" s="218" t="s">
        <v>2477</v>
      </c>
      <c r="E138" s="217" t="s">
        <v>3429</v>
      </c>
      <c r="F138" s="217" t="s">
        <v>2728</v>
      </c>
      <c r="G138" s="218" t="s">
        <v>2476</v>
      </c>
      <c r="H138" s="220">
        <v>3923</v>
      </c>
      <c r="I138" s="217" t="s">
        <v>702</v>
      </c>
      <c r="J138" s="217">
        <v>1</v>
      </c>
      <c r="K138" s="217"/>
      <c r="L138" s="217">
        <v>1</v>
      </c>
      <c r="M138" s="220">
        <v>154.6</v>
      </c>
      <c r="N138" s="220">
        <v>154.6</v>
      </c>
      <c r="O138" s="217" t="s">
        <v>674</v>
      </c>
      <c r="P138" s="217" t="s">
        <v>11</v>
      </c>
      <c r="Q138" s="217" t="s">
        <v>786</v>
      </c>
      <c r="R138" s="217"/>
      <c r="S138" s="217"/>
      <c r="T138" s="21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7">
        <f t="shared" ref="U138:U143" ca="1" si="54">+L138-T138</f>
        <v>1</v>
      </c>
      <c r="V138" s="217">
        <f t="shared" ref="V138:V143" ca="1" si="55">ROUNDDOWN(T138/J138,0)</f>
        <v>0</v>
      </c>
      <c r="W138" s="217"/>
      <c r="X138" s="217"/>
      <c r="Y138" s="217"/>
      <c r="Z138" s="217"/>
      <c r="AA138" s="217"/>
      <c r="AB138" s="221"/>
      <c r="AC138" s="220">
        <v>2.6840000000000002</v>
      </c>
      <c r="AD138" s="217"/>
      <c r="AE138" s="220"/>
      <c r="AF138" s="220"/>
      <c r="AG138" s="223"/>
      <c r="AH138" s="223"/>
      <c r="AI138" s="223"/>
      <c r="AJ138" s="224" t="s">
        <v>677</v>
      </c>
      <c r="AK138" s="223"/>
      <c r="AL138" s="225"/>
      <c r="AM138" s="223"/>
      <c r="AN138" s="223"/>
      <c r="AO138" s="223"/>
      <c r="AP138" s="223"/>
      <c r="AQ138" s="223"/>
      <c r="AR138" s="223"/>
      <c r="AS138" s="223"/>
      <c r="AT138" s="223"/>
      <c r="AU138" s="217">
        <v>0</v>
      </c>
      <c r="AV138" s="217">
        <v>1</v>
      </c>
      <c r="AW138" s="217">
        <v>0</v>
      </c>
      <c r="AX138" s="217">
        <v>0</v>
      </c>
      <c r="AY138" s="217">
        <v>0</v>
      </c>
      <c r="AZ138" s="217">
        <v>0</v>
      </c>
      <c r="BA138" s="217">
        <v>0</v>
      </c>
      <c r="BB138" s="217" t="s">
        <v>692</v>
      </c>
      <c r="BC138" s="217"/>
      <c r="BD138" s="217"/>
      <c r="BE138" s="212" t="s">
        <v>3026</v>
      </c>
      <c r="BF138" s="217">
        <v>1</v>
      </c>
      <c r="BG138" s="230">
        <v>46240</v>
      </c>
      <c r="BH138" s="212">
        <f t="shared" ref="BH138:BH143" si="56">+L138-BF138</f>
        <v>0</v>
      </c>
      <c r="BI138" s="212" t="s">
        <v>2478</v>
      </c>
      <c r="BJ138" s="217">
        <v>1</v>
      </c>
      <c r="BK138" s="231">
        <v>46240</v>
      </c>
      <c r="BL138" s="226"/>
      <c r="BM138" s="226"/>
      <c r="BN138" s="227"/>
      <c r="BO138" s="226"/>
      <c r="BP138" s="226"/>
      <c r="BQ138" s="226"/>
      <c r="BR138" s="226"/>
      <c r="BS138" s="226"/>
      <c r="BT138" s="227"/>
      <c r="BU138" s="226"/>
      <c r="BV138" s="226"/>
      <c r="BW138" s="226"/>
      <c r="BX138" s="226"/>
      <c r="BY138" s="226"/>
      <c r="BZ138" s="227"/>
      <c r="CA138" s="226"/>
      <c r="CB138" s="226"/>
      <c r="CC138" s="226"/>
      <c r="CD138" s="226"/>
      <c r="CE138" s="226"/>
      <c r="CF138" s="227"/>
      <c r="CG138" s="226"/>
      <c r="CH138" s="226"/>
      <c r="CI138" s="226"/>
      <c r="CJ138" s="212">
        <f t="shared" ref="CJ138:CJ143" si="57">+L138-BJ138</f>
        <v>0</v>
      </c>
    </row>
    <row r="139" spans="1:88" ht="13.5" customHeight="1">
      <c r="A139" s="217">
        <v>130</v>
      </c>
      <c r="B139" s="217" t="s">
        <v>3518</v>
      </c>
      <c r="C139" s="217" t="s">
        <v>3519</v>
      </c>
      <c r="D139" s="218" t="s">
        <v>2477</v>
      </c>
      <c r="E139" s="217" t="s">
        <v>3430</v>
      </c>
      <c r="F139" s="217" t="s">
        <v>2729</v>
      </c>
      <c r="G139" s="218" t="s">
        <v>2476</v>
      </c>
      <c r="H139" s="220">
        <v>3922</v>
      </c>
      <c r="I139" s="217" t="s">
        <v>702</v>
      </c>
      <c r="J139" s="217">
        <v>1</v>
      </c>
      <c r="K139" s="217"/>
      <c r="L139" s="217">
        <v>1</v>
      </c>
      <c r="M139" s="220">
        <v>154.6</v>
      </c>
      <c r="N139" s="220">
        <v>154.6</v>
      </c>
      <c r="O139" s="217" t="s">
        <v>674</v>
      </c>
      <c r="P139" s="217" t="s">
        <v>11</v>
      </c>
      <c r="Q139" s="217" t="s">
        <v>786</v>
      </c>
      <c r="R139" s="217"/>
      <c r="S139" s="217"/>
      <c r="T139" s="21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7">
        <f t="shared" ca="1" si="54"/>
        <v>1</v>
      </c>
      <c r="V139" s="217">
        <f t="shared" ca="1" si="55"/>
        <v>0</v>
      </c>
      <c r="W139" s="217"/>
      <c r="X139" s="217"/>
      <c r="Y139" s="217"/>
      <c r="Z139" s="217"/>
      <c r="AA139" s="217"/>
      <c r="AB139" s="221"/>
      <c r="AC139" s="220">
        <v>2.6829999999999998</v>
      </c>
      <c r="AD139" s="217"/>
      <c r="AE139" s="220"/>
      <c r="AF139" s="220"/>
      <c r="AG139" s="223"/>
      <c r="AH139" s="223"/>
      <c r="AI139" s="223"/>
      <c r="AJ139" s="224" t="s">
        <v>677</v>
      </c>
      <c r="AK139" s="223"/>
      <c r="AL139" s="225"/>
      <c r="AM139" s="223"/>
      <c r="AN139" s="223"/>
      <c r="AO139" s="223"/>
      <c r="AP139" s="223"/>
      <c r="AQ139" s="223"/>
      <c r="AR139" s="223"/>
      <c r="AS139" s="223"/>
      <c r="AT139" s="223"/>
      <c r="AU139" s="217">
        <v>0</v>
      </c>
      <c r="AV139" s="217">
        <v>1</v>
      </c>
      <c r="AW139" s="217">
        <v>0</v>
      </c>
      <c r="AX139" s="217">
        <v>0</v>
      </c>
      <c r="AY139" s="217">
        <v>0</v>
      </c>
      <c r="AZ139" s="217">
        <v>0</v>
      </c>
      <c r="BA139" s="217">
        <v>0</v>
      </c>
      <c r="BB139" s="217" t="s">
        <v>692</v>
      </c>
      <c r="BC139" s="217"/>
      <c r="BD139" s="217"/>
      <c r="BE139" s="212" t="s">
        <v>3026</v>
      </c>
      <c r="BF139" s="217">
        <v>1</v>
      </c>
      <c r="BG139" s="230">
        <v>46240</v>
      </c>
      <c r="BH139" s="212">
        <f t="shared" si="56"/>
        <v>0</v>
      </c>
      <c r="BI139" s="212" t="s">
        <v>2478</v>
      </c>
      <c r="BJ139" s="217">
        <v>1</v>
      </c>
      <c r="BK139" s="231">
        <v>46240</v>
      </c>
      <c r="BL139" s="226"/>
      <c r="BM139" s="226"/>
      <c r="BN139" s="227"/>
      <c r="BO139" s="226"/>
      <c r="BP139" s="226"/>
      <c r="BQ139" s="226"/>
      <c r="BR139" s="226"/>
      <c r="BS139" s="226"/>
      <c r="BT139" s="227"/>
      <c r="BU139" s="226"/>
      <c r="BV139" s="226"/>
      <c r="BW139" s="226"/>
      <c r="BX139" s="226"/>
      <c r="BY139" s="226"/>
      <c r="BZ139" s="227"/>
      <c r="CA139" s="226"/>
      <c r="CB139" s="226"/>
      <c r="CC139" s="226"/>
      <c r="CD139" s="226"/>
      <c r="CE139" s="226"/>
      <c r="CF139" s="227"/>
      <c r="CG139" s="226"/>
      <c r="CH139" s="226"/>
      <c r="CI139" s="226"/>
      <c r="CJ139" s="212">
        <f t="shared" si="57"/>
        <v>0</v>
      </c>
    </row>
    <row r="140" spans="1:88" ht="13.5" customHeight="1">
      <c r="A140" s="217">
        <v>131</v>
      </c>
      <c r="B140" s="217" t="s">
        <v>3518</v>
      </c>
      <c r="C140" s="217" t="s">
        <v>3519</v>
      </c>
      <c r="D140" s="218" t="s">
        <v>2520</v>
      </c>
      <c r="E140" s="217" t="s">
        <v>3441</v>
      </c>
      <c r="F140" s="217" t="s">
        <v>2730</v>
      </c>
      <c r="G140" s="218" t="s">
        <v>2476</v>
      </c>
      <c r="H140" s="220">
        <v>3923</v>
      </c>
      <c r="I140" s="217" t="s">
        <v>702</v>
      </c>
      <c r="J140" s="217">
        <v>1</v>
      </c>
      <c r="K140" s="217"/>
      <c r="L140" s="217">
        <v>1</v>
      </c>
      <c r="M140" s="220">
        <v>154.6</v>
      </c>
      <c r="N140" s="220">
        <v>154.6</v>
      </c>
      <c r="O140" s="217" t="s">
        <v>674</v>
      </c>
      <c r="P140" s="217" t="s">
        <v>11</v>
      </c>
      <c r="Q140" s="217" t="s">
        <v>786</v>
      </c>
      <c r="R140" s="217"/>
      <c r="S140" s="217"/>
      <c r="T140" s="21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7">
        <f t="shared" ca="1" si="54"/>
        <v>1</v>
      </c>
      <c r="V140" s="217">
        <f t="shared" ca="1" si="55"/>
        <v>0</v>
      </c>
      <c r="W140" s="217"/>
      <c r="X140" s="217"/>
      <c r="Y140" s="217"/>
      <c r="Z140" s="217"/>
      <c r="AA140" s="217"/>
      <c r="AB140" s="221"/>
      <c r="AC140" s="220">
        <v>2.6840000000000002</v>
      </c>
      <c r="AD140" s="217"/>
      <c r="AE140" s="220"/>
      <c r="AF140" s="220"/>
      <c r="AG140" s="223"/>
      <c r="AH140" s="223"/>
      <c r="AI140" s="223"/>
      <c r="AJ140" s="224" t="s">
        <v>677</v>
      </c>
      <c r="AK140" s="223"/>
      <c r="AL140" s="225"/>
      <c r="AM140" s="223"/>
      <c r="AN140" s="223"/>
      <c r="AO140" s="223"/>
      <c r="AP140" s="223"/>
      <c r="AQ140" s="223"/>
      <c r="AR140" s="223"/>
      <c r="AS140" s="223"/>
      <c r="AT140" s="223"/>
      <c r="AU140" s="217">
        <v>0</v>
      </c>
      <c r="AV140" s="217">
        <v>1</v>
      </c>
      <c r="AW140" s="217">
        <v>0</v>
      </c>
      <c r="AX140" s="217">
        <v>0</v>
      </c>
      <c r="AY140" s="217">
        <v>0</v>
      </c>
      <c r="AZ140" s="217">
        <v>0</v>
      </c>
      <c r="BA140" s="217">
        <v>0</v>
      </c>
      <c r="BB140" s="217" t="s">
        <v>692</v>
      </c>
      <c r="BC140" s="217"/>
      <c r="BD140" s="217"/>
      <c r="BE140" s="212" t="s">
        <v>3026</v>
      </c>
      <c r="BF140" s="217">
        <v>1</v>
      </c>
      <c r="BG140" s="230">
        <v>46240</v>
      </c>
      <c r="BH140" s="212">
        <f t="shared" si="56"/>
        <v>0</v>
      </c>
      <c r="BI140" s="212" t="s">
        <v>2478</v>
      </c>
      <c r="BJ140" s="217">
        <v>1</v>
      </c>
      <c r="BK140" s="231">
        <v>46240</v>
      </c>
      <c r="BL140" s="226"/>
      <c r="BM140" s="226"/>
      <c r="BN140" s="227"/>
      <c r="BO140" s="226"/>
      <c r="BP140" s="226"/>
      <c r="BQ140" s="226"/>
      <c r="BR140" s="226"/>
      <c r="BS140" s="226"/>
      <c r="BT140" s="227"/>
      <c r="BU140" s="226"/>
      <c r="BV140" s="226"/>
      <c r="BW140" s="226"/>
      <c r="BX140" s="226"/>
      <c r="BY140" s="226"/>
      <c r="BZ140" s="227"/>
      <c r="CA140" s="226"/>
      <c r="CB140" s="226"/>
      <c r="CC140" s="226"/>
      <c r="CD140" s="226"/>
      <c r="CE140" s="226"/>
      <c r="CF140" s="227"/>
      <c r="CG140" s="226"/>
      <c r="CH140" s="226"/>
      <c r="CI140" s="226"/>
      <c r="CJ140" s="212">
        <f t="shared" si="57"/>
        <v>0</v>
      </c>
    </row>
    <row r="141" spans="1:88" ht="13.5" customHeight="1">
      <c r="A141" s="217">
        <v>132</v>
      </c>
      <c r="B141" s="217" t="s">
        <v>3518</v>
      </c>
      <c r="C141" s="217" t="s">
        <v>3519</v>
      </c>
      <c r="D141" s="218" t="s">
        <v>2588</v>
      </c>
      <c r="E141" s="217" t="s">
        <v>3507</v>
      </c>
      <c r="F141" s="217" t="s">
        <v>2731</v>
      </c>
      <c r="G141" s="218" t="s">
        <v>2698</v>
      </c>
      <c r="H141" s="220">
        <v>4416</v>
      </c>
      <c r="I141" s="217" t="s">
        <v>702</v>
      </c>
      <c r="J141" s="217">
        <v>3</v>
      </c>
      <c r="K141" s="217"/>
      <c r="L141" s="217">
        <v>3</v>
      </c>
      <c r="M141" s="220">
        <v>553.4</v>
      </c>
      <c r="N141" s="220">
        <v>1660.3</v>
      </c>
      <c r="O141" s="217" t="s">
        <v>674</v>
      </c>
      <c r="P141" s="217" t="s">
        <v>13</v>
      </c>
      <c r="Q141" s="217" t="s">
        <v>786</v>
      </c>
      <c r="R141" s="217"/>
      <c r="S141" s="217"/>
      <c r="T141" s="21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7">
        <f t="shared" ca="1" si="54"/>
        <v>3</v>
      </c>
      <c r="V141" s="217">
        <f t="shared" ca="1" si="55"/>
        <v>0</v>
      </c>
      <c r="W141" s="217"/>
      <c r="X141" s="217"/>
      <c r="Y141" s="217"/>
      <c r="Z141" s="217"/>
      <c r="AA141" s="217"/>
      <c r="AB141" s="221"/>
      <c r="AC141" s="220">
        <v>53.189</v>
      </c>
      <c r="AD141" s="217"/>
      <c r="AE141" s="220"/>
      <c r="AF141" s="220"/>
      <c r="AG141" s="223"/>
      <c r="AH141" s="223"/>
      <c r="AI141" s="223"/>
      <c r="AJ141" s="224" t="s">
        <v>677</v>
      </c>
      <c r="AK141" s="223"/>
      <c r="AL141" s="225"/>
      <c r="AM141" s="223"/>
      <c r="AN141" s="223"/>
      <c r="AO141" s="223"/>
      <c r="AP141" s="223"/>
      <c r="AQ141" s="223"/>
      <c r="AR141" s="223"/>
      <c r="AS141" s="223"/>
      <c r="AT141" s="223"/>
      <c r="AU141" s="217">
        <v>0</v>
      </c>
      <c r="AV141" s="217">
        <v>1</v>
      </c>
      <c r="AW141" s="217">
        <v>0</v>
      </c>
      <c r="AX141" s="217">
        <v>1</v>
      </c>
      <c r="AY141" s="217">
        <v>0</v>
      </c>
      <c r="AZ141" s="217">
        <v>0</v>
      </c>
      <c r="BA141" s="217">
        <v>0</v>
      </c>
      <c r="BB141" s="217" t="s">
        <v>692</v>
      </c>
      <c r="BC141" s="217"/>
      <c r="BD141" s="217"/>
      <c r="BE141" s="212" t="s">
        <v>3068</v>
      </c>
      <c r="BF141" s="217">
        <v>3</v>
      </c>
      <c r="BG141" s="230">
        <v>46240</v>
      </c>
      <c r="BH141" s="212">
        <f t="shared" si="56"/>
        <v>0</v>
      </c>
      <c r="BI141" s="212" t="s">
        <v>2529</v>
      </c>
      <c r="BJ141" s="217">
        <v>3</v>
      </c>
      <c r="BK141" s="231">
        <v>46240</v>
      </c>
      <c r="BL141" s="226"/>
      <c r="BM141" s="226"/>
      <c r="BN141" s="227"/>
      <c r="BO141" s="226"/>
      <c r="BP141" s="226"/>
      <c r="BQ141" s="226"/>
      <c r="BR141" s="226"/>
      <c r="BS141" s="226"/>
      <c r="BT141" s="227"/>
      <c r="BU141" s="226"/>
      <c r="BV141" s="226"/>
      <c r="BW141" s="226"/>
      <c r="BX141" s="226"/>
      <c r="BY141" s="226"/>
      <c r="BZ141" s="227"/>
      <c r="CA141" s="226"/>
      <c r="CB141" s="226"/>
      <c r="CC141" s="226"/>
      <c r="CD141" s="226"/>
      <c r="CE141" s="226"/>
      <c r="CF141" s="227"/>
      <c r="CG141" s="226"/>
      <c r="CH141" s="226"/>
      <c r="CI141" s="226"/>
      <c r="CJ141" s="212">
        <f t="shared" si="57"/>
        <v>0</v>
      </c>
    </row>
    <row r="142" spans="1:88" ht="13.5" customHeight="1">
      <c r="A142" s="217">
        <v>133</v>
      </c>
      <c r="B142" s="217" t="s">
        <v>3518</v>
      </c>
      <c r="C142" s="217" t="s">
        <v>3519</v>
      </c>
      <c r="D142" s="218" t="s">
        <v>2588</v>
      </c>
      <c r="E142" s="217" t="s">
        <v>3520</v>
      </c>
      <c r="F142" s="217" t="s">
        <v>2732</v>
      </c>
      <c r="G142" s="218" t="s">
        <v>2698</v>
      </c>
      <c r="H142" s="220">
        <v>4416</v>
      </c>
      <c r="I142" s="217" t="s">
        <v>702</v>
      </c>
      <c r="J142" s="217">
        <v>1</v>
      </c>
      <c r="K142" s="217"/>
      <c r="L142" s="217">
        <v>1</v>
      </c>
      <c r="M142" s="220">
        <v>553.6</v>
      </c>
      <c r="N142" s="220">
        <v>553.6</v>
      </c>
      <c r="O142" s="217" t="s">
        <v>674</v>
      </c>
      <c r="P142" s="217" t="s">
        <v>13</v>
      </c>
      <c r="Q142" s="217" t="s">
        <v>786</v>
      </c>
      <c r="R142" s="217"/>
      <c r="S142" s="217"/>
      <c r="T142" s="21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7">
        <f t="shared" ca="1" si="54"/>
        <v>1</v>
      </c>
      <c r="V142" s="217">
        <f t="shared" ca="1" si="55"/>
        <v>0</v>
      </c>
      <c r="W142" s="217"/>
      <c r="X142" s="217"/>
      <c r="Y142" s="217"/>
      <c r="Z142" s="217"/>
      <c r="AA142" s="217"/>
      <c r="AB142" s="221"/>
      <c r="AC142" s="220">
        <v>17.733000000000001</v>
      </c>
      <c r="AD142" s="217"/>
      <c r="AE142" s="220"/>
      <c r="AF142" s="220"/>
      <c r="AG142" s="223"/>
      <c r="AH142" s="223"/>
      <c r="AI142" s="223"/>
      <c r="AJ142" s="224" t="s">
        <v>677</v>
      </c>
      <c r="AK142" s="223"/>
      <c r="AL142" s="225"/>
      <c r="AM142" s="223"/>
      <c r="AN142" s="223"/>
      <c r="AO142" s="223"/>
      <c r="AP142" s="223"/>
      <c r="AQ142" s="223"/>
      <c r="AR142" s="223"/>
      <c r="AS142" s="223"/>
      <c r="AT142" s="223"/>
      <c r="AU142" s="217">
        <v>0</v>
      </c>
      <c r="AV142" s="217">
        <v>1</v>
      </c>
      <c r="AW142" s="217">
        <v>0</v>
      </c>
      <c r="AX142" s="217">
        <v>1</v>
      </c>
      <c r="AY142" s="217">
        <v>0</v>
      </c>
      <c r="AZ142" s="217">
        <v>0</v>
      </c>
      <c r="BA142" s="217">
        <v>0</v>
      </c>
      <c r="BB142" s="217" t="s">
        <v>692</v>
      </c>
      <c r="BC142" s="217"/>
      <c r="BD142" s="217"/>
      <c r="BE142" s="212" t="s">
        <v>3068</v>
      </c>
      <c r="BF142" s="217">
        <v>1</v>
      </c>
      <c r="BG142" s="230">
        <v>46240</v>
      </c>
      <c r="BH142" s="212">
        <f t="shared" si="56"/>
        <v>0</v>
      </c>
      <c r="BI142" s="212" t="s">
        <v>2529</v>
      </c>
      <c r="BJ142" s="217">
        <v>1</v>
      </c>
      <c r="BK142" s="231">
        <v>46240</v>
      </c>
      <c r="BL142" s="226"/>
      <c r="BM142" s="226"/>
      <c r="BN142" s="227"/>
      <c r="BO142" s="226"/>
      <c r="BP142" s="226"/>
      <c r="BQ142" s="226"/>
      <c r="BR142" s="226"/>
      <c r="BS142" s="226"/>
      <c r="BT142" s="227"/>
      <c r="BU142" s="226"/>
      <c r="BV142" s="226"/>
      <c r="BW142" s="226"/>
      <c r="BX142" s="226"/>
      <c r="BY142" s="226"/>
      <c r="BZ142" s="227"/>
      <c r="CA142" s="226"/>
      <c r="CB142" s="226"/>
      <c r="CC142" s="226"/>
      <c r="CD142" s="226"/>
      <c r="CE142" s="226"/>
      <c r="CF142" s="227"/>
      <c r="CG142" s="226"/>
      <c r="CH142" s="226"/>
      <c r="CI142" s="226"/>
      <c r="CJ142" s="212">
        <f t="shared" si="57"/>
        <v>0</v>
      </c>
    </row>
    <row r="143" spans="1:88" ht="13.5" customHeight="1">
      <c r="A143" s="217">
        <v>134</v>
      </c>
      <c r="B143" s="217" t="s">
        <v>3518</v>
      </c>
      <c r="C143" s="217" t="s">
        <v>3519</v>
      </c>
      <c r="D143" s="218" t="s">
        <v>2588</v>
      </c>
      <c r="E143" s="217" t="s">
        <v>3502</v>
      </c>
      <c r="F143" s="217" t="s">
        <v>2733</v>
      </c>
      <c r="G143" s="218" t="s">
        <v>2702</v>
      </c>
      <c r="H143" s="220">
        <v>4416</v>
      </c>
      <c r="I143" s="217" t="s">
        <v>702</v>
      </c>
      <c r="J143" s="217">
        <v>1</v>
      </c>
      <c r="K143" s="217"/>
      <c r="L143" s="217">
        <v>1</v>
      </c>
      <c r="M143" s="220">
        <v>490.8</v>
      </c>
      <c r="N143" s="220">
        <v>490.8</v>
      </c>
      <c r="O143" s="217" t="s">
        <v>674</v>
      </c>
      <c r="P143" s="217" t="s">
        <v>13</v>
      </c>
      <c r="Q143" s="217" t="s">
        <v>786</v>
      </c>
      <c r="R143" s="217"/>
      <c r="S143" s="217"/>
      <c r="T143" s="21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7">
        <f t="shared" ca="1" si="54"/>
        <v>1</v>
      </c>
      <c r="V143" s="217">
        <f t="shared" ca="1" si="55"/>
        <v>0</v>
      </c>
      <c r="W143" s="217"/>
      <c r="X143" s="217"/>
      <c r="Y143" s="217"/>
      <c r="Z143" s="217"/>
      <c r="AA143" s="217"/>
      <c r="AB143" s="221"/>
      <c r="AC143" s="220">
        <v>15.73</v>
      </c>
      <c r="AD143" s="235" t="s">
        <v>3428</v>
      </c>
      <c r="AE143" s="220"/>
      <c r="AF143" s="220"/>
      <c r="AG143" s="223"/>
      <c r="AH143" s="223"/>
      <c r="AI143" s="223"/>
      <c r="AJ143" s="224" t="s">
        <v>677</v>
      </c>
      <c r="AK143" s="223"/>
      <c r="AL143" s="225"/>
      <c r="AM143" s="223"/>
      <c r="AN143" s="223"/>
      <c r="AO143" s="223"/>
      <c r="AP143" s="223"/>
      <c r="AQ143" s="223"/>
      <c r="AR143" s="223"/>
      <c r="AS143" s="223"/>
      <c r="AT143" s="223"/>
      <c r="AU143" s="217">
        <v>0</v>
      </c>
      <c r="AV143" s="217">
        <v>1</v>
      </c>
      <c r="AW143" s="217">
        <v>0</v>
      </c>
      <c r="AX143" s="217">
        <v>1</v>
      </c>
      <c r="AY143" s="217">
        <v>0</v>
      </c>
      <c r="AZ143" s="217">
        <v>0</v>
      </c>
      <c r="BA143" s="217">
        <v>0</v>
      </c>
      <c r="BB143" s="217" t="s">
        <v>692</v>
      </c>
      <c r="BC143" s="217"/>
      <c r="BD143" s="217"/>
      <c r="BE143" s="212" t="s">
        <v>3068</v>
      </c>
      <c r="BF143" s="217">
        <v>1</v>
      </c>
      <c r="BG143" s="230">
        <v>46240</v>
      </c>
      <c r="BH143" s="212">
        <f t="shared" si="56"/>
        <v>0</v>
      </c>
      <c r="BI143" s="212" t="s">
        <v>2529</v>
      </c>
      <c r="BJ143" s="217">
        <v>1</v>
      </c>
      <c r="BK143" s="231">
        <v>46240</v>
      </c>
      <c r="BL143" s="226"/>
      <c r="BM143" s="226"/>
      <c r="BN143" s="227"/>
      <c r="BO143" s="226"/>
      <c r="BP143" s="226"/>
      <c r="BQ143" s="226"/>
      <c r="BR143" s="226"/>
      <c r="BS143" s="226"/>
      <c r="BT143" s="227"/>
      <c r="BU143" s="226"/>
      <c r="BV143" s="226"/>
      <c r="BW143" s="226"/>
      <c r="BX143" s="226"/>
      <c r="BY143" s="226"/>
      <c r="BZ143" s="227"/>
      <c r="CA143" s="226"/>
      <c r="CB143" s="226"/>
      <c r="CC143" s="226"/>
      <c r="CD143" s="226"/>
      <c r="CE143" s="226"/>
      <c r="CF143" s="227"/>
      <c r="CG143" s="226"/>
      <c r="CH143" s="226"/>
      <c r="CI143" s="226"/>
      <c r="CJ143" s="212">
        <f t="shared" si="57"/>
        <v>0</v>
      </c>
    </row>
    <row r="144" spans="1:88" ht="13.5" customHeight="1">
      <c r="A144" s="214">
        <v>135</v>
      </c>
      <c r="B144" s="214" t="s">
        <v>3521</v>
      </c>
      <c r="C144" s="214" t="s">
        <v>3522</v>
      </c>
      <c r="D144" s="215" t="s">
        <v>2588</v>
      </c>
      <c r="E144" s="214"/>
      <c r="F144" s="214"/>
      <c r="G144" s="215" t="s">
        <v>3497</v>
      </c>
      <c r="H144" s="214"/>
      <c r="I144" s="214"/>
      <c r="J144" s="214"/>
      <c r="K144" s="214">
        <v>1</v>
      </c>
      <c r="L144" s="214"/>
      <c r="M144" s="216">
        <v>3129.9</v>
      </c>
      <c r="N144" s="216">
        <v>3129.9</v>
      </c>
      <c r="O144" s="214" t="s">
        <v>674</v>
      </c>
      <c r="P144" s="214"/>
      <c r="Q144" s="214"/>
      <c r="R144" s="214" t="s">
        <v>3951</v>
      </c>
      <c r="S144" s="214"/>
      <c r="T144" s="214"/>
      <c r="U144" s="214"/>
      <c r="V144" s="214"/>
      <c r="W144" s="214">
        <f ca="1">_xlfn.MINIFS(V:V,C:C,C144,AE:AE,"",AB:AB,"")</f>
        <v>0</v>
      </c>
      <c r="X144" s="214">
        <f ca="1">SUMIFS(T:T,C:C,C144,AE:AE,"")/SUMIFS(L:L,C:C,C144,AE:AE,"",AB:AB,"")</f>
        <v>0</v>
      </c>
      <c r="Y144" s="214"/>
      <c r="Z144" s="214"/>
      <c r="AA144" s="214"/>
      <c r="AB144" s="216"/>
      <c r="AC144" s="216">
        <v>91.131</v>
      </c>
      <c r="AD144" s="235" t="s">
        <v>3428</v>
      </c>
      <c r="AE144" s="214" t="s">
        <v>675</v>
      </c>
      <c r="AF144" s="214" t="s">
        <v>676</v>
      </c>
      <c r="AG144" s="214"/>
      <c r="AH144" s="214"/>
      <c r="AI144" s="214"/>
      <c r="AJ144" s="214" t="s">
        <v>677</v>
      </c>
      <c r="AK144" s="214"/>
      <c r="AL144" s="229" t="s">
        <v>698</v>
      </c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214"/>
      <c r="AW144" s="214"/>
      <c r="AX144" s="214"/>
      <c r="AY144" s="214"/>
      <c r="AZ144" s="214"/>
      <c r="BA144" s="214"/>
      <c r="BB144" s="214" t="s">
        <v>692</v>
      </c>
      <c r="BC144" s="214"/>
      <c r="BD144" s="214"/>
      <c r="BE144" s="214"/>
      <c r="BF144" s="214"/>
      <c r="BG144" s="214"/>
      <c r="BH144" s="214"/>
      <c r="BI144" s="214"/>
      <c r="BJ144" s="214"/>
      <c r="BK144" s="214"/>
      <c r="BL144" s="214"/>
      <c r="BM144" s="214"/>
      <c r="BN144" s="214"/>
      <c r="BO144" s="214"/>
      <c r="BP144" s="214"/>
      <c r="BQ144" s="214"/>
      <c r="BR144" s="214"/>
      <c r="BS144" s="214"/>
      <c r="BT144" s="214"/>
      <c r="BU144" s="214"/>
      <c r="BV144" s="214"/>
      <c r="BW144" s="214"/>
      <c r="BX144" s="214"/>
      <c r="BY144" s="214"/>
      <c r="BZ144" s="214"/>
      <c r="CA144" s="214"/>
      <c r="CB144" s="214"/>
      <c r="CC144" s="214"/>
      <c r="CD144" s="214"/>
      <c r="CE144" s="214"/>
      <c r="CF144" s="214"/>
      <c r="CG144" s="214"/>
      <c r="CH144" s="214"/>
      <c r="CI144" s="214"/>
      <c r="CJ144" s="214"/>
    </row>
    <row r="145" spans="1:88" ht="13.5" customHeight="1">
      <c r="A145" s="217">
        <v>136</v>
      </c>
      <c r="B145" s="217" t="s">
        <v>3521</v>
      </c>
      <c r="C145" s="217" t="s">
        <v>3522</v>
      </c>
      <c r="D145" s="218" t="s">
        <v>2477</v>
      </c>
      <c r="E145" s="217" t="s">
        <v>3429</v>
      </c>
      <c r="F145" s="217" t="s">
        <v>2734</v>
      </c>
      <c r="G145" s="218" t="s">
        <v>2476</v>
      </c>
      <c r="H145" s="220">
        <v>3923</v>
      </c>
      <c r="I145" s="217" t="s">
        <v>702</v>
      </c>
      <c r="J145" s="217">
        <v>1</v>
      </c>
      <c r="K145" s="217"/>
      <c r="L145" s="217">
        <v>1</v>
      </c>
      <c r="M145" s="220">
        <v>154.6</v>
      </c>
      <c r="N145" s="220">
        <v>154.6</v>
      </c>
      <c r="O145" s="217" t="s">
        <v>674</v>
      </c>
      <c r="P145" s="217" t="s">
        <v>11</v>
      </c>
      <c r="Q145" s="217" t="s">
        <v>786</v>
      </c>
      <c r="R145" s="217"/>
      <c r="S145" s="217"/>
      <c r="T145" s="21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7">
        <f t="shared" ref="U145:U155" ca="1" si="58">+L145-T145</f>
        <v>1</v>
      </c>
      <c r="V145" s="217">
        <f t="shared" ref="V145:V155" ca="1" si="59">ROUNDDOWN(T145/J145,0)</f>
        <v>0</v>
      </c>
      <c r="W145" s="217"/>
      <c r="X145" s="217"/>
      <c r="Y145" s="217"/>
      <c r="Z145" s="217"/>
      <c r="AA145" s="217"/>
      <c r="AB145" s="221"/>
      <c r="AC145" s="220">
        <v>2.6840000000000002</v>
      </c>
      <c r="AD145" s="217"/>
      <c r="AE145" s="220"/>
      <c r="AF145" s="220"/>
      <c r="AG145" s="223"/>
      <c r="AH145" s="223"/>
      <c r="AI145" s="223"/>
      <c r="AJ145" s="224" t="s">
        <v>677</v>
      </c>
      <c r="AK145" s="223"/>
      <c r="AL145" s="225"/>
      <c r="AM145" s="223"/>
      <c r="AN145" s="223"/>
      <c r="AO145" s="223"/>
      <c r="AP145" s="223"/>
      <c r="AQ145" s="223"/>
      <c r="AR145" s="223"/>
      <c r="AS145" s="223"/>
      <c r="AT145" s="223"/>
      <c r="AU145" s="217">
        <v>0</v>
      </c>
      <c r="AV145" s="217">
        <v>1</v>
      </c>
      <c r="AW145" s="217">
        <v>0</v>
      </c>
      <c r="AX145" s="217">
        <v>0</v>
      </c>
      <c r="AY145" s="217">
        <v>0</v>
      </c>
      <c r="AZ145" s="217">
        <v>0</v>
      </c>
      <c r="BA145" s="217">
        <v>0</v>
      </c>
      <c r="BB145" s="217" t="s">
        <v>692</v>
      </c>
      <c r="BC145" s="217"/>
      <c r="BD145" s="217"/>
      <c r="BE145" s="212" t="s">
        <v>3026</v>
      </c>
      <c r="BF145" s="217">
        <v>1</v>
      </c>
      <c r="BG145" s="230">
        <v>46240</v>
      </c>
      <c r="BH145" s="212">
        <f t="shared" ref="BH145:BH155" si="60">+L145-BF145</f>
        <v>0</v>
      </c>
      <c r="BI145" s="212" t="s">
        <v>2478</v>
      </c>
      <c r="BJ145" s="217">
        <v>1</v>
      </c>
      <c r="BK145" s="231">
        <v>46240</v>
      </c>
      <c r="BL145" s="226"/>
      <c r="BM145" s="226"/>
      <c r="BN145" s="227"/>
      <c r="BO145" s="226"/>
      <c r="BP145" s="226"/>
      <c r="BQ145" s="226"/>
      <c r="BR145" s="226"/>
      <c r="BS145" s="226"/>
      <c r="BT145" s="227"/>
      <c r="BU145" s="226"/>
      <c r="BV145" s="226"/>
      <c r="BW145" s="226"/>
      <c r="BX145" s="226"/>
      <c r="BY145" s="226"/>
      <c r="BZ145" s="227"/>
      <c r="CA145" s="226"/>
      <c r="CB145" s="226"/>
      <c r="CC145" s="226"/>
      <c r="CD145" s="226"/>
      <c r="CE145" s="226"/>
      <c r="CF145" s="227"/>
      <c r="CG145" s="226"/>
      <c r="CH145" s="226"/>
      <c r="CI145" s="226"/>
      <c r="CJ145" s="212">
        <f t="shared" ref="CJ145:CJ155" si="61">+L145-BJ145</f>
        <v>0</v>
      </c>
    </row>
    <row r="146" spans="1:88" ht="13.5" customHeight="1">
      <c r="A146" s="217">
        <v>137</v>
      </c>
      <c r="B146" s="217" t="s">
        <v>3521</v>
      </c>
      <c r="C146" s="217" t="s">
        <v>3522</v>
      </c>
      <c r="D146" s="218" t="s">
        <v>2477</v>
      </c>
      <c r="E146" s="217" t="s">
        <v>3430</v>
      </c>
      <c r="F146" s="217" t="s">
        <v>2736</v>
      </c>
      <c r="G146" s="218" t="s">
        <v>2476</v>
      </c>
      <c r="H146" s="220">
        <v>3922</v>
      </c>
      <c r="I146" s="217" t="s">
        <v>702</v>
      </c>
      <c r="J146" s="217">
        <v>1</v>
      </c>
      <c r="K146" s="217"/>
      <c r="L146" s="217">
        <v>1</v>
      </c>
      <c r="M146" s="220">
        <v>154.6</v>
      </c>
      <c r="N146" s="220">
        <v>154.6</v>
      </c>
      <c r="O146" s="217" t="s">
        <v>674</v>
      </c>
      <c r="P146" s="217" t="s">
        <v>11</v>
      </c>
      <c r="Q146" s="217" t="s">
        <v>786</v>
      </c>
      <c r="R146" s="217"/>
      <c r="S146" s="217"/>
      <c r="T146" s="21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7">
        <f t="shared" ca="1" si="58"/>
        <v>1</v>
      </c>
      <c r="V146" s="217">
        <f t="shared" ca="1" si="59"/>
        <v>0</v>
      </c>
      <c r="W146" s="217"/>
      <c r="X146" s="217"/>
      <c r="Y146" s="217"/>
      <c r="Z146" s="217"/>
      <c r="AA146" s="217"/>
      <c r="AB146" s="221"/>
      <c r="AC146" s="220">
        <v>2.6829999999999998</v>
      </c>
      <c r="AD146" s="217"/>
      <c r="AE146" s="220"/>
      <c r="AF146" s="220"/>
      <c r="AG146" s="223"/>
      <c r="AH146" s="223"/>
      <c r="AI146" s="223"/>
      <c r="AJ146" s="224" t="s">
        <v>677</v>
      </c>
      <c r="AK146" s="223"/>
      <c r="AL146" s="225"/>
      <c r="AM146" s="223"/>
      <c r="AN146" s="223"/>
      <c r="AO146" s="223"/>
      <c r="AP146" s="223"/>
      <c r="AQ146" s="223"/>
      <c r="AR146" s="223"/>
      <c r="AS146" s="223"/>
      <c r="AT146" s="223"/>
      <c r="AU146" s="217">
        <v>0</v>
      </c>
      <c r="AV146" s="217">
        <v>1</v>
      </c>
      <c r="AW146" s="217">
        <v>0</v>
      </c>
      <c r="AX146" s="217">
        <v>0</v>
      </c>
      <c r="AY146" s="217">
        <v>0</v>
      </c>
      <c r="AZ146" s="217">
        <v>0</v>
      </c>
      <c r="BA146" s="217">
        <v>0</v>
      </c>
      <c r="BB146" s="217" t="s">
        <v>692</v>
      </c>
      <c r="BC146" s="217"/>
      <c r="BD146" s="217"/>
      <c r="BE146" s="212" t="s">
        <v>3026</v>
      </c>
      <c r="BF146" s="217">
        <v>1</v>
      </c>
      <c r="BG146" s="230">
        <v>46240</v>
      </c>
      <c r="BH146" s="212">
        <f t="shared" si="60"/>
        <v>0</v>
      </c>
      <c r="BI146" s="212" t="s">
        <v>2478</v>
      </c>
      <c r="BJ146" s="217">
        <v>1</v>
      </c>
      <c r="BK146" s="231">
        <v>46240</v>
      </c>
      <c r="BL146" s="226"/>
      <c r="BM146" s="226"/>
      <c r="BN146" s="227"/>
      <c r="BO146" s="226"/>
      <c r="BP146" s="226"/>
      <c r="BQ146" s="226"/>
      <c r="BR146" s="226"/>
      <c r="BS146" s="226"/>
      <c r="BT146" s="227"/>
      <c r="BU146" s="226"/>
      <c r="BV146" s="226"/>
      <c r="BW146" s="226"/>
      <c r="BX146" s="226"/>
      <c r="BY146" s="226"/>
      <c r="BZ146" s="227"/>
      <c r="CA146" s="226"/>
      <c r="CB146" s="226"/>
      <c r="CC146" s="226"/>
      <c r="CD146" s="226"/>
      <c r="CE146" s="226"/>
      <c r="CF146" s="227"/>
      <c r="CG146" s="226"/>
      <c r="CH146" s="226"/>
      <c r="CI146" s="226"/>
      <c r="CJ146" s="212">
        <f t="shared" si="61"/>
        <v>0</v>
      </c>
    </row>
    <row r="147" spans="1:88" ht="13.5" customHeight="1">
      <c r="A147" s="217">
        <v>138</v>
      </c>
      <c r="B147" s="217" t="s">
        <v>3521</v>
      </c>
      <c r="C147" s="217" t="s">
        <v>3522</v>
      </c>
      <c r="D147" s="218" t="s">
        <v>2520</v>
      </c>
      <c r="E147" s="217" t="s">
        <v>3523</v>
      </c>
      <c r="F147" s="217" t="s">
        <v>2735</v>
      </c>
      <c r="G147" s="218" t="s">
        <v>2476</v>
      </c>
      <c r="H147" s="220">
        <v>3490</v>
      </c>
      <c r="I147" s="217" t="s">
        <v>702</v>
      </c>
      <c r="J147" s="217">
        <v>1</v>
      </c>
      <c r="K147" s="217"/>
      <c r="L147" s="217">
        <v>1</v>
      </c>
      <c r="M147" s="220">
        <v>137.6</v>
      </c>
      <c r="N147" s="220">
        <v>137.6</v>
      </c>
      <c r="O147" s="217" t="s">
        <v>674</v>
      </c>
      <c r="P147" s="217" t="s">
        <v>11</v>
      </c>
      <c r="Q147" s="217" t="s">
        <v>786</v>
      </c>
      <c r="R147" s="217"/>
      <c r="S147" s="217"/>
      <c r="T147" s="21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7">
        <f t="shared" ca="1" si="58"/>
        <v>1</v>
      </c>
      <c r="V147" s="217">
        <f t="shared" ca="1" si="59"/>
        <v>0</v>
      </c>
      <c r="W147" s="217"/>
      <c r="X147" s="217"/>
      <c r="Y147" s="217"/>
      <c r="Z147" s="217"/>
      <c r="AA147" s="217"/>
      <c r="AB147" s="221"/>
      <c r="AC147" s="220">
        <v>2.3879999999999999</v>
      </c>
      <c r="AD147" s="217"/>
      <c r="AE147" s="220"/>
      <c r="AF147" s="220"/>
      <c r="AG147" s="223"/>
      <c r="AH147" s="223"/>
      <c r="AI147" s="223"/>
      <c r="AJ147" s="224" t="s">
        <v>677</v>
      </c>
      <c r="AK147" s="223"/>
      <c r="AL147" s="225"/>
      <c r="AM147" s="223"/>
      <c r="AN147" s="223"/>
      <c r="AO147" s="223"/>
      <c r="AP147" s="223"/>
      <c r="AQ147" s="223"/>
      <c r="AR147" s="223"/>
      <c r="AS147" s="223"/>
      <c r="AT147" s="223"/>
      <c r="AU147" s="217">
        <v>0</v>
      </c>
      <c r="AV147" s="217">
        <v>1</v>
      </c>
      <c r="AW147" s="217">
        <v>0</v>
      </c>
      <c r="AX147" s="217">
        <v>0</v>
      </c>
      <c r="AY147" s="217">
        <v>0</v>
      </c>
      <c r="AZ147" s="217">
        <v>0</v>
      </c>
      <c r="BA147" s="217">
        <v>0</v>
      </c>
      <c r="BB147" s="217" t="s">
        <v>692</v>
      </c>
      <c r="BC147" s="217"/>
      <c r="BD147" s="217"/>
      <c r="BE147" s="212" t="s">
        <v>3026</v>
      </c>
      <c r="BF147" s="217">
        <v>1</v>
      </c>
      <c r="BG147" s="230">
        <v>46240</v>
      </c>
      <c r="BH147" s="212">
        <f t="shared" si="60"/>
        <v>0</v>
      </c>
      <c r="BI147" s="212" t="s">
        <v>2478</v>
      </c>
      <c r="BJ147" s="217">
        <v>1</v>
      </c>
      <c r="BK147" s="231">
        <v>46240</v>
      </c>
      <c r="BL147" s="226"/>
      <c r="BM147" s="226"/>
      <c r="BN147" s="227"/>
      <c r="BO147" s="226"/>
      <c r="BP147" s="226"/>
      <c r="BQ147" s="226"/>
      <c r="BR147" s="226"/>
      <c r="BS147" s="226"/>
      <c r="BT147" s="227"/>
      <c r="BU147" s="226"/>
      <c r="BV147" s="226"/>
      <c r="BW147" s="226"/>
      <c r="BX147" s="226"/>
      <c r="BY147" s="226"/>
      <c r="BZ147" s="227"/>
      <c r="CA147" s="226"/>
      <c r="CB147" s="226"/>
      <c r="CC147" s="226"/>
      <c r="CD147" s="226"/>
      <c r="CE147" s="226"/>
      <c r="CF147" s="227"/>
      <c r="CG147" s="226"/>
      <c r="CH147" s="226"/>
      <c r="CI147" s="226"/>
      <c r="CJ147" s="212">
        <f t="shared" si="61"/>
        <v>0</v>
      </c>
    </row>
    <row r="148" spans="1:88" ht="13.5" customHeight="1">
      <c r="A148" s="217">
        <v>139</v>
      </c>
      <c r="B148" s="217" t="s">
        <v>3521</v>
      </c>
      <c r="C148" s="217" t="s">
        <v>3522</v>
      </c>
      <c r="D148" s="218" t="s">
        <v>2579</v>
      </c>
      <c r="E148" s="217" t="s">
        <v>789</v>
      </c>
      <c r="F148" s="217" t="s">
        <v>2737</v>
      </c>
      <c r="G148" s="218" t="s">
        <v>2578</v>
      </c>
      <c r="H148" s="220">
        <v>673</v>
      </c>
      <c r="I148" s="217" t="s">
        <v>702</v>
      </c>
      <c r="J148" s="217">
        <v>1</v>
      </c>
      <c r="K148" s="217"/>
      <c r="L148" s="217">
        <v>1</v>
      </c>
      <c r="M148" s="220">
        <v>76.2</v>
      </c>
      <c r="N148" s="220">
        <v>76.2</v>
      </c>
      <c r="O148" s="217" t="s">
        <v>674</v>
      </c>
      <c r="P148" s="217" t="s">
        <v>13</v>
      </c>
      <c r="Q148" s="217" t="s">
        <v>786</v>
      </c>
      <c r="R148" s="217"/>
      <c r="S148" s="217"/>
      <c r="T148" s="21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7">
        <f t="shared" ca="1" si="58"/>
        <v>1</v>
      </c>
      <c r="V148" s="217">
        <f t="shared" ca="1" si="59"/>
        <v>0</v>
      </c>
      <c r="W148" s="217"/>
      <c r="X148" s="217"/>
      <c r="Y148" s="217"/>
      <c r="Z148" s="217"/>
      <c r="AA148" s="217"/>
      <c r="AB148" s="221"/>
      <c r="AC148" s="220">
        <v>0.48</v>
      </c>
      <c r="AD148" s="217"/>
      <c r="AE148" s="220"/>
      <c r="AF148" s="220"/>
      <c r="AG148" s="223"/>
      <c r="AH148" s="223"/>
      <c r="AI148" s="223"/>
      <c r="AJ148" s="224" t="s">
        <v>677</v>
      </c>
      <c r="AK148" s="223"/>
      <c r="AL148" s="225"/>
      <c r="AM148" s="223"/>
      <c r="AN148" s="223"/>
      <c r="AO148" s="223"/>
      <c r="AP148" s="223"/>
      <c r="AQ148" s="223"/>
      <c r="AR148" s="223"/>
      <c r="AS148" s="223"/>
      <c r="AT148" s="223"/>
      <c r="AU148" s="217">
        <v>1</v>
      </c>
      <c r="AV148" s="217">
        <v>0</v>
      </c>
      <c r="AW148" s="217">
        <v>0</v>
      </c>
      <c r="AX148" s="217">
        <v>0</v>
      </c>
      <c r="AY148" s="217">
        <v>1</v>
      </c>
      <c r="AZ148" s="217">
        <v>0</v>
      </c>
      <c r="BA148" s="217">
        <v>0</v>
      </c>
      <c r="BB148" s="217" t="s">
        <v>692</v>
      </c>
      <c r="BC148" s="217"/>
      <c r="BD148" s="217"/>
      <c r="BE148" s="232" t="s">
        <v>3102</v>
      </c>
      <c r="BF148" s="232">
        <v>1</v>
      </c>
      <c r="BG148" s="233">
        <v>46240</v>
      </c>
      <c r="BH148" s="212">
        <f t="shared" si="60"/>
        <v>0</v>
      </c>
      <c r="BI148" s="232" t="s">
        <v>2580</v>
      </c>
      <c r="BJ148" s="232">
        <v>1</v>
      </c>
      <c r="BK148" s="234">
        <v>46240</v>
      </c>
      <c r="BL148" s="226"/>
      <c r="BM148" s="226"/>
      <c r="BN148" s="227"/>
      <c r="BO148" s="226"/>
      <c r="BP148" s="226"/>
      <c r="BQ148" s="226"/>
      <c r="BR148" s="226"/>
      <c r="BS148" s="226"/>
      <c r="BT148" s="227"/>
      <c r="BU148" s="226"/>
      <c r="BV148" s="226"/>
      <c r="BW148" s="226"/>
      <c r="BX148" s="226"/>
      <c r="BY148" s="226"/>
      <c r="BZ148" s="227"/>
      <c r="CA148" s="226"/>
      <c r="CB148" s="226"/>
      <c r="CC148" s="226"/>
      <c r="CD148" s="226"/>
      <c r="CE148" s="226"/>
      <c r="CF148" s="227"/>
      <c r="CG148" s="226"/>
      <c r="CH148" s="226"/>
      <c r="CI148" s="226"/>
      <c r="CJ148" s="212">
        <f t="shared" si="61"/>
        <v>0</v>
      </c>
    </row>
    <row r="149" spans="1:88" ht="13.5" customHeight="1">
      <c r="A149" s="217">
        <v>140</v>
      </c>
      <c r="B149" s="217" t="s">
        <v>3521</v>
      </c>
      <c r="C149" s="217" t="s">
        <v>3522</v>
      </c>
      <c r="D149" s="218" t="s">
        <v>781</v>
      </c>
      <c r="E149" s="217" t="s">
        <v>1073</v>
      </c>
      <c r="F149" s="217" t="s">
        <v>2738</v>
      </c>
      <c r="G149" s="218" t="s">
        <v>2613</v>
      </c>
      <c r="H149" s="220">
        <v>815</v>
      </c>
      <c r="I149" s="217" t="s">
        <v>702</v>
      </c>
      <c r="J149" s="217">
        <v>1</v>
      </c>
      <c r="K149" s="217"/>
      <c r="L149" s="217">
        <v>1</v>
      </c>
      <c r="M149" s="220">
        <v>4.8</v>
      </c>
      <c r="N149" s="220">
        <v>4.8</v>
      </c>
      <c r="O149" s="217" t="s">
        <v>674</v>
      </c>
      <c r="P149" s="217" t="s">
        <v>13</v>
      </c>
      <c r="Q149" s="217" t="s">
        <v>703</v>
      </c>
      <c r="R149" s="217"/>
      <c r="S149" s="217"/>
      <c r="T149" s="21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7">
        <f t="shared" ca="1" si="58"/>
        <v>1</v>
      </c>
      <c r="V149" s="217">
        <f t="shared" ca="1" si="59"/>
        <v>0</v>
      </c>
      <c r="W149" s="217"/>
      <c r="X149" s="217"/>
      <c r="Y149" s="217"/>
      <c r="Z149" s="217"/>
      <c r="AA149" s="217"/>
      <c r="AB149" s="221"/>
      <c r="AC149" s="220">
        <v>0.16700000000000001</v>
      </c>
      <c r="AD149" s="217"/>
      <c r="AE149" s="220"/>
      <c r="AF149" s="220"/>
      <c r="AG149" s="223"/>
      <c r="AH149" s="223"/>
      <c r="AI149" s="223"/>
      <c r="AJ149" s="224" t="s">
        <v>677</v>
      </c>
      <c r="AK149" s="223"/>
      <c r="AL149" s="225"/>
      <c r="AM149" s="223"/>
      <c r="AN149" s="223"/>
      <c r="AO149" s="223"/>
      <c r="AP149" s="223"/>
      <c r="AQ149" s="223"/>
      <c r="AR149" s="223"/>
      <c r="AS149" s="223"/>
      <c r="AT149" s="223"/>
      <c r="AU149" s="217">
        <v>0</v>
      </c>
      <c r="AV149" s="217">
        <v>0</v>
      </c>
      <c r="AW149" s="217">
        <v>0</v>
      </c>
      <c r="AX149" s="217">
        <v>0</v>
      </c>
      <c r="AY149" s="217">
        <v>0</v>
      </c>
      <c r="AZ149" s="217">
        <v>0</v>
      </c>
      <c r="BA149" s="217">
        <v>0</v>
      </c>
      <c r="BB149" s="217" t="s">
        <v>692</v>
      </c>
      <c r="BC149" s="217"/>
      <c r="BD149" s="217"/>
      <c r="BE149" s="212" t="s">
        <v>3068</v>
      </c>
      <c r="BF149" s="217">
        <v>1</v>
      </c>
      <c r="BG149" s="230">
        <v>46240</v>
      </c>
      <c r="BH149" s="212">
        <f t="shared" si="60"/>
        <v>0</v>
      </c>
      <c r="BI149" s="212" t="s">
        <v>2529</v>
      </c>
      <c r="BJ149" s="217">
        <v>1</v>
      </c>
      <c r="BK149" s="231">
        <v>46240</v>
      </c>
      <c r="BL149" s="226"/>
      <c r="BM149" s="226"/>
      <c r="BN149" s="227"/>
      <c r="BO149" s="226"/>
      <c r="BP149" s="226"/>
      <c r="BQ149" s="226"/>
      <c r="BR149" s="226"/>
      <c r="BS149" s="226"/>
      <c r="BT149" s="227"/>
      <c r="BU149" s="226"/>
      <c r="BV149" s="226"/>
      <c r="BW149" s="226"/>
      <c r="BX149" s="226"/>
      <c r="BY149" s="226"/>
      <c r="BZ149" s="227"/>
      <c r="CA149" s="226"/>
      <c r="CB149" s="226"/>
      <c r="CC149" s="226"/>
      <c r="CD149" s="226"/>
      <c r="CE149" s="226"/>
      <c r="CF149" s="227"/>
      <c r="CG149" s="226"/>
      <c r="CH149" s="226"/>
      <c r="CI149" s="226"/>
      <c r="CJ149" s="212">
        <f t="shared" si="61"/>
        <v>0</v>
      </c>
    </row>
    <row r="150" spans="1:88" ht="13.5" customHeight="1">
      <c r="A150" s="217">
        <v>142</v>
      </c>
      <c r="B150" s="217" t="s">
        <v>3521</v>
      </c>
      <c r="C150" s="217" t="s">
        <v>3522</v>
      </c>
      <c r="D150" s="218" t="s">
        <v>2588</v>
      </c>
      <c r="E150" s="217" t="s">
        <v>3524</v>
      </c>
      <c r="F150" s="217" t="s">
        <v>2740</v>
      </c>
      <c r="G150" s="218" t="s">
        <v>2707</v>
      </c>
      <c r="H150" s="220">
        <v>4064</v>
      </c>
      <c r="I150" s="217" t="s">
        <v>702</v>
      </c>
      <c r="J150" s="217">
        <v>1</v>
      </c>
      <c r="K150" s="217"/>
      <c r="L150" s="217">
        <v>1</v>
      </c>
      <c r="M150" s="220">
        <v>433.6</v>
      </c>
      <c r="N150" s="220">
        <v>433.6</v>
      </c>
      <c r="O150" s="217" t="s">
        <v>674</v>
      </c>
      <c r="P150" s="217" t="s">
        <v>13</v>
      </c>
      <c r="Q150" s="217" t="s">
        <v>786</v>
      </c>
      <c r="R150" s="217"/>
      <c r="S150" s="217"/>
      <c r="T150" s="217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7">
        <f t="shared" ca="1" si="58"/>
        <v>1</v>
      </c>
      <c r="V150" s="217">
        <f t="shared" ca="1" si="59"/>
        <v>0</v>
      </c>
      <c r="W150" s="217"/>
      <c r="X150" s="217"/>
      <c r="Y150" s="217"/>
      <c r="Z150" s="217"/>
      <c r="AA150" s="217"/>
      <c r="AB150" s="221"/>
      <c r="AC150" s="220">
        <v>13.907999999999999</v>
      </c>
      <c r="AD150" s="217"/>
      <c r="AE150" s="220"/>
      <c r="AF150" s="220"/>
      <c r="AG150" s="223"/>
      <c r="AH150" s="223"/>
      <c r="AI150" s="223"/>
      <c r="AJ150" s="224" t="s">
        <v>677</v>
      </c>
      <c r="AK150" s="223"/>
      <c r="AL150" s="225"/>
      <c r="AM150" s="223"/>
      <c r="AN150" s="223"/>
      <c r="AO150" s="223"/>
      <c r="AP150" s="223"/>
      <c r="AQ150" s="223"/>
      <c r="AR150" s="223"/>
      <c r="AS150" s="223"/>
      <c r="AT150" s="223"/>
      <c r="AU150" s="217">
        <v>0</v>
      </c>
      <c r="AV150" s="217">
        <v>1</v>
      </c>
      <c r="AW150" s="217">
        <v>0</v>
      </c>
      <c r="AX150" s="217">
        <v>1</v>
      </c>
      <c r="AY150" s="217">
        <v>0</v>
      </c>
      <c r="AZ150" s="217">
        <v>0</v>
      </c>
      <c r="BA150" s="217">
        <v>0</v>
      </c>
      <c r="BB150" s="217" t="s">
        <v>692</v>
      </c>
      <c r="BC150" s="217"/>
      <c r="BD150" s="217"/>
      <c r="BE150" s="212" t="s">
        <v>3068</v>
      </c>
      <c r="BF150" s="217">
        <v>1</v>
      </c>
      <c r="BG150" s="230">
        <v>46240</v>
      </c>
      <c r="BH150" s="212">
        <f t="shared" si="60"/>
        <v>0</v>
      </c>
      <c r="BI150" s="212" t="s">
        <v>2529</v>
      </c>
      <c r="BJ150" s="217">
        <v>1</v>
      </c>
      <c r="BK150" s="231">
        <v>46240</v>
      </c>
      <c r="BL150" s="226"/>
      <c r="BM150" s="226"/>
      <c r="BN150" s="227"/>
      <c r="BO150" s="226"/>
      <c r="BP150" s="226"/>
      <c r="BQ150" s="226"/>
      <c r="BR150" s="226"/>
      <c r="BS150" s="226"/>
      <c r="BT150" s="227"/>
      <c r="BU150" s="226"/>
      <c r="BV150" s="226"/>
      <c r="BW150" s="226"/>
      <c r="BX150" s="226"/>
      <c r="BY150" s="226"/>
      <c r="BZ150" s="227"/>
      <c r="CA150" s="226"/>
      <c r="CB150" s="226"/>
      <c r="CC150" s="226"/>
      <c r="CD150" s="226"/>
      <c r="CE150" s="226"/>
      <c r="CF150" s="227"/>
      <c r="CG150" s="226"/>
      <c r="CH150" s="226"/>
      <c r="CI150" s="226"/>
      <c r="CJ150" s="212">
        <f t="shared" si="61"/>
        <v>0</v>
      </c>
    </row>
    <row r="151" spans="1:88" ht="13.5" customHeight="1">
      <c r="A151" s="217">
        <v>143</v>
      </c>
      <c r="B151" s="217" t="s">
        <v>3521</v>
      </c>
      <c r="C151" s="217" t="s">
        <v>3522</v>
      </c>
      <c r="D151" s="218" t="s">
        <v>2588</v>
      </c>
      <c r="E151" s="217" t="s">
        <v>3525</v>
      </c>
      <c r="F151" s="217" t="s">
        <v>2741</v>
      </c>
      <c r="G151" s="218" t="s">
        <v>2698</v>
      </c>
      <c r="H151" s="220">
        <v>4064</v>
      </c>
      <c r="I151" s="217" t="s">
        <v>702</v>
      </c>
      <c r="J151" s="217">
        <v>2</v>
      </c>
      <c r="K151" s="217"/>
      <c r="L151" s="217">
        <v>2</v>
      </c>
      <c r="M151" s="220">
        <v>510</v>
      </c>
      <c r="N151" s="220">
        <v>1020.1</v>
      </c>
      <c r="O151" s="217" t="s">
        <v>674</v>
      </c>
      <c r="P151" s="217" t="s">
        <v>13</v>
      </c>
      <c r="Q151" s="217" t="s">
        <v>786</v>
      </c>
      <c r="R151" s="217"/>
      <c r="S151" s="217"/>
      <c r="T151" s="21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7">
        <f t="shared" ca="1" si="58"/>
        <v>2</v>
      </c>
      <c r="V151" s="217">
        <f t="shared" ca="1" si="59"/>
        <v>0</v>
      </c>
      <c r="W151" s="217"/>
      <c r="X151" s="217"/>
      <c r="Y151" s="217"/>
      <c r="Z151" s="217"/>
      <c r="AA151" s="217"/>
      <c r="AB151" s="221"/>
      <c r="AC151" s="220">
        <v>32.697000000000003</v>
      </c>
      <c r="AD151" s="217"/>
      <c r="AE151" s="220"/>
      <c r="AF151" s="220"/>
      <c r="AG151" s="223"/>
      <c r="AH151" s="223"/>
      <c r="AI151" s="223"/>
      <c r="AJ151" s="224" t="s">
        <v>677</v>
      </c>
      <c r="AK151" s="223"/>
      <c r="AL151" s="225"/>
      <c r="AM151" s="223"/>
      <c r="AN151" s="223"/>
      <c r="AO151" s="223"/>
      <c r="AP151" s="223"/>
      <c r="AQ151" s="223"/>
      <c r="AR151" s="223"/>
      <c r="AS151" s="223"/>
      <c r="AT151" s="223"/>
      <c r="AU151" s="217">
        <v>0</v>
      </c>
      <c r="AV151" s="217">
        <v>1</v>
      </c>
      <c r="AW151" s="217">
        <v>0</v>
      </c>
      <c r="AX151" s="217">
        <v>1</v>
      </c>
      <c r="AY151" s="217">
        <v>0</v>
      </c>
      <c r="AZ151" s="217">
        <v>0</v>
      </c>
      <c r="BA151" s="217">
        <v>0</v>
      </c>
      <c r="BB151" s="217" t="s">
        <v>692</v>
      </c>
      <c r="BC151" s="217"/>
      <c r="BD151" s="217"/>
      <c r="BE151" s="212" t="s">
        <v>3068</v>
      </c>
      <c r="BF151" s="217">
        <v>2</v>
      </c>
      <c r="BG151" s="230">
        <v>46240</v>
      </c>
      <c r="BH151" s="212">
        <f t="shared" si="60"/>
        <v>0</v>
      </c>
      <c r="BI151" s="212" t="s">
        <v>2529</v>
      </c>
      <c r="BJ151" s="217">
        <v>2</v>
      </c>
      <c r="BK151" s="231">
        <v>46240</v>
      </c>
      <c r="BL151" s="226"/>
      <c r="BM151" s="226"/>
      <c r="BN151" s="227"/>
      <c r="BO151" s="226"/>
      <c r="BP151" s="226"/>
      <c r="BQ151" s="226"/>
      <c r="BR151" s="226"/>
      <c r="BS151" s="226"/>
      <c r="BT151" s="227"/>
      <c r="BU151" s="226"/>
      <c r="BV151" s="226"/>
      <c r="BW151" s="226"/>
      <c r="BX151" s="226"/>
      <c r="BY151" s="226"/>
      <c r="BZ151" s="227"/>
      <c r="CA151" s="226"/>
      <c r="CB151" s="226"/>
      <c r="CC151" s="226"/>
      <c r="CD151" s="226"/>
      <c r="CE151" s="226"/>
      <c r="CF151" s="227"/>
      <c r="CG151" s="226"/>
      <c r="CH151" s="226"/>
      <c r="CI151" s="226"/>
      <c r="CJ151" s="212">
        <f t="shared" si="61"/>
        <v>0</v>
      </c>
    </row>
    <row r="152" spans="1:88" ht="13.5" customHeight="1">
      <c r="A152" s="217">
        <v>144</v>
      </c>
      <c r="B152" s="217" t="s">
        <v>3521</v>
      </c>
      <c r="C152" s="217" t="s">
        <v>3522</v>
      </c>
      <c r="D152" s="218" t="s">
        <v>2588</v>
      </c>
      <c r="E152" s="217" t="s">
        <v>3526</v>
      </c>
      <c r="F152" s="217" t="s">
        <v>2742</v>
      </c>
      <c r="G152" s="218" t="s">
        <v>2698</v>
      </c>
      <c r="H152" s="220">
        <v>4416</v>
      </c>
      <c r="I152" s="217" t="s">
        <v>702</v>
      </c>
      <c r="J152" s="217">
        <v>1</v>
      </c>
      <c r="K152" s="217"/>
      <c r="L152" s="217">
        <v>1</v>
      </c>
      <c r="M152" s="220">
        <v>540.1</v>
      </c>
      <c r="N152" s="220">
        <v>540.1</v>
      </c>
      <c r="O152" s="217" t="s">
        <v>674</v>
      </c>
      <c r="P152" s="217" t="s">
        <v>13</v>
      </c>
      <c r="Q152" s="217" t="s">
        <v>786</v>
      </c>
      <c r="R152" s="217"/>
      <c r="S152" s="217"/>
      <c r="T152" s="21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7">
        <f t="shared" ca="1" si="58"/>
        <v>1</v>
      </c>
      <c r="V152" s="217">
        <f t="shared" ca="1" si="59"/>
        <v>0</v>
      </c>
      <c r="W152" s="217"/>
      <c r="X152" s="217"/>
      <c r="Y152" s="217"/>
      <c r="Z152" s="217"/>
      <c r="AA152" s="217"/>
      <c r="AB152" s="221"/>
      <c r="AC152" s="220">
        <v>17.308</v>
      </c>
      <c r="AD152" s="217"/>
      <c r="AE152" s="220"/>
      <c r="AF152" s="220"/>
      <c r="AG152" s="223"/>
      <c r="AH152" s="223"/>
      <c r="AI152" s="223"/>
      <c r="AJ152" s="224" t="s">
        <v>677</v>
      </c>
      <c r="AK152" s="223"/>
      <c r="AL152" s="225"/>
      <c r="AM152" s="223"/>
      <c r="AN152" s="223"/>
      <c r="AO152" s="223"/>
      <c r="AP152" s="223"/>
      <c r="AQ152" s="223"/>
      <c r="AR152" s="223"/>
      <c r="AS152" s="223"/>
      <c r="AT152" s="223"/>
      <c r="AU152" s="217">
        <v>0</v>
      </c>
      <c r="AV152" s="217">
        <v>1</v>
      </c>
      <c r="AW152" s="217">
        <v>0</v>
      </c>
      <c r="AX152" s="217">
        <v>1</v>
      </c>
      <c r="AY152" s="217">
        <v>0</v>
      </c>
      <c r="AZ152" s="217">
        <v>0</v>
      </c>
      <c r="BA152" s="217">
        <v>0</v>
      </c>
      <c r="BB152" s="217" t="s">
        <v>692</v>
      </c>
      <c r="BC152" s="217"/>
      <c r="BD152" s="217"/>
      <c r="BE152" s="212" t="s">
        <v>3068</v>
      </c>
      <c r="BF152" s="217">
        <v>1</v>
      </c>
      <c r="BG152" s="230">
        <v>46240</v>
      </c>
      <c r="BH152" s="212">
        <f t="shared" si="60"/>
        <v>0</v>
      </c>
      <c r="BI152" s="212" t="s">
        <v>2529</v>
      </c>
      <c r="BJ152" s="217">
        <v>1</v>
      </c>
      <c r="BK152" s="231">
        <v>46240</v>
      </c>
      <c r="BL152" s="226"/>
      <c r="BM152" s="226"/>
      <c r="BN152" s="227"/>
      <c r="BO152" s="226"/>
      <c r="BP152" s="226"/>
      <c r="BQ152" s="226"/>
      <c r="BR152" s="226"/>
      <c r="BS152" s="226"/>
      <c r="BT152" s="227"/>
      <c r="BU152" s="226"/>
      <c r="BV152" s="226"/>
      <c r="BW152" s="226"/>
      <c r="BX152" s="226"/>
      <c r="BY152" s="226"/>
      <c r="BZ152" s="227"/>
      <c r="CA152" s="226"/>
      <c r="CB152" s="226"/>
      <c r="CC152" s="226"/>
      <c r="CD152" s="226"/>
      <c r="CE152" s="226"/>
      <c r="CF152" s="227"/>
      <c r="CG152" s="226"/>
      <c r="CH152" s="226"/>
      <c r="CI152" s="226"/>
      <c r="CJ152" s="212">
        <f t="shared" si="61"/>
        <v>0</v>
      </c>
    </row>
    <row r="153" spans="1:88" ht="13.5" customHeight="1">
      <c r="A153" s="217">
        <v>145</v>
      </c>
      <c r="B153" s="217" t="s">
        <v>3521</v>
      </c>
      <c r="C153" s="217" t="s">
        <v>3522</v>
      </c>
      <c r="D153" s="218" t="s">
        <v>2588</v>
      </c>
      <c r="E153" s="217" t="s">
        <v>3508</v>
      </c>
      <c r="F153" s="217" t="s">
        <v>2743</v>
      </c>
      <c r="G153" s="218" t="s">
        <v>2710</v>
      </c>
      <c r="H153" s="220">
        <v>4416</v>
      </c>
      <c r="I153" s="217" t="s">
        <v>702</v>
      </c>
      <c r="J153" s="217">
        <v>1</v>
      </c>
      <c r="K153" s="217"/>
      <c r="L153" s="217">
        <v>1</v>
      </c>
      <c r="M153" s="220">
        <v>442.6</v>
      </c>
      <c r="N153" s="220">
        <v>442.6</v>
      </c>
      <c r="O153" s="217" t="s">
        <v>674</v>
      </c>
      <c r="P153" s="217" t="s">
        <v>13</v>
      </c>
      <c r="Q153" s="217" t="s">
        <v>786</v>
      </c>
      <c r="R153" s="217"/>
      <c r="S153" s="217"/>
      <c r="T153" s="21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7">
        <f t="shared" ca="1" si="58"/>
        <v>1</v>
      </c>
      <c r="V153" s="217">
        <f t="shared" ca="1" si="59"/>
        <v>0</v>
      </c>
      <c r="W153" s="217"/>
      <c r="X153" s="217"/>
      <c r="Y153" s="217"/>
      <c r="Z153" s="217"/>
      <c r="AA153" s="217"/>
      <c r="AB153" s="221"/>
      <c r="AC153" s="220">
        <v>14.195</v>
      </c>
      <c r="AD153" s="217"/>
      <c r="AE153" s="220"/>
      <c r="AF153" s="220"/>
      <c r="AG153" s="223"/>
      <c r="AH153" s="223"/>
      <c r="AI153" s="223"/>
      <c r="AJ153" s="224" t="s">
        <v>677</v>
      </c>
      <c r="AK153" s="223"/>
      <c r="AL153" s="225"/>
      <c r="AM153" s="223"/>
      <c r="AN153" s="223"/>
      <c r="AO153" s="223"/>
      <c r="AP153" s="223"/>
      <c r="AQ153" s="223"/>
      <c r="AR153" s="223"/>
      <c r="AS153" s="223"/>
      <c r="AT153" s="223"/>
      <c r="AU153" s="217">
        <v>0</v>
      </c>
      <c r="AV153" s="217">
        <v>1</v>
      </c>
      <c r="AW153" s="217">
        <v>0</v>
      </c>
      <c r="AX153" s="217">
        <v>1</v>
      </c>
      <c r="AY153" s="217">
        <v>0</v>
      </c>
      <c r="AZ153" s="217">
        <v>0</v>
      </c>
      <c r="BA153" s="217">
        <v>0</v>
      </c>
      <c r="BB153" s="217" t="s">
        <v>692</v>
      </c>
      <c r="BC153" s="217"/>
      <c r="BD153" s="217"/>
      <c r="BE153" s="212" t="s">
        <v>3068</v>
      </c>
      <c r="BF153" s="217">
        <v>1</v>
      </c>
      <c r="BG153" s="230">
        <v>46240</v>
      </c>
      <c r="BH153" s="212">
        <f t="shared" si="60"/>
        <v>0</v>
      </c>
      <c r="BI153" s="212" t="s">
        <v>2529</v>
      </c>
      <c r="BJ153" s="217">
        <v>1</v>
      </c>
      <c r="BK153" s="231">
        <v>46240</v>
      </c>
      <c r="BL153" s="226"/>
      <c r="BM153" s="226"/>
      <c r="BN153" s="227"/>
      <c r="BO153" s="226"/>
      <c r="BP153" s="226"/>
      <c r="BQ153" s="226"/>
      <c r="BR153" s="226"/>
      <c r="BS153" s="226"/>
      <c r="BT153" s="227"/>
      <c r="BU153" s="226"/>
      <c r="BV153" s="226"/>
      <c r="BW153" s="226"/>
      <c r="BX153" s="226"/>
      <c r="BY153" s="226"/>
      <c r="BZ153" s="227"/>
      <c r="CA153" s="226"/>
      <c r="CB153" s="226"/>
      <c r="CC153" s="226"/>
      <c r="CD153" s="226"/>
      <c r="CE153" s="226"/>
      <c r="CF153" s="227"/>
      <c r="CG153" s="226"/>
      <c r="CH153" s="226"/>
      <c r="CI153" s="226"/>
      <c r="CJ153" s="212">
        <f t="shared" si="61"/>
        <v>0</v>
      </c>
    </row>
    <row r="154" spans="1:88" ht="13.5" customHeight="1">
      <c r="A154" s="217">
        <v>146</v>
      </c>
      <c r="B154" s="217" t="s">
        <v>3521</v>
      </c>
      <c r="C154" s="217" t="s">
        <v>3522</v>
      </c>
      <c r="D154" s="218" t="s">
        <v>2588</v>
      </c>
      <c r="E154" s="217" t="s">
        <v>3509</v>
      </c>
      <c r="F154" s="217" t="s">
        <v>2744</v>
      </c>
      <c r="G154" s="218" t="s">
        <v>2712</v>
      </c>
      <c r="H154" s="220">
        <v>4416</v>
      </c>
      <c r="I154" s="217" t="s">
        <v>702</v>
      </c>
      <c r="J154" s="217">
        <v>1</v>
      </c>
      <c r="K154" s="217"/>
      <c r="L154" s="217">
        <v>1</v>
      </c>
      <c r="M154" s="220">
        <v>129.9</v>
      </c>
      <c r="N154" s="220">
        <v>129.9</v>
      </c>
      <c r="O154" s="217" t="s">
        <v>674</v>
      </c>
      <c r="P154" s="217" t="s">
        <v>13</v>
      </c>
      <c r="Q154" s="217" t="s">
        <v>786</v>
      </c>
      <c r="R154" s="217"/>
      <c r="S154" s="217"/>
      <c r="T154" s="21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7">
        <f t="shared" ca="1" si="58"/>
        <v>1</v>
      </c>
      <c r="V154" s="217">
        <f t="shared" ca="1" si="59"/>
        <v>0</v>
      </c>
      <c r="W154" s="217"/>
      <c r="X154" s="217"/>
      <c r="Y154" s="217"/>
      <c r="Z154" s="217"/>
      <c r="AA154" s="217"/>
      <c r="AB154" s="221"/>
      <c r="AC154" s="220">
        <v>4.2169999999999996</v>
      </c>
      <c r="AD154" s="235" t="s">
        <v>3428</v>
      </c>
      <c r="AE154" s="220"/>
      <c r="AF154" s="220"/>
      <c r="AG154" s="223"/>
      <c r="AH154" s="223"/>
      <c r="AI154" s="223"/>
      <c r="AJ154" s="224" t="s">
        <v>677</v>
      </c>
      <c r="AK154" s="223"/>
      <c r="AL154" s="225"/>
      <c r="AM154" s="223"/>
      <c r="AN154" s="223"/>
      <c r="AO154" s="223"/>
      <c r="AP154" s="223"/>
      <c r="AQ154" s="223"/>
      <c r="AR154" s="223"/>
      <c r="AS154" s="223"/>
      <c r="AT154" s="223"/>
      <c r="AU154" s="217">
        <v>0</v>
      </c>
      <c r="AV154" s="217">
        <v>1</v>
      </c>
      <c r="AW154" s="217">
        <v>0</v>
      </c>
      <c r="AX154" s="217">
        <v>1</v>
      </c>
      <c r="AY154" s="217">
        <v>0</v>
      </c>
      <c r="AZ154" s="217">
        <v>0</v>
      </c>
      <c r="BA154" s="217">
        <v>0</v>
      </c>
      <c r="BB154" s="217" t="s">
        <v>692</v>
      </c>
      <c r="BC154" s="217"/>
      <c r="BD154" s="217"/>
      <c r="BE154" s="212" t="s">
        <v>3068</v>
      </c>
      <c r="BF154" s="217">
        <v>1</v>
      </c>
      <c r="BG154" s="230">
        <v>46240</v>
      </c>
      <c r="BH154" s="212">
        <f t="shared" si="60"/>
        <v>0</v>
      </c>
      <c r="BI154" s="212" t="s">
        <v>2529</v>
      </c>
      <c r="BJ154" s="217">
        <v>1</v>
      </c>
      <c r="BK154" s="231">
        <v>46240</v>
      </c>
      <c r="BL154" s="226"/>
      <c r="BM154" s="226"/>
      <c r="BN154" s="227"/>
      <c r="BO154" s="226"/>
      <c r="BP154" s="226"/>
      <c r="BQ154" s="226"/>
      <c r="BR154" s="226"/>
      <c r="BS154" s="226"/>
      <c r="BT154" s="227"/>
      <c r="BU154" s="226"/>
      <c r="BV154" s="226"/>
      <c r="BW154" s="226"/>
      <c r="BX154" s="226"/>
      <c r="BY154" s="226"/>
      <c r="BZ154" s="227"/>
      <c r="CA154" s="226"/>
      <c r="CB154" s="226"/>
      <c r="CC154" s="226"/>
      <c r="CD154" s="226"/>
      <c r="CE154" s="226"/>
      <c r="CF154" s="227"/>
      <c r="CG154" s="226"/>
      <c r="CH154" s="226"/>
      <c r="CI154" s="226"/>
      <c r="CJ154" s="212">
        <f t="shared" si="61"/>
        <v>0</v>
      </c>
    </row>
    <row r="155" spans="1:88" ht="13.5" customHeight="1">
      <c r="A155" s="217">
        <v>146</v>
      </c>
      <c r="B155" s="217" t="s">
        <v>3521</v>
      </c>
      <c r="C155" s="235" t="s">
        <v>3522</v>
      </c>
      <c r="D155" s="236" t="s">
        <v>2579</v>
      </c>
      <c r="E155" s="235" t="s">
        <v>3417</v>
      </c>
      <c r="F155" s="235" t="s">
        <v>2739</v>
      </c>
      <c r="G155" s="236" t="s">
        <v>2584</v>
      </c>
      <c r="H155" s="163">
        <v>429</v>
      </c>
      <c r="I155" s="235" t="s">
        <v>702</v>
      </c>
      <c r="J155" s="235">
        <v>1</v>
      </c>
      <c r="K155" s="235"/>
      <c r="L155" s="235">
        <v>1</v>
      </c>
      <c r="M155" s="163">
        <v>35.5</v>
      </c>
      <c r="N155" s="163">
        <v>35.5</v>
      </c>
      <c r="O155" s="235" t="s">
        <v>674</v>
      </c>
      <c r="P155" s="235" t="s">
        <v>13</v>
      </c>
      <c r="Q155" s="217" t="s">
        <v>786</v>
      </c>
      <c r="R155" s="217"/>
      <c r="S155" s="217"/>
      <c r="T155" s="21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7">
        <f t="shared" ca="1" si="58"/>
        <v>1</v>
      </c>
      <c r="V155" s="217">
        <f t="shared" ca="1" si="59"/>
        <v>0</v>
      </c>
      <c r="W155" s="217"/>
      <c r="X155" s="217"/>
      <c r="Y155" s="217"/>
      <c r="Z155" s="217"/>
      <c r="AA155" s="235"/>
      <c r="AB155" s="221"/>
      <c r="AC155" s="163">
        <v>0.40200000000000002</v>
      </c>
      <c r="AD155" s="235"/>
      <c r="AE155" s="220"/>
      <c r="AF155" s="220"/>
      <c r="AG155" s="223"/>
      <c r="AH155" s="223"/>
      <c r="AI155" s="223"/>
      <c r="AJ155" s="224" t="s">
        <v>677</v>
      </c>
      <c r="AK155" s="223"/>
      <c r="AL155" s="237" t="s">
        <v>880</v>
      </c>
      <c r="AM155" s="223"/>
      <c r="AN155" s="223"/>
      <c r="AO155" s="223"/>
      <c r="AP155" s="223"/>
      <c r="AQ155" s="223"/>
      <c r="AR155" s="223"/>
      <c r="AS155" s="223"/>
      <c r="AT155" s="223"/>
      <c r="AU155" s="235">
        <v>0</v>
      </c>
      <c r="AV155" s="235">
        <v>1</v>
      </c>
      <c r="AW155" s="235">
        <v>0</v>
      </c>
      <c r="AX155" s="235">
        <v>0</v>
      </c>
      <c r="AY155" s="235">
        <v>0</v>
      </c>
      <c r="AZ155" s="235">
        <v>0</v>
      </c>
      <c r="BA155" s="235">
        <v>0</v>
      </c>
      <c r="BB155" s="235" t="s">
        <v>692</v>
      </c>
      <c r="BC155" s="217"/>
      <c r="BD155" s="217"/>
      <c r="BE155" s="212" t="s">
        <v>3105</v>
      </c>
      <c r="BF155" s="212">
        <v>1</v>
      </c>
      <c r="BG155" s="230">
        <v>46240</v>
      </c>
      <c r="BH155" s="212">
        <f t="shared" si="60"/>
        <v>0</v>
      </c>
      <c r="BI155" s="212" t="s">
        <v>2585</v>
      </c>
      <c r="BJ155" s="212">
        <v>1</v>
      </c>
      <c r="BK155" s="231">
        <v>46240</v>
      </c>
      <c r="BL155" s="226"/>
      <c r="BM155" s="226"/>
      <c r="BN155" s="227"/>
      <c r="BO155" s="226"/>
      <c r="BP155" s="226"/>
      <c r="BQ155" s="226"/>
      <c r="BR155" s="226"/>
      <c r="BS155" s="226"/>
      <c r="BT155" s="227"/>
      <c r="BU155" s="226"/>
      <c r="BV155" s="226"/>
      <c r="BW155" s="226"/>
      <c r="BX155" s="226"/>
      <c r="BY155" s="226"/>
      <c r="BZ155" s="227"/>
      <c r="CA155" s="226"/>
      <c r="CB155" s="226"/>
      <c r="CC155" s="226"/>
      <c r="CD155" s="226"/>
      <c r="CE155" s="226"/>
      <c r="CF155" s="227"/>
      <c r="CG155" s="226"/>
      <c r="CH155" s="226"/>
      <c r="CI155" s="226"/>
      <c r="CJ155" s="212">
        <f t="shared" si="61"/>
        <v>0</v>
      </c>
    </row>
    <row r="156" spans="1:88" ht="13.5" customHeight="1">
      <c r="A156" s="214">
        <v>147</v>
      </c>
      <c r="B156" s="214" t="s">
        <v>3527</v>
      </c>
      <c r="C156" s="214" t="s">
        <v>3528</v>
      </c>
      <c r="D156" s="215" t="s">
        <v>2588</v>
      </c>
      <c r="E156" s="214"/>
      <c r="F156" s="214"/>
      <c r="G156" s="215" t="s">
        <v>3529</v>
      </c>
      <c r="H156" s="214"/>
      <c r="I156" s="214"/>
      <c r="J156" s="214"/>
      <c r="K156" s="214">
        <v>1</v>
      </c>
      <c r="L156" s="214"/>
      <c r="M156" s="238">
        <v>1312.1</v>
      </c>
      <c r="N156" s="238">
        <v>1312.1</v>
      </c>
      <c r="O156" s="229" t="s">
        <v>674</v>
      </c>
      <c r="P156" s="229"/>
      <c r="Q156" s="229"/>
      <c r="R156" s="214" t="s">
        <v>3951</v>
      </c>
      <c r="S156" s="229"/>
      <c r="T156" s="229"/>
      <c r="U156" s="229"/>
      <c r="V156" s="229"/>
      <c r="W156" s="214">
        <f ca="1">_xlfn.MINIFS(V:V,C:C,C156,AE:AE,"",AB:AB,"")</f>
        <v>0</v>
      </c>
      <c r="X156" s="214">
        <f ca="1">SUMIFS(T:T,C:C,C156,AE:AE,"")/SUMIFS(L:L,C:C,C156,AE:AE,"",AB:AB,"")</f>
        <v>0</v>
      </c>
      <c r="Y156" s="229"/>
      <c r="Z156" s="229"/>
      <c r="AA156" s="229"/>
      <c r="AB156" s="216"/>
      <c r="AC156" s="238">
        <v>39.83</v>
      </c>
      <c r="AD156" s="235" t="s">
        <v>3428</v>
      </c>
      <c r="AE156" s="214" t="s">
        <v>675</v>
      </c>
      <c r="AF156" s="214" t="s">
        <v>676</v>
      </c>
      <c r="AG156" s="214"/>
      <c r="AH156" s="214"/>
      <c r="AI156" s="214"/>
      <c r="AJ156" s="214" t="s">
        <v>677</v>
      </c>
      <c r="AK156" s="214"/>
      <c r="AL156" s="214"/>
      <c r="AM156" s="214"/>
      <c r="AN156" s="214"/>
      <c r="AO156" s="214"/>
      <c r="AP156" s="214"/>
      <c r="AQ156" s="214"/>
      <c r="AR156" s="214"/>
      <c r="AS156" s="214"/>
      <c r="AT156" s="214"/>
      <c r="AU156" s="214"/>
      <c r="AV156" s="214"/>
      <c r="AW156" s="214"/>
      <c r="AX156" s="214"/>
      <c r="AY156" s="214"/>
      <c r="AZ156" s="214"/>
      <c r="BA156" s="214"/>
      <c r="BB156" s="214" t="s">
        <v>692</v>
      </c>
      <c r="BC156" s="214"/>
      <c r="BD156" s="214"/>
      <c r="BE156" s="214"/>
      <c r="BF156" s="214"/>
      <c r="BG156" s="214"/>
      <c r="BH156" s="214"/>
      <c r="BI156" s="214"/>
      <c r="BJ156" s="214"/>
      <c r="BK156" s="214"/>
      <c r="BL156" s="214"/>
      <c r="BM156" s="214"/>
      <c r="BN156" s="214"/>
      <c r="BO156" s="214"/>
      <c r="BP156" s="214"/>
      <c r="BQ156" s="214"/>
      <c r="BR156" s="214"/>
      <c r="BS156" s="214"/>
      <c r="BT156" s="214"/>
      <c r="BU156" s="214"/>
      <c r="BV156" s="214"/>
      <c r="BW156" s="214"/>
      <c r="BX156" s="214"/>
      <c r="BY156" s="214"/>
      <c r="BZ156" s="214"/>
      <c r="CA156" s="214"/>
      <c r="CB156" s="214"/>
      <c r="CC156" s="214"/>
      <c r="CD156" s="214"/>
      <c r="CE156" s="214"/>
      <c r="CF156" s="214"/>
      <c r="CG156" s="214"/>
      <c r="CH156" s="214"/>
      <c r="CI156" s="214"/>
      <c r="CJ156" s="214"/>
    </row>
    <row r="157" spans="1:88" ht="13.5" customHeight="1">
      <c r="A157" s="217">
        <v>148</v>
      </c>
      <c r="B157" s="217" t="s">
        <v>3527</v>
      </c>
      <c r="C157" s="217" t="s">
        <v>3528</v>
      </c>
      <c r="D157" s="218" t="s">
        <v>2502</v>
      </c>
      <c r="E157" s="217" t="s">
        <v>3441</v>
      </c>
      <c r="F157" s="217" t="s">
        <v>2745</v>
      </c>
      <c r="G157" s="218" t="s">
        <v>2476</v>
      </c>
      <c r="H157" s="220">
        <v>3923</v>
      </c>
      <c r="I157" s="217" t="s">
        <v>702</v>
      </c>
      <c r="J157" s="217">
        <v>1</v>
      </c>
      <c r="K157" s="217"/>
      <c r="L157" s="217">
        <v>1</v>
      </c>
      <c r="M157" s="220">
        <v>154.6</v>
      </c>
      <c r="N157" s="220">
        <v>154.6</v>
      </c>
      <c r="O157" s="217" t="s">
        <v>674</v>
      </c>
      <c r="P157" s="217" t="s">
        <v>11</v>
      </c>
      <c r="Q157" s="217" t="s">
        <v>786</v>
      </c>
      <c r="R157" s="217"/>
      <c r="S157" s="217"/>
      <c r="T157" s="21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7">
        <f t="shared" ref="U157:U160" ca="1" si="62">+L157-T157</f>
        <v>1</v>
      </c>
      <c r="V157" s="217">
        <f t="shared" ref="V157:V160" ca="1" si="63">ROUNDDOWN(T157/J157,0)</f>
        <v>0</v>
      </c>
      <c r="W157" s="217"/>
      <c r="X157" s="217"/>
      <c r="Y157" s="217"/>
      <c r="Z157" s="217"/>
      <c r="AA157" s="217"/>
      <c r="AB157" s="221"/>
      <c r="AC157" s="220">
        <v>2.6840000000000002</v>
      </c>
      <c r="AD157" s="217"/>
      <c r="AE157" s="220"/>
      <c r="AF157" s="220"/>
      <c r="AG157" s="223"/>
      <c r="AH157" s="223"/>
      <c r="AI157" s="223"/>
      <c r="AJ157" s="224" t="s">
        <v>677</v>
      </c>
      <c r="AK157" s="223"/>
      <c r="AL157" s="225"/>
      <c r="AM157" s="223"/>
      <c r="AN157" s="223"/>
      <c r="AO157" s="223"/>
      <c r="AP157" s="223"/>
      <c r="AQ157" s="223"/>
      <c r="AR157" s="223"/>
      <c r="AS157" s="223"/>
      <c r="AT157" s="223"/>
      <c r="AU157" s="217">
        <v>0</v>
      </c>
      <c r="AV157" s="217">
        <v>1</v>
      </c>
      <c r="AW157" s="217">
        <v>0</v>
      </c>
      <c r="AX157" s="217">
        <v>0</v>
      </c>
      <c r="AY157" s="217">
        <v>0</v>
      </c>
      <c r="AZ157" s="217">
        <v>0</v>
      </c>
      <c r="BA157" s="217">
        <v>0</v>
      </c>
      <c r="BB157" s="217" t="s">
        <v>692</v>
      </c>
      <c r="BC157" s="217"/>
      <c r="BD157" s="217"/>
      <c r="BE157" s="212" t="s">
        <v>3026</v>
      </c>
      <c r="BF157" s="217">
        <v>1</v>
      </c>
      <c r="BG157" s="230">
        <v>46240</v>
      </c>
      <c r="BH157" s="212">
        <f>+L157-BF157</f>
        <v>0</v>
      </c>
      <c r="BI157" s="212" t="s">
        <v>2478</v>
      </c>
      <c r="BJ157" s="217">
        <v>1</v>
      </c>
      <c r="BK157" s="231">
        <v>46240</v>
      </c>
      <c r="BL157" s="226"/>
      <c r="BM157" s="226"/>
      <c r="BN157" s="227"/>
      <c r="BO157" s="226"/>
      <c r="BP157" s="226"/>
      <c r="BQ157" s="226"/>
      <c r="BR157" s="226"/>
      <c r="BS157" s="226"/>
      <c r="BT157" s="227"/>
      <c r="BU157" s="226"/>
      <c r="BV157" s="226"/>
      <c r="BW157" s="226"/>
      <c r="BX157" s="226"/>
      <c r="BY157" s="226"/>
      <c r="BZ157" s="227"/>
      <c r="CA157" s="226"/>
      <c r="CB157" s="226"/>
      <c r="CC157" s="226"/>
      <c r="CD157" s="226"/>
      <c r="CE157" s="226"/>
      <c r="CF157" s="227"/>
      <c r="CG157" s="226"/>
      <c r="CH157" s="226"/>
      <c r="CI157" s="226"/>
      <c r="CJ157" s="212">
        <f>+L157-BJ157</f>
        <v>0</v>
      </c>
    </row>
    <row r="158" spans="1:88" ht="13.5" customHeight="1">
      <c r="A158" s="217">
        <v>149</v>
      </c>
      <c r="B158" s="217" t="s">
        <v>3527</v>
      </c>
      <c r="C158" s="217" t="s">
        <v>3528</v>
      </c>
      <c r="D158" s="218" t="s">
        <v>2588</v>
      </c>
      <c r="E158" s="217" t="s">
        <v>3507</v>
      </c>
      <c r="F158" s="217" t="s">
        <v>2746</v>
      </c>
      <c r="G158" s="218" t="s">
        <v>2698</v>
      </c>
      <c r="H158" s="220">
        <v>4416</v>
      </c>
      <c r="I158" s="217" t="s">
        <v>702</v>
      </c>
      <c r="J158" s="217">
        <v>1</v>
      </c>
      <c r="K158" s="217"/>
      <c r="L158" s="217">
        <v>1</v>
      </c>
      <c r="M158" s="220">
        <v>553.4</v>
      </c>
      <c r="N158" s="220">
        <v>553.4</v>
      </c>
      <c r="O158" s="217" t="s">
        <v>674</v>
      </c>
      <c r="P158" s="217" t="s">
        <v>13</v>
      </c>
      <c r="Q158" s="217" t="s">
        <v>786</v>
      </c>
      <c r="R158" s="217"/>
      <c r="S158" s="217"/>
      <c r="T158" s="21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7">
        <f t="shared" ca="1" si="62"/>
        <v>1</v>
      </c>
      <c r="V158" s="217">
        <f t="shared" ca="1" si="63"/>
        <v>0</v>
      </c>
      <c r="W158" s="217"/>
      <c r="X158" s="217"/>
      <c r="Y158" s="217"/>
      <c r="Z158" s="217"/>
      <c r="AA158" s="217"/>
      <c r="AB158" s="221"/>
      <c r="AC158" s="220">
        <v>17.728999999999999</v>
      </c>
      <c r="AD158" s="217"/>
      <c r="AE158" s="220"/>
      <c r="AF158" s="220"/>
      <c r="AG158" s="223"/>
      <c r="AH158" s="223"/>
      <c r="AI158" s="223"/>
      <c r="AJ158" s="224" t="s">
        <v>677</v>
      </c>
      <c r="AK158" s="223"/>
      <c r="AL158" s="225"/>
      <c r="AM158" s="223"/>
      <c r="AN158" s="223"/>
      <c r="AO158" s="223"/>
      <c r="AP158" s="223"/>
      <c r="AQ158" s="223"/>
      <c r="AR158" s="223"/>
      <c r="AS158" s="223"/>
      <c r="AT158" s="223"/>
      <c r="AU158" s="217">
        <v>0</v>
      </c>
      <c r="AV158" s="217">
        <v>1</v>
      </c>
      <c r="AW158" s="217">
        <v>0</v>
      </c>
      <c r="AX158" s="217">
        <v>1</v>
      </c>
      <c r="AY158" s="217">
        <v>0</v>
      </c>
      <c r="AZ158" s="217">
        <v>0</v>
      </c>
      <c r="BA158" s="217">
        <v>0</v>
      </c>
      <c r="BB158" s="217" t="s">
        <v>692</v>
      </c>
      <c r="BC158" s="217"/>
      <c r="BD158" s="217"/>
      <c r="BE158" s="212" t="s">
        <v>3068</v>
      </c>
      <c r="BF158" s="217">
        <v>1</v>
      </c>
      <c r="BG158" s="230">
        <v>46240</v>
      </c>
      <c r="BH158" s="212">
        <f>+L158-BF158</f>
        <v>0</v>
      </c>
      <c r="BI158" s="212" t="s">
        <v>2529</v>
      </c>
      <c r="BJ158" s="217">
        <v>1</v>
      </c>
      <c r="BK158" s="231">
        <v>46240</v>
      </c>
      <c r="BL158" s="226"/>
      <c r="BM158" s="226"/>
      <c r="BN158" s="227"/>
      <c r="BO158" s="226"/>
      <c r="BP158" s="226"/>
      <c r="BQ158" s="226"/>
      <c r="BR158" s="226"/>
      <c r="BS158" s="226"/>
      <c r="BT158" s="227"/>
      <c r="BU158" s="226"/>
      <c r="BV158" s="226"/>
      <c r="BW158" s="226"/>
      <c r="BX158" s="226"/>
      <c r="BY158" s="226"/>
      <c r="BZ158" s="227"/>
      <c r="CA158" s="226"/>
      <c r="CB158" s="226"/>
      <c r="CC158" s="226"/>
      <c r="CD158" s="226"/>
      <c r="CE158" s="226"/>
      <c r="CF158" s="227"/>
      <c r="CG158" s="226"/>
      <c r="CH158" s="226"/>
      <c r="CI158" s="226"/>
      <c r="CJ158" s="212">
        <f>+L158-BJ158</f>
        <v>0</v>
      </c>
    </row>
    <row r="159" spans="1:88" ht="13.5" customHeight="1">
      <c r="A159" s="235">
        <v>151</v>
      </c>
      <c r="B159" s="235" t="s">
        <v>3527</v>
      </c>
      <c r="C159" s="235" t="s">
        <v>3528</v>
      </c>
      <c r="D159" s="236" t="s">
        <v>2588</v>
      </c>
      <c r="E159" s="235" t="s">
        <v>3530</v>
      </c>
      <c r="F159" s="235" t="s">
        <v>2747</v>
      </c>
      <c r="G159" s="236" t="s">
        <v>2748</v>
      </c>
      <c r="H159" s="163">
        <v>4416</v>
      </c>
      <c r="I159" s="235" t="s">
        <v>702</v>
      </c>
      <c r="J159" s="235">
        <v>1</v>
      </c>
      <c r="K159" s="235"/>
      <c r="L159" s="235">
        <v>1</v>
      </c>
      <c r="M159" s="163">
        <v>432.1</v>
      </c>
      <c r="N159" s="163">
        <v>432.1</v>
      </c>
      <c r="O159" s="235" t="s">
        <v>674</v>
      </c>
      <c r="P159" s="235" t="s">
        <v>13</v>
      </c>
      <c r="Q159" s="217" t="s">
        <v>786</v>
      </c>
      <c r="R159" s="217"/>
      <c r="S159" s="217"/>
      <c r="T159" s="21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7">
        <f t="shared" ca="1" si="62"/>
        <v>1</v>
      </c>
      <c r="V159" s="217">
        <f t="shared" ca="1" si="63"/>
        <v>0</v>
      </c>
      <c r="W159" s="217"/>
      <c r="X159" s="217"/>
      <c r="Y159" s="217"/>
      <c r="Z159" s="217"/>
      <c r="AA159" s="235"/>
      <c r="AB159" s="221"/>
      <c r="AC159" s="163">
        <v>13.858000000000001</v>
      </c>
      <c r="AD159" s="217"/>
      <c r="AE159" s="220"/>
      <c r="AF159" s="220"/>
      <c r="AG159" s="223"/>
      <c r="AH159" s="223"/>
      <c r="AI159" s="223"/>
      <c r="AJ159" s="224" t="s">
        <v>677</v>
      </c>
      <c r="AK159" s="223"/>
      <c r="AL159" s="237" t="s">
        <v>880</v>
      </c>
      <c r="AM159" s="223"/>
      <c r="AN159" s="223"/>
      <c r="AO159" s="223"/>
      <c r="AP159" s="223"/>
      <c r="AQ159" s="223"/>
      <c r="AR159" s="223"/>
      <c r="AS159" s="223"/>
      <c r="AT159" s="223"/>
      <c r="AU159" s="235">
        <v>0</v>
      </c>
      <c r="AV159" s="235">
        <v>1</v>
      </c>
      <c r="AW159" s="235">
        <v>0</v>
      </c>
      <c r="AX159" s="235">
        <v>1</v>
      </c>
      <c r="AY159" s="235">
        <v>0</v>
      </c>
      <c r="AZ159" s="235">
        <v>0</v>
      </c>
      <c r="BA159" s="235">
        <v>0</v>
      </c>
      <c r="BB159" s="235" t="s">
        <v>692</v>
      </c>
      <c r="BC159" s="217"/>
      <c r="BD159" s="217"/>
      <c r="BE159" s="239" t="s">
        <v>3068</v>
      </c>
      <c r="BF159" s="235">
        <v>1</v>
      </c>
      <c r="BG159" s="240">
        <v>46240</v>
      </c>
      <c r="BH159" s="239">
        <f>+L159-BF159</f>
        <v>0</v>
      </c>
      <c r="BI159" s="239" t="s">
        <v>2529</v>
      </c>
      <c r="BJ159" s="235">
        <v>1</v>
      </c>
      <c r="BK159" s="241">
        <v>46240</v>
      </c>
      <c r="BL159" s="242"/>
      <c r="BM159" s="242"/>
      <c r="BN159" s="243"/>
      <c r="BO159" s="242"/>
      <c r="BP159" s="242"/>
      <c r="BQ159" s="242"/>
      <c r="BR159" s="242"/>
      <c r="BS159" s="242"/>
      <c r="BT159" s="243"/>
      <c r="BU159" s="242"/>
      <c r="BV159" s="242"/>
      <c r="BW159" s="242"/>
      <c r="BX159" s="242"/>
      <c r="BY159" s="242"/>
      <c r="BZ159" s="243"/>
      <c r="CA159" s="242"/>
      <c r="CB159" s="242"/>
      <c r="CC159" s="242"/>
      <c r="CD159" s="242"/>
      <c r="CE159" s="242"/>
      <c r="CF159" s="243"/>
      <c r="CG159" s="242"/>
      <c r="CH159" s="242"/>
      <c r="CI159" s="242"/>
      <c r="CJ159" s="239">
        <f>+L159-BJ159</f>
        <v>0</v>
      </c>
    </row>
    <row r="160" spans="1:88" ht="13.5" customHeight="1">
      <c r="A160" s="217">
        <v>151</v>
      </c>
      <c r="B160" s="217" t="s">
        <v>3527</v>
      </c>
      <c r="C160" s="217" t="s">
        <v>3528</v>
      </c>
      <c r="D160" s="218" t="s">
        <v>2588</v>
      </c>
      <c r="E160" s="217" t="s">
        <v>3531</v>
      </c>
      <c r="F160" s="217" t="s">
        <v>2749</v>
      </c>
      <c r="G160" s="218" t="s">
        <v>2750</v>
      </c>
      <c r="H160" s="220">
        <v>4416</v>
      </c>
      <c r="I160" s="217" t="s">
        <v>702</v>
      </c>
      <c r="J160" s="217">
        <v>1</v>
      </c>
      <c r="K160" s="217"/>
      <c r="L160" s="217">
        <v>1</v>
      </c>
      <c r="M160" s="220">
        <v>172</v>
      </c>
      <c r="N160" s="220">
        <v>172</v>
      </c>
      <c r="O160" s="217" t="s">
        <v>674</v>
      </c>
      <c r="P160" s="217" t="s">
        <v>13</v>
      </c>
      <c r="Q160" s="217" t="s">
        <v>786</v>
      </c>
      <c r="R160" s="217"/>
      <c r="S160" s="217"/>
      <c r="T160" s="21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7">
        <f t="shared" ca="1" si="62"/>
        <v>1</v>
      </c>
      <c r="V160" s="217">
        <f t="shared" ca="1" si="63"/>
        <v>0</v>
      </c>
      <c r="W160" s="217"/>
      <c r="X160" s="217"/>
      <c r="Y160" s="217"/>
      <c r="Z160" s="217"/>
      <c r="AA160" s="217"/>
      <c r="AB160" s="221"/>
      <c r="AC160" s="220">
        <v>5.5579999999999998</v>
      </c>
      <c r="AD160" s="217"/>
      <c r="AE160" s="220"/>
      <c r="AF160" s="220"/>
      <c r="AG160" s="223"/>
      <c r="AH160" s="223"/>
      <c r="AI160" s="223"/>
      <c r="AJ160" s="224" t="s">
        <v>677</v>
      </c>
      <c r="AK160" s="223"/>
      <c r="AL160" s="225"/>
      <c r="AM160" s="223"/>
      <c r="AN160" s="223"/>
      <c r="AO160" s="223"/>
      <c r="AP160" s="223"/>
      <c r="AQ160" s="223"/>
      <c r="AR160" s="223"/>
      <c r="AS160" s="223"/>
      <c r="AT160" s="223"/>
      <c r="AU160" s="217">
        <v>0</v>
      </c>
      <c r="AV160" s="217">
        <v>1</v>
      </c>
      <c r="AW160" s="217">
        <v>0</v>
      </c>
      <c r="AX160" s="217">
        <v>1</v>
      </c>
      <c r="AY160" s="217">
        <v>0</v>
      </c>
      <c r="AZ160" s="217">
        <v>0</v>
      </c>
      <c r="BA160" s="217">
        <v>0</v>
      </c>
      <c r="BB160" s="217" t="s">
        <v>692</v>
      </c>
      <c r="BC160" s="217"/>
      <c r="BD160" s="217"/>
      <c r="BE160" s="212" t="s">
        <v>3068</v>
      </c>
      <c r="BF160" s="217">
        <v>1</v>
      </c>
      <c r="BG160" s="230">
        <v>46240</v>
      </c>
      <c r="BH160" s="212">
        <f>+L160-BF160</f>
        <v>0</v>
      </c>
      <c r="BI160" s="212" t="s">
        <v>2529</v>
      </c>
      <c r="BJ160" s="217">
        <v>1</v>
      </c>
      <c r="BK160" s="231">
        <v>46240</v>
      </c>
      <c r="BL160" s="226"/>
      <c r="BM160" s="226"/>
      <c r="BN160" s="227"/>
      <c r="BO160" s="226"/>
      <c r="BP160" s="226"/>
      <c r="BQ160" s="226"/>
      <c r="BR160" s="226"/>
      <c r="BS160" s="226"/>
      <c r="BT160" s="227"/>
      <c r="BU160" s="226"/>
      <c r="BV160" s="226"/>
      <c r="BW160" s="226"/>
      <c r="BX160" s="226"/>
      <c r="BY160" s="226"/>
      <c r="BZ160" s="227"/>
      <c r="CA160" s="226"/>
      <c r="CB160" s="226"/>
      <c r="CC160" s="226"/>
      <c r="CD160" s="226"/>
      <c r="CE160" s="226"/>
      <c r="CF160" s="227"/>
      <c r="CG160" s="226"/>
      <c r="CH160" s="226"/>
      <c r="CI160" s="226"/>
      <c r="CJ160" s="212">
        <f>+L160-BJ160</f>
        <v>0</v>
      </c>
    </row>
    <row r="161" spans="1:88" ht="13.5" customHeight="1">
      <c r="A161" s="214">
        <v>152</v>
      </c>
      <c r="B161" s="214" t="s">
        <v>3532</v>
      </c>
      <c r="C161" s="214" t="s">
        <v>3533</v>
      </c>
      <c r="D161" s="215" t="s">
        <v>2588</v>
      </c>
      <c r="E161" s="214"/>
      <c r="F161" s="214"/>
      <c r="G161" s="215" t="s">
        <v>3534</v>
      </c>
      <c r="H161" s="214"/>
      <c r="I161" s="214"/>
      <c r="J161" s="214"/>
      <c r="K161" s="214">
        <v>1</v>
      </c>
      <c r="L161" s="214"/>
      <c r="M161" s="216">
        <v>1770.8</v>
      </c>
      <c r="N161" s="216">
        <v>1770.8</v>
      </c>
      <c r="O161" s="214" t="s">
        <v>674</v>
      </c>
      <c r="P161" s="214"/>
      <c r="Q161" s="214"/>
      <c r="R161" s="214" t="s">
        <v>3951</v>
      </c>
      <c r="S161" s="214"/>
      <c r="T161" s="214"/>
      <c r="U161" s="214"/>
      <c r="V161" s="214"/>
      <c r="W161" s="214">
        <f ca="1">_xlfn.MINIFS(V:V,C:C,C161,AE:AE,"",AB:AB,"")</f>
        <v>0</v>
      </c>
      <c r="X161" s="214">
        <f ca="1">SUMIFS(T:T,C:C,C161,AE:AE,"")/SUMIFS(L:L,C:C,C161,AE:AE,"",AB:AB,"")</f>
        <v>0</v>
      </c>
      <c r="Y161" s="214"/>
      <c r="Z161" s="214"/>
      <c r="AA161" s="214"/>
      <c r="AB161" s="216"/>
      <c r="AC161" s="216">
        <v>67.722999999999999</v>
      </c>
      <c r="AD161" s="235" t="s">
        <v>3428</v>
      </c>
      <c r="AE161" s="214" t="s">
        <v>675</v>
      </c>
      <c r="AF161" s="214" t="s">
        <v>676</v>
      </c>
      <c r="AG161" s="214"/>
      <c r="AH161" s="214"/>
      <c r="AI161" s="214"/>
      <c r="AJ161" s="214" t="s">
        <v>677</v>
      </c>
      <c r="AK161" s="214"/>
      <c r="AL161" s="214"/>
      <c r="AM161" s="214"/>
      <c r="AN161" s="214"/>
      <c r="AO161" s="214"/>
      <c r="AP161" s="214"/>
      <c r="AQ161" s="214"/>
      <c r="AR161" s="214"/>
      <c r="AS161" s="214"/>
      <c r="AT161" s="214"/>
      <c r="AU161" s="214"/>
      <c r="AV161" s="214"/>
      <c r="AW161" s="214"/>
      <c r="AX161" s="214"/>
      <c r="AY161" s="214"/>
      <c r="AZ161" s="214"/>
      <c r="BA161" s="214"/>
      <c r="BB161" s="214" t="s">
        <v>692</v>
      </c>
      <c r="BC161" s="214"/>
      <c r="BD161" s="214"/>
      <c r="BE161" s="214"/>
      <c r="BF161" s="214"/>
      <c r="BG161" s="214"/>
      <c r="BH161" s="214"/>
      <c r="BI161" s="214"/>
      <c r="BJ161" s="214"/>
      <c r="BK161" s="214"/>
      <c r="BL161" s="214"/>
      <c r="BM161" s="214"/>
      <c r="BN161" s="214"/>
      <c r="BO161" s="214"/>
      <c r="BP161" s="214"/>
      <c r="BQ161" s="214"/>
      <c r="BR161" s="214"/>
      <c r="BS161" s="214"/>
      <c r="BT161" s="214"/>
      <c r="BU161" s="214"/>
      <c r="BV161" s="214"/>
      <c r="BW161" s="214"/>
      <c r="BX161" s="214"/>
      <c r="BY161" s="214"/>
      <c r="BZ161" s="214"/>
      <c r="CA161" s="214"/>
      <c r="CB161" s="214"/>
      <c r="CC161" s="214"/>
      <c r="CD161" s="214"/>
      <c r="CE161" s="214"/>
      <c r="CF161" s="214"/>
      <c r="CG161" s="214"/>
      <c r="CH161" s="214"/>
      <c r="CI161" s="214"/>
      <c r="CJ161" s="214"/>
    </row>
    <row r="162" spans="1:88" ht="13.5" customHeight="1">
      <c r="A162" s="217">
        <v>153</v>
      </c>
      <c r="B162" s="217" t="s">
        <v>3532</v>
      </c>
      <c r="C162" s="217" t="s">
        <v>3533</v>
      </c>
      <c r="D162" s="218" t="s">
        <v>2502</v>
      </c>
      <c r="E162" s="217" t="s">
        <v>3441</v>
      </c>
      <c r="F162" s="217" t="s">
        <v>2758</v>
      </c>
      <c r="G162" s="218" t="s">
        <v>2476</v>
      </c>
      <c r="H162" s="220">
        <v>3923</v>
      </c>
      <c r="I162" s="217" t="s">
        <v>702</v>
      </c>
      <c r="J162" s="217">
        <v>2</v>
      </c>
      <c r="K162" s="217"/>
      <c r="L162" s="217">
        <v>2</v>
      </c>
      <c r="M162" s="220">
        <v>154.6</v>
      </c>
      <c r="N162" s="220">
        <v>309.3</v>
      </c>
      <c r="O162" s="217" t="s">
        <v>674</v>
      </c>
      <c r="P162" s="217" t="s">
        <v>11</v>
      </c>
      <c r="Q162" s="217" t="s">
        <v>786</v>
      </c>
      <c r="R162" s="217"/>
      <c r="S162" s="217"/>
      <c r="T162" s="21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7">
        <f t="shared" ref="U162:U165" ca="1" si="64">+L162-T162</f>
        <v>2</v>
      </c>
      <c r="V162" s="217">
        <f t="shared" ref="V162:V165" ca="1" si="65">ROUNDDOWN(T162/J162,0)</f>
        <v>0</v>
      </c>
      <c r="W162" s="217"/>
      <c r="X162" s="217"/>
      <c r="Y162" s="217"/>
      <c r="Z162" s="217"/>
      <c r="AA162" s="217"/>
      <c r="AB162" s="221"/>
      <c r="AC162" s="220">
        <v>5.3680000000000003</v>
      </c>
      <c r="AD162" s="217"/>
      <c r="AE162" s="220"/>
      <c r="AF162" s="220"/>
      <c r="AG162" s="223"/>
      <c r="AH162" s="223"/>
      <c r="AI162" s="223"/>
      <c r="AJ162" s="224" t="s">
        <v>677</v>
      </c>
      <c r="AK162" s="223"/>
      <c r="AL162" s="225"/>
      <c r="AM162" s="223"/>
      <c r="AN162" s="223"/>
      <c r="AO162" s="223"/>
      <c r="AP162" s="223"/>
      <c r="AQ162" s="223"/>
      <c r="AR162" s="223"/>
      <c r="AS162" s="223"/>
      <c r="AT162" s="223"/>
      <c r="AU162" s="217">
        <v>0</v>
      </c>
      <c r="AV162" s="217">
        <v>1</v>
      </c>
      <c r="AW162" s="217">
        <v>0</v>
      </c>
      <c r="AX162" s="217">
        <v>0</v>
      </c>
      <c r="AY162" s="217">
        <v>0</v>
      </c>
      <c r="AZ162" s="217">
        <v>0</v>
      </c>
      <c r="BA162" s="217">
        <v>0</v>
      </c>
      <c r="BB162" s="217" t="s">
        <v>692</v>
      </c>
      <c r="BC162" s="217"/>
      <c r="BD162" s="217"/>
      <c r="BE162" s="212" t="s">
        <v>3026</v>
      </c>
      <c r="BF162" s="217">
        <v>2</v>
      </c>
      <c r="BG162" s="230">
        <v>46240</v>
      </c>
      <c r="BH162" s="212">
        <f>+L162-BF162</f>
        <v>0</v>
      </c>
      <c r="BI162" s="212" t="s">
        <v>2478</v>
      </c>
      <c r="BJ162" s="217">
        <v>2</v>
      </c>
      <c r="BK162" s="231">
        <v>46240</v>
      </c>
      <c r="BL162" s="226"/>
      <c r="BM162" s="226"/>
      <c r="BN162" s="227"/>
      <c r="BO162" s="226"/>
      <c r="BP162" s="226"/>
      <c r="BQ162" s="226"/>
      <c r="BR162" s="226"/>
      <c r="BS162" s="226"/>
      <c r="BT162" s="227"/>
      <c r="BU162" s="226"/>
      <c r="BV162" s="226"/>
      <c r="BW162" s="226"/>
      <c r="BX162" s="226"/>
      <c r="BY162" s="226"/>
      <c r="BZ162" s="227"/>
      <c r="CA162" s="226"/>
      <c r="CB162" s="226"/>
      <c r="CC162" s="226"/>
      <c r="CD162" s="226"/>
      <c r="CE162" s="226"/>
      <c r="CF162" s="227"/>
      <c r="CG162" s="226"/>
      <c r="CH162" s="226"/>
      <c r="CI162" s="226"/>
      <c r="CJ162" s="212">
        <f>+L162-BJ162</f>
        <v>0</v>
      </c>
    </row>
    <row r="163" spans="1:88" ht="13.5" customHeight="1">
      <c r="A163" s="217">
        <v>154</v>
      </c>
      <c r="B163" s="217" t="s">
        <v>3532</v>
      </c>
      <c r="C163" s="217" t="s">
        <v>3533</v>
      </c>
      <c r="D163" s="218" t="s">
        <v>2588</v>
      </c>
      <c r="E163" s="217" t="s">
        <v>3535</v>
      </c>
      <c r="F163" s="217" t="s">
        <v>2759</v>
      </c>
      <c r="G163" s="218" t="s">
        <v>2755</v>
      </c>
      <c r="H163" s="220">
        <v>4416</v>
      </c>
      <c r="I163" s="217" t="s">
        <v>702</v>
      </c>
      <c r="J163" s="217">
        <v>2</v>
      </c>
      <c r="K163" s="217"/>
      <c r="L163" s="217">
        <v>2</v>
      </c>
      <c r="M163" s="220">
        <v>415.4</v>
      </c>
      <c r="N163" s="220">
        <v>830.8</v>
      </c>
      <c r="O163" s="217" t="s">
        <v>674</v>
      </c>
      <c r="P163" s="217" t="s">
        <v>13</v>
      </c>
      <c r="Q163" s="217" t="s">
        <v>786</v>
      </c>
      <c r="R163" s="217"/>
      <c r="S163" s="217"/>
      <c r="T163" s="21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7">
        <f t="shared" ca="1" si="64"/>
        <v>2</v>
      </c>
      <c r="V163" s="217">
        <f t="shared" ca="1" si="65"/>
        <v>0</v>
      </c>
      <c r="W163" s="217"/>
      <c r="X163" s="217"/>
      <c r="Y163" s="217"/>
      <c r="Z163" s="217"/>
      <c r="AA163" s="217"/>
      <c r="AB163" s="221"/>
      <c r="AC163" s="220">
        <v>35.433</v>
      </c>
      <c r="AD163" s="217"/>
      <c r="AE163" s="220"/>
      <c r="AF163" s="220"/>
      <c r="AG163" s="223"/>
      <c r="AH163" s="223"/>
      <c r="AI163" s="223"/>
      <c r="AJ163" s="224" t="s">
        <v>677</v>
      </c>
      <c r="AK163" s="223"/>
      <c r="AL163" s="225"/>
      <c r="AM163" s="223"/>
      <c r="AN163" s="223"/>
      <c r="AO163" s="223"/>
      <c r="AP163" s="223"/>
      <c r="AQ163" s="223"/>
      <c r="AR163" s="223"/>
      <c r="AS163" s="223"/>
      <c r="AT163" s="223"/>
      <c r="AU163" s="217">
        <v>0</v>
      </c>
      <c r="AV163" s="217">
        <v>1</v>
      </c>
      <c r="AW163" s="217">
        <v>0</v>
      </c>
      <c r="AX163" s="217">
        <v>1</v>
      </c>
      <c r="AY163" s="217">
        <v>0</v>
      </c>
      <c r="AZ163" s="217">
        <v>0</v>
      </c>
      <c r="BA163" s="217">
        <v>0</v>
      </c>
      <c r="BB163" s="217" t="s">
        <v>692</v>
      </c>
      <c r="BC163" s="223"/>
      <c r="BD163" s="223"/>
      <c r="BE163" s="244" t="s">
        <v>3020</v>
      </c>
      <c r="BF163" s="217">
        <v>2</v>
      </c>
      <c r="BG163" s="245">
        <v>46240</v>
      </c>
      <c r="BH163" s="212">
        <f>+L163-BF163</f>
        <v>0</v>
      </c>
      <c r="BI163" s="244" t="s">
        <v>2469</v>
      </c>
      <c r="BJ163" s="217">
        <v>2</v>
      </c>
      <c r="BK163" s="245">
        <v>46240</v>
      </c>
      <c r="BL163" s="223"/>
      <c r="BM163" s="223"/>
      <c r="BN163" s="223"/>
      <c r="BO163" s="223"/>
      <c r="BP163" s="223"/>
      <c r="BQ163" s="223"/>
      <c r="BR163" s="223"/>
      <c r="BS163" s="223"/>
      <c r="BT163" s="223"/>
      <c r="BU163" s="223"/>
      <c r="BV163" s="223"/>
      <c r="BW163" s="223"/>
      <c r="BX163" s="223"/>
      <c r="BY163" s="223"/>
      <c r="BZ163" s="223"/>
      <c r="CA163" s="223"/>
      <c r="CB163" s="223"/>
      <c r="CC163" s="223"/>
      <c r="CD163" s="223"/>
      <c r="CE163" s="223"/>
      <c r="CF163" s="223"/>
      <c r="CG163" s="223"/>
      <c r="CH163" s="223"/>
      <c r="CI163" s="223"/>
      <c r="CJ163" s="212">
        <f>+L163-BJ163</f>
        <v>0</v>
      </c>
    </row>
    <row r="164" spans="1:88" ht="13.5" customHeight="1">
      <c r="A164" s="217">
        <v>155</v>
      </c>
      <c r="B164" s="217" t="s">
        <v>3532</v>
      </c>
      <c r="C164" s="217" t="s">
        <v>3533</v>
      </c>
      <c r="D164" s="218" t="s">
        <v>2588</v>
      </c>
      <c r="E164" s="217" t="s">
        <v>3536</v>
      </c>
      <c r="F164" s="217" t="s">
        <v>2760</v>
      </c>
      <c r="G164" s="218" t="s">
        <v>2761</v>
      </c>
      <c r="H164" s="220">
        <v>4416</v>
      </c>
      <c r="I164" s="217" t="s">
        <v>702</v>
      </c>
      <c r="J164" s="217">
        <v>1</v>
      </c>
      <c r="K164" s="217"/>
      <c r="L164" s="217">
        <v>1</v>
      </c>
      <c r="M164" s="220">
        <v>290.8</v>
      </c>
      <c r="N164" s="220">
        <v>290.8</v>
      </c>
      <c r="O164" s="217" t="s">
        <v>674</v>
      </c>
      <c r="P164" s="217" t="s">
        <v>13</v>
      </c>
      <c r="Q164" s="217" t="s">
        <v>786</v>
      </c>
      <c r="R164" s="217"/>
      <c r="S164" s="217"/>
      <c r="T164" s="21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7">
        <f t="shared" ca="1" si="64"/>
        <v>1</v>
      </c>
      <c r="V164" s="217">
        <f t="shared" ca="1" si="65"/>
        <v>0</v>
      </c>
      <c r="W164" s="217"/>
      <c r="X164" s="217"/>
      <c r="Y164" s="217"/>
      <c r="Z164" s="217"/>
      <c r="AA164" s="217"/>
      <c r="AB164" s="221"/>
      <c r="AC164" s="220">
        <v>12.417</v>
      </c>
      <c r="AD164" s="217"/>
      <c r="AE164" s="220"/>
      <c r="AF164" s="220"/>
      <c r="AG164" s="223"/>
      <c r="AH164" s="223"/>
      <c r="AI164" s="223"/>
      <c r="AJ164" s="224" t="s">
        <v>677</v>
      </c>
      <c r="AK164" s="223"/>
      <c r="AL164" s="225"/>
      <c r="AM164" s="223"/>
      <c r="AN164" s="223"/>
      <c r="AO164" s="223"/>
      <c r="AP164" s="223"/>
      <c r="AQ164" s="223"/>
      <c r="AR164" s="223"/>
      <c r="AS164" s="223"/>
      <c r="AT164" s="223"/>
      <c r="AU164" s="217">
        <v>0</v>
      </c>
      <c r="AV164" s="217">
        <v>1</v>
      </c>
      <c r="AW164" s="217">
        <v>0</v>
      </c>
      <c r="AX164" s="217">
        <v>1</v>
      </c>
      <c r="AY164" s="217">
        <v>0</v>
      </c>
      <c r="AZ164" s="217">
        <v>0</v>
      </c>
      <c r="BA164" s="217">
        <v>0</v>
      </c>
      <c r="BB164" s="217" t="s">
        <v>692</v>
      </c>
      <c r="BC164" s="217"/>
      <c r="BD164" s="217"/>
      <c r="BE164" s="244" t="s">
        <v>3020</v>
      </c>
      <c r="BF164" s="217">
        <v>1</v>
      </c>
      <c r="BG164" s="245">
        <v>46240</v>
      </c>
      <c r="BH164" s="212">
        <f>+L164-BF164</f>
        <v>0</v>
      </c>
      <c r="BI164" s="244" t="s">
        <v>2469</v>
      </c>
      <c r="BJ164" s="217">
        <v>1</v>
      </c>
      <c r="BK164" s="245">
        <v>46240</v>
      </c>
      <c r="BL164" s="226"/>
      <c r="BM164" s="226"/>
      <c r="BN164" s="227"/>
      <c r="BO164" s="226"/>
      <c r="BP164" s="226"/>
      <c r="BQ164" s="226"/>
      <c r="BR164" s="226"/>
      <c r="BS164" s="226"/>
      <c r="BT164" s="227"/>
      <c r="BU164" s="226"/>
      <c r="BV164" s="226"/>
      <c r="BW164" s="226"/>
      <c r="BX164" s="226"/>
      <c r="BY164" s="226"/>
      <c r="BZ164" s="227"/>
      <c r="CA164" s="226"/>
      <c r="CB164" s="226"/>
      <c r="CC164" s="226"/>
      <c r="CD164" s="226"/>
      <c r="CE164" s="226"/>
      <c r="CF164" s="227"/>
      <c r="CG164" s="226"/>
      <c r="CH164" s="226"/>
      <c r="CI164" s="226"/>
      <c r="CJ164" s="212">
        <f>+L164-BJ164</f>
        <v>0</v>
      </c>
    </row>
    <row r="165" spans="1:88" ht="13.5" customHeight="1">
      <c r="A165" s="217">
        <v>156</v>
      </c>
      <c r="B165" s="217" t="s">
        <v>3532</v>
      </c>
      <c r="C165" s="217" t="s">
        <v>3533</v>
      </c>
      <c r="D165" s="218" t="s">
        <v>2588</v>
      </c>
      <c r="E165" s="217" t="s">
        <v>3537</v>
      </c>
      <c r="F165" s="217" t="s">
        <v>2762</v>
      </c>
      <c r="G165" s="218" t="s">
        <v>2763</v>
      </c>
      <c r="H165" s="220">
        <v>4416</v>
      </c>
      <c r="I165" s="217" t="s">
        <v>702</v>
      </c>
      <c r="J165" s="217">
        <v>1</v>
      </c>
      <c r="K165" s="217"/>
      <c r="L165" s="217">
        <v>1</v>
      </c>
      <c r="M165" s="220">
        <v>339.9</v>
      </c>
      <c r="N165" s="220">
        <v>339.9</v>
      </c>
      <c r="O165" s="217" t="s">
        <v>674</v>
      </c>
      <c r="P165" s="217" t="s">
        <v>13</v>
      </c>
      <c r="Q165" s="217" t="s">
        <v>786</v>
      </c>
      <c r="R165" s="217"/>
      <c r="S165" s="217"/>
      <c r="T165" s="21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7">
        <f t="shared" ca="1" si="64"/>
        <v>1</v>
      </c>
      <c r="V165" s="217">
        <f t="shared" ca="1" si="65"/>
        <v>0</v>
      </c>
      <c r="W165" s="217"/>
      <c r="X165" s="217"/>
      <c r="Y165" s="217"/>
      <c r="Z165" s="217"/>
      <c r="AA165" s="217"/>
      <c r="AB165" s="221"/>
      <c r="AC165" s="220">
        <v>14.505000000000001</v>
      </c>
      <c r="AD165" s="217"/>
      <c r="AE165" s="220"/>
      <c r="AF165" s="220"/>
      <c r="AG165" s="223"/>
      <c r="AH165" s="223"/>
      <c r="AI165" s="223"/>
      <c r="AJ165" s="224" t="s">
        <v>677</v>
      </c>
      <c r="AK165" s="223"/>
      <c r="AL165" s="225"/>
      <c r="AM165" s="223"/>
      <c r="AN165" s="223"/>
      <c r="AO165" s="223"/>
      <c r="AP165" s="223"/>
      <c r="AQ165" s="223"/>
      <c r="AR165" s="223"/>
      <c r="AS165" s="223"/>
      <c r="AT165" s="223"/>
      <c r="AU165" s="217">
        <v>0</v>
      </c>
      <c r="AV165" s="217">
        <v>1</v>
      </c>
      <c r="AW165" s="217">
        <v>0</v>
      </c>
      <c r="AX165" s="217">
        <v>1</v>
      </c>
      <c r="AY165" s="217">
        <v>0</v>
      </c>
      <c r="AZ165" s="217">
        <v>0</v>
      </c>
      <c r="BA165" s="217">
        <v>0</v>
      </c>
      <c r="BB165" s="217" t="s">
        <v>692</v>
      </c>
      <c r="BC165" s="217"/>
      <c r="BD165" s="217"/>
      <c r="BE165" s="244" t="s">
        <v>3020</v>
      </c>
      <c r="BF165" s="217">
        <v>1</v>
      </c>
      <c r="BG165" s="245">
        <v>46240</v>
      </c>
      <c r="BH165" s="212">
        <f>+L165-BF165</f>
        <v>0</v>
      </c>
      <c r="BI165" s="244" t="s">
        <v>2469</v>
      </c>
      <c r="BJ165" s="217">
        <v>1</v>
      </c>
      <c r="BK165" s="245">
        <v>46240</v>
      </c>
      <c r="BL165" s="226"/>
      <c r="BM165" s="226"/>
      <c r="BN165" s="227"/>
      <c r="BO165" s="226"/>
      <c r="BP165" s="226"/>
      <c r="BQ165" s="226"/>
      <c r="BR165" s="226"/>
      <c r="BS165" s="226"/>
      <c r="BT165" s="227"/>
      <c r="BU165" s="226"/>
      <c r="BV165" s="226"/>
      <c r="BW165" s="226"/>
      <c r="BX165" s="226"/>
      <c r="BY165" s="226"/>
      <c r="BZ165" s="227"/>
      <c r="CA165" s="226"/>
      <c r="CB165" s="226"/>
      <c r="CC165" s="226"/>
      <c r="CD165" s="226"/>
      <c r="CE165" s="226"/>
      <c r="CF165" s="227"/>
      <c r="CG165" s="226"/>
      <c r="CH165" s="226"/>
      <c r="CI165" s="226"/>
      <c r="CJ165" s="212">
        <f>+L165-BJ165</f>
        <v>0</v>
      </c>
    </row>
    <row r="166" spans="1:88" ht="13.5" customHeight="1">
      <c r="A166" s="214">
        <v>157</v>
      </c>
      <c r="B166" s="214" t="s">
        <v>3538</v>
      </c>
      <c r="C166" s="214" t="s">
        <v>3539</v>
      </c>
      <c r="D166" s="215" t="s">
        <v>2588</v>
      </c>
      <c r="E166" s="214"/>
      <c r="F166" s="214"/>
      <c r="G166" s="215" t="s">
        <v>3529</v>
      </c>
      <c r="H166" s="214"/>
      <c r="I166" s="214"/>
      <c r="J166" s="214"/>
      <c r="K166" s="214">
        <v>1</v>
      </c>
      <c r="L166" s="214"/>
      <c r="M166" s="216">
        <v>1349.5</v>
      </c>
      <c r="N166" s="216">
        <v>1349.5</v>
      </c>
      <c r="O166" s="214" t="s">
        <v>674</v>
      </c>
      <c r="P166" s="214"/>
      <c r="Q166" s="214"/>
      <c r="R166" s="214" t="s">
        <v>3951</v>
      </c>
      <c r="S166" s="214"/>
      <c r="T166" s="214"/>
      <c r="U166" s="214"/>
      <c r="V166" s="214"/>
      <c r="W166" s="214">
        <f ca="1">_xlfn.MINIFS(V:V,C:C,C166,AE:AE,"",AB:AB,"")</f>
        <v>0</v>
      </c>
      <c r="X166" s="214">
        <f ca="1">SUMIFS(T:T,C:C,C166,AE:AE,"")/SUMIFS(L:L,C:C,C166,AE:AE,"",AB:AB,"")</f>
        <v>0</v>
      </c>
      <c r="Y166" s="214"/>
      <c r="Z166" s="214"/>
      <c r="AA166" s="214"/>
      <c r="AB166" s="216"/>
      <c r="AC166" s="216">
        <v>40.933</v>
      </c>
      <c r="AD166" s="235" t="s">
        <v>3428</v>
      </c>
      <c r="AE166" s="214" t="s">
        <v>675</v>
      </c>
      <c r="AF166" s="214" t="s">
        <v>676</v>
      </c>
      <c r="AG166" s="214"/>
      <c r="AH166" s="214"/>
      <c r="AI166" s="214"/>
      <c r="AJ166" s="214" t="s">
        <v>677</v>
      </c>
      <c r="AK166" s="214"/>
      <c r="AL166" s="214"/>
      <c r="AM166" s="214"/>
      <c r="AN166" s="214"/>
      <c r="AO166" s="214"/>
      <c r="AP166" s="214"/>
      <c r="AQ166" s="214"/>
      <c r="AR166" s="214"/>
      <c r="AS166" s="214"/>
      <c r="AT166" s="214"/>
      <c r="AU166" s="214"/>
      <c r="AV166" s="214"/>
      <c r="AW166" s="214"/>
      <c r="AX166" s="214"/>
      <c r="AY166" s="214"/>
      <c r="AZ166" s="214"/>
      <c r="BA166" s="214"/>
      <c r="BB166" s="214" t="s">
        <v>692</v>
      </c>
      <c r="BC166" s="214"/>
      <c r="BD166" s="214"/>
      <c r="BE166" s="214"/>
      <c r="BF166" s="214"/>
      <c r="BG166" s="214"/>
      <c r="BH166" s="214"/>
      <c r="BI166" s="214"/>
      <c r="BJ166" s="214"/>
      <c r="BK166" s="214"/>
      <c r="BL166" s="214"/>
      <c r="BM166" s="214"/>
      <c r="BN166" s="214"/>
      <c r="BO166" s="214"/>
      <c r="BP166" s="214"/>
      <c r="BQ166" s="214"/>
      <c r="BR166" s="214"/>
      <c r="BS166" s="214"/>
      <c r="BT166" s="214"/>
      <c r="BU166" s="214"/>
      <c r="BV166" s="214"/>
      <c r="BW166" s="214"/>
      <c r="BX166" s="214"/>
      <c r="BY166" s="214"/>
      <c r="BZ166" s="214"/>
      <c r="CA166" s="214"/>
      <c r="CB166" s="214"/>
      <c r="CC166" s="214"/>
      <c r="CD166" s="214"/>
      <c r="CE166" s="214"/>
      <c r="CF166" s="214"/>
      <c r="CG166" s="214"/>
      <c r="CH166" s="214"/>
      <c r="CI166" s="214"/>
      <c r="CJ166" s="214"/>
    </row>
    <row r="167" spans="1:88" ht="13.5" customHeight="1">
      <c r="A167" s="217">
        <v>158</v>
      </c>
      <c r="B167" s="217" t="s">
        <v>3538</v>
      </c>
      <c r="C167" s="217" t="s">
        <v>3539</v>
      </c>
      <c r="D167" s="218" t="s">
        <v>2502</v>
      </c>
      <c r="E167" s="217" t="s">
        <v>3441</v>
      </c>
      <c r="F167" s="217" t="s">
        <v>2765</v>
      </c>
      <c r="G167" s="218" t="s">
        <v>2476</v>
      </c>
      <c r="H167" s="220">
        <v>3923</v>
      </c>
      <c r="I167" s="217" t="s">
        <v>702</v>
      </c>
      <c r="J167" s="217">
        <v>1</v>
      </c>
      <c r="K167" s="217"/>
      <c r="L167" s="217">
        <v>1</v>
      </c>
      <c r="M167" s="220">
        <v>154.6</v>
      </c>
      <c r="N167" s="220">
        <v>154.6</v>
      </c>
      <c r="O167" s="217" t="s">
        <v>674</v>
      </c>
      <c r="P167" s="217" t="s">
        <v>11</v>
      </c>
      <c r="Q167" s="217" t="s">
        <v>786</v>
      </c>
      <c r="R167" s="217"/>
      <c r="S167" s="217"/>
      <c r="T167" s="21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7">
        <f t="shared" ref="U167:U172" ca="1" si="66">+L167-T167</f>
        <v>1</v>
      </c>
      <c r="V167" s="217">
        <f t="shared" ref="V167:V172" ca="1" si="67">ROUNDDOWN(T167/J167,0)</f>
        <v>0</v>
      </c>
      <c r="W167" s="217"/>
      <c r="X167" s="217"/>
      <c r="Y167" s="217"/>
      <c r="Z167" s="217"/>
      <c r="AA167" s="217"/>
      <c r="AB167" s="221"/>
      <c r="AC167" s="220">
        <v>2.6840000000000002</v>
      </c>
      <c r="AD167" s="217"/>
      <c r="AE167" s="220"/>
      <c r="AF167" s="220"/>
      <c r="AG167" s="223"/>
      <c r="AH167" s="223"/>
      <c r="AI167" s="223"/>
      <c r="AJ167" s="224" t="s">
        <v>677</v>
      </c>
      <c r="AK167" s="223"/>
      <c r="AL167" s="225"/>
      <c r="AM167" s="223"/>
      <c r="AN167" s="223"/>
      <c r="AO167" s="223"/>
      <c r="AP167" s="223"/>
      <c r="AQ167" s="223"/>
      <c r="AR167" s="223"/>
      <c r="AS167" s="223"/>
      <c r="AT167" s="223"/>
      <c r="AU167" s="217">
        <v>0</v>
      </c>
      <c r="AV167" s="217">
        <v>1</v>
      </c>
      <c r="AW167" s="217">
        <v>0</v>
      </c>
      <c r="AX167" s="217">
        <v>0</v>
      </c>
      <c r="AY167" s="217">
        <v>0</v>
      </c>
      <c r="AZ167" s="217">
        <v>0</v>
      </c>
      <c r="BA167" s="217">
        <v>0</v>
      </c>
      <c r="BB167" s="217" t="s">
        <v>692</v>
      </c>
      <c r="BC167" s="217"/>
      <c r="BD167" s="217"/>
      <c r="BE167" s="212" t="s">
        <v>3026</v>
      </c>
      <c r="BF167" s="217">
        <v>1</v>
      </c>
      <c r="BG167" s="230">
        <v>46240</v>
      </c>
      <c r="BH167" s="212">
        <f t="shared" ref="BH167:BH172" si="68">+L167-BF167</f>
        <v>0</v>
      </c>
      <c r="BI167" s="212" t="s">
        <v>2478</v>
      </c>
      <c r="BJ167" s="217">
        <v>1</v>
      </c>
      <c r="BK167" s="231">
        <v>46240</v>
      </c>
      <c r="BL167" s="226"/>
      <c r="BM167" s="226"/>
      <c r="BN167" s="227"/>
      <c r="BO167" s="226"/>
      <c r="BP167" s="226"/>
      <c r="BQ167" s="226"/>
      <c r="BR167" s="226"/>
      <c r="BS167" s="226"/>
      <c r="BT167" s="227"/>
      <c r="BU167" s="226"/>
      <c r="BV167" s="226"/>
      <c r="BW167" s="226"/>
      <c r="BX167" s="226"/>
      <c r="BY167" s="226"/>
      <c r="BZ167" s="227"/>
      <c r="CA167" s="226"/>
      <c r="CB167" s="226"/>
      <c r="CC167" s="226"/>
      <c r="CD167" s="226"/>
      <c r="CE167" s="226"/>
      <c r="CF167" s="227"/>
      <c r="CG167" s="226"/>
      <c r="CH167" s="226"/>
      <c r="CI167" s="226"/>
      <c r="CJ167" s="212">
        <f t="shared" ref="CJ167:CJ172" si="69">+L167-BJ167</f>
        <v>0</v>
      </c>
    </row>
    <row r="168" spans="1:88" ht="13.5" customHeight="1">
      <c r="A168" s="217">
        <v>159</v>
      </c>
      <c r="B168" s="217" t="s">
        <v>3538</v>
      </c>
      <c r="C168" s="217" t="s">
        <v>3539</v>
      </c>
      <c r="D168" s="218" t="s">
        <v>2477</v>
      </c>
      <c r="E168" s="217" t="s">
        <v>3540</v>
      </c>
      <c r="F168" s="217" t="s">
        <v>2764</v>
      </c>
      <c r="G168" s="218" t="s">
        <v>2486</v>
      </c>
      <c r="H168" s="220">
        <v>1409</v>
      </c>
      <c r="I168" s="217" t="s">
        <v>702</v>
      </c>
      <c r="J168" s="217">
        <v>1</v>
      </c>
      <c r="K168" s="217"/>
      <c r="L168" s="217">
        <v>1</v>
      </c>
      <c r="M168" s="220">
        <v>25.2</v>
      </c>
      <c r="N168" s="220">
        <v>25.2</v>
      </c>
      <c r="O168" s="217" t="s">
        <v>674</v>
      </c>
      <c r="P168" s="217" t="s">
        <v>11</v>
      </c>
      <c r="Q168" s="217" t="s">
        <v>786</v>
      </c>
      <c r="R168" s="217"/>
      <c r="S168" s="217"/>
      <c r="T168" s="21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7">
        <f t="shared" ca="1" si="66"/>
        <v>1</v>
      </c>
      <c r="V168" s="217">
        <f t="shared" ca="1" si="67"/>
        <v>0</v>
      </c>
      <c r="W168" s="217"/>
      <c r="X168" s="217"/>
      <c r="Y168" s="217"/>
      <c r="Z168" s="217"/>
      <c r="AA168" s="217"/>
      <c r="AB168" s="221"/>
      <c r="AC168" s="220">
        <v>0.71799999999999997</v>
      </c>
      <c r="AD168" s="217"/>
      <c r="AE168" s="220"/>
      <c r="AF168" s="220"/>
      <c r="AG168" s="223"/>
      <c r="AH168" s="223"/>
      <c r="AI168" s="223"/>
      <c r="AJ168" s="224" t="s">
        <v>677</v>
      </c>
      <c r="AK168" s="223"/>
      <c r="AL168" s="225"/>
      <c r="AM168" s="223"/>
      <c r="AN168" s="223"/>
      <c r="AO168" s="223"/>
      <c r="AP168" s="223"/>
      <c r="AQ168" s="223"/>
      <c r="AR168" s="223"/>
      <c r="AS168" s="223"/>
      <c r="AT168" s="223"/>
      <c r="AU168" s="217">
        <v>0</v>
      </c>
      <c r="AV168" s="217">
        <v>1</v>
      </c>
      <c r="AW168" s="217">
        <v>0</v>
      </c>
      <c r="AX168" s="217">
        <v>0</v>
      </c>
      <c r="AY168" s="217">
        <v>0</v>
      </c>
      <c r="AZ168" s="217">
        <v>0</v>
      </c>
      <c r="BA168" s="217">
        <v>0</v>
      </c>
      <c r="BB168" s="217" t="s">
        <v>692</v>
      </c>
      <c r="BC168" s="217"/>
      <c r="BD168" s="217"/>
      <c r="BE168" s="212" t="s">
        <v>3033</v>
      </c>
      <c r="BF168" s="217">
        <v>1</v>
      </c>
      <c r="BG168" s="230">
        <v>46240</v>
      </c>
      <c r="BH168" s="212">
        <f t="shared" si="68"/>
        <v>0</v>
      </c>
      <c r="BI168" s="212" t="s">
        <v>2488</v>
      </c>
      <c r="BJ168" s="217">
        <v>1</v>
      </c>
      <c r="BK168" s="231">
        <v>46240</v>
      </c>
      <c r="BL168" s="226"/>
      <c r="BM168" s="226"/>
      <c r="BN168" s="227"/>
      <c r="BO168" s="226"/>
      <c r="BP168" s="226"/>
      <c r="BQ168" s="226"/>
      <c r="BR168" s="226"/>
      <c r="BS168" s="226"/>
      <c r="BT168" s="227"/>
      <c r="BU168" s="226"/>
      <c r="BV168" s="226"/>
      <c r="BW168" s="226"/>
      <c r="BX168" s="226"/>
      <c r="BY168" s="226"/>
      <c r="BZ168" s="227"/>
      <c r="CA168" s="226"/>
      <c r="CB168" s="226"/>
      <c r="CC168" s="226"/>
      <c r="CD168" s="226"/>
      <c r="CE168" s="226"/>
      <c r="CF168" s="227"/>
      <c r="CG168" s="226"/>
      <c r="CH168" s="226"/>
      <c r="CI168" s="226"/>
      <c r="CJ168" s="212">
        <f t="shared" si="69"/>
        <v>0</v>
      </c>
    </row>
    <row r="169" spans="1:88" ht="13.5" customHeight="1">
      <c r="A169" s="217">
        <v>160</v>
      </c>
      <c r="B169" s="217" t="s">
        <v>3538</v>
      </c>
      <c r="C169" s="217" t="s">
        <v>3539</v>
      </c>
      <c r="D169" s="218" t="s">
        <v>781</v>
      </c>
      <c r="E169" s="217" t="s">
        <v>1144</v>
      </c>
      <c r="F169" s="217" t="s">
        <v>2766</v>
      </c>
      <c r="G169" s="218" t="s">
        <v>2718</v>
      </c>
      <c r="H169" s="220">
        <v>206</v>
      </c>
      <c r="I169" s="217" t="s">
        <v>702</v>
      </c>
      <c r="J169" s="217">
        <v>1</v>
      </c>
      <c r="K169" s="217"/>
      <c r="L169" s="217">
        <v>1</v>
      </c>
      <c r="M169" s="220">
        <v>1.7</v>
      </c>
      <c r="N169" s="220">
        <v>1.7</v>
      </c>
      <c r="O169" s="217" t="s">
        <v>674</v>
      </c>
      <c r="P169" s="217" t="s">
        <v>13</v>
      </c>
      <c r="Q169" s="217" t="s">
        <v>703</v>
      </c>
      <c r="R169" s="217"/>
      <c r="S169" s="217"/>
      <c r="T169" s="21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7">
        <f t="shared" ca="1" si="66"/>
        <v>1</v>
      </c>
      <c r="V169" s="217">
        <f t="shared" ca="1" si="67"/>
        <v>0</v>
      </c>
      <c r="W169" s="217"/>
      <c r="X169" s="217"/>
      <c r="Y169" s="217"/>
      <c r="Z169" s="217"/>
      <c r="AA169" s="217"/>
      <c r="AB169" s="221"/>
      <c r="AC169" s="220">
        <v>4.9000000000000002E-2</v>
      </c>
      <c r="AD169" s="217"/>
      <c r="AE169" s="220"/>
      <c r="AF169" s="220"/>
      <c r="AG169" s="223"/>
      <c r="AH169" s="223"/>
      <c r="AI169" s="223"/>
      <c r="AJ169" s="224" t="s">
        <v>677</v>
      </c>
      <c r="AK169" s="223"/>
      <c r="AL169" s="225"/>
      <c r="AM169" s="223"/>
      <c r="AN169" s="223"/>
      <c r="AO169" s="223"/>
      <c r="AP169" s="223"/>
      <c r="AQ169" s="223"/>
      <c r="AR169" s="223"/>
      <c r="AS169" s="223"/>
      <c r="AT169" s="223"/>
      <c r="AU169" s="217">
        <v>1</v>
      </c>
      <c r="AV169" s="217">
        <v>0</v>
      </c>
      <c r="AW169" s="217">
        <v>0</v>
      </c>
      <c r="AX169" s="217">
        <v>0</v>
      </c>
      <c r="AY169" s="217">
        <v>0</v>
      </c>
      <c r="AZ169" s="217">
        <v>0</v>
      </c>
      <c r="BA169" s="217">
        <v>0</v>
      </c>
      <c r="BB169" s="217" t="s">
        <v>692</v>
      </c>
      <c r="BC169" s="217"/>
      <c r="BD169" s="217"/>
      <c r="BE169" s="212" t="s">
        <v>3035</v>
      </c>
      <c r="BF169" s="217">
        <v>1</v>
      </c>
      <c r="BG169" s="230">
        <v>46240</v>
      </c>
      <c r="BH169" s="212">
        <f t="shared" si="68"/>
        <v>0</v>
      </c>
      <c r="BI169" s="212" t="s">
        <v>2491</v>
      </c>
      <c r="BJ169" s="217">
        <v>1</v>
      </c>
      <c r="BK169" s="231">
        <v>46240</v>
      </c>
      <c r="BL169" s="226"/>
      <c r="BM169" s="226"/>
      <c r="BN169" s="227"/>
      <c r="BO169" s="226"/>
      <c r="BP169" s="226"/>
      <c r="BQ169" s="226"/>
      <c r="BR169" s="226"/>
      <c r="BS169" s="226"/>
      <c r="BT169" s="227"/>
      <c r="BU169" s="226"/>
      <c r="BV169" s="226"/>
      <c r="BW169" s="226"/>
      <c r="BX169" s="226"/>
      <c r="BY169" s="226"/>
      <c r="BZ169" s="227"/>
      <c r="CA169" s="226"/>
      <c r="CB169" s="226"/>
      <c r="CC169" s="226"/>
      <c r="CD169" s="226"/>
      <c r="CE169" s="226"/>
      <c r="CF169" s="227"/>
      <c r="CG169" s="226"/>
      <c r="CH169" s="226"/>
      <c r="CI169" s="226"/>
      <c r="CJ169" s="212">
        <f t="shared" si="69"/>
        <v>0</v>
      </c>
    </row>
    <row r="170" spans="1:88" ht="13.5" customHeight="1">
      <c r="A170" s="217">
        <v>161</v>
      </c>
      <c r="B170" s="217" t="s">
        <v>3538</v>
      </c>
      <c r="C170" s="217" t="s">
        <v>3539</v>
      </c>
      <c r="D170" s="218" t="s">
        <v>2588</v>
      </c>
      <c r="E170" s="217" t="s">
        <v>3507</v>
      </c>
      <c r="F170" s="217" t="s">
        <v>2767</v>
      </c>
      <c r="G170" s="218" t="s">
        <v>2698</v>
      </c>
      <c r="H170" s="220">
        <v>4416</v>
      </c>
      <c r="I170" s="217" t="s">
        <v>702</v>
      </c>
      <c r="J170" s="217">
        <v>1</v>
      </c>
      <c r="K170" s="217"/>
      <c r="L170" s="217">
        <v>1</v>
      </c>
      <c r="M170" s="220">
        <v>553.4</v>
      </c>
      <c r="N170" s="220">
        <v>553.4</v>
      </c>
      <c r="O170" s="217" t="s">
        <v>674</v>
      </c>
      <c r="P170" s="217" t="s">
        <v>13</v>
      </c>
      <c r="Q170" s="217" t="s">
        <v>786</v>
      </c>
      <c r="R170" s="217"/>
      <c r="S170" s="217"/>
      <c r="T170" s="21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7">
        <f t="shared" ca="1" si="66"/>
        <v>1</v>
      </c>
      <c r="V170" s="217">
        <f t="shared" ca="1" si="67"/>
        <v>0</v>
      </c>
      <c r="W170" s="217"/>
      <c r="X170" s="217"/>
      <c r="Y170" s="217"/>
      <c r="Z170" s="217"/>
      <c r="AA170" s="217"/>
      <c r="AB170" s="221"/>
      <c r="AC170" s="220">
        <v>17.728999999999999</v>
      </c>
      <c r="AD170" s="217"/>
      <c r="AE170" s="220"/>
      <c r="AF170" s="220"/>
      <c r="AG170" s="223"/>
      <c r="AH170" s="223"/>
      <c r="AI170" s="223"/>
      <c r="AJ170" s="224" t="s">
        <v>677</v>
      </c>
      <c r="AK170" s="223"/>
      <c r="AL170" s="225"/>
      <c r="AM170" s="223"/>
      <c r="AN170" s="223"/>
      <c r="AO170" s="223"/>
      <c r="AP170" s="223"/>
      <c r="AQ170" s="223"/>
      <c r="AR170" s="223"/>
      <c r="AS170" s="223"/>
      <c r="AT170" s="223"/>
      <c r="AU170" s="217">
        <v>0</v>
      </c>
      <c r="AV170" s="217">
        <v>1</v>
      </c>
      <c r="AW170" s="217">
        <v>0</v>
      </c>
      <c r="AX170" s="217">
        <v>1</v>
      </c>
      <c r="AY170" s="217">
        <v>0</v>
      </c>
      <c r="AZ170" s="217">
        <v>0</v>
      </c>
      <c r="BA170" s="217">
        <v>0</v>
      </c>
      <c r="BB170" s="217" t="s">
        <v>692</v>
      </c>
      <c r="BC170" s="217"/>
      <c r="BD170" s="217"/>
      <c r="BE170" s="212" t="s">
        <v>3068</v>
      </c>
      <c r="BF170" s="217">
        <v>1</v>
      </c>
      <c r="BG170" s="230">
        <v>46240</v>
      </c>
      <c r="BH170" s="212">
        <f t="shared" si="68"/>
        <v>0</v>
      </c>
      <c r="BI170" s="212" t="s">
        <v>2529</v>
      </c>
      <c r="BJ170" s="217">
        <v>1</v>
      </c>
      <c r="BK170" s="231">
        <v>46240</v>
      </c>
      <c r="BL170" s="226"/>
      <c r="BM170" s="226"/>
      <c r="BN170" s="227"/>
      <c r="BO170" s="226"/>
      <c r="BP170" s="226"/>
      <c r="BQ170" s="226"/>
      <c r="BR170" s="226"/>
      <c r="BS170" s="226"/>
      <c r="BT170" s="227"/>
      <c r="BU170" s="226"/>
      <c r="BV170" s="226"/>
      <c r="BW170" s="226"/>
      <c r="BX170" s="226"/>
      <c r="BY170" s="226"/>
      <c r="BZ170" s="227"/>
      <c r="CA170" s="226"/>
      <c r="CB170" s="226"/>
      <c r="CC170" s="226"/>
      <c r="CD170" s="226"/>
      <c r="CE170" s="226"/>
      <c r="CF170" s="227"/>
      <c r="CG170" s="226"/>
      <c r="CH170" s="226"/>
      <c r="CI170" s="226"/>
      <c r="CJ170" s="212">
        <f t="shared" si="69"/>
        <v>0</v>
      </c>
    </row>
    <row r="171" spans="1:88" ht="13.5" customHeight="1">
      <c r="A171" s="217">
        <v>162</v>
      </c>
      <c r="B171" s="217" t="s">
        <v>3538</v>
      </c>
      <c r="C171" s="217" t="s">
        <v>3539</v>
      </c>
      <c r="D171" s="218" t="s">
        <v>2588</v>
      </c>
      <c r="E171" s="217" t="s">
        <v>3541</v>
      </c>
      <c r="F171" s="217" t="s">
        <v>2768</v>
      </c>
      <c r="G171" s="218" t="s">
        <v>2769</v>
      </c>
      <c r="H171" s="220">
        <v>4416</v>
      </c>
      <c r="I171" s="217" t="s">
        <v>702</v>
      </c>
      <c r="J171" s="217">
        <v>1</v>
      </c>
      <c r="K171" s="217"/>
      <c r="L171" s="217">
        <v>1</v>
      </c>
      <c r="M171" s="220">
        <v>304.2</v>
      </c>
      <c r="N171" s="220">
        <v>304.2</v>
      </c>
      <c r="O171" s="217" t="s">
        <v>674</v>
      </c>
      <c r="P171" s="217" t="s">
        <v>13</v>
      </c>
      <c r="Q171" s="217" t="s">
        <v>786</v>
      </c>
      <c r="R171" s="217"/>
      <c r="S171" s="217"/>
      <c r="T171" s="21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7">
        <f t="shared" ca="1" si="66"/>
        <v>1</v>
      </c>
      <c r="V171" s="217">
        <f t="shared" ca="1" si="67"/>
        <v>0</v>
      </c>
      <c r="W171" s="217"/>
      <c r="X171" s="217"/>
      <c r="Y171" s="217"/>
      <c r="Z171" s="217"/>
      <c r="AA171" s="217"/>
      <c r="AB171" s="221"/>
      <c r="AC171" s="220">
        <v>9.7769999999999992</v>
      </c>
      <c r="AD171" s="235" t="s">
        <v>3428</v>
      </c>
      <c r="AE171" s="220"/>
      <c r="AF171" s="220"/>
      <c r="AG171" s="223"/>
      <c r="AH171" s="223"/>
      <c r="AI171" s="223"/>
      <c r="AJ171" s="224" t="s">
        <v>677</v>
      </c>
      <c r="AK171" s="223"/>
      <c r="AL171" s="225"/>
      <c r="AM171" s="223"/>
      <c r="AN171" s="223"/>
      <c r="AO171" s="223"/>
      <c r="AP171" s="223"/>
      <c r="AQ171" s="223"/>
      <c r="AR171" s="223"/>
      <c r="AS171" s="223"/>
      <c r="AT171" s="223"/>
      <c r="AU171" s="217">
        <v>0</v>
      </c>
      <c r="AV171" s="217">
        <v>1</v>
      </c>
      <c r="AW171" s="217">
        <v>0</v>
      </c>
      <c r="AX171" s="217">
        <v>1</v>
      </c>
      <c r="AY171" s="217">
        <v>0</v>
      </c>
      <c r="AZ171" s="217">
        <v>0</v>
      </c>
      <c r="BA171" s="217">
        <v>0</v>
      </c>
      <c r="BB171" s="217" t="s">
        <v>692</v>
      </c>
      <c r="BC171" s="217"/>
      <c r="BD171" s="217"/>
      <c r="BE171" s="212" t="s">
        <v>3068</v>
      </c>
      <c r="BF171" s="217">
        <v>1</v>
      </c>
      <c r="BG171" s="230">
        <v>46240</v>
      </c>
      <c r="BH171" s="212">
        <f t="shared" si="68"/>
        <v>0</v>
      </c>
      <c r="BI171" s="212" t="s">
        <v>2529</v>
      </c>
      <c r="BJ171" s="217">
        <v>1</v>
      </c>
      <c r="BK171" s="231">
        <v>46240</v>
      </c>
      <c r="BL171" s="226"/>
      <c r="BM171" s="226"/>
      <c r="BN171" s="227"/>
      <c r="BO171" s="226"/>
      <c r="BP171" s="226"/>
      <c r="BQ171" s="226"/>
      <c r="BR171" s="226"/>
      <c r="BS171" s="226"/>
      <c r="BT171" s="227"/>
      <c r="BU171" s="226"/>
      <c r="BV171" s="226"/>
      <c r="BW171" s="226"/>
      <c r="BX171" s="226"/>
      <c r="BY171" s="226"/>
      <c r="BZ171" s="227"/>
      <c r="CA171" s="226"/>
      <c r="CB171" s="226"/>
      <c r="CC171" s="226"/>
      <c r="CD171" s="226"/>
      <c r="CE171" s="226"/>
      <c r="CF171" s="227"/>
      <c r="CG171" s="226"/>
      <c r="CH171" s="226"/>
      <c r="CI171" s="226"/>
      <c r="CJ171" s="212">
        <f t="shared" si="69"/>
        <v>0</v>
      </c>
    </row>
    <row r="172" spans="1:88" ht="13.5" customHeight="1">
      <c r="A172" s="217">
        <v>163</v>
      </c>
      <c r="B172" s="217" t="s">
        <v>3538</v>
      </c>
      <c r="C172" s="217" t="s">
        <v>3539</v>
      </c>
      <c r="D172" s="218" t="s">
        <v>2588</v>
      </c>
      <c r="E172" s="217" t="s">
        <v>3542</v>
      </c>
      <c r="F172" s="217" t="s">
        <v>2770</v>
      </c>
      <c r="G172" s="218" t="s">
        <v>2771</v>
      </c>
      <c r="H172" s="220">
        <v>4416</v>
      </c>
      <c r="I172" s="217" t="s">
        <v>702</v>
      </c>
      <c r="J172" s="217">
        <v>1</v>
      </c>
      <c r="K172" s="217"/>
      <c r="L172" s="217">
        <v>1</v>
      </c>
      <c r="M172" s="220">
        <v>310.5</v>
      </c>
      <c r="N172" s="220">
        <v>310.5</v>
      </c>
      <c r="O172" s="217" t="s">
        <v>674</v>
      </c>
      <c r="P172" s="217" t="s">
        <v>13</v>
      </c>
      <c r="Q172" s="217" t="s">
        <v>786</v>
      </c>
      <c r="R172" s="217"/>
      <c r="S172" s="217"/>
      <c r="T172" s="21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7">
        <f t="shared" ca="1" si="66"/>
        <v>1</v>
      </c>
      <c r="V172" s="217">
        <f t="shared" ca="1" si="67"/>
        <v>0</v>
      </c>
      <c r="W172" s="217"/>
      <c r="X172" s="217"/>
      <c r="Y172" s="217"/>
      <c r="Z172" s="217"/>
      <c r="AA172" s="217"/>
      <c r="AB172" s="221"/>
      <c r="AC172" s="220">
        <v>9.9760000000000009</v>
      </c>
      <c r="AD172" s="217"/>
      <c r="AE172" s="220"/>
      <c r="AF172" s="220"/>
      <c r="AG172" s="223"/>
      <c r="AH172" s="223"/>
      <c r="AI172" s="223"/>
      <c r="AJ172" s="224" t="s">
        <v>677</v>
      </c>
      <c r="AK172" s="223"/>
      <c r="AL172" s="225"/>
      <c r="AM172" s="223"/>
      <c r="AN172" s="223"/>
      <c r="AO172" s="223"/>
      <c r="AP172" s="223"/>
      <c r="AQ172" s="223"/>
      <c r="AR172" s="223"/>
      <c r="AS172" s="223"/>
      <c r="AT172" s="223"/>
      <c r="AU172" s="217">
        <v>0</v>
      </c>
      <c r="AV172" s="217">
        <v>1</v>
      </c>
      <c r="AW172" s="217">
        <v>0</v>
      </c>
      <c r="AX172" s="217">
        <v>1</v>
      </c>
      <c r="AY172" s="217">
        <v>0</v>
      </c>
      <c r="AZ172" s="217">
        <v>0</v>
      </c>
      <c r="BA172" s="217">
        <v>0</v>
      </c>
      <c r="BB172" s="217" t="s">
        <v>692</v>
      </c>
      <c r="BC172" s="217"/>
      <c r="BD172" s="217"/>
      <c r="BE172" s="212" t="s">
        <v>3068</v>
      </c>
      <c r="BF172" s="217">
        <v>1</v>
      </c>
      <c r="BG172" s="230">
        <v>46240</v>
      </c>
      <c r="BH172" s="212">
        <f t="shared" si="68"/>
        <v>0</v>
      </c>
      <c r="BI172" s="212" t="s">
        <v>2529</v>
      </c>
      <c r="BJ172" s="217">
        <v>1</v>
      </c>
      <c r="BK172" s="231">
        <v>46240</v>
      </c>
      <c r="BL172" s="226"/>
      <c r="BM172" s="226"/>
      <c r="BN172" s="227"/>
      <c r="BO172" s="226"/>
      <c r="BP172" s="226"/>
      <c r="BQ172" s="226"/>
      <c r="BR172" s="226"/>
      <c r="BS172" s="226"/>
      <c r="BT172" s="227"/>
      <c r="BU172" s="226"/>
      <c r="BV172" s="226"/>
      <c r="BW172" s="226"/>
      <c r="BX172" s="226"/>
      <c r="BY172" s="226"/>
      <c r="BZ172" s="227"/>
      <c r="CA172" s="226"/>
      <c r="CB172" s="226"/>
      <c r="CC172" s="226"/>
      <c r="CD172" s="226"/>
      <c r="CE172" s="226"/>
      <c r="CF172" s="227"/>
      <c r="CG172" s="226"/>
      <c r="CH172" s="226"/>
      <c r="CI172" s="226"/>
      <c r="CJ172" s="212">
        <f t="shared" si="69"/>
        <v>0</v>
      </c>
    </row>
    <row r="173" spans="1:88" ht="13.5" customHeight="1">
      <c r="A173" s="214">
        <v>164</v>
      </c>
      <c r="B173" s="214" t="s">
        <v>3543</v>
      </c>
      <c r="C173" s="214" t="s">
        <v>3544</v>
      </c>
      <c r="D173" s="215" t="s">
        <v>2588</v>
      </c>
      <c r="E173" s="214"/>
      <c r="F173" s="214"/>
      <c r="G173" s="215" t="s">
        <v>3545</v>
      </c>
      <c r="H173" s="214"/>
      <c r="I173" s="214"/>
      <c r="J173" s="214"/>
      <c r="K173" s="214">
        <v>1</v>
      </c>
      <c r="L173" s="214"/>
      <c r="M173" s="216">
        <v>1950.4</v>
      </c>
      <c r="N173" s="216">
        <v>1950.4</v>
      </c>
      <c r="O173" s="214" t="s">
        <v>674</v>
      </c>
      <c r="P173" s="214"/>
      <c r="Q173" s="214"/>
      <c r="R173" s="214" t="s">
        <v>3951</v>
      </c>
      <c r="S173" s="214"/>
      <c r="T173" s="214"/>
      <c r="U173" s="214"/>
      <c r="V173" s="214"/>
      <c r="W173" s="214">
        <f ca="1">_xlfn.MINIFS(V:V,C:C,C173,AE:AE,"",AB:AB,"")</f>
        <v>0</v>
      </c>
      <c r="X173" s="214">
        <f ca="1">SUMIFS(T:T,C:C,C173,AE:AE,"")/SUMIFS(L:L,C:C,C173,AE:AE,"",AB:AB,"")</f>
        <v>0</v>
      </c>
      <c r="Y173" s="214"/>
      <c r="Z173" s="214"/>
      <c r="AA173" s="214"/>
      <c r="AB173" s="216"/>
      <c r="AC173" s="216">
        <v>72.86</v>
      </c>
      <c r="AD173" s="235" t="s">
        <v>3428</v>
      </c>
      <c r="AE173" s="214" t="s">
        <v>675</v>
      </c>
      <c r="AF173" s="214" t="s">
        <v>676</v>
      </c>
      <c r="AG173" s="214"/>
      <c r="AH173" s="214"/>
      <c r="AI173" s="214"/>
      <c r="AJ173" s="214" t="s">
        <v>677</v>
      </c>
      <c r="AK173" s="214"/>
      <c r="AL173" s="214"/>
      <c r="AM173" s="214"/>
      <c r="AN173" s="214"/>
      <c r="AO173" s="214"/>
      <c r="AP173" s="214"/>
      <c r="AQ173" s="214"/>
      <c r="AR173" s="214"/>
      <c r="AS173" s="214"/>
      <c r="AT173" s="214"/>
      <c r="AU173" s="214"/>
      <c r="AV173" s="214"/>
      <c r="AW173" s="214"/>
      <c r="AX173" s="214"/>
      <c r="AY173" s="214"/>
      <c r="AZ173" s="214"/>
      <c r="BA173" s="214"/>
      <c r="BB173" s="214" t="s">
        <v>692</v>
      </c>
      <c r="BC173" s="214"/>
      <c r="BD173" s="214"/>
      <c r="BE173" s="214"/>
      <c r="BF173" s="214"/>
      <c r="BG173" s="214"/>
      <c r="BH173" s="214"/>
      <c r="BI173" s="214"/>
      <c r="BJ173" s="214"/>
      <c r="BK173" s="214"/>
      <c r="BL173" s="214"/>
      <c r="BM173" s="214"/>
      <c r="BN173" s="214"/>
      <c r="BO173" s="214"/>
      <c r="BP173" s="214"/>
      <c r="BQ173" s="214"/>
      <c r="BR173" s="214"/>
      <c r="BS173" s="214"/>
      <c r="BT173" s="214"/>
      <c r="BU173" s="214"/>
      <c r="BV173" s="214"/>
      <c r="BW173" s="214"/>
      <c r="BX173" s="214"/>
      <c r="BY173" s="214"/>
      <c r="BZ173" s="214"/>
      <c r="CA173" s="214"/>
      <c r="CB173" s="214"/>
      <c r="CC173" s="214"/>
      <c r="CD173" s="214"/>
      <c r="CE173" s="214"/>
      <c r="CF173" s="214"/>
      <c r="CG173" s="214"/>
      <c r="CH173" s="214"/>
      <c r="CI173" s="214"/>
      <c r="CJ173" s="214"/>
    </row>
    <row r="174" spans="1:88" ht="13.5" customHeight="1">
      <c r="A174" s="217">
        <v>165</v>
      </c>
      <c r="B174" s="217" t="s">
        <v>3543</v>
      </c>
      <c r="C174" s="217" t="s">
        <v>3544</v>
      </c>
      <c r="D174" s="218" t="s">
        <v>2502</v>
      </c>
      <c r="E174" s="217" t="s">
        <v>3441</v>
      </c>
      <c r="F174" s="217" t="s">
        <v>2773</v>
      </c>
      <c r="G174" s="218" t="s">
        <v>2476</v>
      </c>
      <c r="H174" s="220">
        <v>3923</v>
      </c>
      <c r="I174" s="217" t="s">
        <v>702</v>
      </c>
      <c r="J174" s="217">
        <v>2</v>
      </c>
      <c r="K174" s="217"/>
      <c r="L174" s="217">
        <v>2</v>
      </c>
      <c r="M174" s="220">
        <v>154.6</v>
      </c>
      <c r="N174" s="220">
        <v>309.3</v>
      </c>
      <c r="O174" s="217" t="s">
        <v>674</v>
      </c>
      <c r="P174" s="217" t="s">
        <v>11</v>
      </c>
      <c r="Q174" s="217" t="s">
        <v>786</v>
      </c>
      <c r="R174" s="217"/>
      <c r="S174" s="217"/>
      <c r="T174" s="217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7">
        <f t="shared" ref="U174:U184" ca="1" si="70">+L174-T174</f>
        <v>2</v>
      </c>
      <c r="V174" s="217">
        <f t="shared" ref="V174:V184" ca="1" si="71">ROUNDDOWN(T174/J174,0)</f>
        <v>0</v>
      </c>
      <c r="W174" s="217"/>
      <c r="X174" s="217"/>
      <c r="Y174" s="217"/>
      <c r="Z174" s="217"/>
      <c r="AA174" s="217"/>
      <c r="AB174" s="221"/>
      <c r="AC174" s="220">
        <v>5.3680000000000003</v>
      </c>
      <c r="AD174" s="217"/>
      <c r="AE174" s="220"/>
      <c r="AF174" s="220"/>
      <c r="AG174" s="223"/>
      <c r="AH174" s="223"/>
      <c r="AI174" s="223"/>
      <c r="AJ174" s="224" t="s">
        <v>677</v>
      </c>
      <c r="AK174" s="223"/>
      <c r="AL174" s="225"/>
      <c r="AM174" s="223"/>
      <c r="AN174" s="223"/>
      <c r="AO174" s="223"/>
      <c r="AP174" s="223"/>
      <c r="AQ174" s="223"/>
      <c r="AR174" s="223"/>
      <c r="AS174" s="223"/>
      <c r="AT174" s="223"/>
      <c r="AU174" s="217">
        <v>0</v>
      </c>
      <c r="AV174" s="217">
        <v>1</v>
      </c>
      <c r="AW174" s="217">
        <v>0</v>
      </c>
      <c r="AX174" s="217">
        <v>0</v>
      </c>
      <c r="AY174" s="217">
        <v>0</v>
      </c>
      <c r="AZ174" s="217">
        <v>0</v>
      </c>
      <c r="BA174" s="217">
        <v>0</v>
      </c>
      <c r="BB174" s="217" t="s">
        <v>692</v>
      </c>
      <c r="BC174" s="217"/>
      <c r="BD174" s="217"/>
      <c r="BE174" s="212" t="s">
        <v>3026</v>
      </c>
      <c r="BF174" s="217">
        <v>2</v>
      </c>
      <c r="BG174" s="230">
        <v>46240</v>
      </c>
      <c r="BH174" s="212">
        <f t="shared" ref="BH174:BH184" si="72">+L174-BF174</f>
        <v>0</v>
      </c>
      <c r="BI174" s="212" t="s">
        <v>2478</v>
      </c>
      <c r="BJ174" s="217">
        <v>2</v>
      </c>
      <c r="BK174" s="231">
        <v>46240</v>
      </c>
      <c r="BL174" s="226"/>
      <c r="BM174" s="226"/>
      <c r="BN174" s="227"/>
      <c r="BO174" s="226"/>
      <c r="BP174" s="226"/>
      <c r="BQ174" s="226"/>
      <c r="BR174" s="226"/>
      <c r="BS174" s="226"/>
      <c r="BT174" s="227"/>
      <c r="BU174" s="226"/>
      <c r="BV174" s="226"/>
      <c r="BW174" s="226"/>
      <c r="BX174" s="226"/>
      <c r="BY174" s="226"/>
      <c r="BZ174" s="227"/>
      <c r="CA174" s="226"/>
      <c r="CB174" s="226"/>
      <c r="CC174" s="226"/>
      <c r="CD174" s="226"/>
      <c r="CE174" s="226"/>
      <c r="CF174" s="227"/>
      <c r="CG174" s="226"/>
      <c r="CH174" s="226"/>
      <c r="CI174" s="226"/>
      <c r="CJ174" s="212">
        <f t="shared" ref="CJ174:CJ184" si="73">+L174-BJ174</f>
        <v>0</v>
      </c>
    </row>
    <row r="175" spans="1:88" ht="13.5" customHeight="1">
      <c r="A175" s="217">
        <v>166</v>
      </c>
      <c r="B175" s="217" t="s">
        <v>3543</v>
      </c>
      <c r="C175" s="217" t="s">
        <v>3544</v>
      </c>
      <c r="D175" s="218" t="s">
        <v>2502</v>
      </c>
      <c r="E175" s="217" t="s">
        <v>3546</v>
      </c>
      <c r="F175" s="217" t="s">
        <v>2772</v>
      </c>
      <c r="G175" s="218" t="s">
        <v>2486</v>
      </c>
      <c r="H175" s="220">
        <v>2899</v>
      </c>
      <c r="I175" s="217" t="s">
        <v>702</v>
      </c>
      <c r="J175" s="217">
        <v>1</v>
      </c>
      <c r="K175" s="217"/>
      <c r="L175" s="217">
        <v>1</v>
      </c>
      <c r="M175" s="220">
        <v>51.7</v>
      </c>
      <c r="N175" s="220">
        <v>51.7</v>
      </c>
      <c r="O175" s="217" t="s">
        <v>674</v>
      </c>
      <c r="P175" s="217" t="s">
        <v>11</v>
      </c>
      <c r="Q175" s="217" t="s">
        <v>786</v>
      </c>
      <c r="R175" s="217"/>
      <c r="S175" s="217"/>
      <c r="T175" s="21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7">
        <f t="shared" ca="1" si="70"/>
        <v>1</v>
      </c>
      <c r="V175" s="217">
        <f t="shared" ca="1" si="71"/>
        <v>0</v>
      </c>
      <c r="W175" s="217"/>
      <c r="X175" s="217"/>
      <c r="Y175" s="217"/>
      <c r="Z175" s="217"/>
      <c r="AA175" s="217"/>
      <c r="AB175" s="221"/>
      <c r="AC175" s="220">
        <v>1.4770000000000001</v>
      </c>
      <c r="AD175" s="217"/>
      <c r="AE175" s="220"/>
      <c r="AF175" s="220"/>
      <c r="AG175" s="223"/>
      <c r="AH175" s="223"/>
      <c r="AI175" s="223"/>
      <c r="AJ175" s="224" t="s">
        <v>677</v>
      </c>
      <c r="AK175" s="223"/>
      <c r="AL175" s="225"/>
      <c r="AM175" s="223"/>
      <c r="AN175" s="223"/>
      <c r="AO175" s="223"/>
      <c r="AP175" s="223"/>
      <c r="AQ175" s="223"/>
      <c r="AR175" s="223"/>
      <c r="AS175" s="223"/>
      <c r="AT175" s="223"/>
      <c r="AU175" s="217">
        <v>0</v>
      </c>
      <c r="AV175" s="217">
        <v>1</v>
      </c>
      <c r="AW175" s="217">
        <v>0</v>
      </c>
      <c r="AX175" s="217">
        <v>0</v>
      </c>
      <c r="AY175" s="217">
        <v>0</v>
      </c>
      <c r="AZ175" s="217">
        <v>0</v>
      </c>
      <c r="BA175" s="217">
        <v>0</v>
      </c>
      <c r="BB175" s="217" t="s">
        <v>692</v>
      </c>
      <c r="BC175" s="217"/>
      <c r="BD175" s="217"/>
      <c r="BE175" s="212" t="s">
        <v>3033</v>
      </c>
      <c r="BF175" s="217">
        <v>1</v>
      </c>
      <c r="BG175" s="230">
        <v>46240</v>
      </c>
      <c r="BH175" s="212">
        <f t="shared" si="72"/>
        <v>0</v>
      </c>
      <c r="BI175" s="212" t="s">
        <v>2488</v>
      </c>
      <c r="BJ175" s="217">
        <v>1</v>
      </c>
      <c r="BK175" s="231">
        <v>46240</v>
      </c>
      <c r="BL175" s="226"/>
      <c r="BM175" s="226"/>
      <c r="BN175" s="227"/>
      <c r="BO175" s="226"/>
      <c r="BP175" s="226"/>
      <c r="BQ175" s="226"/>
      <c r="BR175" s="226"/>
      <c r="BS175" s="226"/>
      <c r="BT175" s="227"/>
      <c r="BU175" s="226"/>
      <c r="BV175" s="226"/>
      <c r="BW175" s="226"/>
      <c r="BX175" s="226"/>
      <c r="BY175" s="226"/>
      <c r="BZ175" s="227"/>
      <c r="CA175" s="226"/>
      <c r="CB175" s="226"/>
      <c r="CC175" s="226"/>
      <c r="CD175" s="226"/>
      <c r="CE175" s="226"/>
      <c r="CF175" s="227"/>
      <c r="CG175" s="226"/>
      <c r="CH175" s="226"/>
      <c r="CI175" s="226"/>
      <c r="CJ175" s="212">
        <f t="shared" si="73"/>
        <v>0</v>
      </c>
    </row>
    <row r="176" spans="1:88" ht="13.5" customHeight="1">
      <c r="A176" s="217">
        <v>167</v>
      </c>
      <c r="B176" s="217" t="s">
        <v>3543</v>
      </c>
      <c r="C176" s="217" t="s">
        <v>3544</v>
      </c>
      <c r="D176" s="218" t="s">
        <v>2502</v>
      </c>
      <c r="E176" s="217" t="s">
        <v>3547</v>
      </c>
      <c r="F176" s="217" t="s">
        <v>2774</v>
      </c>
      <c r="G176" s="218" t="s">
        <v>732</v>
      </c>
      <c r="H176" s="220">
        <v>2893</v>
      </c>
      <c r="I176" s="217" t="s">
        <v>702</v>
      </c>
      <c r="J176" s="217">
        <v>1</v>
      </c>
      <c r="K176" s="217"/>
      <c r="L176" s="217">
        <v>1</v>
      </c>
      <c r="M176" s="220">
        <v>70.5</v>
      </c>
      <c r="N176" s="220">
        <v>70.5</v>
      </c>
      <c r="O176" s="217" t="s">
        <v>674</v>
      </c>
      <c r="P176" s="217" t="s">
        <v>11</v>
      </c>
      <c r="Q176" s="217" t="s">
        <v>786</v>
      </c>
      <c r="R176" s="217"/>
      <c r="S176" s="217"/>
      <c r="T176" s="21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7">
        <f t="shared" ca="1" si="70"/>
        <v>1</v>
      </c>
      <c r="V176" s="217">
        <f t="shared" ca="1" si="71"/>
        <v>0</v>
      </c>
      <c r="W176" s="217"/>
      <c r="X176" s="217"/>
      <c r="Y176" s="217"/>
      <c r="Z176" s="217"/>
      <c r="AA176" s="217"/>
      <c r="AB176" s="221"/>
      <c r="AC176" s="220">
        <v>2.0169999999999999</v>
      </c>
      <c r="AD176" s="217"/>
      <c r="AE176" s="220"/>
      <c r="AF176" s="220"/>
      <c r="AG176" s="223"/>
      <c r="AH176" s="223"/>
      <c r="AI176" s="223"/>
      <c r="AJ176" s="224" t="s">
        <v>677</v>
      </c>
      <c r="AK176" s="223"/>
      <c r="AL176" s="225"/>
      <c r="AM176" s="223"/>
      <c r="AN176" s="223"/>
      <c r="AO176" s="223"/>
      <c r="AP176" s="223"/>
      <c r="AQ176" s="223"/>
      <c r="AR176" s="223"/>
      <c r="AS176" s="223"/>
      <c r="AT176" s="223"/>
      <c r="AU176" s="217">
        <v>0</v>
      </c>
      <c r="AV176" s="217">
        <v>1</v>
      </c>
      <c r="AW176" s="217">
        <v>0</v>
      </c>
      <c r="AX176" s="217">
        <v>0</v>
      </c>
      <c r="AY176" s="217">
        <v>0</v>
      </c>
      <c r="AZ176" s="217">
        <v>0</v>
      </c>
      <c r="BA176" s="217">
        <v>0</v>
      </c>
      <c r="BB176" s="217" t="s">
        <v>692</v>
      </c>
      <c r="BC176" s="217"/>
      <c r="BD176" s="217"/>
      <c r="BE176" s="212" t="s">
        <v>3037</v>
      </c>
      <c r="BF176" s="217">
        <v>1</v>
      </c>
      <c r="BG176" s="230">
        <v>46240</v>
      </c>
      <c r="BH176" s="212">
        <f t="shared" si="72"/>
        <v>0</v>
      </c>
      <c r="BI176" s="212" t="s">
        <v>2493</v>
      </c>
      <c r="BJ176" s="217">
        <v>1</v>
      </c>
      <c r="BK176" s="231">
        <v>46240</v>
      </c>
      <c r="BL176" s="226"/>
      <c r="BM176" s="226"/>
      <c r="BN176" s="227"/>
      <c r="BO176" s="226"/>
      <c r="BP176" s="226"/>
      <c r="BQ176" s="226"/>
      <c r="BR176" s="226"/>
      <c r="BS176" s="226"/>
      <c r="BT176" s="227"/>
      <c r="BU176" s="226"/>
      <c r="BV176" s="226"/>
      <c r="BW176" s="226"/>
      <c r="BX176" s="226"/>
      <c r="BY176" s="226"/>
      <c r="BZ176" s="227"/>
      <c r="CA176" s="226"/>
      <c r="CB176" s="226"/>
      <c r="CC176" s="226"/>
      <c r="CD176" s="226"/>
      <c r="CE176" s="226"/>
      <c r="CF176" s="227"/>
      <c r="CG176" s="226"/>
      <c r="CH176" s="226"/>
      <c r="CI176" s="226"/>
      <c r="CJ176" s="212">
        <f t="shared" si="73"/>
        <v>0</v>
      </c>
    </row>
    <row r="177" spans="1:88" ht="13.5" customHeight="1">
      <c r="A177" s="217">
        <v>168</v>
      </c>
      <c r="B177" s="217" t="s">
        <v>3543</v>
      </c>
      <c r="C177" s="217" t="s">
        <v>3544</v>
      </c>
      <c r="D177" s="218" t="s">
        <v>2502</v>
      </c>
      <c r="E177" s="217" t="s">
        <v>3548</v>
      </c>
      <c r="F177" s="217" t="s">
        <v>2775</v>
      </c>
      <c r="G177" s="218" t="s">
        <v>732</v>
      </c>
      <c r="H177" s="220">
        <v>1409</v>
      </c>
      <c r="I177" s="217" t="s">
        <v>702</v>
      </c>
      <c r="J177" s="217">
        <v>1</v>
      </c>
      <c r="K177" s="217"/>
      <c r="L177" s="217">
        <v>1</v>
      </c>
      <c r="M177" s="220">
        <v>34.4</v>
      </c>
      <c r="N177" s="220">
        <v>34.4</v>
      </c>
      <c r="O177" s="217" t="s">
        <v>674</v>
      </c>
      <c r="P177" s="217" t="s">
        <v>11</v>
      </c>
      <c r="Q177" s="217" t="s">
        <v>786</v>
      </c>
      <c r="R177" s="217"/>
      <c r="S177" s="217"/>
      <c r="T177" s="21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7">
        <f t="shared" ca="1" si="70"/>
        <v>1</v>
      </c>
      <c r="V177" s="217">
        <f t="shared" ca="1" si="71"/>
        <v>0</v>
      </c>
      <c r="W177" s="217"/>
      <c r="X177" s="217"/>
      <c r="Y177" s="217"/>
      <c r="Z177" s="217"/>
      <c r="AA177" s="217"/>
      <c r="AB177" s="221"/>
      <c r="AC177" s="220">
        <v>0.98699999999999999</v>
      </c>
      <c r="AD177" s="217"/>
      <c r="AE177" s="220"/>
      <c r="AF177" s="220"/>
      <c r="AG177" s="223"/>
      <c r="AH177" s="223"/>
      <c r="AI177" s="223"/>
      <c r="AJ177" s="224" t="s">
        <v>677</v>
      </c>
      <c r="AK177" s="223"/>
      <c r="AL177" s="225"/>
      <c r="AM177" s="223"/>
      <c r="AN177" s="223"/>
      <c r="AO177" s="223"/>
      <c r="AP177" s="223"/>
      <c r="AQ177" s="223"/>
      <c r="AR177" s="223"/>
      <c r="AS177" s="223"/>
      <c r="AT177" s="223"/>
      <c r="AU177" s="217">
        <v>0</v>
      </c>
      <c r="AV177" s="217">
        <v>1</v>
      </c>
      <c r="AW177" s="217">
        <v>0</v>
      </c>
      <c r="AX177" s="217">
        <v>0</v>
      </c>
      <c r="AY177" s="217">
        <v>0</v>
      </c>
      <c r="AZ177" s="217">
        <v>0</v>
      </c>
      <c r="BA177" s="217">
        <v>0</v>
      </c>
      <c r="BB177" s="217" t="s">
        <v>692</v>
      </c>
      <c r="BC177" s="217"/>
      <c r="BD177" s="217"/>
      <c r="BE177" s="212" t="s">
        <v>3037</v>
      </c>
      <c r="BF177" s="217">
        <v>1</v>
      </c>
      <c r="BG177" s="230">
        <v>46240</v>
      </c>
      <c r="BH177" s="212">
        <f t="shared" si="72"/>
        <v>0</v>
      </c>
      <c r="BI177" s="212" t="s">
        <v>2493</v>
      </c>
      <c r="BJ177" s="217">
        <v>1</v>
      </c>
      <c r="BK177" s="231">
        <v>46240</v>
      </c>
      <c r="BL177" s="226"/>
      <c r="BM177" s="226"/>
      <c r="BN177" s="227"/>
      <c r="BO177" s="226"/>
      <c r="BP177" s="226"/>
      <c r="BQ177" s="226"/>
      <c r="BR177" s="226"/>
      <c r="BS177" s="226"/>
      <c r="BT177" s="227"/>
      <c r="BU177" s="226"/>
      <c r="BV177" s="226"/>
      <c r="BW177" s="226"/>
      <c r="BX177" s="226"/>
      <c r="BY177" s="226"/>
      <c r="BZ177" s="227"/>
      <c r="CA177" s="226"/>
      <c r="CB177" s="226"/>
      <c r="CC177" s="226"/>
      <c r="CD177" s="226"/>
      <c r="CE177" s="226"/>
      <c r="CF177" s="227"/>
      <c r="CG177" s="226"/>
      <c r="CH177" s="226"/>
      <c r="CI177" s="226"/>
      <c r="CJ177" s="212">
        <f t="shared" si="73"/>
        <v>0</v>
      </c>
    </row>
    <row r="178" spans="1:88" ht="13.5" customHeight="1">
      <c r="A178" s="217">
        <v>169</v>
      </c>
      <c r="B178" s="217" t="s">
        <v>3543</v>
      </c>
      <c r="C178" s="217" t="s">
        <v>3544</v>
      </c>
      <c r="D178" s="218" t="s">
        <v>781</v>
      </c>
      <c r="E178" s="217" t="s">
        <v>1156</v>
      </c>
      <c r="F178" s="217" t="s">
        <v>2780</v>
      </c>
      <c r="G178" s="218" t="s">
        <v>2781</v>
      </c>
      <c r="H178" s="220">
        <v>203</v>
      </c>
      <c r="I178" s="217" t="s">
        <v>702</v>
      </c>
      <c r="J178" s="217">
        <v>4</v>
      </c>
      <c r="K178" s="217"/>
      <c r="L178" s="217">
        <v>4</v>
      </c>
      <c r="M178" s="220">
        <v>2.4</v>
      </c>
      <c r="N178" s="220">
        <v>9.6999999999999993</v>
      </c>
      <c r="O178" s="217" t="s">
        <v>674</v>
      </c>
      <c r="P178" s="217" t="s">
        <v>13</v>
      </c>
      <c r="Q178" s="217" t="s">
        <v>703</v>
      </c>
      <c r="R178" s="217"/>
      <c r="S178" s="217"/>
      <c r="T178" s="21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7">
        <f t="shared" ca="1" si="70"/>
        <v>4</v>
      </c>
      <c r="V178" s="217">
        <f t="shared" ca="1" si="71"/>
        <v>0</v>
      </c>
      <c r="W178" s="217"/>
      <c r="X178" s="217"/>
      <c r="Y178" s="217"/>
      <c r="Z178" s="217"/>
      <c r="AA178" s="217"/>
      <c r="AB178" s="221"/>
      <c r="AC178" s="220">
        <v>0.27600000000000002</v>
      </c>
      <c r="AD178" s="217"/>
      <c r="AE178" s="220"/>
      <c r="AF178" s="220"/>
      <c r="AG178" s="223"/>
      <c r="AH178" s="223"/>
      <c r="AI178" s="223"/>
      <c r="AJ178" s="224" t="s">
        <v>677</v>
      </c>
      <c r="AK178" s="223"/>
      <c r="AL178" s="225"/>
      <c r="AM178" s="223"/>
      <c r="AN178" s="223"/>
      <c r="AO178" s="223"/>
      <c r="AP178" s="223"/>
      <c r="AQ178" s="223"/>
      <c r="AR178" s="223"/>
      <c r="AS178" s="223"/>
      <c r="AT178" s="223"/>
      <c r="AU178" s="217">
        <v>1</v>
      </c>
      <c r="AV178" s="217">
        <v>0</v>
      </c>
      <c r="AW178" s="217">
        <v>0</v>
      </c>
      <c r="AX178" s="217">
        <v>0</v>
      </c>
      <c r="AY178" s="217">
        <v>0</v>
      </c>
      <c r="AZ178" s="217">
        <v>0</v>
      </c>
      <c r="BA178" s="217">
        <v>0</v>
      </c>
      <c r="BB178" s="217" t="s">
        <v>692</v>
      </c>
      <c r="BC178" s="217"/>
      <c r="BD178" s="217"/>
      <c r="BE178" s="212" t="s">
        <v>3035</v>
      </c>
      <c r="BF178" s="217">
        <v>4</v>
      </c>
      <c r="BG178" s="230">
        <v>46240</v>
      </c>
      <c r="BH178" s="212">
        <f t="shared" si="72"/>
        <v>0</v>
      </c>
      <c r="BI178" s="212" t="s">
        <v>2491</v>
      </c>
      <c r="BJ178" s="217">
        <v>4</v>
      </c>
      <c r="BK178" s="231">
        <v>46240</v>
      </c>
      <c r="BL178" s="226"/>
      <c r="BM178" s="226"/>
      <c r="BN178" s="227"/>
      <c r="BO178" s="226"/>
      <c r="BP178" s="226"/>
      <c r="BQ178" s="226"/>
      <c r="BR178" s="226"/>
      <c r="BS178" s="226"/>
      <c r="BT178" s="227"/>
      <c r="BU178" s="226"/>
      <c r="BV178" s="226"/>
      <c r="BW178" s="226"/>
      <c r="BX178" s="226"/>
      <c r="BY178" s="226"/>
      <c r="BZ178" s="227"/>
      <c r="CA178" s="226"/>
      <c r="CB178" s="226"/>
      <c r="CC178" s="226"/>
      <c r="CD178" s="226"/>
      <c r="CE178" s="226"/>
      <c r="CF178" s="227"/>
      <c r="CG178" s="226"/>
      <c r="CH178" s="226"/>
      <c r="CI178" s="226"/>
      <c r="CJ178" s="212">
        <f t="shared" si="73"/>
        <v>0</v>
      </c>
    </row>
    <row r="179" spans="1:88" ht="13.5" customHeight="1">
      <c r="A179" s="217">
        <v>170</v>
      </c>
      <c r="B179" s="217" t="s">
        <v>3543</v>
      </c>
      <c r="C179" s="217" t="s">
        <v>3544</v>
      </c>
      <c r="D179" s="218" t="s">
        <v>781</v>
      </c>
      <c r="E179" s="217" t="s">
        <v>763</v>
      </c>
      <c r="F179" s="217" t="s">
        <v>2776</v>
      </c>
      <c r="G179" s="218" t="s">
        <v>2777</v>
      </c>
      <c r="H179" s="220">
        <v>182</v>
      </c>
      <c r="I179" s="217" t="s">
        <v>702</v>
      </c>
      <c r="J179" s="217">
        <v>3</v>
      </c>
      <c r="K179" s="217"/>
      <c r="L179" s="217">
        <v>3</v>
      </c>
      <c r="M179" s="220">
        <v>2</v>
      </c>
      <c r="N179" s="220">
        <v>6.1</v>
      </c>
      <c r="O179" s="217" t="s">
        <v>674</v>
      </c>
      <c r="P179" s="217" t="s">
        <v>13</v>
      </c>
      <c r="Q179" s="217" t="s">
        <v>703</v>
      </c>
      <c r="R179" s="217"/>
      <c r="S179" s="217"/>
      <c r="T179" s="21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7">
        <f t="shared" ca="1" si="70"/>
        <v>3</v>
      </c>
      <c r="V179" s="217">
        <f t="shared" ca="1" si="71"/>
        <v>0</v>
      </c>
      <c r="W179" s="217"/>
      <c r="X179" s="217"/>
      <c r="Y179" s="217"/>
      <c r="Z179" s="217"/>
      <c r="AA179" s="217"/>
      <c r="AB179" s="221"/>
      <c r="AC179" s="220">
        <v>0.17499999999999999</v>
      </c>
      <c r="AD179" s="217"/>
      <c r="AE179" s="220"/>
      <c r="AF179" s="220"/>
      <c r="AG179" s="223"/>
      <c r="AH179" s="223"/>
      <c r="AI179" s="223"/>
      <c r="AJ179" s="224" t="s">
        <v>677</v>
      </c>
      <c r="AK179" s="223"/>
      <c r="AL179" s="225"/>
      <c r="AM179" s="223"/>
      <c r="AN179" s="223"/>
      <c r="AO179" s="223"/>
      <c r="AP179" s="223"/>
      <c r="AQ179" s="223"/>
      <c r="AR179" s="223"/>
      <c r="AS179" s="223"/>
      <c r="AT179" s="223"/>
      <c r="AU179" s="217">
        <v>1</v>
      </c>
      <c r="AV179" s="217">
        <v>0</v>
      </c>
      <c r="AW179" s="217">
        <v>0</v>
      </c>
      <c r="AX179" s="217">
        <v>0</v>
      </c>
      <c r="AY179" s="217">
        <v>0</v>
      </c>
      <c r="AZ179" s="217">
        <v>0</v>
      </c>
      <c r="BA179" s="217">
        <v>0</v>
      </c>
      <c r="BB179" s="217" t="s">
        <v>692</v>
      </c>
      <c r="BC179" s="217"/>
      <c r="BD179" s="217"/>
      <c r="BE179" s="212" t="s">
        <v>3035</v>
      </c>
      <c r="BF179" s="217">
        <v>3</v>
      </c>
      <c r="BG179" s="230">
        <v>46240</v>
      </c>
      <c r="BH179" s="212">
        <f t="shared" si="72"/>
        <v>0</v>
      </c>
      <c r="BI179" s="212" t="s">
        <v>2491</v>
      </c>
      <c r="BJ179" s="217">
        <v>3</v>
      </c>
      <c r="BK179" s="231">
        <v>46240</v>
      </c>
      <c r="BL179" s="226"/>
      <c r="BM179" s="226"/>
      <c r="BN179" s="227"/>
      <c r="BO179" s="226"/>
      <c r="BP179" s="226"/>
      <c r="BQ179" s="226"/>
      <c r="BR179" s="226"/>
      <c r="BS179" s="226"/>
      <c r="BT179" s="227"/>
      <c r="BU179" s="226"/>
      <c r="BV179" s="226"/>
      <c r="BW179" s="226"/>
      <c r="BX179" s="226"/>
      <c r="BY179" s="226"/>
      <c r="BZ179" s="227"/>
      <c r="CA179" s="226"/>
      <c r="CB179" s="226"/>
      <c r="CC179" s="226"/>
      <c r="CD179" s="226"/>
      <c r="CE179" s="226"/>
      <c r="CF179" s="227"/>
      <c r="CG179" s="226"/>
      <c r="CH179" s="226"/>
      <c r="CI179" s="226"/>
      <c r="CJ179" s="212">
        <f t="shared" si="73"/>
        <v>0</v>
      </c>
    </row>
    <row r="180" spans="1:88" ht="13.5" customHeight="1">
      <c r="A180" s="217">
        <v>171</v>
      </c>
      <c r="B180" s="217" t="s">
        <v>3543</v>
      </c>
      <c r="C180" s="217" t="s">
        <v>3544</v>
      </c>
      <c r="D180" s="218" t="s">
        <v>781</v>
      </c>
      <c r="E180" s="217" t="s">
        <v>1058</v>
      </c>
      <c r="F180" s="217" t="s">
        <v>2778</v>
      </c>
      <c r="G180" s="218" t="s">
        <v>2495</v>
      </c>
      <c r="H180" s="220">
        <v>184</v>
      </c>
      <c r="I180" s="217" t="s">
        <v>702</v>
      </c>
      <c r="J180" s="217">
        <v>1</v>
      </c>
      <c r="K180" s="217"/>
      <c r="L180" s="217">
        <v>1</v>
      </c>
      <c r="M180" s="220">
        <v>2.1</v>
      </c>
      <c r="N180" s="220">
        <v>2.1</v>
      </c>
      <c r="O180" s="217" t="s">
        <v>674</v>
      </c>
      <c r="P180" s="217" t="s">
        <v>13</v>
      </c>
      <c r="Q180" s="217" t="s">
        <v>703</v>
      </c>
      <c r="R180" s="217"/>
      <c r="S180" s="217"/>
      <c r="T180" s="21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7">
        <f t="shared" ca="1" si="70"/>
        <v>1</v>
      </c>
      <c r="V180" s="217">
        <f t="shared" ca="1" si="71"/>
        <v>0</v>
      </c>
      <c r="W180" s="217"/>
      <c r="X180" s="217"/>
      <c r="Y180" s="217"/>
      <c r="Z180" s="217"/>
      <c r="AA180" s="217"/>
      <c r="AB180" s="221"/>
      <c r="AC180" s="220">
        <v>5.8999999999999997E-2</v>
      </c>
      <c r="AD180" s="217"/>
      <c r="AE180" s="220"/>
      <c r="AF180" s="220"/>
      <c r="AG180" s="223"/>
      <c r="AH180" s="223"/>
      <c r="AI180" s="223"/>
      <c r="AJ180" s="224" t="s">
        <v>677</v>
      </c>
      <c r="AK180" s="223"/>
      <c r="AL180" s="225"/>
      <c r="AM180" s="223"/>
      <c r="AN180" s="223"/>
      <c r="AO180" s="223"/>
      <c r="AP180" s="223"/>
      <c r="AQ180" s="223"/>
      <c r="AR180" s="223"/>
      <c r="AS180" s="223"/>
      <c r="AT180" s="223"/>
      <c r="AU180" s="217">
        <v>1</v>
      </c>
      <c r="AV180" s="217">
        <v>0</v>
      </c>
      <c r="AW180" s="217">
        <v>0</v>
      </c>
      <c r="AX180" s="217">
        <v>0</v>
      </c>
      <c r="AY180" s="217">
        <v>0</v>
      </c>
      <c r="AZ180" s="217">
        <v>0</v>
      </c>
      <c r="BA180" s="217">
        <v>0</v>
      </c>
      <c r="BB180" s="217" t="s">
        <v>692</v>
      </c>
      <c r="BC180" s="217"/>
      <c r="BD180" s="217"/>
      <c r="BE180" s="212" t="s">
        <v>3035</v>
      </c>
      <c r="BF180" s="217">
        <v>1</v>
      </c>
      <c r="BG180" s="230">
        <v>46240</v>
      </c>
      <c r="BH180" s="212">
        <f t="shared" si="72"/>
        <v>0</v>
      </c>
      <c r="BI180" s="212" t="s">
        <v>2491</v>
      </c>
      <c r="BJ180" s="217">
        <v>1</v>
      </c>
      <c r="BK180" s="231">
        <v>46240</v>
      </c>
      <c r="BL180" s="226"/>
      <c r="BM180" s="226"/>
      <c r="BN180" s="227"/>
      <c r="BO180" s="226"/>
      <c r="BP180" s="226"/>
      <c r="BQ180" s="226"/>
      <c r="BR180" s="226"/>
      <c r="BS180" s="226"/>
      <c r="BT180" s="227"/>
      <c r="BU180" s="226"/>
      <c r="BV180" s="226"/>
      <c r="BW180" s="226"/>
      <c r="BX180" s="226"/>
      <c r="BY180" s="226"/>
      <c r="BZ180" s="227"/>
      <c r="CA180" s="226"/>
      <c r="CB180" s="226"/>
      <c r="CC180" s="226"/>
      <c r="CD180" s="226"/>
      <c r="CE180" s="226"/>
      <c r="CF180" s="227"/>
      <c r="CG180" s="226"/>
      <c r="CH180" s="226"/>
      <c r="CI180" s="226"/>
      <c r="CJ180" s="212">
        <f t="shared" si="73"/>
        <v>0</v>
      </c>
    </row>
    <row r="181" spans="1:88" ht="13.5" customHeight="1">
      <c r="A181" s="217">
        <v>172</v>
      </c>
      <c r="B181" s="217" t="s">
        <v>3543</v>
      </c>
      <c r="C181" s="217" t="s">
        <v>3544</v>
      </c>
      <c r="D181" s="218" t="s">
        <v>781</v>
      </c>
      <c r="E181" s="217" t="s">
        <v>1011</v>
      </c>
      <c r="F181" s="217" t="s">
        <v>2779</v>
      </c>
      <c r="G181" s="218" t="s">
        <v>2718</v>
      </c>
      <c r="H181" s="220">
        <v>205</v>
      </c>
      <c r="I181" s="217" t="s">
        <v>702</v>
      </c>
      <c r="J181" s="217">
        <v>3</v>
      </c>
      <c r="K181" s="217"/>
      <c r="L181" s="217">
        <v>3</v>
      </c>
      <c r="M181" s="220">
        <v>1.7</v>
      </c>
      <c r="N181" s="220">
        <v>5</v>
      </c>
      <c r="O181" s="217" t="s">
        <v>674</v>
      </c>
      <c r="P181" s="217" t="s">
        <v>13</v>
      </c>
      <c r="Q181" s="217" t="s">
        <v>703</v>
      </c>
      <c r="R181" s="217"/>
      <c r="S181" s="217"/>
      <c r="T181" s="21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7">
        <f t="shared" ca="1" si="70"/>
        <v>3</v>
      </c>
      <c r="V181" s="217">
        <f t="shared" ca="1" si="71"/>
        <v>0</v>
      </c>
      <c r="W181" s="217"/>
      <c r="X181" s="217"/>
      <c r="Y181" s="217"/>
      <c r="Z181" s="217"/>
      <c r="AA181" s="217"/>
      <c r="AB181" s="221"/>
      <c r="AC181" s="220">
        <v>0.14499999999999999</v>
      </c>
      <c r="AD181" s="217"/>
      <c r="AE181" s="220"/>
      <c r="AF181" s="220"/>
      <c r="AG181" s="223"/>
      <c r="AH181" s="223"/>
      <c r="AI181" s="223"/>
      <c r="AJ181" s="224" t="s">
        <v>677</v>
      </c>
      <c r="AK181" s="223"/>
      <c r="AL181" s="225"/>
      <c r="AM181" s="223"/>
      <c r="AN181" s="223"/>
      <c r="AO181" s="223"/>
      <c r="AP181" s="223"/>
      <c r="AQ181" s="223"/>
      <c r="AR181" s="223"/>
      <c r="AS181" s="223"/>
      <c r="AT181" s="223"/>
      <c r="AU181" s="217">
        <v>1</v>
      </c>
      <c r="AV181" s="217">
        <v>0</v>
      </c>
      <c r="AW181" s="217">
        <v>0</v>
      </c>
      <c r="AX181" s="217">
        <v>0</v>
      </c>
      <c r="AY181" s="217">
        <v>0</v>
      </c>
      <c r="AZ181" s="217">
        <v>0</v>
      </c>
      <c r="BA181" s="217">
        <v>0</v>
      </c>
      <c r="BB181" s="217" t="s">
        <v>692</v>
      </c>
      <c r="BC181" s="217"/>
      <c r="BD181" s="217"/>
      <c r="BE181" s="212" t="s">
        <v>3035</v>
      </c>
      <c r="BF181" s="217">
        <v>3</v>
      </c>
      <c r="BG181" s="230">
        <v>46240</v>
      </c>
      <c r="BH181" s="212">
        <f t="shared" si="72"/>
        <v>0</v>
      </c>
      <c r="BI181" s="212" t="s">
        <v>2491</v>
      </c>
      <c r="BJ181" s="217">
        <v>3</v>
      </c>
      <c r="BK181" s="231">
        <v>46240</v>
      </c>
      <c r="BL181" s="226"/>
      <c r="BM181" s="226"/>
      <c r="BN181" s="227"/>
      <c r="BO181" s="226"/>
      <c r="BP181" s="226"/>
      <c r="BQ181" s="226"/>
      <c r="BR181" s="226"/>
      <c r="BS181" s="226"/>
      <c r="BT181" s="227"/>
      <c r="BU181" s="226"/>
      <c r="BV181" s="226"/>
      <c r="BW181" s="226"/>
      <c r="BX181" s="226"/>
      <c r="BY181" s="226"/>
      <c r="BZ181" s="227"/>
      <c r="CA181" s="226"/>
      <c r="CB181" s="226"/>
      <c r="CC181" s="226"/>
      <c r="CD181" s="226"/>
      <c r="CE181" s="226"/>
      <c r="CF181" s="227"/>
      <c r="CG181" s="226"/>
      <c r="CH181" s="226"/>
      <c r="CI181" s="226"/>
      <c r="CJ181" s="212">
        <f t="shared" si="73"/>
        <v>0</v>
      </c>
    </row>
    <row r="182" spans="1:88" ht="13.5" customHeight="1">
      <c r="A182" s="217">
        <v>173</v>
      </c>
      <c r="B182" s="217" t="s">
        <v>3543</v>
      </c>
      <c r="C182" s="217" t="s">
        <v>3544</v>
      </c>
      <c r="D182" s="218" t="s">
        <v>2588</v>
      </c>
      <c r="E182" s="217" t="s">
        <v>3549</v>
      </c>
      <c r="F182" s="217" t="s">
        <v>2782</v>
      </c>
      <c r="G182" s="218" t="s">
        <v>2753</v>
      </c>
      <c r="H182" s="220">
        <v>4416</v>
      </c>
      <c r="I182" s="217" t="s">
        <v>702</v>
      </c>
      <c r="J182" s="217">
        <v>1</v>
      </c>
      <c r="K182" s="217"/>
      <c r="L182" s="217">
        <v>1</v>
      </c>
      <c r="M182" s="220">
        <v>353.1</v>
      </c>
      <c r="N182" s="220">
        <v>353.1</v>
      </c>
      <c r="O182" s="217" t="s">
        <v>674</v>
      </c>
      <c r="P182" s="217" t="s">
        <v>13</v>
      </c>
      <c r="Q182" s="217" t="s">
        <v>786</v>
      </c>
      <c r="R182" s="217"/>
      <c r="S182" s="217"/>
      <c r="T182" s="21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7">
        <f t="shared" ca="1" si="70"/>
        <v>1</v>
      </c>
      <c r="V182" s="217">
        <f t="shared" ca="1" si="71"/>
        <v>0</v>
      </c>
      <c r="W182" s="217"/>
      <c r="X182" s="217"/>
      <c r="Y182" s="217"/>
      <c r="Z182" s="217"/>
      <c r="AA182" s="217"/>
      <c r="AB182" s="221"/>
      <c r="AC182" s="220">
        <v>15.068</v>
      </c>
      <c r="AD182" s="217"/>
      <c r="AE182" s="220"/>
      <c r="AF182" s="220"/>
      <c r="AG182" s="223"/>
      <c r="AH182" s="223"/>
      <c r="AI182" s="223"/>
      <c r="AJ182" s="224" t="s">
        <v>677</v>
      </c>
      <c r="AK182" s="223"/>
      <c r="AL182" s="225"/>
      <c r="AM182" s="223"/>
      <c r="AN182" s="223"/>
      <c r="AO182" s="223"/>
      <c r="AP182" s="223"/>
      <c r="AQ182" s="223"/>
      <c r="AR182" s="223"/>
      <c r="AS182" s="223"/>
      <c r="AT182" s="223"/>
      <c r="AU182" s="217">
        <v>0</v>
      </c>
      <c r="AV182" s="217">
        <v>1</v>
      </c>
      <c r="AW182" s="217">
        <v>0</v>
      </c>
      <c r="AX182" s="217">
        <v>1</v>
      </c>
      <c r="AY182" s="217">
        <v>0</v>
      </c>
      <c r="AZ182" s="217">
        <v>0</v>
      </c>
      <c r="BA182" s="217">
        <v>0</v>
      </c>
      <c r="BB182" s="217" t="s">
        <v>692</v>
      </c>
      <c r="BC182" s="217"/>
      <c r="BD182" s="217"/>
      <c r="BE182" s="244" t="s">
        <v>3020</v>
      </c>
      <c r="BF182" s="217">
        <v>1</v>
      </c>
      <c r="BG182" s="245">
        <v>46240</v>
      </c>
      <c r="BH182" s="212">
        <f t="shared" si="72"/>
        <v>0</v>
      </c>
      <c r="BI182" s="244" t="s">
        <v>2469</v>
      </c>
      <c r="BJ182" s="217">
        <v>1</v>
      </c>
      <c r="BK182" s="245">
        <v>46240</v>
      </c>
      <c r="BL182" s="226"/>
      <c r="BM182" s="226"/>
      <c r="BN182" s="227"/>
      <c r="BO182" s="226"/>
      <c r="BP182" s="226"/>
      <c r="BQ182" s="226"/>
      <c r="BR182" s="226"/>
      <c r="BS182" s="226"/>
      <c r="BT182" s="227"/>
      <c r="BU182" s="226"/>
      <c r="BV182" s="226"/>
      <c r="BW182" s="226"/>
      <c r="BX182" s="226"/>
      <c r="BY182" s="226"/>
      <c r="BZ182" s="227"/>
      <c r="CA182" s="226"/>
      <c r="CB182" s="226"/>
      <c r="CC182" s="226"/>
      <c r="CD182" s="226"/>
      <c r="CE182" s="226"/>
      <c r="CF182" s="227"/>
      <c r="CG182" s="226"/>
      <c r="CH182" s="226"/>
      <c r="CI182" s="226"/>
      <c r="CJ182" s="212">
        <f t="shared" si="73"/>
        <v>0</v>
      </c>
    </row>
    <row r="183" spans="1:88" ht="13.5" customHeight="1">
      <c r="A183" s="217">
        <v>174</v>
      </c>
      <c r="B183" s="217" t="s">
        <v>3543</v>
      </c>
      <c r="C183" s="217" t="s">
        <v>3544</v>
      </c>
      <c r="D183" s="218" t="s">
        <v>2588</v>
      </c>
      <c r="E183" s="217" t="s">
        <v>3535</v>
      </c>
      <c r="F183" s="217" t="s">
        <v>2783</v>
      </c>
      <c r="G183" s="218" t="s">
        <v>2755</v>
      </c>
      <c r="H183" s="220">
        <v>4416</v>
      </c>
      <c r="I183" s="217" t="s">
        <v>702</v>
      </c>
      <c r="J183" s="217">
        <v>2</v>
      </c>
      <c r="K183" s="217"/>
      <c r="L183" s="217">
        <v>2</v>
      </c>
      <c r="M183" s="220">
        <v>415.4</v>
      </c>
      <c r="N183" s="220">
        <v>830.8</v>
      </c>
      <c r="O183" s="217" t="s">
        <v>674</v>
      </c>
      <c r="P183" s="217" t="s">
        <v>13</v>
      </c>
      <c r="Q183" s="217" t="s">
        <v>786</v>
      </c>
      <c r="R183" s="217"/>
      <c r="S183" s="217"/>
      <c r="T183" s="21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7">
        <f t="shared" ca="1" si="70"/>
        <v>2</v>
      </c>
      <c r="V183" s="217">
        <f t="shared" ca="1" si="71"/>
        <v>0</v>
      </c>
      <c r="W183" s="217"/>
      <c r="X183" s="217"/>
      <c r="Y183" s="217"/>
      <c r="Z183" s="217"/>
      <c r="AA183" s="217"/>
      <c r="AB183" s="221"/>
      <c r="AC183" s="220">
        <v>35.433</v>
      </c>
      <c r="AD183" s="217"/>
      <c r="AE183" s="220"/>
      <c r="AF183" s="220"/>
      <c r="AG183" s="223"/>
      <c r="AH183" s="223"/>
      <c r="AI183" s="223"/>
      <c r="AJ183" s="224" t="s">
        <v>677</v>
      </c>
      <c r="AK183" s="223"/>
      <c r="AL183" s="225"/>
      <c r="AM183" s="223"/>
      <c r="AN183" s="223"/>
      <c r="AO183" s="223"/>
      <c r="AP183" s="223"/>
      <c r="AQ183" s="223"/>
      <c r="AR183" s="223"/>
      <c r="AS183" s="223"/>
      <c r="AT183" s="223"/>
      <c r="AU183" s="217">
        <v>0</v>
      </c>
      <c r="AV183" s="217">
        <v>1</v>
      </c>
      <c r="AW183" s="217">
        <v>0</v>
      </c>
      <c r="AX183" s="217">
        <v>1</v>
      </c>
      <c r="AY183" s="217">
        <v>0</v>
      </c>
      <c r="AZ183" s="217">
        <v>0</v>
      </c>
      <c r="BA183" s="217">
        <v>0</v>
      </c>
      <c r="BB183" s="217" t="s">
        <v>692</v>
      </c>
      <c r="BC183" s="217"/>
      <c r="BD183" s="217"/>
      <c r="BE183" s="244" t="s">
        <v>3020</v>
      </c>
      <c r="BF183" s="217">
        <v>2</v>
      </c>
      <c r="BG183" s="245">
        <v>46240</v>
      </c>
      <c r="BH183" s="212">
        <f t="shared" si="72"/>
        <v>0</v>
      </c>
      <c r="BI183" s="244" t="s">
        <v>2469</v>
      </c>
      <c r="BJ183" s="217">
        <v>2</v>
      </c>
      <c r="BK183" s="245">
        <v>46240</v>
      </c>
      <c r="BL183" s="226"/>
      <c r="BM183" s="226"/>
      <c r="BN183" s="227"/>
      <c r="BO183" s="226"/>
      <c r="BP183" s="226"/>
      <c r="BQ183" s="226"/>
      <c r="BR183" s="226"/>
      <c r="BS183" s="226"/>
      <c r="BT183" s="227"/>
      <c r="BU183" s="226"/>
      <c r="BV183" s="226"/>
      <c r="BW183" s="226"/>
      <c r="BX183" s="226"/>
      <c r="BY183" s="226"/>
      <c r="BZ183" s="227"/>
      <c r="CA183" s="226"/>
      <c r="CB183" s="226"/>
      <c r="CC183" s="226"/>
      <c r="CD183" s="226"/>
      <c r="CE183" s="226"/>
      <c r="CF183" s="227"/>
      <c r="CG183" s="226"/>
      <c r="CH183" s="226"/>
      <c r="CI183" s="226"/>
      <c r="CJ183" s="212">
        <f t="shared" si="73"/>
        <v>0</v>
      </c>
    </row>
    <row r="184" spans="1:88" ht="13.5" customHeight="1">
      <c r="A184" s="217">
        <v>175</v>
      </c>
      <c r="B184" s="217" t="s">
        <v>3543</v>
      </c>
      <c r="C184" s="217" t="s">
        <v>3544</v>
      </c>
      <c r="D184" s="218" t="s">
        <v>2588</v>
      </c>
      <c r="E184" s="217" t="s">
        <v>3550</v>
      </c>
      <c r="F184" s="217" t="s">
        <v>2784</v>
      </c>
      <c r="G184" s="218" t="s">
        <v>2757</v>
      </c>
      <c r="H184" s="220">
        <v>4416</v>
      </c>
      <c r="I184" s="217" t="s">
        <v>702</v>
      </c>
      <c r="J184" s="217">
        <v>1</v>
      </c>
      <c r="K184" s="217"/>
      <c r="L184" s="217">
        <v>1</v>
      </c>
      <c r="M184" s="220">
        <v>277.60000000000002</v>
      </c>
      <c r="N184" s="220">
        <v>277.60000000000002</v>
      </c>
      <c r="O184" s="217" t="s">
        <v>674</v>
      </c>
      <c r="P184" s="217" t="s">
        <v>13</v>
      </c>
      <c r="Q184" s="217" t="s">
        <v>786</v>
      </c>
      <c r="R184" s="217"/>
      <c r="S184" s="217"/>
      <c r="T184" s="21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7">
        <f t="shared" ca="1" si="70"/>
        <v>1</v>
      </c>
      <c r="V184" s="217">
        <f t="shared" ca="1" si="71"/>
        <v>0</v>
      </c>
      <c r="W184" s="217"/>
      <c r="X184" s="217"/>
      <c r="Y184" s="217"/>
      <c r="Z184" s="217"/>
      <c r="AA184" s="217"/>
      <c r="AB184" s="221"/>
      <c r="AC184" s="220">
        <v>11.853999999999999</v>
      </c>
      <c r="AD184" s="217"/>
      <c r="AE184" s="220"/>
      <c r="AF184" s="220"/>
      <c r="AG184" s="223"/>
      <c r="AH184" s="223"/>
      <c r="AI184" s="223"/>
      <c r="AJ184" s="224" t="s">
        <v>677</v>
      </c>
      <c r="AK184" s="223"/>
      <c r="AL184" s="225"/>
      <c r="AM184" s="223"/>
      <c r="AN184" s="223"/>
      <c r="AO184" s="223"/>
      <c r="AP184" s="223"/>
      <c r="AQ184" s="223"/>
      <c r="AR184" s="223"/>
      <c r="AS184" s="223"/>
      <c r="AT184" s="223"/>
      <c r="AU184" s="217">
        <v>0</v>
      </c>
      <c r="AV184" s="217">
        <v>1</v>
      </c>
      <c r="AW184" s="217">
        <v>0</v>
      </c>
      <c r="AX184" s="217">
        <v>1</v>
      </c>
      <c r="AY184" s="217">
        <v>0</v>
      </c>
      <c r="AZ184" s="217">
        <v>0</v>
      </c>
      <c r="BA184" s="217">
        <v>0</v>
      </c>
      <c r="BB184" s="217" t="s">
        <v>692</v>
      </c>
      <c r="BC184" s="217"/>
      <c r="BD184" s="217"/>
      <c r="BE184" s="244" t="s">
        <v>3020</v>
      </c>
      <c r="BF184" s="217">
        <v>1</v>
      </c>
      <c r="BG184" s="245">
        <v>46240</v>
      </c>
      <c r="BH184" s="212">
        <f t="shared" si="72"/>
        <v>0</v>
      </c>
      <c r="BI184" s="244" t="s">
        <v>2469</v>
      </c>
      <c r="BJ184" s="217">
        <v>1</v>
      </c>
      <c r="BK184" s="245">
        <v>46240</v>
      </c>
      <c r="BL184" s="226"/>
      <c r="BM184" s="226"/>
      <c r="BN184" s="227"/>
      <c r="BO184" s="226"/>
      <c r="BP184" s="226"/>
      <c r="BQ184" s="226"/>
      <c r="BR184" s="226"/>
      <c r="BS184" s="226"/>
      <c r="BT184" s="227"/>
      <c r="BU184" s="226"/>
      <c r="BV184" s="226"/>
      <c r="BW184" s="226"/>
      <c r="BX184" s="226"/>
      <c r="BY184" s="226"/>
      <c r="BZ184" s="227"/>
      <c r="CA184" s="226"/>
      <c r="CB184" s="226"/>
      <c r="CC184" s="226"/>
      <c r="CD184" s="226"/>
      <c r="CE184" s="226"/>
      <c r="CF184" s="227"/>
      <c r="CG184" s="226"/>
      <c r="CH184" s="226"/>
      <c r="CI184" s="226"/>
      <c r="CJ184" s="212">
        <f t="shared" si="73"/>
        <v>0</v>
      </c>
    </row>
    <row r="185" spans="1:88" ht="13.5" customHeight="1">
      <c r="A185" s="214">
        <v>176</v>
      </c>
      <c r="B185" s="214" t="s">
        <v>3551</v>
      </c>
      <c r="C185" s="214" t="s">
        <v>3552</v>
      </c>
      <c r="D185" s="215" t="s">
        <v>2588</v>
      </c>
      <c r="E185" s="214"/>
      <c r="F185" s="214"/>
      <c r="G185" s="215" t="s">
        <v>3529</v>
      </c>
      <c r="H185" s="214"/>
      <c r="I185" s="214"/>
      <c r="J185" s="214"/>
      <c r="K185" s="214">
        <v>1</v>
      </c>
      <c r="L185" s="214"/>
      <c r="M185" s="216">
        <v>1322.6</v>
      </c>
      <c r="N185" s="216">
        <v>1322.6</v>
      </c>
      <c r="O185" s="214" t="s">
        <v>674</v>
      </c>
      <c r="P185" s="214"/>
      <c r="Q185" s="214"/>
      <c r="R185" s="214" t="s">
        <v>3951</v>
      </c>
      <c r="S185" s="214"/>
      <c r="T185" s="214"/>
      <c r="U185" s="214"/>
      <c r="V185" s="214"/>
      <c r="W185" s="214">
        <f ca="1">_xlfn.MINIFS(V:V,C:C,C185,AE:AE,"",AB:AB,"")</f>
        <v>0</v>
      </c>
      <c r="X185" s="214">
        <f ca="1">SUMIFS(T:T,C:C,C185,AE:AE,"")/SUMIFS(L:L,C:C,C185,AE:AE,"",AB:AB,"")</f>
        <v>0</v>
      </c>
      <c r="Y185" s="214"/>
      <c r="Z185" s="214"/>
      <c r="AA185" s="214"/>
      <c r="AB185" s="216"/>
      <c r="AC185" s="216">
        <v>40.167000000000002</v>
      </c>
      <c r="AD185" s="235" t="s">
        <v>3428</v>
      </c>
      <c r="AE185" s="214" t="s">
        <v>675</v>
      </c>
      <c r="AF185" s="214" t="s">
        <v>676</v>
      </c>
      <c r="AG185" s="214"/>
      <c r="AH185" s="214"/>
      <c r="AI185" s="214"/>
      <c r="AJ185" s="214" t="s">
        <v>677</v>
      </c>
      <c r="AK185" s="214"/>
      <c r="AL185" s="214"/>
      <c r="AM185" s="214"/>
      <c r="AN185" s="214"/>
      <c r="AO185" s="214"/>
      <c r="AP185" s="214"/>
      <c r="AQ185" s="214"/>
      <c r="AR185" s="214"/>
      <c r="AS185" s="214"/>
      <c r="AT185" s="214"/>
      <c r="AU185" s="214"/>
      <c r="AV185" s="214"/>
      <c r="AW185" s="214"/>
      <c r="AX185" s="214"/>
      <c r="AY185" s="214"/>
      <c r="AZ185" s="214"/>
      <c r="BA185" s="214"/>
      <c r="BB185" s="214" t="s">
        <v>692</v>
      </c>
      <c r="BC185" s="214"/>
      <c r="BD185" s="214"/>
      <c r="BE185" s="214"/>
      <c r="BF185" s="214"/>
      <c r="BG185" s="214"/>
      <c r="BH185" s="214"/>
      <c r="BI185" s="214"/>
      <c r="BJ185" s="214"/>
      <c r="BK185" s="214"/>
      <c r="BL185" s="214"/>
      <c r="BM185" s="214"/>
      <c r="BN185" s="214"/>
      <c r="BO185" s="214"/>
      <c r="BP185" s="214"/>
      <c r="BQ185" s="214"/>
      <c r="BR185" s="214"/>
      <c r="BS185" s="214"/>
      <c r="BT185" s="214"/>
      <c r="BU185" s="214"/>
      <c r="BV185" s="214"/>
      <c r="BW185" s="214"/>
      <c r="BX185" s="214"/>
      <c r="BY185" s="214"/>
      <c r="BZ185" s="214"/>
      <c r="CA185" s="214"/>
      <c r="CB185" s="214"/>
      <c r="CC185" s="214"/>
      <c r="CD185" s="214"/>
      <c r="CE185" s="214"/>
      <c r="CF185" s="214"/>
      <c r="CG185" s="214"/>
      <c r="CH185" s="214"/>
      <c r="CI185" s="214"/>
      <c r="CJ185" s="214"/>
    </row>
    <row r="186" spans="1:88" ht="13.5" customHeight="1">
      <c r="A186" s="217">
        <v>177</v>
      </c>
      <c r="B186" s="217" t="s">
        <v>3551</v>
      </c>
      <c r="C186" s="217" t="s">
        <v>3552</v>
      </c>
      <c r="D186" s="218" t="s">
        <v>2502</v>
      </c>
      <c r="E186" s="217" t="s">
        <v>3441</v>
      </c>
      <c r="F186" s="217" t="s">
        <v>2785</v>
      </c>
      <c r="G186" s="218" t="s">
        <v>2476</v>
      </c>
      <c r="H186" s="220">
        <v>3923</v>
      </c>
      <c r="I186" s="217" t="s">
        <v>702</v>
      </c>
      <c r="J186" s="217">
        <v>1</v>
      </c>
      <c r="K186" s="217"/>
      <c r="L186" s="217">
        <v>1</v>
      </c>
      <c r="M186" s="220">
        <v>154.6</v>
      </c>
      <c r="N186" s="220">
        <v>154.6</v>
      </c>
      <c r="O186" s="217" t="s">
        <v>674</v>
      </c>
      <c r="P186" s="217" t="s">
        <v>11</v>
      </c>
      <c r="Q186" s="217" t="s">
        <v>786</v>
      </c>
      <c r="R186" s="217"/>
      <c r="S186" s="217"/>
      <c r="T186" s="21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7">
        <f t="shared" ref="U186:U189" ca="1" si="74">+L186-T186</f>
        <v>1</v>
      </c>
      <c r="V186" s="217">
        <f t="shared" ref="V186:V189" ca="1" si="75">ROUNDDOWN(T186/J186,0)</f>
        <v>0</v>
      </c>
      <c r="W186" s="217"/>
      <c r="X186" s="217"/>
      <c r="Y186" s="217"/>
      <c r="Z186" s="217"/>
      <c r="AA186" s="217"/>
      <c r="AB186" s="221"/>
      <c r="AC186" s="220">
        <v>2.6840000000000002</v>
      </c>
      <c r="AD186" s="217"/>
      <c r="AE186" s="220"/>
      <c r="AF186" s="220"/>
      <c r="AG186" s="223"/>
      <c r="AH186" s="223"/>
      <c r="AI186" s="223"/>
      <c r="AJ186" s="224" t="s">
        <v>677</v>
      </c>
      <c r="AK186" s="223"/>
      <c r="AL186" s="225"/>
      <c r="AM186" s="223"/>
      <c r="AN186" s="223"/>
      <c r="AO186" s="223"/>
      <c r="AP186" s="223"/>
      <c r="AQ186" s="223"/>
      <c r="AR186" s="223"/>
      <c r="AS186" s="223"/>
      <c r="AT186" s="223"/>
      <c r="AU186" s="217">
        <v>0</v>
      </c>
      <c r="AV186" s="217">
        <v>1</v>
      </c>
      <c r="AW186" s="217">
        <v>0</v>
      </c>
      <c r="AX186" s="217">
        <v>0</v>
      </c>
      <c r="AY186" s="217">
        <v>0</v>
      </c>
      <c r="AZ186" s="217">
        <v>0</v>
      </c>
      <c r="BA186" s="217">
        <v>0</v>
      </c>
      <c r="BB186" s="217" t="s">
        <v>692</v>
      </c>
      <c r="BC186" s="217"/>
      <c r="BD186" s="217"/>
      <c r="BE186" s="212" t="s">
        <v>3026</v>
      </c>
      <c r="BF186" s="217">
        <v>1</v>
      </c>
      <c r="BG186" s="230">
        <v>46240</v>
      </c>
      <c r="BH186" s="212">
        <f>+L186-BF186</f>
        <v>0</v>
      </c>
      <c r="BI186" s="212" t="s">
        <v>2478</v>
      </c>
      <c r="BJ186" s="217">
        <v>1</v>
      </c>
      <c r="BK186" s="231">
        <v>46240</v>
      </c>
      <c r="BL186" s="226"/>
      <c r="BM186" s="226"/>
      <c r="BN186" s="227"/>
      <c r="BO186" s="226"/>
      <c r="BP186" s="226"/>
      <c r="BQ186" s="226"/>
      <c r="BR186" s="226"/>
      <c r="BS186" s="226"/>
      <c r="BT186" s="227"/>
      <c r="BU186" s="226"/>
      <c r="BV186" s="226"/>
      <c r="BW186" s="226"/>
      <c r="BX186" s="226"/>
      <c r="BY186" s="226"/>
      <c r="BZ186" s="227"/>
      <c r="CA186" s="226"/>
      <c r="CB186" s="226"/>
      <c r="CC186" s="226"/>
      <c r="CD186" s="226"/>
      <c r="CE186" s="226"/>
      <c r="CF186" s="227"/>
      <c r="CG186" s="226"/>
      <c r="CH186" s="226"/>
      <c r="CI186" s="226"/>
      <c r="CJ186" s="212">
        <f>+L186-BJ186</f>
        <v>0</v>
      </c>
    </row>
    <row r="187" spans="1:88" ht="13.5" customHeight="1">
      <c r="A187" s="217">
        <v>178</v>
      </c>
      <c r="B187" s="217" t="s">
        <v>3551</v>
      </c>
      <c r="C187" s="217" t="s">
        <v>3552</v>
      </c>
      <c r="D187" s="218" t="s">
        <v>2588</v>
      </c>
      <c r="E187" s="217" t="s">
        <v>3507</v>
      </c>
      <c r="F187" s="217" t="s">
        <v>2786</v>
      </c>
      <c r="G187" s="218" t="s">
        <v>2698</v>
      </c>
      <c r="H187" s="220">
        <v>4416</v>
      </c>
      <c r="I187" s="217" t="s">
        <v>702</v>
      </c>
      <c r="J187" s="217">
        <v>1</v>
      </c>
      <c r="K187" s="217"/>
      <c r="L187" s="217">
        <v>1</v>
      </c>
      <c r="M187" s="220">
        <v>553.4</v>
      </c>
      <c r="N187" s="220">
        <v>553.4</v>
      </c>
      <c r="O187" s="217" t="s">
        <v>674</v>
      </c>
      <c r="P187" s="217" t="s">
        <v>13</v>
      </c>
      <c r="Q187" s="217" t="s">
        <v>786</v>
      </c>
      <c r="R187" s="217"/>
      <c r="S187" s="217"/>
      <c r="T187" s="21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7">
        <f t="shared" ca="1" si="74"/>
        <v>1</v>
      </c>
      <c r="V187" s="217">
        <f t="shared" ca="1" si="75"/>
        <v>0</v>
      </c>
      <c r="W187" s="217"/>
      <c r="X187" s="217"/>
      <c r="Y187" s="217"/>
      <c r="Z187" s="217"/>
      <c r="AA187" s="217"/>
      <c r="AB187" s="221"/>
      <c r="AC187" s="220">
        <v>17.728999999999999</v>
      </c>
      <c r="AD187" s="217"/>
      <c r="AE187" s="220"/>
      <c r="AF187" s="220"/>
      <c r="AG187" s="223"/>
      <c r="AH187" s="223"/>
      <c r="AI187" s="223"/>
      <c r="AJ187" s="224" t="s">
        <v>677</v>
      </c>
      <c r="AK187" s="223"/>
      <c r="AL187" s="225"/>
      <c r="AM187" s="223"/>
      <c r="AN187" s="223"/>
      <c r="AO187" s="223"/>
      <c r="AP187" s="223"/>
      <c r="AQ187" s="223"/>
      <c r="AR187" s="223"/>
      <c r="AS187" s="223"/>
      <c r="AT187" s="223"/>
      <c r="AU187" s="217">
        <v>0</v>
      </c>
      <c r="AV187" s="217">
        <v>1</v>
      </c>
      <c r="AW187" s="217">
        <v>0</v>
      </c>
      <c r="AX187" s="217">
        <v>1</v>
      </c>
      <c r="AY187" s="217">
        <v>0</v>
      </c>
      <c r="AZ187" s="217">
        <v>0</v>
      </c>
      <c r="BA187" s="217">
        <v>0</v>
      </c>
      <c r="BB187" s="217" t="s">
        <v>692</v>
      </c>
      <c r="BC187" s="217"/>
      <c r="BD187" s="217"/>
      <c r="BE187" s="212" t="s">
        <v>3068</v>
      </c>
      <c r="BF187" s="217">
        <v>1</v>
      </c>
      <c r="BG187" s="230">
        <v>46240</v>
      </c>
      <c r="BH187" s="212">
        <f>+L187-BF187</f>
        <v>0</v>
      </c>
      <c r="BI187" s="212" t="s">
        <v>2529</v>
      </c>
      <c r="BJ187" s="217">
        <v>1</v>
      </c>
      <c r="BK187" s="231">
        <v>46240</v>
      </c>
      <c r="BL187" s="226"/>
      <c r="BM187" s="226"/>
      <c r="BN187" s="227"/>
      <c r="BO187" s="226"/>
      <c r="BP187" s="226"/>
      <c r="BQ187" s="226"/>
      <c r="BR187" s="226"/>
      <c r="BS187" s="226"/>
      <c r="BT187" s="227"/>
      <c r="BU187" s="226"/>
      <c r="BV187" s="226"/>
      <c r="BW187" s="226"/>
      <c r="BX187" s="226"/>
      <c r="BY187" s="226"/>
      <c r="BZ187" s="227"/>
      <c r="CA187" s="226"/>
      <c r="CB187" s="226"/>
      <c r="CC187" s="226"/>
      <c r="CD187" s="226"/>
      <c r="CE187" s="226"/>
      <c r="CF187" s="227"/>
      <c r="CG187" s="226"/>
      <c r="CH187" s="226"/>
      <c r="CI187" s="226"/>
      <c r="CJ187" s="212">
        <f>+L187-BJ187</f>
        <v>0</v>
      </c>
    </row>
    <row r="188" spans="1:88" ht="13.5" customHeight="1">
      <c r="A188" s="217">
        <v>179</v>
      </c>
      <c r="B188" s="217" t="s">
        <v>3551</v>
      </c>
      <c r="C188" s="217" t="s">
        <v>3552</v>
      </c>
      <c r="D188" s="218" t="s">
        <v>2588</v>
      </c>
      <c r="E188" s="217" t="s">
        <v>3553</v>
      </c>
      <c r="F188" s="217" t="s">
        <v>2787</v>
      </c>
      <c r="G188" s="218" t="s">
        <v>2788</v>
      </c>
      <c r="H188" s="220">
        <v>4416</v>
      </c>
      <c r="I188" s="217" t="s">
        <v>702</v>
      </c>
      <c r="J188" s="217">
        <v>1</v>
      </c>
      <c r="K188" s="217"/>
      <c r="L188" s="217">
        <v>1</v>
      </c>
      <c r="M188" s="220">
        <v>248.8</v>
      </c>
      <c r="N188" s="220">
        <v>248.8</v>
      </c>
      <c r="O188" s="217" t="s">
        <v>674</v>
      </c>
      <c r="P188" s="217" t="s">
        <v>13</v>
      </c>
      <c r="Q188" s="217" t="s">
        <v>786</v>
      </c>
      <c r="R188" s="217"/>
      <c r="S188" s="217"/>
      <c r="T188" s="21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7">
        <f t="shared" ca="1" si="74"/>
        <v>1</v>
      </c>
      <c r="V188" s="217">
        <f t="shared" ca="1" si="75"/>
        <v>0</v>
      </c>
      <c r="W188" s="217"/>
      <c r="X188" s="217"/>
      <c r="Y188" s="217"/>
      <c r="Z188" s="217"/>
      <c r="AA188" s="217"/>
      <c r="AB188" s="221"/>
      <c r="AC188" s="220">
        <v>8.01</v>
      </c>
      <c r="AD188" s="235" t="s">
        <v>3428</v>
      </c>
      <c r="AE188" s="220"/>
      <c r="AF188" s="220"/>
      <c r="AG188" s="223"/>
      <c r="AH188" s="223"/>
      <c r="AI188" s="223"/>
      <c r="AJ188" s="224" t="s">
        <v>677</v>
      </c>
      <c r="AK188" s="223"/>
      <c r="AL188" s="225"/>
      <c r="AM188" s="223"/>
      <c r="AN188" s="223"/>
      <c r="AO188" s="223"/>
      <c r="AP188" s="223"/>
      <c r="AQ188" s="223"/>
      <c r="AR188" s="223"/>
      <c r="AS188" s="223"/>
      <c r="AT188" s="223"/>
      <c r="AU188" s="217">
        <v>0</v>
      </c>
      <c r="AV188" s="217">
        <v>1</v>
      </c>
      <c r="AW188" s="217">
        <v>0</v>
      </c>
      <c r="AX188" s="217">
        <v>1</v>
      </c>
      <c r="AY188" s="217">
        <v>0</v>
      </c>
      <c r="AZ188" s="217">
        <v>0</v>
      </c>
      <c r="BA188" s="217">
        <v>0</v>
      </c>
      <c r="BB188" s="217" t="s">
        <v>692</v>
      </c>
      <c r="BC188" s="217"/>
      <c r="BD188" s="217"/>
      <c r="BE188" s="212" t="s">
        <v>3068</v>
      </c>
      <c r="BF188" s="217">
        <v>1</v>
      </c>
      <c r="BG188" s="230">
        <v>46240</v>
      </c>
      <c r="BH188" s="212">
        <f>+L188-BF188</f>
        <v>0</v>
      </c>
      <c r="BI188" s="212" t="s">
        <v>2529</v>
      </c>
      <c r="BJ188" s="217">
        <v>1</v>
      </c>
      <c r="BK188" s="231">
        <v>46240</v>
      </c>
      <c r="BL188" s="226"/>
      <c r="BM188" s="226"/>
      <c r="BN188" s="227"/>
      <c r="BO188" s="226"/>
      <c r="BP188" s="226"/>
      <c r="BQ188" s="226"/>
      <c r="BR188" s="226"/>
      <c r="BS188" s="226"/>
      <c r="BT188" s="227"/>
      <c r="BU188" s="226"/>
      <c r="BV188" s="226"/>
      <c r="BW188" s="226"/>
      <c r="BX188" s="226"/>
      <c r="BY188" s="226"/>
      <c r="BZ188" s="227"/>
      <c r="CA188" s="226"/>
      <c r="CB188" s="226"/>
      <c r="CC188" s="226"/>
      <c r="CD188" s="226"/>
      <c r="CE188" s="226"/>
      <c r="CF188" s="227"/>
      <c r="CG188" s="226"/>
      <c r="CH188" s="226"/>
      <c r="CI188" s="226"/>
      <c r="CJ188" s="212">
        <f>+L188-BJ188</f>
        <v>0</v>
      </c>
    </row>
    <row r="189" spans="1:88" ht="13.5" customHeight="1">
      <c r="A189" s="217">
        <v>180</v>
      </c>
      <c r="B189" s="217" t="s">
        <v>3551</v>
      </c>
      <c r="C189" s="217" t="s">
        <v>3552</v>
      </c>
      <c r="D189" s="218" t="s">
        <v>2588</v>
      </c>
      <c r="E189" s="217" t="s">
        <v>3554</v>
      </c>
      <c r="F189" s="217" t="s">
        <v>2789</v>
      </c>
      <c r="G189" s="218" t="s">
        <v>2790</v>
      </c>
      <c r="H189" s="220">
        <v>4416</v>
      </c>
      <c r="I189" s="217" t="s">
        <v>702</v>
      </c>
      <c r="J189" s="217">
        <v>1</v>
      </c>
      <c r="K189" s="217"/>
      <c r="L189" s="217">
        <v>1</v>
      </c>
      <c r="M189" s="220">
        <v>365.8</v>
      </c>
      <c r="N189" s="220">
        <v>365.8</v>
      </c>
      <c r="O189" s="217" t="s">
        <v>674</v>
      </c>
      <c r="P189" s="217" t="s">
        <v>13</v>
      </c>
      <c r="Q189" s="217" t="s">
        <v>786</v>
      </c>
      <c r="R189" s="217"/>
      <c r="S189" s="217"/>
      <c r="T189" s="21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7">
        <f t="shared" ca="1" si="74"/>
        <v>1</v>
      </c>
      <c r="V189" s="217">
        <f t="shared" ca="1" si="75"/>
        <v>0</v>
      </c>
      <c r="W189" s="217"/>
      <c r="X189" s="217"/>
      <c r="Y189" s="217"/>
      <c r="Z189" s="217"/>
      <c r="AA189" s="217"/>
      <c r="AB189" s="221"/>
      <c r="AC189" s="220">
        <v>11.743</v>
      </c>
      <c r="AD189" s="217"/>
      <c r="AE189" s="220"/>
      <c r="AF189" s="220"/>
      <c r="AG189" s="223"/>
      <c r="AH189" s="223"/>
      <c r="AI189" s="223"/>
      <c r="AJ189" s="224" t="s">
        <v>677</v>
      </c>
      <c r="AK189" s="223"/>
      <c r="AL189" s="225"/>
      <c r="AM189" s="223"/>
      <c r="AN189" s="223"/>
      <c r="AO189" s="223"/>
      <c r="AP189" s="223"/>
      <c r="AQ189" s="223"/>
      <c r="AR189" s="223"/>
      <c r="AS189" s="223"/>
      <c r="AT189" s="223"/>
      <c r="AU189" s="217">
        <v>0</v>
      </c>
      <c r="AV189" s="217">
        <v>1</v>
      </c>
      <c r="AW189" s="217">
        <v>0</v>
      </c>
      <c r="AX189" s="217">
        <v>1</v>
      </c>
      <c r="AY189" s="217">
        <v>0</v>
      </c>
      <c r="AZ189" s="217">
        <v>0</v>
      </c>
      <c r="BA189" s="217">
        <v>0</v>
      </c>
      <c r="BB189" s="217" t="s">
        <v>692</v>
      </c>
      <c r="BC189" s="217"/>
      <c r="BD189" s="217"/>
      <c r="BE189" s="212" t="s">
        <v>3068</v>
      </c>
      <c r="BF189" s="217">
        <v>1</v>
      </c>
      <c r="BG189" s="230">
        <v>46240</v>
      </c>
      <c r="BH189" s="212">
        <f>+L189-BF189</f>
        <v>0</v>
      </c>
      <c r="BI189" s="212" t="s">
        <v>2529</v>
      </c>
      <c r="BJ189" s="217">
        <v>1</v>
      </c>
      <c r="BK189" s="231">
        <v>46240</v>
      </c>
      <c r="BL189" s="226"/>
      <c r="BM189" s="226"/>
      <c r="BN189" s="227"/>
      <c r="BO189" s="226"/>
      <c r="BP189" s="226"/>
      <c r="BQ189" s="226"/>
      <c r="BR189" s="226"/>
      <c r="BS189" s="226"/>
      <c r="BT189" s="227"/>
      <c r="BU189" s="226"/>
      <c r="BV189" s="226"/>
      <c r="BW189" s="226"/>
      <c r="BX189" s="226"/>
      <c r="BY189" s="226"/>
      <c r="BZ189" s="227"/>
      <c r="CA189" s="226"/>
      <c r="CB189" s="226"/>
      <c r="CC189" s="226"/>
      <c r="CD189" s="226"/>
      <c r="CE189" s="226"/>
      <c r="CF189" s="227"/>
      <c r="CG189" s="226"/>
      <c r="CH189" s="226"/>
      <c r="CI189" s="226"/>
      <c r="CJ189" s="212">
        <f>+L189-BJ189</f>
        <v>0</v>
      </c>
    </row>
    <row r="190" spans="1:88" ht="13.5" customHeight="1">
      <c r="A190" s="214">
        <v>181</v>
      </c>
      <c r="B190" s="214" t="s">
        <v>3555</v>
      </c>
      <c r="C190" s="214" t="s">
        <v>3556</v>
      </c>
      <c r="D190" s="215" t="s">
        <v>2588</v>
      </c>
      <c r="E190" s="214"/>
      <c r="F190" s="214"/>
      <c r="G190" s="215" t="s">
        <v>3534</v>
      </c>
      <c r="H190" s="214"/>
      <c r="I190" s="214"/>
      <c r="J190" s="214"/>
      <c r="K190" s="214">
        <v>1</v>
      </c>
      <c r="L190" s="214"/>
      <c r="M190" s="216">
        <v>1770.8</v>
      </c>
      <c r="N190" s="216">
        <v>1770.8</v>
      </c>
      <c r="O190" s="214" t="s">
        <v>674</v>
      </c>
      <c r="P190" s="214"/>
      <c r="Q190" s="214"/>
      <c r="R190" s="214" t="s">
        <v>3951</v>
      </c>
      <c r="S190" s="214"/>
      <c r="T190" s="214"/>
      <c r="U190" s="214"/>
      <c r="V190" s="214"/>
      <c r="W190" s="214">
        <f ca="1">_xlfn.MINIFS(V:V,C:C,C190,AE:AE,"",AB:AB,"")</f>
        <v>0</v>
      </c>
      <c r="X190" s="214">
        <f ca="1">SUMIFS(T:T,C:C,C190,AE:AE,"")/SUMIFS(L:L,C:C,C190,AE:AE,"",AB:AB,"")</f>
        <v>0</v>
      </c>
      <c r="Y190" s="214"/>
      <c r="Z190" s="214"/>
      <c r="AA190" s="214"/>
      <c r="AB190" s="216"/>
      <c r="AC190" s="216">
        <v>67.722999999999999</v>
      </c>
      <c r="AD190" s="235" t="s">
        <v>3428</v>
      </c>
      <c r="AE190" s="214" t="s">
        <v>675</v>
      </c>
      <c r="AF190" s="214" t="s">
        <v>676</v>
      </c>
      <c r="AG190" s="214"/>
      <c r="AH190" s="214"/>
      <c r="AI190" s="214"/>
      <c r="AJ190" s="214" t="s">
        <v>677</v>
      </c>
      <c r="AK190" s="214"/>
      <c r="AL190" s="214"/>
      <c r="AM190" s="214"/>
      <c r="AN190" s="214"/>
      <c r="AO190" s="214"/>
      <c r="AP190" s="214"/>
      <c r="AQ190" s="214"/>
      <c r="AR190" s="214"/>
      <c r="AS190" s="214"/>
      <c r="AT190" s="214"/>
      <c r="AU190" s="214"/>
      <c r="AV190" s="214"/>
      <c r="AW190" s="214"/>
      <c r="AX190" s="214"/>
      <c r="AY190" s="214"/>
      <c r="AZ190" s="214"/>
      <c r="BA190" s="214"/>
      <c r="BB190" s="214" t="s">
        <v>692</v>
      </c>
      <c r="BC190" s="214"/>
      <c r="BD190" s="214"/>
      <c r="BE190" s="214"/>
      <c r="BF190" s="214"/>
      <c r="BG190" s="214"/>
      <c r="BH190" s="214"/>
      <c r="BI190" s="214"/>
      <c r="BJ190" s="214"/>
      <c r="BK190" s="214"/>
      <c r="BL190" s="214"/>
      <c r="BM190" s="214"/>
      <c r="BN190" s="214"/>
      <c r="BO190" s="214"/>
      <c r="BP190" s="214"/>
      <c r="BQ190" s="214"/>
      <c r="BR190" s="214"/>
      <c r="BS190" s="214"/>
      <c r="BT190" s="214"/>
      <c r="BU190" s="214"/>
      <c r="BV190" s="214"/>
      <c r="BW190" s="214"/>
      <c r="BX190" s="214"/>
      <c r="BY190" s="214"/>
      <c r="BZ190" s="214"/>
      <c r="CA190" s="214"/>
      <c r="CB190" s="214"/>
      <c r="CC190" s="214"/>
      <c r="CD190" s="214"/>
      <c r="CE190" s="214"/>
      <c r="CF190" s="214"/>
      <c r="CG190" s="214"/>
      <c r="CH190" s="214"/>
      <c r="CI190" s="214"/>
      <c r="CJ190" s="214"/>
    </row>
    <row r="191" spans="1:88" ht="13.5" customHeight="1">
      <c r="A191" s="217">
        <v>182</v>
      </c>
      <c r="B191" s="217" t="s">
        <v>3555</v>
      </c>
      <c r="C191" s="217" t="s">
        <v>3556</v>
      </c>
      <c r="D191" s="218" t="s">
        <v>2502</v>
      </c>
      <c r="E191" s="217" t="s">
        <v>3441</v>
      </c>
      <c r="F191" s="217" t="s">
        <v>2791</v>
      </c>
      <c r="G191" s="218" t="s">
        <v>2476</v>
      </c>
      <c r="H191" s="220">
        <v>3923</v>
      </c>
      <c r="I191" s="217" t="s">
        <v>702</v>
      </c>
      <c r="J191" s="217">
        <v>2</v>
      </c>
      <c r="K191" s="217"/>
      <c r="L191" s="217">
        <v>2</v>
      </c>
      <c r="M191" s="220">
        <v>154.6</v>
      </c>
      <c r="N191" s="220">
        <v>309.3</v>
      </c>
      <c r="O191" s="217" t="s">
        <v>674</v>
      </c>
      <c r="P191" s="217" t="s">
        <v>11</v>
      </c>
      <c r="Q191" s="217" t="s">
        <v>786</v>
      </c>
      <c r="R191" s="217"/>
      <c r="S191" s="217"/>
      <c r="T191" s="21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7">
        <f t="shared" ref="U191:U194" ca="1" si="76">+L191-T191</f>
        <v>2</v>
      </c>
      <c r="V191" s="217">
        <f t="shared" ref="V191:V194" ca="1" si="77">ROUNDDOWN(T191/J191,0)</f>
        <v>0</v>
      </c>
      <c r="W191" s="217"/>
      <c r="X191" s="217"/>
      <c r="Y191" s="217"/>
      <c r="Z191" s="217"/>
      <c r="AA191" s="217"/>
      <c r="AB191" s="221"/>
      <c r="AC191" s="220">
        <v>5.3680000000000003</v>
      </c>
      <c r="AD191" s="217"/>
      <c r="AE191" s="220"/>
      <c r="AF191" s="220"/>
      <c r="AG191" s="223"/>
      <c r="AH191" s="223"/>
      <c r="AI191" s="223"/>
      <c r="AJ191" s="224" t="s">
        <v>677</v>
      </c>
      <c r="AK191" s="223"/>
      <c r="AL191" s="225"/>
      <c r="AM191" s="223"/>
      <c r="AN191" s="223"/>
      <c r="AO191" s="223"/>
      <c r="AP191" s="223"/>
      <c r="AQ191" s="223"/>
      <c r="AR191" s="223"/>
      <c r="AS191" s="223"/>
      <c r="AT191" s="223"/>
      <c r="AU191" s="217">
        <v>0</v>
      </c>
      <c r="AV191" s="217">
        <v>1</v>
      </c>
      <c r="AW191" s="217">
        <v>0</v>
      </c>
      <c r="AX191" s="217">
        <v>0</v>
      </c>
      <c r="AY191" s="217">
        <v>0</v>
      </c>
      <c r="AZ191" s="217">
        <v>0</v>
      </c>
      <c r="BA191" s="217">
        <v>0</v>
      </c>
      <c r="BB191" s="217" t="s">
        <v>692</v>
      </c>
      <c r="BC191" s="217"/>
      <c r="BD191" s="217"/>
      <c r="BE191" s="212" t="s">
        <v>3026</v>
      </c>
      <c r="BF191" s="217">
        <v>2</v>
      </c>
      <c r="BG191" s="230">
        <v>46240</v>
      </c>
      <c r="BH191" s="212">
        <f>+L191-BF191</f>
        <v>0</v>
      </c>
      <c r="BI191" s="212" t="s">
        <v>2478</v>
      </c>
      <c r="BJ191" s="217">
        <v>2</v>
      </c>
      <c r="BK191" s="231">
        <v>46240</v>
      </c>
      <c r="BL191" s="226"/>
      <c r="BM191" s="226"/>
      <c r="BN191" s="227"/>
      <c r="BO191" s="226"/>
      <c r="BP191" s="226"/>
      <c r="BQ191" s="226"/>
      <c r="BR191" s="226"/>
      <c r="BS191" s="226"/>
      <c r="BT191" s="227"/>
      <c r="BU191" s="226"/>
      <c r="BV191" s="226"/>
      <c r="BW191" s="226"/>
      <c r="BX191" s="226"/>
      <c r="BY191" s="226"/>
      <c r="BZ191" s="227"/>
      <c r="CA191" s="226"/>
      <c r="CB191" s="226"/>
      <c r="CC191" s="226"/>
      <c r="CD191" s="226"/>
      <c r="CE191" s="226"/>
      <c r="CF191" s="227"/>
      <c r="CG191" s="226"/>
      <c r="CH191" s="226"/>
      <c r="CI191" s="226"/>
      <c r="CJ191" s="212">
        <f>+L191-BJ191</f>
        <v>0</v>
      </c>
    </row>
    <row r="192" spans="1:88" ht="13.5" customHeight="1">
      <c r="A192" s="217">
        <v>183</v>
      </c>
      <c r="B192" s="217" t="s">
        <v>3555</v>
      </c>
      <c r="C192" s="217" t="s">
        <v>3556</v>
      </c>
      <c r="D192" s="218" t="s">
        <v>2588</v>
      </c>
      <c r="E192" s="217" t="s">
        <v>3557</v>
      </c>
      <c r="F192" s="217" t="s">
        <v>2792</v>
      </c>
      <c r="G192" s="218" t="s">
        <v>2755</v>
      </c>
      <c r="H192" s="220">
        <v>4416</v>
      </c>
      <c r="I192" s="217" t="s">
        <v>702</v>
      </c>
      <c r="J192" s="217">
        <v>1</v>
      </c>
      <c r="K192" s="217"/>
      <c r="L192" s="217">
        <v>1</v>
      </c>
      <c r="M192" s="220">
        <v>415.5</v>
      </c>
      <c r="N192" s="220">
        <v>415.5</v>
      </c>
      <c r="O192" s="217" t="s">
        <v>674</v>
      </c>
      <c r="P192" s="217" t="s">
        <v>13</v>
      </c>
      <c r="Q192" s="217" t="s">
        <v>786</v>
      </c>
      <c r="R192" s="217"/>
      <c r="S192" s="217"/>
      <c r="T192" s="21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7">
        <f t="shared" ca="1" si="76"/>
        <v>1</v>
      </c>
      <c r="V192" s="217">
        <f t="shared" ca="1" si="77"/>
        <v>0</v>
      </c>
      <c r="W192" s="217"/>
      <c r="X192" s="217"/>
      <c r="Y192" s="217"/>
      <c r="Z192" s="217"/>
      <c r="AA192" s="217"/>
      <c r="AB192" s="221"/>
      <c r="AC192" s="220">
        <v>17.719000000000001</v>
      </c>
      <c r="AD192" s="217"/>
      <c r="AE192" s="220"/>
      <c r="AF192" s="220"/>
      <c r="AG192" s="223"/>
      <c r="AH192" s="223"/>
      <c r="AI192" s="223"/>
      <c r="AJ192" s="224" t="s">
        <v>677</v>
      </c>
      <c r="AK192" s="223"/>
      <c r="AL192" s="225"/>
      <c r="AM192" s="223"/>
      <c r="AN192" s="223"/>
      <c r="AO192" s="223"/>
      <c r="AP192" s="223"/>
      <c r="AQ192" s="223"/>
      <c r="AR192" s="223"/>
      <c r="AS192" s="223"/>
      <c r="AT192" s="223"/>
      <c r="AU192" s="217">
        <v>0</v>
      </c>
      <c r="AV192" s="217">
        <v>1</v>
      </c>
      <c r="AW192" s="217">
        <v>0</v>
      </c>
      <c r="AX192" s="217">
        <v>1</v>
      </c>
      <c r="AY192" s="217">
        <v>0</v>
      </c>
      <c r="AZ192" s="217">
        <v>0</v>
      </c>
      <c r="BA192" s="217">
        <v>0</v>
      </c>
      <c r="BB192" s="217" t="s">
        <v>692</v>
      </c>
      <c r="BC192" s="217"/>
      <c r="BD192" s="217"/>
      <c r="BE192" s="244" t="s">
        <v>3020</v>
      </c>
      <c r="BF192" s="217">
        <v>1</v>
      </c>
      <c r="BG192" s="245">
        <v>46240</v>
      </c>
      <c r="BH192" s="212">
        <f>+L192-BF192</f>
        <v>0</v>
      </c>
      <c r="BI192" s="244" t="s">
        <v>2469</v>
      </c>
      <c r="BJ192" s="217">
        <v>1</v>
      </c>
      <c r="BK192" s="245">
        <v>46240</v>
      </c>
      <c r="BL192" s="226"/>
      <c r="BM192" s="226"/>
      <c r="BN192" s="227"/>
      <c r="BO192" s="226"/>
      <c r="BP192" s="226"/>
      <c r="BQ192" s="226"/>
      <c r="BR192" s="226"/>
      <c r="BS192" s="226"/>
      <c r="BT192" s="227"/>
      <c r="BU192" s="226"/>
      <c r="BV192" s="226"/>
      <c r="BW192" s="226"/>
      <c r="BX192" s="226"/>
      <c r="BY192" s="226"/>
      <c r="BZ192" s="227"/>
      <c r="CA192" s="226"/>
      <c r="CB192" s="226"/>
      <c r="CC192" s="226"/>
      <c r="CD192" s="226"/>
      <c r="CE192" s="226"/>
      <c r="CF192" s="227"/>
      <c r="CG192" s="226"/>
      <c r="CH192" s="226"/>
      <c r="CI192" s="226"/>
      <c r="CJ192" s="212">
        <f>+L192-BJ192</f>
        <v>0</v>
      </c>
    </row>
    <row r="193" spans="1:88" ht="13.5" customHeight="1">
      <c r="A193" s="217">
        <v>184</v>
      </c>
      <c r="B193" s="217" t="s">
        <v>3555</v>
      </c>
      <c r="C193" s="217" t="s">
        <v>3556</v>
      </c>
      <c r="D193" s="218" t="s">
        <v>2588</v>
      </c>
      <c r="E193" s="217" t="s">
        <v>3535</v>
      </c>
      <c r="F193" s="217" t="s">
        <v>2793</v>
      </c>
      <c r="G193" s="218" t="s">
        <v>2755</v>
      </c>
      <c r="H193" s="220">
        <v>4416</v>
      </c>
      <c r="I193" s="217" t="s">
        <v>702</v>
      </c>
      <c r="J193" s="217">
        <v>2</v>
      </c>
      <c r="K193" s="217"/>
      <c r="L193" s="217">
        <v>2</v>
      </c>
      <c r="M193" s="220">
        <v>415.4</v>
      </c>
      <c r="N193" s="220">
        <v>830.8</v>
      </c>
      <c r="O193" s="217" t="s">
        <v>674</v>
      </c>
      <c r="P193" s="217" t="s">
        <v>13</v>
      </c>
      <c r="Q193" s="217" t="s">
        <v>786</v>
      </c>
      <c r="R193" s="217"/>
      <c r="S193" s="217"/>
      <c r="T193" s="21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7">
        <f t="shared" ca="1" si="76"/>
        <v>2</v>
      </c>
      <c r="V193" s="217">
        <f t="shared" ca="1" si="77"/>
        <v>0</v>
      </c>
      <c r="W193" s="217"/>
      <c r="X193" s="217"/>
      <c r="Y193" s="217"/>
      <c r="Z193" s="217"/>
      <c r="AA193" s="217"/>
      <c r="AB193" s="221"/>
      <c r="AC193" s="220">
        <v>35.433</v>
      </c>
      <c r="AD193" s="217"/>
      <c r="AE193" s="220"/>
      <c r="AF193" s="220"/>
      <c r="AG193" s="223"/>
      <c r="AH193" s="223"/>
      <c r="AI193" s="223"/>
      <c r="AJ193" s="224" t="s">
        <v>677</v>
      </c>
      <c r="AK193" s="223"/>
      <c r="AL193" s="225"/>
      <c r="AM193" s="223"/>
      <c r="AN193" s="223"/>
      <c r="AO193" s="223"/>
      <c r="AP193" s="223"/>
      <c r="AQ193" s="223"/>
      <c r="AR193" s="223"/>
      <c r="AS193" s="223"/>
      <c r="AT193" s="223"/>
      <c r="AU193" s="217">
        <v>0</v>
      </c>
      <c r="AV193" s="217">
        <v>1</v>
      </c>
      <c r="AW193" s="217">
        <v>0</v>
      </c>
      <c r="AX193" s="217">
        <v>1</v>
      </c>
      <c r="AY193" s="217">
        <v>0</v>
      </c>
      <c r="AZ193" s="217">
        <v>0</v>
      </c>
      <c r="BA193" s="217">
        <v>0</v>
      </c>
      <c r="BB193" s="217" t="s">
        <v>692</v>
      </c>
      <c r="BC193" s="217"/>
      <c r="BD193" s="217"/>
      <c r="BE193" s="244" t="s">
        <v>3020</v>
      </c>
      <c r="BF193" s="217">
        <v>2</v>
      </c>
      <c r="BG193" s="245">
        <v>46240</v>
      </c>
      <c r="BH193" s="212">
        <f>+L193-BF193</f>
        <v>0</v>
      </c>
      <c r="BI193" s="244" t="s">
        <v>2469</v>
      </c>
      <c r="BJ193" s="217">
        <v>2</v>
      </c>
      <c r="BK193" s="245">
        <v>46240</v>
      </c>
      <c r="BL193" s="226"/>
      <c r="BM193" s="226"/>
      <c r="BN193" s="227"/>
      <c r="BO193" s="226"/>
      <c r="BP193" s="226"/>
      <c r="BQ193" s="226"/>
      <c r="BR193" s="226"/>
      <c r="BS193" s="226"/>
      <c r="BT193" s="227"/>
      <c r="BU193" s="226"/>
      <c r="BV193" s="226"/>
      <c r="BW193" s="226"/>
      <c r="BX193" s="226"/>
      <c r="BY193" s="226"/>
      <c r="BZ193" s="227"/>
      <c r="CA193" s="226"/>
      <c r="CB193" s="226"/>
      <c r="CC193" s="226"/>
      <c r="CD193" s="226"/>
      <c r="CE193" s="226"/>
      <c r="CF193" s="227"/>
      <c r="CG193" s="226"/>
      <c r="CH193" s="226"/>
      <c r="CI193" s="226"/>
      <c r="CJ193" s="212">
        <f>+L193-BJ193</f>
        <v>0</v>
      </c>
    </row>
    <row r="194" spans="1:88" ht="13.5" customHeight="1">
      <c r="A194" s="217">
        <v>185</v>
      </c>
      <c r="B194" s="217" t="s">
        <v>3555</v>
      </c>
      <c r="C194" s="217" t="s">
        <v>3556</v>
      </c>
      <c r="D194" s="218" t="s">
        <v>2588</v>
      </c>
      <c r="E194" s="217" t="s">
        <v>3558</v>
      </c>
      <c r="F194" s="217" t="s">
        <v>2794</v>
      </c>
      <c r="G194" s="218" t="s">
        <v>2795</v>
      </c>
      <c r="H194" s="220">
        <v>4416</v>
      </c>
      <c r="I194" s="217" t="s">
        <v>702</v>
      </c>
      <c r="J194" s="217">
        <v>1</v>
      </c>
      <c r="K194" s="217"/>
      <c r="L194" s="217">
        <v>1</v>
      </c>
      <c r="M194" s="220">
        <v>215.2</v>
      </c>
      <c r="N194" s="220">
        <v>215.2</v>
      </c>
      <c r="O194" s="217" t="s">
        <v>674</v>
      </c>
      <c r="P194" s="217" t="s">
        <v>13</v>
      </c>
      <c r="Q194" s="217" t="s">
        <v>786</v>
      </c>
      <c r="R194" s="217"/>
      <c r="S194" s="217"/>
      <c r="T194" s="21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7">
        <f t="shared" ca="1" si="76"/>
        <v>1</v>
      </c>
      <c r="V194" s="217">
        <f t="shared" ca="1" si="77"/>
        <v>0</v>
      </c>
      <c r="W194" s="217"/>
      <c r="X194" s="217"/>
      <c r="Y194" s="217"/>
      <c r="Z194" s="217"/>
      <c r="AA194" s="217"/>
      <c r="AB194" s="221"/>
      <c r="AC194" s="220">
        <v>9.2029999999999994</v>
      </c>
      <c r="AD194" s="217"/>
      <c r="AE194" s="220"/>
      <c r="AF194" s="220"/>
      <c r="AG194" s="223"/>
      <c r="AH194" s="223"/>
      <c r="AI194" s="223"/>
      <c r="AJ194" s="224" t="s">
        <v>677</v>
      </c>
      <c r="AK194" s="223"/>
      <c r="AL194" s="225"/>
      <c r="AM194" s="223"/>
      <c r="AN194" s="223"/>
      <c r="AO194" s="223"/>
      <c r="AP194" s="223"/>
      <c r="AQ194" s="223"/>
      <c r="AR194" s="223"/>
      <c r="AS194" s="223"/>
      <c r="AT194" s="223"/>
      <c r="AU194" s="217">
        <v>0</v>
      </c>
      <c r="AV194" s="217">
        <v>1</v>
      </c>
      <c r="AW194" s="217">
        <v>0</v>
      </c>
      <c r="AX194" s="217">
        <v>1</v>
      </c>
      <c r="AY194" s="217">
        <v>0</v>
      </c>
      <c r="AZ194" s="217">
        <v>0</v>
      </c>
      <c r="BA194" s="217">
        <v>0</v>
      </c>
      <c r="BB194" s="217" t="s">
        <v>692</v>
      </c>
      <c r="BC194" s="217"/>
      <c r="BD194" s="217"/>
      <c r="BE194" s="244" t="s">
        <v>3020</v>
      </c>
      <c r="BF194" s="217">
        <v>1</v>
      </c>
      <c r="BG194" s="245">
        <v>46240</v>
      </c>
      <c r="BH194" s="212">
        <f>+L194-BF194</f>
        <v>0</v>
      </c>
      <c r="BI194" s="244" t="s">
        <v>2469</v>
      </c>
      <c r="BJ194" s="217">
        <v>1</v>
      </c>
      <c r="BK194" s="245">
        <v>46240</v>
      </c>
      <c r="BL194" s="226"/>
      <c r="BM194" s="226"/>
      <c r="BN194" s="227"/>
      <c r="BO194" s="226"/>
      <c r="BP194" s="226"/>
      <c r="BQ194" s="226"/>
      <c r="BR194" s="226"/>
      <c r="BS194" s="226"/>
      <c r="BT194" s="227"/>
      <c r="BU194" s="226"/>
      <c r="BV194" s="226"/>
      <c r="BW194" s="226"/>
      <c r="BX194" s="226"/>
      <c r="BY194" s="226"/>
      <c r="BZ194" s="227"/>
      <c r="CA194" s="226"/>
      <c r="CB194" s="226"/>
      <c r="CC194" s="226"/>
      <c r="CD194" s="226"/>
      <c r="CE194" s="226"/>
      <c r="CF194" s="227"/>
      <c r="CG194" s="226"/>
      <c r="CH194" s="226"/>
      <c r="CI194" s="226"/>
      <c r="CJ194" s="212">
        <f>+L194-BJ194</f>
        <v>0</v>
      </c>
    </row>
    <row r="195" spans="1:88" ht="13.5" customHeight="1">
      <c r="A195" s="214">
        <v>186</v>
      </c>
      <c r="B195" s="214" t="s">
        <v>3559</v>
      </c>
      <c r="C195" s="214" t="s">
        <v>3560</v>
      </c>
      <c r="D195" s="215" t="s">
        <v>2588</v>
      </c>
      <c r="E195" s="214"/>
      <c r="F195" s="214"/>
      <c r="G195" s="215" t="s">
        <v>3529</v>
      </c>
      <c r="H195" s="214"/>
      <c r="I195" s="214"/>
      <c r="J195" s="214"/>
      <c r="K195" s="214">
        <v>1</v>
      </c>
      <c r="L195" s="214"/>
      <c r="M195" s="216">
        <v>1325.2</v>
      </c>
      <c r="N195" s="216">
        <v>1325.2</v>
      </c>
      <c r="O195" s="214" t="s">
        <v>674</v>
      </c>
      <c r="P195" s="214"/>
      <c r="Q195" s="214"/>
      <c r="R195" s="214" t="s">
        <v>3951</v>
      </c>
      <c r="S195" s="214"/>
      <c r="T195" s="214"/>
      <c r="U195" s="214"/>
      <c r="V195" s="214"/>
      <c r="W195" s="214">
        <f ca="1">_xlfn.MINIFS(V:V,C:C,C195,AE:AE,"",AB:AB,"")</f>
        <v>0</v>
      </c>
      <c r="X195" s="214">
        <f ca="1">SUMIFS(T:T,C:C,C195,AE:AE,"")/SUMIFS(L:L,C:C,C195,AE:AE,"",AB:AB,"")</f>
        <v>0</v>
      </c>
      <c r="Y195" s="214"/>
      <c r="Z195" s="214"/>
      <c r="AA195" s="214"/>
      <c r="AB195" s="216"/>
      <c r="AC195" s="216">
        <v>40.201999999999998</v>
      </c>
      <c r="AD195" s="235" t="s">
        <v>3428</v>
      </c>
      <c r="AE195" s="214" t="s">
        <v>675</v>
      </c>
      <c r="AF195" s="214" t="s">
        <v>676</v>
      </c>
      <c r="AG195" s="214"/>
      <c r="AH195" s="214"/>
      <c r="AI195" s="214"/>
      <c r="AJ195" s="214" t="s">
        <v>677</v>
      </c>
      <c r="AK195" s="214"/>
      <c r="AL195" s="229" t="s">
        <v>698</v>
      </c>
      <c r="AM195" s="214"/>
      <c r="AN195" s="214"/>
      <c r="AO195" s="214"/>
      <c r="AP195" s="214"/>
      <c r="AQ195" s="214"/>
      <c r="AR195" s="214"/>
      <c r="AS195" s="214"/>
      <c r="AT195" s="214"/>
      <c r="AU195" s="214"/>
      <c r="AV195" s="214"/>
      <c r="AW195" s="214"/>
      <c r="AX195" s="214"/>
      <c r="AY195" s="214"/>
      <c r="AZ195" s="214"/>
      <c r="BA195" s="214"/>
      <c r="BB195" s="214" t="s">
        <v>692</v>
      </c>
      <c r="BC195" s="214"/>
      <c r="BD195" s="214"/>
      <c r="BE195" s="214"/>
      <c r="BF195" s="214"/>
      <c r="BG195" s="214"/>
      <c r="BH195" s="214"/>
      <c r="BI195" s="214"/>
      <c r="BJ195" s="214"/>
      <c r="BK195" s="214"/>
      <c r="BL195" s="214"/>
      <c r="BM195" s="214"/>
      <c r="BN195" s="214"/>
      <c r="BO195" s="214"/>
      <c r="BP195" s="214"/>
      <c r="BQ195" s="214"/>
      <c r="BR195" s="214"/>
      <c r="BS195" s="214"/>
      <c r="BT195" s="214"/>
      <c r="BU195" s="214"/>
      <c r="BV195" s="214"/>
      <c r="BW195" s="214"/>
      <c r="BX195" s="214"/>
      <c r="BY195" s="214"/>
      <c r="BZ195" s="214"/>
      <c r="CA195" s="214"/>
      <c r="CB195" s="214"/>
      <c r="CC195" s="214"/>
      <c r="CD195" s="214"/>
      <c r="CE195" s="214"/>
      <c r="CF195" s="214"/>
      <c r="CG195" s="214"/>
      <c r="CH195" s="214"/>
      <c r="CI195" s="214"/>
      <c r="CJ195" s="214"/>
    </row>
    <row r="196" spans="1:88" ht="13.5" customHeight="1">
      <c r="A196" s="217">
        <v>187</v>
      </c>
      <c r="B196" s="217" t="s">
        <v>3559</v>
      </c>
      <c r="C196" s="217" t="s">
        <v>3560</v>
      </c>
      <c r="D196" s="218" t="s">
        <v>2502</v>
      </c>
      <c r="E196" s="217" t="s">
        <v>3441</v>
      </c>
      <c r="F196" s="217" t="s">
        <v>2797</v>
      </c>
      <c r="G196" s="218" t="s">
        <v>2476</v>
      </c>
      <c r="H196" s="220">
        <v>3923</v>
      </c>
      <c r="I196" s="217" t="s">
        <v>702</v>
      </c>
      <c r="J196" s="217">
        <v>1</v>
      </c>
      <c r="K196" s="217"/>
      <c r="L196" s="217">
        <v>1</v>
      </c>
      <c r="M196" s="220">
        <v>154.6</v>
      </c>
      <c r="N196" s="220">
        <v>154.6</v>
      </c>
      <c r="O196" s="217" t="s">
        <v>674</v>
      </c>
      <c r="P196" s="217" t="s">
        <v>11</v>
      </c>
      <c r="Q196" s="217" t="s">
        <v>786</v>
      </c>
      <c r="R196" s="217"/>
      <c r="S196" s="217"/>
      <c r="T196" s="21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7">
        <f t="shared" ref="U196:U202" ca="1" si="78">+L196-T196</f>
        <v>1</v>
      </c>
      <c r="V196" s="217">
        <f t="shared" ref="V196:V202" ca="1" si="79">ROUNDDOWN(T196/J196,0)</f>
        <v>0</v>
      </c>
      <c r="W196" s="217"/>
      <c r="X196" s="217"/>
      <c r="Y196" s="217"/>
      <c r="Z196" s="217"/>
      <c r="AA196" s="217"/>
      <c r="AB196" s="221"/>
      <c r="AC196" s="220">
        <v>2.6840000000000002</v>
      </c>
      <c r="AD196" s="217"/>
      <c r="AE196" s="220"/>
      <c r="AF196" s="220"/>
      <c r="AG196" s="223"/>
      <c r="AH196" s="223"/>
      <c r="AI196" s="223"/>
      <c r="AJ196" s="224" t="s">
        <v>677</v>
      </c>
      <c r="AK196" s="223"/>
      <c r="AL196" s="225"/>
      <c r="AM196" s="223"/>
      <c r="AN196" s="223"/>
      <c r="AO196" s="223"/>
      <c r="AP196" s="223"/>
      <c r="AQ196" s="223"/>
      <c r="AR196" s="223"/>
      <c r="AS196" s="223"/>
      <c r="AT196" s="223"/>
      <c r="AU196" s="217">
        <v>0</v>
      </c>
      <c r="AV196" s="217">
        <v>1</v>
      </c>
      <c r="AW196" s="217">
        <v>0</v>
      </c>
      <c r="AX196" s="217">
        <v>0</v>
      </c>
      <c r="AY196" s="217">
        <v>0</v>
      </c>
      <c r="AZ196" s="217">
        <v>0</v>
      </c>
      <c r="BA196" s="217">
        <v>0</v>
      </c>
      <c r="BB196" s="217" t="s">
        <v>692</v>
      </c>
      <c r="BC196" s="217"/>
      <c r="BD196" s="217"/>
      <c r="BE196" s="212" t="s">
        <v>3026</v>
      </c>
      <c r="BF196" s="217">
        <v>1</v>
      </c>
      <c r="BG196" s="230">
        <v>46240</v>
      </c>
      <c r="BH196" s="212">
        <f t="shared" ref="BH196:BH202" si="80">+L196-BF196</f>
        <v>0</v>
      </c>
      <c r="BI196" s="212" t="s">
        <v>2478</v>
      </c>
      <c r="BJ196" s="217">
        <v>1</v>
      </c>
      <c r="BK196" s="231">
        <v>46240</v>
      </c>
      <c r="BL196" s="226"/>
      <c r="BM196" s="226"/>
      <c r="BN196" s="227"/>
      <c r="BO196" s="226"/>
      <c r="BP196" s="226"/>
      <c r="BQ196" s="226"/>
      <c r="BR196" s="226"/>
      <c r="BS196" s="226"/>
      <c r="BT196" s="227"/>
      <c r="BU196" s="226"/>
      <c r="BV196" s="226"/>
      <c r="BW196" s="226"/>
      <c r="BX196" s="226"/>
      <c r="BY196" s="226"/>
      <c r="BZ196" s="227"/>
      <c r="CA196" s="226"/>
      <c r="CB196" s="226"/>
      <c r="CC196" s="226"/>
      <c r="CD196" s="226"/>
      <c r="CE196" s="226"/>
      <c r="CF196" s="227"/>
      <c r="CG196" s="226"/>
      <c r="CH196" s="226"/>
      <c r="CI196" s="226"/>
      <c r="CJ196" s="212">
        <f t="shared" ref="CJ196:CJ202" si="81">+L196-BJ196</f>
        <v>0</v>
      </c>
    </row>
    <row r="197" spans="1:88" ht="13.5" customHeight="1">
      <c r="A197" s="217">
        <v>188</v>
      </c>
      <c r="B197" s="217" t="s">
        <v>3559</v>
      </c>
      <c r="C197" s="217" t="s">
        <v>3560</v>
      </c>
      <c r="D197" s="218" t="s">
        <v>2477</v>
      </c>
      <c r="E197" s="217" t="s">
        <v>3561</v>
      </c>
      <c r="F197" s="217" t="s">
        <v>2796</v>
      </c>
      <c r="G197" s="218" t="s">
        <v>2486</v>
      </c>
      <c r="H197" s="220">
        <v>364</v>
      </c>
      <c r="I197" s="217" t="s">
        <v>702</v>
      </c>
      <c r="J197" s="217">
        <v>1</v>
      </c>
      <c r="K197" s="217"/>
      <c r="L197" s="217">
        <v>1</v>
      </c>
      <c r="M197" s="220">
        <v>6.5</v>
      </c>
      <c r="N197" s="220">
        <v>6.5</v>
      </c>
      <c r="O197" s="217" t="s">
        <v>674</v>
      </c>
      <c r="P197" s="217" t="s">
        <v>11</v>
      </c>
      <c r="Q197" s="217" t="s">
        <v>786</v>
      </c>
      <c r="R197" s="217"/>
      <c r="S197" s="217"/>
      <c r="T197" s="21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7">
        <f t="shared" ca="1" si="78"/>
        <v>1</v>
      </c>
      <c r="V197" s="217">
        <f t="shared" ca="1" si="79"/>
        <v>0</v>
      </c>
      <c r="W197" s="217"/>
      <c r="X197" s="217"/>
      <c r="Y197" s="217"/>
      <c r="Z197" s="217"/>
      <c r="AA197" s="217"/>
      <c r="AB197" s="221"/>
      <c r="AC197" s="220">
        <v>0.186</v>
      </c>
      <c r="AD197" s="217"/>
      <c r="AE197" s="220"/>
      <c r="AF197" s="220"/>
      <c r="AG197" s="223"/>
      <c r="AH197" s="223"/>
      <c r="AI197" s="223"/>
      <c r="AJ197" s="224" t="s">
        <v>677</v>
      </c>
      <c r="AK197" s="223"/>
      <c r="AL197" s="225"/>
      <c r="AM197" s="223"/>
      <c r="AN197" s="223"/>
      <c r="AO197" s="223"/>
      <c r="AP197" s="223"/>
      <c r="AQ197" s="223"/>
      <c r="AR197" s="223"/>
      <c r="AS197" s="223"/>
      <c r="AT197" s="223"/>
      <c r="AU197" s="217">
        <v>0</v>
      </c>
      <c r="AV197" s="217">
        <v>1</v>
      </c>
      <c r="AW197" s="217">
        <v>0</v>
      </c>
      <c r="AX197" s="217">
        <v>0</v>
      </c>
      <c r="AY197" s="217">
        <v>0</v>
      </c>
      <c r="AZ197" s="217">
        <v>0</v>
      </c>
      <c r="BA197" s="217">
        <v>0</v>
      </c>
      <c r="BB197" s="217" t="s">
        <v>692</v>
      </c>
      <c r="BC197" s="217"/>
      <c r="BD197" s="217"/>
      <c r="BE197" s="212" t="s">
        <v>3033</v>
      </c>
      <c r="BF197" s="217">
        <v>1</v>
      </c>
      <c r="BG197" s="230">
        <v>46240</v>
      </c>
      <c r="BH197" s="212">
        <f t="shared" si="80"/>
        <v>0</v>
      </c>
      <c r="BI197" s="212" t="s">
        <v>2488</v>
      </c>
      <c r="BJ197" s="217">
        <v>1</v>
      </c>
      <c r="BK197" s="231">
        <v>46240</v>
      </c>
      <c r="BL197" s="226"/>
      <c r="BM197" s="226"/>
      <c r="BN197" s="227"/>
      <c r="BO197" s="226"/>
      <c r="BP197" s="226"/>
      <c r="BQ197" s="226"/>
      <c r="BR197" s="226"/>
      <c r="BS197" s="226"/>
      <c r="BT197" s="227"/>
      <c r="BU197" s="226"/>
      <c r="BV197" s="226"/>
      <c r="BW197" s="226"/>
      <c r="BX197" s="226"/>
      <c r="BY197" s="226"/>
      <c r="BZ197" s="227"/>
      <c r="CA197" s="226"/>
      <c r="CB197" s="226"/>
      <c r="CC197" s="226"/>
      <c r="CD197" s="226"/>
      <c r="CE197" s="226"/>
      <c r="CF197" s="227"/>
      <c r="CG197" s="226"/>
      <c r="CH197" s="226"/>
      <c r="CI197" s="226"/>
      <c r="CJ197" s="212">
        <f t="shared" si="81"/>
        <v>0</v>
      </c>
    </row>
    <row r="198" spans="1:88" ht="13.5" customHeight="1">
      <c r="A198" s="217">
        <v>189</v>
      </c>
      <c r="B198" s="217" t="s">
        <v>3559</v>
      </c>
      <c r="C198" s="217" t="s">
        <v>3560</v>
      </c>
      <c r="D198" s="218" t="s">
        <v>781</v>
      </c>
      <c r="E198" s="217" t="s">
        <v>1156</v>
      </c>
      <c r="F198" s="217" t="s">
        <v>2798</v>
      </c>
      <c r="G198" s="218" t="s">
        <v>2781</v>
      </c>
      <c r="H198" s="220">
        <v>203</v>
      </c>
      <c r="I198" s="217" t="s">
        <v>702</v>
      </c>
      <c r="J198" s="217">
        <v>2</v>
      </c>
      <c r="K198" s="217"/>
      <c r="L198" s="217">
        <v>2</v>
      </c>
      <c r="M198" s="220">
        <v>2.4</v>
      </c>
      <c r="N198" s="220">
        <v>4.9000000000000004</v>
      </c>
      <c r="O198" s="217" t="s">
        <v>674</v>
      </c>
      <c r="P198" s="217" t="s">
        <v>13</v>
      </c>
      <c r="Q198" s="217" t="s">
        <v>703</v>
      </c>
      <c r="R198" s="217"/>
      <c r="S198" s="217"/>
      <c r="T198" s="21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7">
        <f t="shared" ca="1" si="78"/>
        <v>2</v>
      </c>
      <c r="V198" s="217">
        <f t="shared" ca="1" si="79"/>
        <v>0</v>
      </c>
      <c r="W198" s="217"/>
      <c r="X198" s="217"/>
      <c r="Y198" s="217"/>
      <c r="Z198" s="217"/>
      <c r="AA198" s="217"/>
      <c r="AB198" s="221"/>
      <c r="AC198" s="220">
        <v>0.13800000000000001</v>
      </c>
      <c r="AD198" s="217"/>
      <c r="AE198" s="220"/>
      <c r="AF198" s="220"/>
      <c r="AG198" s="223"/>
      <c r="AH198" s="223"/>
      <c r="AI198" s="223"/>
      <c r="AJ198" s="224" t="s">
        <v>677</v>
      </c>
      <c r="AK198" s="223"/>
      <c r="AL198" s="225"/>
      <c r="AM198" s="223"/>
      <c r="AN198" s="223"/>
      <c r="AO198" s="223"/>
      <c r="AP198" s="223"/>
      <c r="AQ198" s="223"/>
      <c r="AR198" s="223"/>
      <c r="AS198" s="223"/>
      <c r="AT198" s="223"/>
      <c r="AU198" s="217">
        <v>1</v>
      </c>
      <c r="AV198" s="217">
        <v>0</v>
      </c>
      <c r="AW198" s="217">
        <v>0</v>
      </c>
      <c r="AX198" s="217">
        <v>0</v>
      </c>
      <c r="AY198" s="217">
        <v>0</v>
      </c>
      <c r="AZ198" s="217">
        <v>0</v>
      </c>
      <c r="BA198" s="217">
        <v>0</v>
      </c>
      <c r="BB198" s="217" t="s">
        <v>692</v>
      </c>
      <c r="BC198" s="217"/>
      <c r="BD198" s="217"/>
      <c r="BE198" s="212" t="s">
        <v>3035</v>
      </c>
      <c r="BF198" s="217">
        <v>2</v>
      </c>
      <c r="BG198" s="230">
        <v>46240</v>
      </c>
      <c r="BH198" s="212">
        <f t="shared" si="80"/>
        <v>0</v>
      </c>
      <c r="BI198" s="212" t="s">
        <v>2491</v>
      </c>
      <c r="BJ198" s="217">
        <v>2</v>
      </c>
      <c r="BK198" s="231">
        <v>46240</v>
      </c>
      <c r="BL198" s="226"/>
      <c r="BM198" s="226"/>
      <c r="BN198" s="227"/>
      <c r="BO198" s="226"/>
      <c r="BP198" s="226"/>
      <c r="BQ198" s="226"/>
      <c r="BR198" s="226"/>
      <c r="BS198" s="226"/>
      <c r="BT198" s="227"/>
      <c r="BU198" s="226"/>
      <c r="BV198" s="226"/>
      <c r="BW198" s="226"/>
      <c r="BX198" s="226"/>
      <c r="BY198" s="226"/>
      <c r="BZ198" s="227"/>
      <c r="CA198" s="226"/>
      <c r="CB198" s="226"/>
      <c r="CC198" s="226"/>
      <c r="CD198" s="226"/>
      <c r="CE198" s="226"/>
      <c r="CF198" s="227"/>
      <c r="CG198" s="226"/>
      <c r="CH198" s="226"/>
      <c r="CI198" s="226"/>
      <c r="CJ198" s="212">
        <f t="shared" si="81"/>
        <v>0</v>
      </c>
    </row>
    <row r="199" spans="1:88" ht="13.5" customHeight="1">
      <c r="A199" s="217">
        <v>190</v>
      </c>
      <c r="B199" s="217" t="s">
        <v>3559</v>
      </c>
      <c r="C199" s="217" t="s">
        <v>3560</v>
      </c>
      <c r="D199" s="218" t="s">
        <v>781</v>
      </c>
      <c r="E199" s="217" t="s">
        <v>1144</v>
      </c>
      <c r="F199" s="217" t="s">
        <v>2799</v>
      </c>
      <c r="G199" s="218" t="s">
        <v>2718</v>
      </c>
      <c r="H199" s="220">
        <v>206</v>
      </c>
      <c r="I199" s="217" t="s">
        <v>702</v>
      </c>
      <c r="J199" s="217">
        <v>1</v>
      </c>
      <c r="K199" s="217"/>
      <c r="L199" s="217">
        <v>1</v>
      </c>
      <c r="M199" s="220">
        <v>1.7</v>
      </c>
      <c r="N199" s="220">
        <v>1.7</v>
      </c>
      <c r="O199" s="217" t="s">
        <v>674</v>
      </c>
      <c r="P199" s="217" t="s">
        <v>13</v>
      </c>
      <c r="Q199" s="217" t="s">
        <v>703</v>
      </c>
      <c r="R199" s="217"/>
      <c r="S199" s="217"/>
      <c r="T199" s="217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7">
        <f t="shared" ca="1" si="78"/>
        <v>1</v>
      </c>
      <c r="V199" s="217">
        <f t="shared" ca="1" si="79"/>
        <v>0</v>
      </c>
      <c r="W199" s="217"/>
      <c r="X199" s="217"/>
      <c r="Y199" s="217"/>
      <c r="Z199" s="217"/>
      <c r="AA199" s="217"/>
      <c r="AB199" s="221"/>
      <c r="AC199" s="220">
        <v>4.9000000000000002E-2</v>
      </c>
      <c r="AD199" s="217"/>
      <c r="AE199" s="220"/>
      <c r="AF199" s="220"/>
      <c r="AG199" s="223"/>
      <c r="AH199" s="223"/>
      <c r="AI199" s="223"/>
      <c r="AJ199" s="224" t="s">
        <v>677</v>
      </c>
      <c r="AK199" s="223"/>
      <c r="AL199" s="225"/>
      <c r="AM199" s="223"/>
      <c r="AN199" s="223"/>
      <c r="AO199" s="223"/>
      <c r="AP199" s="223"/>
      <c r="AQ199" s="223"/>
      <c r="AR199" s="223"/>
      <c r="AS199" s="223"/>
      <c r="AT199" s="223"/>
      <c r="AU199" s="217">
        <v>1</v>
      </c>
      <c r="AV199" s="217">
        <v>0</v>
      </c>
      <c r="AW199" s="217">
        <v>0</v>
      </c>
      <c r="AX199" s="217">
        <v>0</v>
      </c>
      <c r="AY199" s="217">
        <v>0</v>
      </c>
      <c r="AZ199" s="217">
        <v>0</v>
      </c>
      <c r="BA199" s="217">
        <v>0</v>
      </c>
      <c r="BB199" s="217" t="s">
        <v>692</v>
      </c>
      <c r="BC199" s="217"/>
      <c r="BD199" s="217"/>
      <c r="BE199" s="212" t="s">
        <v>3035</v>
      </c>
      <c r="BF199" s="217">
        <v>1</v>
      </c>
      <c r="BG199" s="230">
        <v>46240</v>
      </c>
      <c r="BH199" s="212">
        <f t="shared" si="80"/>
        <v>0</v>
      </c>
      <c r="BI199" s="212" t="s">
        <v>2491</v>
      </c>
      <c r="BJ199" s="217">
        <v>1</v>
      </c>
      <c r="BK199" s="231">
        <v>46240</v>
      </c>
      <c r="BL199" s="226"/>
      <c r="BM199" s="226"/>
      <c r="BN199" s="227"/>
      <c r="BO199" s="226"/>
      <c r="BP199" s="226"/>
      <c r="BQ199" s="226"/>
      <c r="BR199" s="226"/>
      <c r="BS199" s="226"/>
      <c r="BT199" s="227"/>
      <c r="BU199" s="226"/>
      <c r="BV199" s="226"/>
      <c r="BW199" s="226"/>
      <c r="BX199" s="226"/>
      <c r="BY199" s="226"/>
      <c r="BZ199" s="227"/>
      <c r="CA199" s="226"/>
      <c r="CB199" s="226"/>
      <c r="CC199" s="226"/>
      <c r="CD199" s="226"/>
      <c r="CE199" s="226"/>
      <c r="CF199" s="227"/>
      <c r="CG199" s="226"/>
      <c r="CH199" s="226"/>
      <c r="CI199" s="226"/>
      <c r="CJ199" s="212">
        <f t="shared" si="81"/>
        <v>0</v>
      </c>
    </row>
    <row r="200" spans="1:88" ht="13.5" customHeight="1">
      <c r="A200" s="217">
        <v>191</v>
      </c>
      <c r="B200" s="217" t="s">
        <v>3559</v>
      </c>
      <c r="C200" s="217" t="s">
        <v>3560</v>
      </c>
      <c r="D200" s="218" t="s">
        <v>2588</v>
      </c>
      <c r="E200" s="217" t="s">
        <v>3507</v>
      </c>
      <c r="F200" s="217" t="s">
        <v>2800</v>
      </c>
      <c r="G200" s="218" t="s">
        <v>2698</v>
      </c>
      <c r="H200" s="220">
        <v>4416</v>
      </c>
      <c r="I200" s="217" t="s">
        <v>702</v>
      </c>
      <c r="J200" s="217">
        <v>1</v>
      </c>
      <c r="K200" s="217"/>
      <c r="L200" s="217">
        <v>1</v>
      </c>
      <c r="M200" s="220">
        <v>553.4</v>
      </c>
      <c r="N200" s="220">
        <v>553.4</v>
      </c>
      <c r="O200" s="217" t="s">
        <v>674</v>
      </c>
      <c r="P200" s="217" t="s">
        <v>13</v>
      </c>
      <c r="Q200" s="217" t="s">
        <v>786</v>
      </c>
      <c r="R200" s="217"/>
      <c r="S200" s="217"/>
      <c r="T200" s="21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7">
        <f t="shared" ca="1" si="78"/>
        <v>1</v>
      </c>
      <c r="V200" s="217">
        <f t="shared" ca="1" si="79"/>
        <v>0</v>
      </c>
      <c r="W200" s="217"/>
      <c r="X200" s="217"/>
      <c r="Y200" s="217"/>
      <c r="Z200" s="217"/>
      <c r="AA200" s="217"/>
      <c r="AB200" s="221"/>
      <c r="AC200" s="220">
        <v>17.728999999999999</v>
      </c>
      <c r="AD200" s="217"/>
      <c r="AE200" s="220"/>
      <c r="AF200" s="220"/>
      <c r="AG200" s="223"/>
      <c r="AH200" s="223"/>
      <c r="AI200" s="223"/>
      <c r="AJ200" s="224" t="s">
        <v>677</v>
      </c>
      <c r="AK200" s="223"/>
      <c r="AL200" s="225"/>
      <c r="AM200" s="223"/>
      <c r="AN200" s="223"/>
      <c r="AO200" s="223"/>
      <c r="AP200" s="223"/>
      <c r="AQ200" s="223"/>
      <c r="AR200" s="223"/>
      <c r="AS200" s="223"/>
      <c r="AT200" s="223"/>
      <c r="AU200" s="217">
        <v>0</v>
      </c>
      <c r="AV200" s="217">
        <v>1</v>
      </c>
      <c r="AW200" s="217">
        <v>0</v>
      </c>
      <c r="AX200" s="217">
        <v>1</v>
      </c>
      <c r="AY200" s="217">
        <v>0</v>
      </c>
      <c r="AZ200" s="217">
        <v>0</v>
      </c>
      <c r="BA200" s="217">
        <v>0</v>
      </c>
      <c r="BB200" s="217" t="s">
        <v>692</v>
      </c>
      <c r="BC200" s="217"/>
      <c r="BD200" s="217"/>
      <c r="BE200" s="212" t="s">
        <v>3068</v>
      </c>
      <c r="BF200" s="217">
        <v>1</v>
      </c>
      <c r="BG200" s="230">
        <v>46240</v>
      </c>
      <c r="BH200" s="212">
        <f t="shared" si="80"/>
        <v>0</v>
      </c>
      <c r="BI200" s="212" t="s">
        <v>2529</v>
      </c>
      <c r="BJ200" s="217">
        <v>1</v>
      </c>
      <c r="BK200" s="231">
        <v>46240</v>
      </c>
      <c r="BL200" s="226"/>
      <c r="BM200" s="226"/>
      <c r="BN200" s="227"/>
      <c r="BO200" s="226"/>
      <c r="BP200" s="226"/>
      <c r="BQ200" s="226"/>
      <c r="BR200" s="226"/>
      <c r="BS200" s="226"/>
      <c r="BT200" s="227"/>
      <c r="BU200" s="226"/>
      <c r="BV200" s="226"/>
      <c r="BW200" s="226"/>
      <c r="BX200" s="226"/>
      <c r="BY200" s="226"/>
      <c r="BZ200" s="227"/>
      <c r="CA200" s="226"/>
      <c r="CB200" s="226"/>
      <c r="CC200" s="226"/>
      <c r="CD200" s="226"/>
      <c r="CE200" s="226"/>
      <c r="CF200" s="227"/>
      <c r="CG200" s="226"/>
      <c r="CH200" s="226"/>
      <c r="CI200" s="226"/>
      <c r="CJ200" s="212">
        <f t="shared" si="81"/>
        <v>0</v>
      </c>
    </row>
    <row r="201" spans="1:88" ht="13.5" customHeight="1">
      <c r="A201" s="235">
        <v>191</v>
      </c>
      <c r="B201" s="235" t="s">
        <v>3559</v>
      </c>
      <c r="C201" s="235" t="s">
        <v>3560</v>
      </c>
      <c r="D201" s="236" t="s">
        <v>2588</v>
      </c>
      <c r="E201" s="235" t="s">
        <v>3530</v>
      </c>
      <c r="F201" s="235" t="s">
        <v>2801</v>
      </c>
      <c r="G201" s="236" t="s">
        <v>2748</v>
      </c>
      <c r="H201" s="163">
        <v>4416</v>
      </c>
      <c r="I201" s="235" t="s">
        <v>702</v>
      </c>
      <c r="J201" s="235">
        <v>1</v>
      </c>
      <c r="K201" s="235"/>
      <c r="L201" s="235">
        <v>1</v>
      </c>
      <c r="M201" s="163">
        <v>432.1</v>
      </c>
      <c r="N201" s="163">
        <v>432.1</v>
      </c>
      <c r="O201" s="235" t="s">
        <v>674</v>
      </c>
      <c r="P201" s="235" t="s">
        <v>13</v>
      </c>
      <c r="Q201" s="217" t="s">
        <v>786</v>
      </c>
      <c r="R201" s="217"/>
      <c r="S201" s="217"/>
      <c r="T201" s="21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7">
        <f t="shared" ca="1" si="78"/>
        <v>1</v>
      </c>
      <c r="V201" s="217">
        <f t="shared" ca="1" si="79"/>
        <v>0</v>
      </c>
      <c r="W201" s="217"/>
      <c r="X201" s="217"/>
      <c r="Y201" s="217"/>
      <c r="Z201" s="217"/>
      <c r="AA201" s="235"/>
      <c r="AB201" s="221"/>
      <c r="AC201" s="163">
        <v>13.858000000000001</v>
      </c>
      <c r="AD201" s="235"/>
      <c r="AE201" s="163"/>
      <c r="AF201" s="163"/>
      <c r="AG201" s="246"/>
      <c r="AH201" s="246"/>
      <c r="AI201" s="246"/>
      <c r="AJ201" s="247" t="s">
        <v>677</v>
      </c>
      <c r="AK201" s="246"/>
      <c r="AL201" s="237" t="s">
        <v>880</v>
      </c>
      <c r="AM201" s="246"/>
      <c r="AN201" s="246"/>
      <c r="AO201" s="246"/>
      <c r="AP201" s="246"/>
      <c r="AQ201" s="246"/>
      <c r="AR201" s="246"/>
      <c r="AS201" s="246"/>
      <c r="AT201" s="246"/>
      <c r="AU201" s="235">
        <v>0</v>
      </c>
      <c r="AV201" s="235">
        <v>1</v>
      </c>
      <c r="AW201" s="235">
        <v>0</v>
      </c>
      <c r="AX201" s="235">
        <v>1</v>
      </c>
      <c r="AY201" s="235">
        <v>0</v>
      </c>
      <c r="AZ201" s="235">
        <v>0</v>
      </c>
      <c r="BA201" s="235">
        <v>0</v>
      </c>
      <c r="BB201" s="235" t="s">
        <v>692</v>
      </c>
      <c r="BC201" s="217"/>
      <c r="BD201" s="217"/>
      <c r="BE201" s="239" t="s">
        <v>3068</v>
      </c>
      <c r="BF201" s="235">
        <v>1</v>
      </c>
      <c r="BG201" s="240">
        <v>46240</v>
      </c>
      <c r="BH201" s="239">
        <f t="shared" si="80"/>
        <v>0</v>
      </c>
      <c r="BI201" s="239" t="s">
        <v>2529</v>
      </c>
      <c r="BJ201" s="235">
        <v>1</v>
      </c>
      <c r="BK201" s="241">
        <v>46240</v>
      </c>
      <c r="BL201" s="242"/>
      <c r="BM201" s="242"/>
      <c r="BN201" s="243"/>
      <c r="BO201" s="242"/>
      <c r="BP201" s="242"/>
      <c r="BQ201" s="242"/>
      <c r="BR201" s="242"/>
      <c r="BS201" s="242"/>
      <c r="BT201" s="243"/>
      <c r="BU201" s="242"/>
      <c r="BV201" s="242"/>
      <c r="BW201" s="242"/>
      <c r="BX201" s="242"/>
      <c r="BY201" s="242"/>
      <c r="BZ201" s="243"/>
      <c r="CA201" s="242"/>
      <c r="CB201" s="242"/>
      <c r="CC201" s="242"/>
      <c r="CD201" s="242"/>
      <c r="CE201" s="242"/>
      <c r="CF201" s="243"/>
      <c r="CG201" s="242"/>
      <c r="CH201" s="242"/>
      <c r="CI201" s="242"/>
      <c r="CJ201" s="239">
        <f t="shared" si="81"/>
        <v>0</v>
      </c>
    </row>
    <row r="202" spans="1:88" ht="13.5" customHeight="1">
      <c r="A202" s="217">
        <v>193</v>
      </c>
      <c r="B202" s="217" t="s">
        <v>3559</v>
      </c>
      <c r="C202" s="217" t="s">
        <v>3560</v>
      </c>
      <c r="D202" s="218" t="s">
        <v>2588</v>
      </c>
      <c r="E202" s="217" t="s">
        <v>3531</v>
      </c>
      <c r="F202" s="217" t="s">
        <v>2802</v>
      </c>
      <c r="G202" s="218" t="s">
        <v>2750</v>
      </c>
      <c r="H202" s="220">
        <v>4416</v>
      </c>
      <c r="I202" s="217" t="s">
        <v>702</v>
      </c>
      <c r="J202" s="217">
        <v>1</v>
      </c>
      <c r="K202" s="217"/>
      <c r="L202" s="217">
        <v>1</v>
      </c>
      <c r="M202" s="220">
        <v>172</v>
      </c>
      <c r="N202" s="220">
        <v>172</v>
      </c>
      <c r="O202" s="217" t="s">
        <v>674</v>
      </c>
      <c r="P202" s="217" t="s">
        <v>13</v>
      </c>
      <c r="Q202" s="217" t="s">
        <v>786</v>
      </c>
      <c r="R202" s="217"/>
      <c r="S202" s="217"/>
      <c r="T202" s="21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7">
        <f t="shared" ca="1" si="78"/>
        <v>1</v>
      </c>
      <c r="V202" s="217">
        <f t="shared" ca="1" si="79"/>
        <v>0</v>
      </c>
      <c r="W202" s="217"/>
      <c r="X202" s="217"/>
      <c r="Y202" s="217"/>
      <c r="Z202" s="217"/>
      <c r="AA202" s="217"/>
      <c r="AB202" s="221"/>
      <c r="AC202" s="220">
        <v>5.5579999999999998</v>
      </c>
      <c r="AD202" s="217"/>
      <c r="AE202" s="220"/>
      <c r="AF202" s="220"/>
      <c r="AG202" s="223"/>
      <c r="AH202" s="223"/>
      <c r="AI202" s="223"/>
      <c r="AJ202" s="224" t="s">
        <v>677</v>
      </c>
      <c r="AK202" s="223"/>
      <c r="AL202" s="225"/>
      <c r="AM202" s="223"/>
      <c r="AN202" s="223"/>
      <c r="AO202" s="223"/>
      <c r="AP202" s="223"/>
      <c r="AQ202" s="223"/>
      <c r="AR202" s="223"/>
      <c r="AS202" s="223"/>
      <c r="AT202" s="223"/>
      <c r="AU202" s="217">
        <v>0</v>
      </c>
      <c r="AV202" s="217">
        <v>1</v>
      </c>
      <c r="AW202" s="217">
        <v>0</v>
      </c>
      <c r="AX202" s="217">
        <v>1</v>
      </c>
      <c r="AY202" s="217">
        <v>0</v>
      </c>
      <c r="AZ202" s="217">
        <v>0</v>
      </c>
      <c r="BA202" s="217">
        <v>0</v>
      </c>
      <c r="BB202" s="217" t="s">
        <v>692</v>
      </c>
      <c r="BC202" s="217"/>
      <c r="BD202" s="217"/>
      <c r="BE202" s="212" t="s">
        <v>3068</v>
      </c>
      <c r="BF202" s="217">
        <v>1</v>
      </c>
      <c r="BG202" s="230">
        <v>46240</v>
      </c>
      <c r="BH202" s="212">
        <f t="shared" si="80"/>
        <v>0</v>
      </c>
      <c r="BI202" s="212" t="s">
        <v>2529</v>
      </c>
      <c r="BJ202" s="217">
        <v>1</v>
      </c>
      <c r="BK202" s="231">
        <v>46240</v>
      </c>
      <c r="BL202" s="226"/>
      <c r="BM202" s="226"/>
      <c r="BN202" s="227"/>
      <c r="BO202" s="226"/>
      <c r="BP202" s="226"/>
      <c r="BQ202" s="226"/>
      <c r="BR202" s="226"/>
      <c r="BS202" s="226"/>
      <c r="BT202" s="227"/>
      <c r="BU202" s="226"/>
      <c r="BV202" s="226"/>
      <c r="BW202" s="226"/>
      <c r="BX202" s="226"/>
      <c r="BY202" s="226"/>
      <c r="BZ202" s="227"/>
      <c r="CA202" s="226"/>
      <c r="CB202" s="226"/>
      <c r="CC202" s="226"/>
      <c r="CD202" s="226"/>
      <c r="CE202" s="226"/>
      <c r="CF202" s="227"/>
      <c r="CG202" s="226"/>
      <c r="CH202" s="226"/>
      <c r="CI202" s="226"/>
      <c r="CJ202" s="212">
        <f t="shared" si="81"/>
        <v>0</v>
      </c>
    </row>
    <row r="203" spans="1:88" ht="13.5" customHeight="1">
      <c r="A203" s="214">
        <v>194</v>
      </c>
      <c r="B203" s="214" t="s">
        <v>3562</v>
      </c>
      <c r="C203" s="214" t="s">
        <v>3563</v>
      </c>
      <c r="D203" s="215" t="s">
        <v>2588</v>
      </c>
      <c r="E203" s="214"/>
      <c r="F203" s="214"/>
      <c r="G203" s="215" t="s">
        <v>3564</v>
      </c>
      <c r="H203" s="214"/>
      <c r="I203" s="214"/>
      <c r="J203" s="214"/>
      <c r="K203" s="214">
        <v>1</v>
      </c>
      <c r="L203" s="214"/>
      <c r="M203" s="216">
        <v>1786.6</v>
      </c>
      <c r="N203" s="216">
        <v>1786.6</v>
      </c>
      <c r="O203" s="214" t="s">
        <v>674</v>
      </c>
      <c r="P203" s="214"/>
      <c r="Q203" s="214"/>
      <c r="R203" s="214" t="s">
        <v>3951</v>
      </c>
      <c r="S203" s="214"/>
      <c r="T203" s="214"/>
      <c r="U203" s="214"/>
      <c r="V203" s="214"/>
      <c r="W203" s="214">
        <f ca="1">_xlfn.MINIFS(V:V,C:C,C203,AE:AE,"",AB:AB,"")</f>
        <v>0</v>
      </c>
      <c r="X203" s="214">
        <f ca="1">SUMIFS(T:T,C:C,C203,AE:AE,"")/SUMIFS(L:L,C:C,C203,AE:AE,"",AB:AB,"")</f>
        <v>0</v>
      </c>
      <c r="Y203" s="214"/>
      <c r="Z203" s="214"/>
      <c r="AA203" s="214"/>
      <c r="AB203" s="216"/>
      <c r="AC203" s="216">
        <v>68.180000000000007</v>
      </c>
      <c r="AD203" s="235" t="s">
        <v>3428</v>
      </c>
      <c r="AE203" s="214" t="s">
        <v>675</v>
      </c>
      <c r="AF203" s="214" t="s">
        <v>676</v>
      </c>
      <c r="AG203" s="214"/>
      <c r="AH203" s="214"/>
      <c r="AI203" s="214"/>
      <c r="AJ203" s="214" t="s">
        <v>677</v>
      </c>
      <c r="AK203" s="214"/>
      <c r="AL203" s="214"/>
      <c r="AM203" s="214"/>
      <c r="AN203" s="214"/>
      <c r="AO203" s="214"/>
      <c r="AP203" s="214"/>
      <c r="AQ203" s="214"/>
      <c r="AR203" s="214"/>
      <c r="AS203" s="214"/>
      <c r="AT203" s="214"/>
      <c r="AU203" s="214"/>
      <c r="AV203" s="214"/>
      <c r="AW203" s="214"/>
      <c r="AX203" s="214"/>
      <c r="AY203" s="214"/>
      <c r="AZ203" s="214"/>
      <c r="BA203" s="214"/>
      <c r="BB203" s="214" t="s">
        <v>692</v>
      </c>
      <c r="BC203" s="214"/>
      <c r="BD203" s="214"/>
      <c r="BE203" s="214"/>
      <c r="BF203" s="214"/>
      <c r="BG203" s="214"/>
      <c r="BH203" s="214"/>
      <c r="BI203" s="214"/>
      <c r="BJ203" s="214"/>
      <c r="BK203" s="214"/>
      <c r="BL203" s="214"/>
      <c r="BM203" s="214"/>
      <c r="BN203" s="214"/>
      <c r="BO203" s="214"/>
      <c r="BP203" s="214"/>
      <c r="BQ203" s="214"/>
      <c r="BR203" s="214"/>
      <c r="BS203" s="214"/>
      <c r="BT203" s="214"/>
      <c r="BU203" s="214"/>
      <c r="BV203" s="214"/>
      <c r="BW203" s="214"/>
      <c r="BX203" s="214"/>
      <c r="BY203" s="214"/>
      <c r="BZ203" s="214"/>
      <c r="CA203" s="214"/>
      <c r="CB203" s="214"/>
      <c r="CC203" s="214"/>
      <c r="CD203" s="214"/>
      <c r="CE203" s="214"/>
      <c r="CF203" s="214"/>
      <c r="CG203" s="214"/>
      <c r="CH203" s="214"/>
      <c r="CI203" s="214"/>
      <c r="CJ203" s="214"/>
    </row>
    <row r="204" spans="1:88" ht="13.5" customHeight="1">
      <c r="A204" s="217">
        <v>195</v>
      </c>
      <c r="B204" s="217" t="s">
        <v>3562</v>
      </c>
      <c r="C204" s="217" t="s">
        <v>3563</v>
      </c>
      <c r="D204" s="218" t="s">
        <v>2502</v>
      </c>
      <c r="E204" s="217" t="s">
        <v>3441</v>
      </c>
      <c r="F204" s="217" t="s">
        <v>2803</v>
      </c>
      <c r="G204" s="218" t="s">
        <v>2476</v>
      </c>
      <c r="H204" s="220">
        <v>3923</v>
      </c>
      <c r="I204" s="217" t="s">
        <v>702</v>
      </c>
      <c r="J204" s="217">
        <v>2</v>
      </c>
      <c r="K204" s="217"/>
      <c r="L204" s="217">
        <v>2</v>
      </c>
      <c r="M204" s="220">
        <v>154.6</v>
      </c>
      <c r="N204" s="220">
        <v>309.3</v>
      </c>
      <c r="O204" s="217" t="s">
        <v>674</v>
      </c>
      <c r="P204" s="217" t="s">
        <v>11</v>
      </c>
      <c r="Q204" s="217" t="s">
        <v>786</v>
      </c>
      <c r="R204" s="217"/>
      <c r="S204" s="217"/>
      <c r="T204" s="21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7">
        <f t="shared" ref="U204:U210" ca="1" si="82">+L204-T204</f>
        <v>2</v>
      </c>
      <c r="V204" s="217">
        <f t="shared" ref="V204:V210" ca="1" si="83">ROUNDDOWN(T204/J204,0)</f>
        <v>0</v>
      </c>
      <c r="W204" s="217"/>
      <c r="X204" s="217"/>
      <c r="Y204" s="217"/>
      <c r="Z204" s="217"/>
      <c r="AA204" s="217"/>
      <c r="AB204" s="221"/>
      <c r="AC204" s="220">
        <v>5.3680000000000003</v>
      </c>
      <c r="AD204" s="217"/>
      <c r="AE204" s="220"/>
      <c r="AF204" s="220"/>
      <c r="AG204" s="223"/>
      <c r="AH204" s="223"/>
      <c r="AI204" s="223"/>
      <c r="AJ204" s="224" t="s">
        <v>677</v>
      </c>
      <c r="AK204" s="223"/>
      <c r="AL204" s="225"/>
      <c r="AM204" s="223"/>
      <c r="AN204" s="223"/>
      <c r="AO204" s="223"/>
      <c r="AP204" s="223"/>
      <c r="AQ204" s="223"/>
      <c r="AR204" s="223"/>
      <c r="AS204" s="223"/>
      <c r="AT204" s="223"/>
      <c r="AU204" s="217">
        <v>0</v>
      </c>
      <c r="AV204" s="217">
        <v>1</v>
      </c>
      <c r="AW204" s="217">
        <v>0</v>
      </c>
      <c r="AX204" s="217">
        <v>0</v>
      </c>
      <c r="AY204" s="217">
        <v>0</v>
      </c>
      <c r="AZ204" s="217">
        <v>0</v>
      </c>
      <c r="BA204" s="217">
        <v>0</v>
      </c>
      <c r="BB204" s="217" t="s">
        <v>692</v>
      </c>
      <c r="BC204" s="217"/>
      <c r="BD204" s="217"/>
      <c r="BE204" s="212" t="s">
        <v>3026</v>
      </c>
      <c r="BF204" s="217">
        <v>2</v>
      </c>
      <c r="BG204" s="230">
        <v>46240</v>
      </c>
      <c r="BH204" s="212">
        <f t="shared" ref="BH204:BH210" si="84">+L204-BF204</f>
        <v>0</v>
      </c>
      <c r="BI204" s="212" t="s">
        <v>2478</v>
      </c>
      <c r="BJ204" s="217">
        <v>2</v>
      </c>
      <c r="BK204" s="231">
        <v>46240</v>
      </c>
      <c r="BL204" s="226"/>
      <c r="BM204" s="226"/>
      <c r="BN204" s="227"/>
      <c r="BO204" s="226"/>
      <c r="BP204" s="226"/>
      <c r="BQ204" s="226"/>
      <c r="BR204" s="226"/>
      <c r="BS204" s="226"/>
      <c r="BT204" s="227"/>
      <c r="BU204" s="226"/>
      <c r="BV204" s="226"/>
      <c r="BW204" s="226"/>
      <c r="BX204" s="226"/>
      <c r="BY204" s="226"/>
      <c r="BZ204" s="227"/>
      <c r="CA204" s="226"/>
      <c r="CB204" s="226"/>
      <c r="CC204" s="226"/>
      <c r="CD204" s="226"/>
      <c r="CE204" s="226"/>
      <c r="CF204" s="227"/>
      <c r="CG204" s="226"/>
      <c r="CH204" s="226"/>
      <c r="CI204" s="226"/>
      <c r="CJ204" s="212">
        <f t="shared" ref="CJ204:CJ210" si="85">+L204-BJ204</f>
        <v>0</v>
      </c>
    </row>
    <row r="205" spans="1:88" ht="13.5" customHeight="1">
      <c r="A205" s="217">
        <v>196</v>
      </c>
      <c r="B205" s="217" t="s">
        <v>3562</v>
      </c>
      <c r="C205" s="217" t="s">
        <v>3563</v>
      </c>
      <c r="D205" s="218" t="s">
        <v>2502</v>
      </c>
      <c r="E205" s="217" t="s">
        <v>3565</v>
      </c>
      <c r="F205" s="217" t="s">
        <v>2804</v>
      </c>
      <c r="G205" s="218" t="s">
        <v>732</v>
      </c>
      <c r="H205" s="220">
        <v>364</v>
      </c>
      <c r="I205" s="217" t="s">
        <v>702</v>
      </c>
      <c r="J205" s="217">
        <v>1</v>
      </c>
      <c r="K205" s="217"/>
      <c r="L205" s="217">
        <v>1</v>
      </c>
      <c r="M205" s="220">
        <v>8.9</v>
      </c>
      <c r="N205" s="220">
        <v>8.9</v>
      </c>
      <c r="O205" s="217" t="s">
        <v>674</v>
      </c>
      <c r="P205" s="217" t="s">
        <v>11</v>
      </c>
      <c r="Q205" s="217" t="s">
        <v>786</v>
      </c>
      <c r="R205" s="217"/>
      <c r="S205" s="217"/>
      <c r="T205" s="21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7">
        <f t="shared" ca="1" si="82"/>
        <v>1</v>
      </c>
      <c r="V205" s="217">
        <f t="shared" ca="1" si="83"/>
        <v>0</v>
      </c>
      <c r="W205" s="217"/>
      <c r="X205" s="217"/>
      <c r="Y205" s="217"/>
      <c r="Z205" s="217"/>
      <c r="AA205" s="217"/>
      <c r="AB205" s="221"/>
      <c r="AC205" s="220">
        <v>0.26</v>
      </c>
      <c r="AD205" s="217"/>
      <c r="AE205" s="220"/>
      <c r="AF205" s="220"/>
      <c r="AG205" s="223"/>
      <c r="AH205" s="223"/>
      <c r="AI205" s="223"/>
      <c r="AJ205" s="224" t="s">
        <v>677</v>
      </c>
      <c r="AK205" s="223"/>
      <c r="AL205" s="225"/>
      <c r="AM205" s="223"/>
      <c r="AN205" s="223"/>
      <c r="AO205" s="223"/>
      <c r="AP205" s="223"/>
      <c r="AQ205" s="223"/>
      <c r="AR205" s="223"/>
      <c r="AS205" s="223"/>
      <c r="AT205" s="223"/>
      <c r="AU205" s="217">
        <v>0</v>
      </c>
      <c r="AV205" s="217">
        <v>1</v>
      </c>
      <c r="AW205" s="217">
        <v>0</v>
      </c>
      <c r="AX205" s="217">
        <v>0</v>
      </c>
      <c r="AY205" s="217">
        <v>0</v>
      </c>
      <c r="AZ205" s="217">
        <v>0</v>
      </c>
      <c r="BA205" s="217">
        <v>0</v>
      </c>
      <c r="BB205" s="217" t="s">
        <v>692</v>
      </c>
      <c r="BC205" s="217"/>
      <c r="BD205" s="217"/>
      <c r="BE205" s="212" t="s">
        <v>3037</v>
      </c>
      <c r="BF205" s="217">
        <v>1</v>
      </c>
      <c r="BG205" s="230">
        <v>46240</v>
      </c>
      <c r="BH205" s="212">
        <f t="shared" si="84"/>
        <v>0</v>
      </c>
      <c r="BI205" s="212" t="s">
        <v>2493</v>
      </c>
      <c r="BJ205" s="217">
        <v>1</v>
      </c>
      <c r="BK205" s="231">
        <v>46240</v>
      </c>
      <c r="BL205" s="226"/>
      <c r="BM205" s="226"/>
      <c r="BN205" s="227"/>
      <c r="BO205" s="226"/>
      <c r="BP205" s="226"/>
      <c r="BQ205" s="226"/>
      <c r="BR205" s="226"/>
      <c r="BS205" s="226"/>
      <c r="BT205" s="227"/>
      <c r="BU205" s="226"/>
      <c r="BV205" s="226"/>
      <c r="BW205" s="226"/>
      <c r="BX205" s="226"/>
      <c r="BY205" s="226"/>
      <c r="BZ205" s="227"/>
      <c r="CA205" s="226"/>
      <c r="CB205" s="226"/>
      <c r="CC205" s="226"/>
      <c r="CD205" s="226"/>
      <c r="CE205" s="226"/>
      <c r="CF205" s="227"/>
      <c r="CG205" s="226"/>
      <c r="CH205" s="226"/>
      <c r="CI205" s="226"/>
      <c r="CJ205" s="212">
        <f t="shared" si="85"/>
        <v>0</v>
      </c>
    </row>
    <row r="206" spans="1:88" ht="13.5" customHeight="1">
      <c r="A206" s="217">
        <v>197</v>
      </c>
      <c r="B206" s="217" t="s">
        <v>3562</v>
      </c>
      <c r="C206" s="217" t="s">
        <v>3563</v>
      </c>
      <c r="D206" s="218" t="s">
        <v>781</v>
      </c>
      <c r="E206" s="217" t="s">
        <v>1156</v>
      </c>
      <c r="F206" s="217" t="s">
        <v>2805</v>
      </c>
      <c r="G206" s="218" t="s">
        <v>2781</v>
      </c>
      <c r="H206" s="220">
        <v>203</v>
      </c>
      <c r="I206" s="217" t="s">
        <v>702</v>
      </c>
      <c r="J206" s="217">
        <v>2</v>
      </c>
      <c r="K206" s="217"/>
      <c r="L206" s="217">
        <v>2</v>
      </c>
      <c r="M206" s="220">
        <v>2.4</v>
      </c>
      <c r="N206" s="220">
        <v>4.9000000000000004</v>
      </c>
      <c r="O206" s="217" t="s">
        <v>674</v>
      </c>
      <c r="P206" s="217" t="s">
        <v>13</v>
      </c>
      <c r="Q206" s="217" t="s">
        <v>703</v>
      </c>
      <c r="R206" s="217"/>
      <c r="S206" s="217"/>
      <c r="T206" s="21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7">
        <f t="shared" ca="1" si="82"/>
        <v>2</v>
      </c>
      <c r="V206" s="217">
        <f t="shared" ca="1" si="83"/>
        <v>0</v>
      </c>
      <c r="W206" s="217"/>
      <c r="X206" s="217"/>
      <c r="Y206" s="217"/>
      <c r="Z206" s="217"/>
      <c r="AA206" s="217"/>
      <c r="AB206" s="221"/>
      <c r="AC206" s="220">
        <v>0.13800000000000001</v>
      </c>
      <c r="AD206" s="217"/>
      <c r="AE206" s="220"/>
      <c r="AF206" s="220"/>
      <c r="AG206" s="223"/>
      <c r="AH206" s="223"/>
      <c r="AI206" s="223"/>
      <c r="AJ206" s="224" t="s">
        <v>677</v>
      </c>
      <c r="AK206" s="223"/>
      <c r="AL206" s="225"/>
      <c r="AM206" s="223"/>
      <c r="AN206" s="223"/>
      <c r="AO206" s="223"/>
      <c r="AP206" s="223"/>
      <c r="AQ206" s="223"/>
      <c r="AR206" s="223"/>
      <c r="AS206" s="223"/>
      <c r="AT206" s="223"/>
      <c r="AU206" s="217">
        <v>1</v>
      </c>
      <c r="AV206" s="217">
        <v>0</v>
      </c>
      <c r="AW206" s="217">
        <v>0</v>
      </c>
      <c r="AX206" s="217">
        <v>0</v>
      </c>
      <c r="AY206" s="217">
        <v>0</v>
      </c>
      <c r="AZ206" s="217">
        <v>0</v>
      </c>
      <c r="BA206" s="217">
        <v>0</v>
      </c>
      <c r="BB206" s="217" t="s">
        <v>692</v>
      </c>
      <c r="BC206" s="217"/>
      <c r="BD206" s="217"/>
      <c r="BE206" s="212" t="s">
        <v>3035</v>
      </c>
      <c r="BF206" s="217">
        <v>2</v>
      </c>
      <c r="BG206" s="230">
        <v>46240</v>
      </c>
      <c r="BH206" s="212">
        <f t="shared" si="84"/>
        <v>0</v>
      </c>
      <c r="BI206" s="212" t="s">
        <v>2491</v>
      </c>
      <c r="BJ206" s="217">
        <v>2</v>
      </c>
      <c r="BK206" s="231">
        <v>46240</v>
      </c>
      <c r="BL206" s="226"/>
      <c r="BM206" s="226"/>
      <c r="BN206" s="227"/>
      <c r="BO206" s="226"/>
      <c r="BP206" s="226"/>
      <c r="BQ206" s="226"/>
      <c r="BR206" s="226"/>
      <c r="BS206" s="226"/>
      <c r="BT206" s="227"/>
      <c r="BU206" s="226"/>
      <c r="BV206" s="226"/>
      <c r="BW206" s="226"/>
      <c r="BX206" s="226"/>
      <c r="BY206" s="226"/>
      <c r="BZ206" s="227"/>
      <c r="CA206" s="226"/>
      <c r="CB206" s="226"/>
      <c r="CC206" s="226"/>
      <c r="CD206" s="226"/>
      <c r="CE206" s="226"/>
      <c r="CF206" s="227"/>
      <c r="CG206" s="226"/>
      <c r="CH206" s="226"/>
      <c r="CI206" s="226"/>
      <c r="CJ206" s="212">
        <f t="shared" si="85"/>
        <v>0</v>
      </c>
    </row>
    <row r="207" spans="1:88" ht="13.5" customHeight="1">
      <c r="A207" s="217">
        <v>198</v>
      </c>
      <c r="B207" s="217" t="s">
        <v>3562</v>
      </c>
      <c r="C207" s="217" t="s">
        <v>3563</v>
      </c>
      <c r="D207" s="218" t="s">
        <v>781</v>
      </c>
      <c r="E207" s="217" t="s">
        <v>1091</v>
      </c>
      <c r="F207" s="217" t="s">
        <v>2806</v>
      </c>
      <c r="G207" s="218" t="s">
        <v>2495</v>
      </c>
      <c r="H207" s="220">
        <v>182</v>
      </c>
      <c r="I207" s="217" t="s">
        <v>702</v>
      </c>
      <c r="J207" s="217">
        <v>1</v>
      </c>
      <c r="K207" s="217"/>
      <c r="L207" s="217">
        <v>1</v>
      </c>
      <c r="M207" s="220">
        <v>2</v>
      </c>
      <c r="N207" s="220">
        <v>2</v>
      </c>
      <c r="O207" s="217" t="s">
        <v>674</v>
      </c>
      <c r="P207" s="217" t="s">
        <v>13</v>
      </c>
      <c r="Q207" s="217" t="s">
        <v>703</v>
      </c>
      <c r="R207" s="217"/>
      <c r="S207" s="217"/>
      <c r="T207" s="21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7">
        <f t="shared" ca="1" si="82"/>
        <v>1</v>
      </c>
      <c r="V207" s="217">
        <f t="shared" ca="1" si="83"/>
        <v>0</v>
      </c>
      <c r="W207" s="217"/>
      <c r="X207" s="217"/>
      <c r="Y207" s="217"/>
      <c r="Z207" s="217"/>
      <c r="AA207" s="217"/>
      <c r="AB207" s="221"/>
      <c r="AC207" s="220">
        <v>5.8999999999999997E-2</v>
      </c>
      <c r="AD207" s="217"/>
      <c r="AE207" s="220"/>
      <c r="AF207" s="220"/>
      <c r="AG207" s="223"/>
      <c r="AH207" s="223"/>
      <c r="AI207" s="223"/>
      <c r="AJ207" s="224" t="s">
        <v>677</v>
      </c>
      <c r="AK207" s="223"/>
      <c r="AL207" s="225"/>
      <c r="AM207" s="223"/>
      <c r="AN207" s="223"/>
      <c r="AO207" s="223"/>
      <c r="AP207" s="223"/>
      <c r="AQ207" s="223"/>
      <c r="AR207" s="223"/>
      <c r="AS207" s="223"/>
      <c r="AT207" s="223"/>
      <c r="AU207" s="217">
        <v>1</v>
      </c>
      <c r="AV207" s="217">
        <v>0</v>
      </c>
      <c r="AW207" s="217">
        <v>0</v>
      </c>
      <c r="AX207" s="217">
        <v>0</v>
      </c>
      <c r="AY207" s="217">
        <v>0</v>
      </c>
      <c r="AZ207" s="217">
        <v>0</v>
      </c>
      <c r="BA207" s="217">
        <v>0</v>
      </c>
      <c r="BB207" s="217" t="s">
        <v>692</v>
      </c>
      <c r="BC207" s="217"/>
      <c r="BD207" s="217"/>
      <c r="BE207" s="212" t="s">
        <v>3035</v>
      </c>
      <c r="BF207" s="217">
        <v>1</v>
      </c>
      <c r="BG207" s="230">
        <v>46240</v>
      </c>
      <c r="BH207" s="212">
        <f t="shared" si="84"/>
        <v>0</v>
      </c>
      <c r="BI207" s="212" t="s">
        <v>2491</v>
      </c>
      <c r="BJ207" s="217">
        <v>1</v>
      </c>
      <c r="BK207" s="231">
        <v>46240</v>
      </c>
      <c r="BL207" s="226"/>
      <c r="BM207" s="226"/>
      <c r="BN207" s="227"/>
      <c r="BO207" s="226"/>
      <c r="BP207" s="226"/>
      <c r="BQ207" s="226"/>
      <c r="BR207" s="226"/>
      <c r="BS207" s="226"/>
      <c r="BT207" s="227"/>
      <c r="BU207" s="226"/>
      <c r="BV207" s="226"/>
      <c r="BW207" s="226"/>
      <c r="BX207" s="226"/>
      <c r="BY207" s="226"/>
      <c r="BZ207" s="227"/>
      <c r="CA207" s="226"/>
      <c r="CB207" s="226"/>
      <c r="CC207" s="226"/>
      <c r="CD207" s="226"/>
      <c r="CE207" s="226"/>
      <c r="CF207" s="227"/>
      <c r="CG207" s="226"/>
      <c r="CH207" s="226"/>
      <c r="CI207" s="226"/>
      <c r="CJ207" s="212">
        <f t="shared" si="85"/>
        <v>0</v>
      </c>
    </row>
    <row r="208" spans="1:88" ht="13.5" customHeight="1">
      <c r="A208" s="217">
        <v>199</v>
      </c>
      <c r="B208" s="217" t="s">
        <v>3562</v>
      </c>
      <c r="C208" s="217" t="s">
        <v>3563</v>
      </c>
      <c r="D208" s="218" t="s">
        <v>2588</v>
      </c>
      <c r="E208" s="217" t="s">
        <v>3535</v>
      </c>
      <c r="F208" s="217" t="s">
        <v>2807</v>
      </c>
      <c r="G208" s="218" t="s">
        <v>2755</v>
      </c>
      <c r="H208" s="220">
        <v>4416</v>
      </c>
      <c r="I208" s="217" t="s">
        <v>702</v>
      </c>
      <c r="J208" s="217">
        <v>2</v>
      </c>
      <c r="K208" s="217"/>
      <c r="L208" s="217">
        <v>2</v>
      </c>
      <c r="M208" s="220">
        <v>415.4</v>
      </c>
      <c r="N208" s="220">
        <v>830.8</v>
      </c>
      <c r="O208" s="217" t="s">
        <v>674</v>
      </c>
      <c r="P208" s="217" t="s">
        <v>13</v>
      </c>
      <c r="Q208" s="217" t="s">
        <v>786</v>
      </c>
      <c r="R208" s="217"/>
      <c r="S208" s="217"/>
      <c r="T208" s="21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7">
        <f t="shared" ca="1" si="82"/>
        <v>2</v>
      </c>
      <c r="V208" s="217">
        <f t="shared" ca="1" si="83"/>
        <v>0</v>
      </c>
      <c r="W208" s="217"/>
      <c r="X208" s="217"/>
      <c r="Y208" s="217"/>
      <c r="Z208" s="217"/>
      <c r="AA208" s="217"/>
      <c r="AB208" s="221"/>
      <c r="AC208" s="220">
        <v>35.433</v>
      </c>
      <c r="AD208" s="217"/>
      <c r="AE208" s="220"/>
      <c r="AF208" s="220"/>
      <c r="AG208" s="223"/>
      <c r="AH208" s="223"/>
      <c r="AI208" s="223"/>
      <c r="AJ208" s="224" t="s">
        <v>677</v>
      </c>
      <c r="AK208" s="223"/>
      <c r="AL208" s="225"/>
      <c r="AM208" s="223"/>
      <c r="AN208" s="223"/>
      <c r="AO208" s="223"/>
      <c r="AP208" s="223"/>
      <c r="AQ208" s="223"/>
      <c r="AR208" s="223"/>
      <c r="AS208" s="223"/>
      <c r="AT208" s="223"/>
      <c r="AU208" s="217">
        <v>0</v>
      </c>
      <c r="AV208" s="217">
        <v>1</v>
      </c>
      <c r="AW208" s="217">
        <v>0</v>
      </c>
      <c r="AX208" s="217">
        <v>1</v>
      </c>
      <c r="AY208" s="217">
        <v>0</v>
      </c>
      <c r="AZ208" s="217">
        <v>0</v>
      </c>
      <c r="BA208" s="217">
        <v>0</v>
      </c>
      <c r="BB208" s="217" t="s">
        <v>692</v>
      </c>
      <c r="BC208" s="217"/>
      <c r="BD208" s="217"/>
      <c r="BE208" s="244" t="s">
        <v>3020</v>
      </c>
      <c r="BF208" s="217">
        <v>2</v>
      </c>
      <c r="BG208" s="245">
        <v>46240</v>
      </c>
      <c r="BH208" s="212">
        <f t="shared" si="84"/>
        <v>0</v>
      </c>
      <c r="BI208" s="244" t="s">
        <v>2469</v>
      </c>
      <c r="BJ208" s="217">
        <v>2</v>
      </c>
      <c r="BK208" s="245">
        <v>46240</v>
      </c>
      <c r="BL208" s="226"/>
      <c r="BM208" s="226"/>
      <c r="BN208" s="227"/>
      <c r="BO208" s="226"/>
      <c r="BP208" s="226"/>
      <c r="BQ208" s="226"/>
      <c r="BR208" s="226"/>
      <c r="BS208" s="226"/>
      <c r="BT208" s="227"/>
      <c r="BU208" s="226"/>
      <c r="BV208" s="226"/>
      <c r="BW208" s="226"/>
      <c r="BX208" s="226"/>
      <c r="BY208" s="226"/>
      <c r="BZ208" s="227"/>
      <c r="CA208" s="226"/>
      <c r="CB208" s="226"/>
      <c r="CC208" s="226"/>
      <c r="CD208" s="226"/>
      <c r="CE208" s="226"/>
      <c r="CF208" s="227"/>
      <c r="CG208" s="226"/>
      <c r="CH208" s="226"/>
      <c r="CI208" s="226"/>
      <c r="CJ208" s="212">
        <f t="shared" si="85"/>
        <v>0</v>
      </c>
    </row>
    <row r="209" spans="1:88" ht="13.5" customHeight="1">
      <c r="A209" s="217">
        <v>200</v>
      </c>
      <c r="B209" s="217" t="s">
        <v>3562</v>
      </c>
      <c r="C209" s="217" t="s">
        <v>3563</v>
      </c>
      <c r="D209" s="218" t="s">
        <v>2588</v>
      </c>
      <c r="E209" s="217" t="s">
        <v>3536</v>
      </c>
      <c r="F209" s="217" t="s">
        <v>2808</v>
      </c>
      <c r="G209" s="218" t="s">
        <v>2761</v>
      </c>
      <c r="H209" s="220">
        <v>4416</v>
      </c>
      <c r="I209" s="217" t="s">
        <v>702</v>
      </c>
      <c r="J209" s="217">
        <v>1</v>
      </c>
      <c r="K209" s="217"/>
      <c r="L209" s="217">
        <v>1</v>
      </c>
      <c r="M209" s="220">
        <v>290.8</v>
      </c>
      <c r="N209" s="220">
        <v>290.8</v>
      </c>
      <c r="O209" s="217" t="s">
        <v>674</v>
      </c>
      <c r="P209" s="217" t="s">
        <v>13</v>
      </c>
      <c r="Q209" s="217" t="s">
        <v>786</v>
      </c>
      <c r="R209" s="217"/>
      <c r="S209" s="217"/>
      <c r="T209" s="21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7">
        <f t="shared" ca="1" si="82"/>
        <v>1</v>
      </c>
      <c r="V209" s="217">
        <f t="shared" ca="1" si="83"/>
        <v>0</v>
      </c>
      <c r="W209" s="217"/>
      <c r="X209" s="217"/>
      <c r="Y209" s="217"/>
      <c r="Z209" s="217"/>
      <c r="AA209" s="217"/>
      <c r="AB209" s="221"/>
      <c r="AC209" s="220">
        <v>12.417</v>
      </c>
      <c r="AD209" s="217"/>
      <c r="AE209" s="220"/>
      <c r="AF209" s="220"/>
      <c r="AG209" s="223"/>
      <c r="AH209" s="223"/>
      <c r="AI209" s="223"/>
      <c r="AJ209" s="224" t="s">
        <v>677</v>
      </c>
      <c r="AK209" s="223"/>
      <c r="AL209" s="225"/>
      <c r="AM209" s="223"/>
      <c r="AN209" s="223"/>
      <c r="AO209" s="223"/>
      <c r="AP209" s="223"/>
      <c r="AQ209" s="223"/>
      <c r="AR209" s="223"/>
      <c r="AS209" s="223"/>
      <c r="AT209" s="223"/>
      <c r="AU209" s="217">
        <v>0</v>
      </c>
      <c r="AV209" s="217">
        <v>1</v>
      </c>
      <c r="AW209" s="217">
        <v>0</v>
      </c>
      <c r="AX209" s="217">
        <v>1</v>
      </c>
      <c r="AY209" s="217">
        <v>0</v>
      </c>
      <c r="AZ209" s="217">
        <v>0</v>
      </c>
      <c r="BA209" s="217">
        <v>0</v>
      </c>
      <c r="BB209" s="217" t="s">
        <v>692</v>
      </c>
      <c r="BC209" s="217"/>
      <c r="BD209" s="217"/>
      <c r="BE209" s="244" t="s">
        <v>3020</v>
      </c>
      <c r="BF209" s="217">
        <v>1</v>
      </c>
      <c r="BG209" s="245">
        <v>46240</v>
      </c>
      <c r="BH209" s="212">
        <f t="shared" si="84"/>
        <v>0</v>
      </c>
      <c r="BI209" s="244" t="s">
        <v>2469</v>
      </c>
      <c r="BJ209" s="217">
        <v>1</v>
      </c>
      <c r="BK209" s="245">
        <v>46240</v>
      </c>
      <c r="BL209" s="226"/>
      <c r="BM209" s="226"/>
      <c r="BN209" s="227"/>
      <c r="BO209" s="226"/>
      <c r="BP209" s="226"/>
      <c r="BQ209" s="226"/>
      <c r="BR209" s="226"/>
      <c r="BS209" s="226"/>
      <c r="BT209" s="227"/>
      <c r="BU209" s="226"/>
      <c r="BV209" s="226"/>
      <c r="BW209" s="226"/>
      <c r="BX209" s="226"/>
      <c r="BY209" s="226"/>
      <c r="BZ209" s="227"/>
      <c r="CA209" s="226"/>
      <c r="CB209" s="226"/>
      <c r="CC209" s="226"/>
      <c r="CD209" s="226"/>
      <c r="CE209" s="226"/>
      <c r="CF209" s="227"/>
      <c r="CG209" s="226"/>
      <c r="CH209" s="226"/>
      <c r="CI209" s="226"/>
      <c r="CJ209" s="212">
        <f t="shared" si="85"/>
        <v>0</v>
      </c>
    </row>
    <row r="210" spans="1:88" ht="13.5" customHeight="1">
      <c r="A210" s="217">
        <v>201</v>
      </c>
      <c r="B210" s="217" t="s">
        <v>3562</v>
      </c>
      <c r="C210" s="217" t="s">
        <v>3563</v>
      </c>
      <c r="D210" s="218" t="s">
        <v>2588</v>
      </c>
      <c r="E210" s="217" t="s">
        <v>3566</v>
      </c>
      <c r="F210" s="217" t="s">
        <v>2809</v>
      </c>
      <c r="G210" s="218" t="s">
        <v>2763</v>
      </c>
      <c r="H210" s="220">
        <v>4416</v>
      </c>
      <c r="I210" s="217" t="s">
        <v>702</v>
      </c>
      <c r="J210" s="217">
        <v>1</v>
      </c>
      <c r="K210" s="217"/>
      <c r="L210" s="217">
        <v>1</v>
      </c>
      <c r="M210" s="220">
        <v>339.9</v>
      </c>
      <c r="N210" s="220">
        <v>339.9</v>
      </c>
      <c r="O210" s="217" t="s">
        <v>674</v>
      </c>
      <c r="P210" s="217" t="s">
        <v>13</v>
      </c>
      <c r="Q210" s="217" t="s">
        <v>786</v>
      </c>
      <c r="R210" s="217"/>
      <c r="S210" s="217"/>
      <c r="T210" s="21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7">
        <f t="shared" ca="1" si="82"/>
        <v>1</v>
      </c>
      <c r="V210" s="217">
        <f t="shared" ca="1" si="83"/>
        <v>0</v>
      </c>
      <c r="W210" s="217"/>
      <c r="X210" s="217"/>
      <c r="Y210" s="217"/>
      <c r="Z210" s="217"/>
      <c r="AA210" s="217"/>
      <c r="AB210" s="221"/>
      <c r="AC210" s="220">
        <v>14.505000000000001</v>
      </c>
      <c r="AD210" s="217"/>
      <c r="AE210" s="220"/>
      <c r="AF210" s="220"/>
      <c r="AG210" s="223"/>
      <c r="AH210" s="223"/>
      <c r="AI210" s="223"/>
      <c r="AJ210" s="224" t="s">
        <v>677</v>
      </c>
      <c r="AK210" s="223"/>
      <c r="AL210" s="225"/>
      <c r="AM210" s="223"/>
      <c r="AN210" s="223"/>
      <c r="AO210" s="223"/>
      <c r="AP210" s="223"/>
      <c r="AQ210" s="223"/>
      <c r="AR210" s="223"/>
      <c r="AS210" s="223"/>
      <c r="AT210" s="223"/>
      <c r="AU210" s="217">
        <v>0</v>
      </c>
      <c r="AV210" s="217">
        <v>1</v>
      </c>
      <c r="AW210" s="217">
        <v>0</v>
      </c>
      <c r="AX210" s="217">
        <v>1</v>
      </c>
      <c r="AY210" s="217">
        <v>0</v>
      </c>
      <c r="AZ210" s="217">
        <v>0</v>
      </c>
      <c r="BA210" s="217">
        <v>0</v>
      </c>
      <c r="BB210" s="217" t="s">
        <v>692</v>
      </c>
      <c r="BC210" s="217"/>
      <c r="BD210" s="217"/>
      <c r="BE210" s="244" t="s">
        <v>3020</v>
      </c>
      <c r="BF210" s="217">
        <v>1</v>
      </c>
      <c r="BG210" s="245">
        <v>46240</v>
      </c>
      <c r="BH210" s="212">
        <f t="shared" si="84"/>
        <v>0</v>
      </c>
      <c r="BI210" s="244" t="s">
        <v>2469</v>
      </c>
      <c r="BJ210" s="217">
        <v>1</v>
      </c>
      <c r="BK210" s="245">
        <v>46240</v>
      </c>
      <c r="BL210" s="226"/>
      <c r="BM210" s="226"/>
      <c r="BN210" s="227"/>
      <c r="BO210" s="226"/>
      <c r="BP210" s="226"/>
      <c r="BQ210" s="226"/>
      <c r="BR210" s="226"/>
      <c r="BS210" s="226"/>
      <c r="BT210" s="227"/>
      <c r="BU210" s="226"/>
      <c r="BV210" s="226"/>
      <c r="BW210" s="226"/>
      <c r="BX210" s="226"/>
      <c r="BY210" s="226"/>
      <c r="BZ210" s="227"/>
      <c r="CA210" s="226"/>
      <c r="CB210" s="226"/>
      <c r="CC210" s="226"/>
      <c r="CD210" s="226"/>
      <c r="CE210" s="226"/>
      <c r="CF210" s="227"/>
      <c r="CG210" s="226"/>
      <c r="CH210" s="226"/>
      <c r="CI210" s="226"/>
      <c r="CJ210" s="212">
        <f t="shared" si="85"/>
        <v>0</v>
      </c>
    </row>
    <row r="211" spans="1:88" ht="13.5" customHeight="1">
      <c r="A211" s="214">
        <v>202</v>
      </c>
      <c r="B211" s="214" t="s">
        <v>3567</v>
      </c>
      <c r="C211" s="214" t="s">
        <v>3568</v>
      </c>
      <c r="D211" s="215" t="s">
        <v>2588</v>
      </c>
      <c r="E211" s="214"/>
      <c r="F211" s="214"/>
      <c r="G211" s="215" t="s">
        <v>3529</v>
      </c>
      <c r="H211" s="214"/>
      <c r="I211" s="214"/>
      <c r="J211" s="214"/>
      <c r="K211" s="214">
        <v>1</v>
      </c>
      <c r="L211" s="214"/>
      <c r="M211" s="216">
        <v>1322.6</v>
      </c>
      <c r="N211" s="216">
        <v>1322.6</v>
      </c>
      <c r="O211" s="214" t="s">
        <v>674</v>
      </c>
      <c r="P211" s="214"/>
      <c r="Q211" s="214"/>
      <c r="R211" s="214" t="s">
        <v>3951</v>
      </c>
      <c r="S211" s="214"/>
      <c r="T211" s="214"/>
      <c r="U211" s="214"/>
      <c r="V211" s="214"/>
      <c r="W211" s="214">
        <f ca="1">_xlfn.MINIFS(V:V,C:C,C211,AE:AE,"",AB:AB,"")</f>
        <v>0</v>
      </c>
      <c r="X211" s="214">
        <f ca="1">SUMIFS(T:T,C:C,C211,AE:AE,"")/SUMIFS(L:L,C:C,C211,AE:AE,"",AB:AB,"")</f>
        <v>0</v>
      </c>
      <c r="Y211" s="214"/>
      <c r="Z211" s="214"/>
      <c r="AA211" s="214"/>
      <c r="AB211" s="216"/>
      <c r="AC211" s="216">
        <v>40.165999999999997</v>
      </c>
      <c r="AD211" s="235" t="s">
        <v>3428</v>
      </c>
      <c r="AE211" s="214" t="s">
        <v>675</v>
      </c>
      <c r="AF211" s="214" t="s">
        <v>676</v>
      </c>
      <c r="AG211" s="214"/>
      <c r="AH211" s="214"/>
      <c r="AI211" s="214"/>
      <c r="AJ211" s="214" t="s">
        <v>677</v>
      </c>
      <c r="AK211" s="214"/>
      <c r="AL211" s="214"/>
      <c r="AM211" s="214"/>
      <c r="AN211" s="214"/>
      <c r="AO211" s="214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 t="s">
        <v>692</v>
      </c>
      <c r="BC211" s="214"/>
      <c r="BD211" s="214"/>
      <c r="BE211" s="214"/>
      <c r="BF211" s="214"/>
      <c r="BG211" s="214"/>
      <c r="BH211" s="214"/>
      <c r="BI211" s="214"/>
      <c r="BJ211" s="214"/>
      <c r="BK211" s="214"/>
      <c r="BL211" s="214"/>
      <c r="BM211" s="214"/>
      <c r="BN211" s="214"/>
      <c r="BO211" s="214"/>
      <c r="BP211" s="214"/>
      <c r="BQ211" s="214"/>
      <c r="BR211" s="214"/>
      <c r="BS211" s="214"/>
      <c r="BT211" s="214"/>
      <c r="BU211" s="214"/>
      <c r="BV211" s="214"/>
      <c r="BW211" s="214"/>
      <c r="BX211" s="214"/>
      <c r="BY211" s="214"/>
      <c r="BZ211" s="214"/>
      <c r="CA211" s="214"/>
      <c r="CB211" s="214"/>
      <c r="CC211" s="214"/>
      <c r="CD211" s="214"/>
      <c r="CE211" s="214"/>
      <c r="CF211" s="214"/>
      <c r="CG211" s="214"/>
      <c r="CH211" s="214"/>
      <c r="CI211" s="214"/>
      <c r="CJ211" s="214"/>
    </row>
    <row r="212" spans="1:88" ht="13.5" customHeight="1">
      <c r="A212" s="217">
        <v>203</v>
      </c>
      <c r="B212" s="217" t="s">
        <v>3567</v>
      </c>
      <c r="C212" s="217" t="s">
        <v>3568</v>
      </c>
      <c r="D212" s="218" t="s">
        <v>2502</v>
      </c>
      <c r="E212" s="217" t="s">
        <v>3441</v>
      </c>
      <c r="F212" s="217" t="s">
        <v>2810</v>
      </c>
      <c r="G212" s="218" t="s">
        <v>2476</v>
      </c>
      <c r="H212" s="220">
        <v>3923</v>
      </c>
      <c r="I212" s="217" t="s">
        <v>702</v>
      </c>
      <c r="J212" s="217">
        <v>1</v>
      </c>
      <c r="K212" s="217"/>
      <c r="L212" s="217">
        <v>1</v>
      </c>
      <c r="M212" s="220">
        <v>154.6</v>
      </c>
      <c r="N212" s="220">
        <v>154.6</v>
      </c>
      <c r="O212" s="217" t="s">
        <v>674</v>
      </c>
      <c r="P212" s="217" t="s">
        <v>11</v>
      </c>
      <c r="Q212" s="217" t="s">
        <v>786</v>
      </c>
      <c r="R212" s="217"/>
      <c r="S212" s="217"/>
      <c r="T212" s="21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7">
        <f t="shared" ref="U212:U215" ca="1" si="86">+L212-T212</f>
        <v>1</v>
      </c>
      <c r="V212" s="217">
        <f t="shared" ref="V212:V215" ca="1" si="87">ROUNDDOWN(T212/J212,0)</f>
        <v>0</v>
      </c>
      <c r="W212" s="217"/>
      <c r="X212" s="217"/>
      <c r="Y212" s="217"/>
      <c r="Z212" s="217"/>
      <c r="AA212" s="217"/>
      <c r="AB212" s="221"/>
      <c r="AC212" s="220">
        <v>2.6840000000000002</v>
      </c>
      <c r="AD212" s="217"/>
      <c r="AE212" s="220"/>
      <c r="AF212" s="220"/>
      <c r="AG212" s="223"/>
      <c r="AH212" s="223"/>
      <c r="AI212" s="223"/>
      <c r="AJ212" s="224" t="s">
        <v>677</v>
      </c>
      <c r="AK212" s="223"/>
      <c r="AL212" s="225"/>
      <c r="AM212" s="223"/>
      <c r="AN212" s="223"/>
      <c r="AO212" s="223"/>
      <c r="AP212" s="223"/>
      <c r="AQ212" s="223"/>
      <c r="AR212" s="223"/>
      <c r="AS212" s="223"/>
      <c r="AT212" s="223"/>
      <c r="AU212" s="217">
        <v>0</v>
      </c>
      <c r="AV212" s="217">
        <v>1</v>
      </c>
      <c r="AW212" s="217">
        <v>0</v>
      </c>
      <c r="AX212" s="217">
        <v>0</v>
      </c>
      <c r="AY212" s="217">
        <v>0</v>
      </c>
      <c r="AZ212" s="217">
        <v>0</v>
      </c>
      <c r="BA212" s="217">
        <v>0</v>
      </c>
      <c r="BB212" s="217" t="s">
        <v>692</v>
      </c>
      <c r="BC212" s="217"/>
      <c r="BD212" s="217"/>
      <c r="BE212" s="212" t="s">
        <v>3026</v>
      </c>
      <c r="BF212" s="217">
        <v>1</v>
      </c>
      <c r="BG212" s="230">
        <v>46240</v>
      </c>
      <c r="BH212" s="212">
        <f>+L212-BF212</f>
        <v>0</v>
      </c>
      <c r="BI212" s="212" t="s">
        <v>2478</v>
      </c>
      <c r="BJ212" s="217">
        <v>1</v>
      </c>
      <c r="BK212" s="231">
        <v>46240</v>
      </c>
      <c r="BL212" s="226"/>
      <c r="BM212" s="226"/>
      <c r="BN212" s="227"/>
      <c r="BO212" s="226"/>
      <c r="BP212" s="226"/>
      <c r="BQ212" s="226"/>
      <c r="BR212" s="226"/>
      <c r="BS212" s="226"/>
      <c r="BT212" s="227"/>
      <c r="BU212" s="226"/>
      <c r="BV212" s="226"/>
      <c r="BW212" s="226"/>
      <c r="BX212" s="226"/>
      <c r="BY212" s="226"/>
      <c r="BZ212" s="227"/>
      <c r="CA212" s="226"/>
      <c r="CB212" s="226"/>
      <c r="CC212" s="226"/>
      <c r="CD212" s="226"/>
      <c r="CE212" s="226"/>
      <c r="CF212" s="227"/>
      <c r="CG212" s="226"/>
      <c r="CH212" s="226"/>
      <c r="CI212" s="226"/>
      <c r="CJ212" s="212">
        <f>+L212-BJ212</f>
        <v>0</v>
      </c>
    </row>
    <row r="213" spans="1:88" ht="13.5" customHeight="1">
      <c r="A213" s="217">
        <v>204</v>
      </c>
      <c r="B213" s="217" t="s">
        <v>3567</v>
      </c>
      <c r="C213" s="217" t="s">
        <v>3568</v>
      </c>
      <c r="D213" s="218" t="s">
        <v>2588</v>
      </c>
      <c r="E213" s="217" t="s">
        <v>3507</v>
      </c>
      <c r="F213" s="217" t="s">
        <v>2811</v>
      </c>
      <c r="G213" s="218" t="s">
        <v>2698</v>
      </c>
      <c r="H213" s="220">
        <v>4416</v>
      </c>
      <c r="I213" s="217" t="s">
        <v>702</v>
      </c>
      <c r="J213" s="217">
        <v>1</v>
      </c>
      <c r="K213" s="217"/>
      <c r="L213" s="217">
        <v>1</v>
      </c>
      <c r="M213" s="220">
        <v>553.4</v>
      </c>
      <c r="N213" s="220">
        <v>553.4</v>
      </c>
      <c r="O213" s="217" t="s">
        <v>674</v>
      </c>
      <c r="P213" s="217" t="s">
        <v>13</v>
      </c>
      <c r="Q213" s="217" t="s">
        <v>786</v>
      </c>
      <c r="R213" s="217"/>
      <c r="S213" s="217"/>
      <c r="T213" s="21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7">
        <f t="shared" ca="1" si="86"/>
        <v>1</v>
      </c>
      <c r="V213" s="217">
        <f t="shared" ca="1" si="87"/>
        <v>0</v>
      </c>
      <c r="W213" s="217"/>
      <c r="X213" s="217"/>
      <c r="Y213" s="217"/>
      <c r="Z213" s="217"/>
      <c r="AA213" s="217"/>
      <c r="AB213" s="221"/>
      <c r="AC213" s="220">
        <v>17.728999999999999</v>
      </c>
      <c r="AD213" s="217"/>
      <c r="AE213" s="220"/>
      <c r="AF213" s="220"/>
      <c r="AG213" s="223"/>
      <c r="AH213" s="223"/>
      <c r="AI213" s="223"/>
      <c r="AJ213" s="224" t="s">
        <v>677</v>
      </c>
      <c r="AK213" s="223"/>
      <c r="AL213" s="225"/>
      <c r="AM213" s="223"/>
      <c r="AN213" s="223"/>
      <c r="AO213" s="223"/>
      <c r="AP213" s="223"/>
      <c r="AQ213" s="223"/>
      <c r="AR213" s="223"/>
      <c r="AS213" s="223"/>
      <c r="AT213" s="223"/>
      <c r="AU213" s="217">
        <v>0</v>
      </c>
      <c r="AV213" s="217">
        <v>1</v>
      </c>
      <c r="AW213" s="217">
        <v>0</v>
      </c>
      <c r="AX213" s="217">
        <v>1</v>
      </c>
      <c r="AY213" s="217">
        <v>0</v>
      </c>
      <c r="AZ213" s="217">
        <v>0</v>
      </c>
      <c r="BA213" s="217">
        <v>0</v>
      </c>
      <c r="BB213" s="217" t="s">
        <v>692</v>
      </c>
      <c r="BC213" s="217"/>
      <c r="BD213" s="217"/>
      <c r="BE213" s="212" t="s">
        <v>3068</v>
      </c>
      <c r="BF213" s="217">
        <v>1</v>
      </c>
      <c r="BG213" s="230">
        <v>46240</v>
      </c>
      <c r="BH213" s="212">
        <f>+L213-BF213</f>
        <v>0</v>
      </c>
      <c r="BI213" s="212" t="s">
        <v>2529</v>
      </c>
      <c r="BJ213" s="217">
        <v>1</v>
      </c>
      <c r="BK213" s="231">
        <v>46240</v>
      </c>
      <c r="BL213" s="226"/>
      <c r="BM213" s="226"/>
      <c r="BN213" s="227"/>
      <c r="BO213" s="226"/>
      <c r="BP213" s="226"/>
      <c r="BQ213" s="226"/>
      <c r="BR213" s="226"/>
      <c r="BS213" s="226"/>
      <c r="BT213" s="227"/>
      <c r="BU213" s="226"/>
      <c r="BV213" s="226"/>
      <c r="BW213" s="226"/>
      <c r="BX213" s="226"/>
      <c r="BY213" s="226"/>
      <c r="BZ213" s="227"/>
      <c r="CA213" s="226"/>
      <c r="CB213" s="226"/>
      <c r="CC213" s="226"/>
      <c r="CD213" s="226"/>
      <c r="CE213" s="226"/>
      <c r="CF213" s="227"/>
      <c r="CG213" s="226"/>
      <c r="CH213" s="226"/>
      <c r="CI213" s="226"/>
      <c r="CJ213" s="212">
        <f>+L213-BJ213</f>
        <v>0</v>
      </c>
    </row>
    <row r="214" spans="1:88" ht="13.5" customHeight="1">
      <c r="A214" s="217">
        <v>205</v>
      </c>
      <c r="B214" s="217" t="s">
        <v>3567</v>
      </c>
      <c r="C214" s="217" t="s">
        <v>3568</v>
      </c>
      <c r="D214" s="218" t="s">
        <v>2588</v>
      </c>
      <c r="E214" s="217" t="s">
        <v>3541</v>
      </c>
      <c r="F214" s="217" t="s">
        <v>2812</v>
      </c>
      <c r="G214" s="218" t="s">
        <v>2769</v>
      </c>
      <c r="H214" s="220">
        <v>4416</v>
      </c>
      <c r="I214" s="217" t="s">
        <v>702</v>
      </c>
      <c r="J214" s="217">
        <v>1</v>
      </c>
      <c r="K214" s="217"/>
      <c r="L214" s="217">
        <v>1</v>
      </c>
      <c r="M214" s="220">
        <v>304.2</v>
      </c>
      <c r="N214" s="220">
        <v>304.2</v>
      </c>
      <c r="O214" s="217" t="s">
        <v>674</v>
      </c>
      <c r="P214" s="217" t="s">
        <v>13</v>
      </c>
      <c r="Q214" s="217" t="s">
        <v>786</v>
      </c>
      <c r="R214" s="217"/>
      <c r="S214" s="217"/>
      <c r="T214" s="21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7">
        <f t="shared" ca="1" si="86"/>
        <v>1</v>
      </c>
      <c r="V214" s="217">
        <f t="shared" ca="1" si="87"/>
        <v>0</v>
      </c>
      <c r="W214" s="217"/>
      <c r="X214" s="217"/>
      <c r="Y214" s="217"/>
      <c r="Z214" s="217"/>
      <c r="AA214" s="217"/>
      <c r="AB214" s="221"/>
      <c r="AC214" s="220">
        <v>9.7769999999999992</v>
      </c>
      <c r="AD214" s="235" t="s">
        <v>3428</v>
      </c>
      <c r="AE214" s="220"/>
      <c r="AF214" s="220"/>
      <c r="AG214" s="223"/>
      <c r="AH214" s="223"/>
      <c r="AI214" s="223"/>
      <c r="AJ214" s="224" t="s">
        <v>677</v>
      </c>
      <c r="AK214" s="223"/>
      <c r="AL214" s="225"/>
      <c r="AM214" s="223"/>
      <c r="AN214" s="223"/>
      <c r="AO214" s="223"/>
      <c r="AP214" s="223"/>
      <c r="AQ214" s="223"/>
      <c r="AR214" s="223"/>
      <c r="AS214" s="223"/>
      <c r="AT214" s="223"/>
      <c r="AU214" s="217">
        <v>0</v>
      </c>
      <c r="AV214" s="217">
        <v>1</v>
      </c>
      <c r="AW214" s="217">
        <v>0</v>
      </c>
      <c r="AX214" s="217">
        <v>1</v>
      </c>
      <c r="AY214" s="217">
        <v>0</v>
      </c>
      <c r="AZ214" s="217">
        <v>0</v>
      </c>
      <c r="BA214" s="217">
        <v>0</v>
      </c>
      <c r="BB214" s="217" t="s">
        <v>692</v>
      </c>
      <c r="BC214" s="217"/>
      <c r="BD214" s="217"/>
      <c r="BE214" s="212" t="s">
        <v>3068</v>
      </c>
      <c r="BF214" s="217">
        <v>1</v>
      </c>
      <c r="BG214" s="230">
        <v>46240</v>
      </c>
      <c r="BH214" s="212">
        <f>+L214-BF214</f>
        <v>0</v>
      </c>
      <c r="BI214" s="212" t="s">
        <v>2529</v>
      </c>
      <c r="BJ214" s="217">
        <v>1</v>
      </c>
      <c r="BK214" s="231">
        <v>46240</v>
      </c>
      <c r="BL214" s="226"/>
      <c r="BM214" s="226"/>
      <c r="BN214" s="227"/>
      <c r="BO214" s="226"/>
      <c r="BP214" s="226"/>
      <c r="BQ214" s="226"/>
      <c r="BR214" s="226"/>
      <c r="BS214" s="226"/>
      <c r="BT214" s="227"/>
      <c r="BU214" s="226"/>
      <c r="BV214" s="226"/>
      <c r="BW214" s="226"/>
      <c r="BX214" s="226"/>
      <c r="BY214" s="226"/>
      <c r="BZ214" s="227"/>
      <c r="CA214" s="226"/>
      <c r="CB214" s="226"/>
      <c r="CC214" s="226"/>
      <c r="CD214" s="226"/>
      <c r="CE214" s="226"/>
      <c r="CF214" s="227"/>
      <c r="CG214" s="226"/>
      <c r="CH214" s="226"/>
      <c r="CI214" s="226"/>
      <c r="CJ214" s="212">
        <f>+L214-BJ214</f>
        <v>0</v>
      </c>
    </row>
    <row r="215" spans="1:88" ht="13.5" customHeight="1">
      <c r="A215" s="217">
        <v>206</v>
      </c>
      <c r="B215" s="217" t="s">
        <v>3567</v>
      </c>
      <c r="C215" s="217" t="s">
        <v>3568</v>
      </c>
      <c r="D215" s="218" t="s">
        <v>2588</v>
      </c>
      <c r="E215" s="217" t="s">
        <v>3569</v>
      </c>
      <c r="F215" s="217" t="s">
        <v>2813</v>
      </c>
      <c r="G215" s="218" t="s">
        <v>2771</v>
      </c>
      <c r="H215" s="220">
        <v>4416</v>
      </c>
      <c r="I215" s="217" t="s">
        <v>702</v>
      </c>
      <c r="J215" s="217">
        <v>1</v>
      </c>
      <c r="K215" s="217"/>
      <c r="L215" s="217">
        <v>1</v>
      </c>
      <c r="M215" s="220">
        <v>310.39999999999998</v>
      </c>
      <c r="N215" s="220">
        <v>310.39999999999998</v>
      </c>
      <c r="O215" s="217" t="s">
        <v>674</v>
      </c>
      <c r="P215" s="217" t="s">
        <v>13</v>
      </c>
      <c r="Q215" s="217" t="s">
        <v>786</v>
      </c>
      <c r="R215" s="217"/>
      <c r="S215" s="217"/>
      <c r="T215" s="21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7">
        <f t="shared" ca="1" si="86"/>
        <v>1</v>
      </c>
      <c r="V215" s="217">
        <f t="shared" ca="1" si="87"/>
        <v>0</v>
      </c>
      <c r="W215" s="217"/>
      <c r="X215" s="217"/>
      <c r="Y215" s="217"/>
      <c r="Z215" s="217"/>
      <c r="AA215" s="217"/>
      <c r="AB215" s="221"/>
      <c r="AC215" s="220">
        <v>9.9760000000000009</v>
      </c>
      <c r="AD215" s="217"/>
      <c r="AE215" s="220"/>
      <c r="AF215" s="220"/>
      <c r="AG215" s="223"/>
      <c r="AH215" s="223"/>
      <c r="AI215" s="223"/>
      <c r="AJ215" s="224" t="s">
        <v>677</v>
      </c>
      <c r="AK215" s="223"/>
      <c r="AL215" s="225"/>
      <c r="AM215" s="223"/>
      <c r="AN215" s="223"/>
      <c r="AO215" s="223"/>
      <c r="AP215" s="223"/>
      <c r="AQ215" s="223"/>
      <c r="AR215" s="223"/>
      <c r="AS215" s="223"/>
      <c r="AT215" s="223"/>
      <c r="AU215" s="217">
        <v>0</v>
      </c>
      <c r="AV215" s="217">
        <v>1</v>
      </c>
      <c r="AW215" s="217">
        <v>0</v>
      </c>
      <c r="AX215" s="217">
        <v>1</v>
      </c>
      <c r="AY215" s="217">
        <v>0</v>
      </c>
      <c r="AZ215" s="217">
        <v>0</v>
      </c>
      <c r="BA215" s="217">
        <v>0</v>
      </c>
      <c r="BB215" s="217" t="s">
        <v>692</v>
      </c>
      <c r="BC215" s="217"/>
      <c r="BD215" s="217"/>
      <c r="BE215" s="212" t="s">
        <v>3068</v>
      </c>
      <c r="BF215" s="217">
        <v>1</v>
      </c>
      <c r="BG215" s="230">
        <v>46240</v>
      </c>
      <c r="BH215" s="212">
        <f>+L215-BF215</f>
        <v>0</v>
      </c>
      <c r="BI215" s="212" t="s">
        <v>2529</v>
      </c>
      <c r="BJ215" s="217">
        <v>1</v>
      </c>
      <c r="BK215" s="231">
        <v>46240</v>
      </c>
      <c r="BL215" s="226"/>
      <c r="BM215" s="226"/>
      <c r="BN215" s="227"/>
      <c r="BO215" s="226"/>
      <c r="BP215" s="226"/>
      <c r="BQ215" s="226"/>
      <c r="BR215" s="226"/>
      <c r="BS215" s="226"/>
      <c r="BT215" s="227"/>
      <c r="BU215" s="226"/>
      <c r="BV215" s="226"/>
      <c r="BW215" s="226"/>
      <c r="BX215" s="226"/>
      <c r="BY215" s="226"/>
      <c r="BZ215" s="227"/>
      <c r="CA215" s="226"/>
      <c r="CB215" s="226"/>
      <c r="CC215" s="226"/>
      <c r="CD215" s="226"/>
      <c r="CE215" s="226"/>
      <c r="CF215" s="227"/>
      <c r="CG215" s="226"/>
      <c r="CH215" s="226"/>
      <c r="CI215" s="226"/>
      <c r="CJ215" s="212">
        <f>+L215-BJ215</f>
        <v>0</v>
      </c>
    </row>
    <row r="216" spans="1:88" ht="13.5" customHeight="1">
      <c r="A216" s="214">
        <v>207</v>
      </c>
      <c r="B216" s="214" t="s">
        <v>3570</v>
      </c>
      <c r="C216" s="214" t="s">
        <v>3571</v>
      </c>
      <c r="D216" s="215" t="s">
        <v>2588</v>
      </c>
      <c r="E216" s="214"/>
      <c r="F216" s="214"/>
      <c r="G216" s="215" t="s">
        <v>3534</v>
      </c>
      <c r="H216" s="214"/>
      <c r="I216" s="214"/>
      <c r="J216" s="214"/>
      <c r="K216" s="214">
        <v>1</v>
      </c>
      <c r="L216" s="214"/>
      <c r="M216" s="216">
        <v>1770.8</v>
      </c>
      <c r="N216" s="216">
        <v>1770.8</v>
      </c>
      <c r="O216" s="214" t="s">
        <v>674</v>
      </c>
      <c r="P216" s="214"/>
      <c r="Q216" s="214"/>
      <c r="R216" s="214" t="s">
        <v>3951</v>
      </c>
      <c r="S216" s="214"/>
      <c r="T216" s="214"/>
      <c r="U216" s="214"/>
      <c r="V216" s="214"/>
      <c r="W216" s="214">
        <f ca="1">_xlfn.MINIFS(V:V,C:C,C216,AE:AE,"",AB:AB,"")</f>
        <v>0</v>
      </c>
      <c r="X216" s="214">
        <f ca="1">SUMIFS(T:T,C:C,C216,AE:AE,"")/SUMIFS(L:L,C:C,C216,AE:AE,"",AB:AB,"")</f>
        <v>0</v>
      </c>
      <c r="Y216" s="214"/>
      <c r="Z216" s="214"/>
      <c r="AA216" s="214"/>
      <c r="AB216" s="216"/>
      <c r="AC216" s="216">
        <v>67.722999999999999</v>
      </c>
      <c r="AD216" s="235" t="s">
        <v>3428</v>
      </c>
      <c r="AE216" s="214" t="s">
        <v>675</v>
      </c>
      <c r="AF216" s="214" t="s">
        <v>676</v>
      </c>
      <c r="AG216" s="214"/>
      <c r="AH216" s="214"/>
      <c r="AI216" s="214"/>
      <c r="AJ216" s="214" t="s">
        <v>677</v>
      </c>
      <c r="AK216" s="214"/>
      <c r="AL216" s="214"/>
      <c r="AM216" s="214"/>
      <c r="AN216" s="214"/>
      <c r="AO216" s="214"/>
      <c r="AP216" s="214"/>
      <c r="AQ216" s="214"/>
      <c r="AR216" s="214"/>
      <c r="AS216" s="214"/>
      <c r="AT216" s="214"/>
      <c r="AU216" s="214"/>
      <c r="AV216" s="214"/>
      <c r="AW216" s="214"/>
      <c r="AX216" s="214"/>
      <c r="AY216" s="214"/>
      <c r="AZ216" s="214"/>
      <c r="BA216" s="214"/>
      <c r="BB216" s="214" t="s">
        <v>692</v>
      </c>
      <c r="BC216" s="214"/>
      <c r="BD216" s="214"/>
      <c r="BE216" s="214"/>
      <c r="BF216" s="214"/>
      <c r="BG216" s="214"/>
      <c r="BH216" s="214"/>
      <c r="BI216" s="214"/>
      <c r="BJ216" s="214"/>
      <c r="BK216" s="214"/>
      <c r="BL216" s="214"/>
      <c r="BM216" s="214"/>
      <c r="BN216" s="214"/>
      <c r="BO216" s="214"/>
      <c r="BP216" s="214"/>
      <c r="BQ216" s="214"/>
      <c r="BR216" s="214"/>
      <c r="BS216" s="214"/>
      <c r="BT216" s="214"/>
      <c r="BU216" s="214"/>
      <c r="BV216" s="214"/>
      <c r="BW216" s="214"/>
      <c r="BX216" s="214"/>
      <c r="BY216" s="214"/>
      <c r="BZ216" s="214"/>
      <c r="CA216" s="214"/>
      <c r="CB216" s="214"/>
      <c r="CC216" s="214"/>
      <c r="CD216" s="214"/>
      <c r="CE216" s="214"/>
      <c r="CF216" s="214"/>
      <c r="CG216" s="214"/>
      <c r="CH216" s="214"/>
      <c r="CI216" s="214"/>
      <c r="CJ216" s="214"/>
    </row>
    <row r="217" spans="1:88" ht="13.5" customHeight="1">
      <c r="A217" s="217">
        <v>208</v>
      </c>
      <c r="B217" s="217" t="s">
        <v>3570</v>
      </c>
      <c r="C217" s="217" t="s">
        <v>3571</v>
      </c>
      <c r="D217" s="218" t="s">
        <v>2502</v>
      </c>
      <c r="E217" s="217" t="s">
        <v>3441</v>
      </c>
      <c r="F217" s="217" t="s">
        <v>2751</v>
      </c>
      <c r="G217" s="218" t="s">
        <v>2476</v>
      </c>
      <c r="H217" s="220">
        <v>3923</v>
      </c>
      <c r="I217" s="217" t="s">
        <v>702</v>
      </c>
      <c r="J217" s="217">
        <v>2</v>
      </c>
      <c r="K217" s="217"/>
      <c r="L217" s="217">
        <v>2</v>
      </c>
      <c r="M217" s="220">
        <v>154.6</v>
      </c>
      <c r="N217" s="220">
        <v>309.3</v>
      </c>
      <c r="O217" s="217" t="s">
        <v>674</v>
      </c>
      <c r="P217" s="217" t="s">
        <v>11</v>
      </c>
      <c r="Q217" s="217" t="s">
        <v>786</v>
      </c>
      <c r="R217" s="217"/>
      <c r="S217" s="217"/>
      <c r="T217" s="21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7">
        <f t="shared" ref="U217:U220" ca="1" si="88">+L217-T217</f>
        <v>2</v>
      </c>
      <c r="V217" s="217">
        <f t="shared" ref="V217:V220" ca="1" si="89">ROUNDDOWN(T217/J217,0)</f>
        <v>0</v>
      </c>
      <c r="W217" s="217"/>
      <c r="X217" s="217"/>
      <c r="Y217" s="217"/>
      <c r="Z217" s="217"/>
      <c r="AA217" s="217"/>
      <c r="AB217" s="221"/>
      <c r="AC217" s="220">
        <v>5.3680000000000003</v>
      </c>
      <c r="AD217" s="217"/>
      <c r="AE217" s="220"/>
      <c r="AF217" s="220"/>
      <c r="AG217" s="223"/>
      <c r="AH217" s="223"/>
      <c r="AI217" s="223"/>
      <c r="AJ217" s="224" t="s">
        <v>677</v>
      </c>
      <c r="AK217" s="223"/>
      <c r="AL217" s="225"/>
      <c r="AM217" s="223"/>
      <c r="AN217" s="223"/>
      <c r="AO217" s="223"/>
      <c r="AP217" s="223"/>
      <c r="AQ217" s="223"/>
      <c r="AR217" s="223"/>
      <c r="AS217" s="223"/>
      <c r="AT217" s="223"/>
      <c r="AU217" s="217">
        <v>0</v>
      </c>
      <c r="AV217" s="217">
        <v>1</v>
      </c>
      <c r="AW217" s="217">
        <v>0</v>
      </c>
      <c r="AX217" s="217">
        <v>0</v>
      </c>
      <c r="AY217" s="217">
        <v>0</v>
      </c>
      <c r="AZ217" s="217">
        <v>0</v>
      </c>
      <c r="BA217" s="217">
        <v>0</v>
      </c>
      <c r="BB217" s="217" t="s">
        <v>692</v>
      </c>
      <c r="BC217" s="217"/>
      <c r="BD217" s="217"/>
      <c r="BE217" s="212" t="s">
        <v>3026</v>
      </c>
      <c r="BF217" s="217">
        <v>2</v>
      </c>
      <c r="BG217" s="230">
        <v>46240</v>
      </c>
      <c r="BH217" s="212">
        <f>+L217-BF217</f>
        <v>0</v>
      </c>
      <c r="BI217" s="212" t="s">
        <v>2478</v>
      </c>
      <c r="BJ217" s="217">
        <v>2</v>
      </c>
      <c r="BK217" s="231">
        <v>46240</v>
      </c>
      <c r="BL217" s="226"/>
      <c r="BM217" s="226"/>
      <c r="BN217" s="227"/>
      <c r="BO217" s="226"/>
      <c r="BP217" s="226"/>
      <c r="BQ217" s="226"/>
      <c r="BR217" s="226"/>
      <c r="BS217" s="226"/>
      <c r="BT217" s="227"/>
      <c r="BU217" s="226"/>
      <c r="BV217" s="226"/>
      <c r="BW217" s="226"/>
      <c r="BX217" s="226"/>
      <c r="BY217" s="226"/>
      <c r="BZ217" s="227"/>
      <c r="CA217" s="226"/>
      <c r="CB217" s="226"/>
      <c r="CC217" s="226"/>
      <c r="CD217" s="226"/>
      <c r="CE217" s="226"/>
      <c r="CF217" s="227"/>
      <c r="CG217" s="226"/>
      <c r="CH217" s="226"/>
      <c r="CI217" s="226"/>
      <c r="CJ217" s="212">
        <f>+L217-BJ217</f>
        <v>0</v>
      </c>
    </row>
    <row r="218" spans="1:88" ht="13.5" customHeight="1">
      <c r="A218" s="217">
        <v>209</v>
      </c>
      <c r="B218" s="217" t="s">
        <v>3570</v>
      </c>
      <c r="C218" s="217" t="s">
        <v>3571</v>
      </c>
      <c r="D218" s="218" t="s">
        <v>2588</v>
      </c>
      <c r="E218" s="217" t="s">
        <v>3549</v>
      </c>
      <c r="F218" s="217" t="s">
        <v>2752</v>
      </c>
      <c r="G218" s="218" t="s">
        <v>2753</v>
      </c>
      <c r="H218" s="220">
        <v>4416</v>
      </c>
      <c r="I218" s="217" t="s">
        <v>702</v>
      </c>
      <c r="J218" s="217">
        <v>1</v>
      </c>
      <c r="K218" s="217"/>
      <c r="L218" s="217">
        <v>1</v>
      </c>
      <c r="M218" s="220">
        <v>353.1</v>
      </c>
      <c r="N218" s="220">
        <v>353.1</v>
      </c>
      <c r="O218" s="217" t="s">
        <v>674</v>
      </c>
      <c r="P218" s="217" t="s">
        <v>13</v>
      </c>
      <c r="Q218" s="217" t="s">
        <v>786</v>
      </c>
      <c r="R218" s="217"/>
      <c r="S218" s="217"/>
      <c r="T218" s="21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7">
        <f t="shared" ca="1" si="88"/>
        <v>1</v>
      </c>
      <c r="V218" s="217">
        <f t="shared" ca="1" si="89"/>
        <v>0</v>
      </c>
      <c r="W218" s="217"/>
      <c r="X218" s="217"/>
      <c r="Y218" s="217"/>
      <c r="Z218" s="217"/>
      <c r="AA218" s="217"/>
      <c r="AB218" s="221"/>
      <c r="AC218" s="220">
        <v>15.068</v>
      </c>
      <c r="AD218" s="217"/>
      <c r="AE218" s="220"/>
      <c r="AF218" s="220"/>
      <c r="AG218" s="223"/>
      <c r="AH218" s="223"/>
      <c r="AI218" s="223"/>
      <c r="AJ218" s="224" t="s">
        <v>677</v>
      </c>
      <c r="AK218" s="223"/>
      <c r="AL218" s="225"/>
      <c r="AM218" s="223"/>
      <c r="AN218" s="223"/>
      <c r="AO218" s="223"/>
      <c r="AP218" s="223"/>
      <c r="AQ218" s="223"/>
      <c r="AR218" s="223"/>
      <c r="AS218" s="223"/>
      <c r="AT218" s="223"/>
      <c r="AU218" s="217">
        <v>0</v>
      </c>
      <c r="AV218" s="217">
        <v>1</v>
      </c>
      <c r="AW218" s="217">
        <v>0</v>
      </c>
      <c r="AX218" s="217">
        <v>1</v>
      </c>
      <c r="AY218" s="217">
        <v>0</v>
      </c>
      <c r="AZ218" s="217">
        <v>0</v>
      </c>
      <c r="BA218" s="217">
        <v>0</v>
      </c>
      <c r="BB218" s="217" t="s">
        <v>692</v>
      </c>
      <c r="BC218" s="217"/>
      <c r="BD218" s="217"/>
      <c r="BE218" s="244" t="s">
        <v>3020</v>
      </c>
      <c r="BF218" s="217">
        <v>1</v>
      </c>
      <c r="BG218" s="245">
        <v>46240</v>
      </c>
      <c r="BH218" s="212">
        <f>+L218-BF218</f>
        <v>0</v>
      </c>
      <c r="BI218" s="244" t="s">
        <v>2469</v>
      </c>
      <c r="BJ218" s="217">
        <v>1</v>
      </c>
      <c r="BK218" s="245">
        <v>46240</v>
      </c>
      <c r="BL218" s="226"/>
      <c r="BM218" s="226"/>
      <c r="BN218" s="227"/>
      <c r="BO218" s="226"/>
      <c r="BP218" s="226"/>
      <c r="BQ218" s="226"/>
      <c r="BR218" s="226"/>
      <c r="BS218" s="226"/>
      <c r="BT218" s="227"/>
      <c r="BU218" s="226"/>
      <c r="BV218" s="226"/>
      <c r="BW218" s="226"/>
      <c r="BX218" s="226"/>
      <c r="BY218" s="226"/>
      <c r="BZ218" s="227"/>
      <c r="CA218" s="226"/>
      <c r="CB218" s="226"/>
      <c r="CC218" s="226"/>
      <c r="CD218" s="226"/>
      <c r="CE218" s="226"/>
      <c r="CF218" s="227"/>
      <c r="CG218" s="226"/>
      <c r="CH218" s="226"/>
      <c r="CI218" s="226"/>
      <c r="CJ218" s="212">
        <f>+L218-BJ218</f>
        <v>0</v>
      </c>
    </row>
    <row r="219" spans="1:88" ht="13.5" customHeight="1">
      <c r="A219" s="217">
        <v>210</v>
      </c>
      <c r="B219" s="217" t="s">
        <v>3570</v>
      </c>
      <c r="C219" s="217" t="s">
        <v>3571</v>
      </c>
      <c r="D219" s="218" t="s">
        <v>2588</v>
      </c>
      <c r="E219" s="217" t="s">
        <v>3535</v>
      </c>
      <c r="F219" s="217" t="s">
        <v>2754</v>
      </c>
      <c r="G219" s="218" t="s">
        <v>2755</v>
      </c>
      <c r="H219" s="220">
        <v>4416</v>
      </c>
      <c r="I219" s="217" t="s">
        <v>702</v>
      </c>
      <c r="J219" s="217">
        <v>2</v>
      </c>
      <c r="K219" s="217"/>
      <c r="L219" s="217">
        <v>2</v>
      </c>
      <c r="M219" s="220">
        <v>415.4</v>
      </c>
      <c r="N219" s="220">
        <v>830.8</v>
      </c>
      <c r="O219" s="217" t="s">
        <v>674</v>
      </c>
      <c r="P219" s="217" t="s">
        <v>13</v>
      </c>
      <c r="Q219" s="217" t="s">
        <v>786</v>
      </c>
      <c r="R219" s="217"/>
      <c r="S219" s="217"/>
      <c r="T219" s="21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7">
        <f t="shared" ca="1" si="88"/>
        <v>2</v>
      </c>
      <c r="V219" s="217">
        <f t="shared" ca="1" si="89"/>
        <v>0</v>
      </c>
      <c r="W219" s="217"/>
      <c r="X219" s="217"/>
      <c r="Y219" s="217"/>
      <c r="Z219" s="217"/>
      <c r="AA219" s="217"/>
      <c r="AB219" s="221"/>
      <c r="AC219" s="220">
        <v>35.433</v>
      </c>
      <c r="AD219" s="217"/>
      <c r="AE219" s="220"/>
      <c r="AF219" s="220"/>
      <c r="AG219" s="223"/>
      <c r="AH219" s="223"/>
      <c r="AI219" s="223"/>
      <c r="AJ219" s="224" t="s">
        <v>677</v>
      </c>
      <c r="AK219" s="223"/>
      <c r="AL219" s="225"/>
      <c r="AM219" s="223"/>
      <c r="AN219" s="223"/>
      <c r="AO219" s="223"/>
      <c r="AP219" s="223"/>
      <c r="AQ219" s="223"/>
      <c r="AR219" s="223"/>
      <c r="AS219" s="223"/>
      <c r="AT219" s="223"/>
      <c r="AU219" s="217">
        <v>0</v>
      </c>
      <c r="AV219" s="217">
        <v>1</v>
      </c>
      <c r="AW219" s="217">
        <v>0</v>
      </c>
      <c r="AX219" s="217">
        <v>1</v>
      </c>
      <c r="AY219" s="217">
        <v>0</v>
      </c>
      <c r="AZ219" s="217">
        <v>0</v>
      </c>
      <c r="BA219" s="217">
        <v>0</v>
      </c>
      <c r="BB219" s="217" t="s">
        <v>692</v>
      </c>
      <c r="BC219" s="217"/>
      <c r="BD219" s="217"/>
      <c r="BE219" s="244" t="s">
        <v>3020</v>
      </c>
      <c r="BF219" s="217">
        <v>2</v>
      </c>
      <c r="BG219" s="245">
        <v>46240</v>
      </c>
      <c r="BH219" s="212">
        <f>+L219-BF219</f>
        <v>0</v>
      </c>
      <c r="BI219" s="244" t="s">
        <v>2469</v>
      </c>
      <c r="BJ219" s="217">
        <v>2</v>
      </c>
      <c r="BK219" s="245">
        <v>46240</v>
      </c>
      <c r="BL219" s="226"/>
      <c r="BM219" s="226"/>
      <c r="BN219" s="227"/>
      <c r="BO219" s="226"/>
      <c r="BP219" s="226"/>
      <c r="BQ219" s="226"/>
      <c r="BR219" s="226"/>
      <c r="BS219" s="226"/>
      <c r="BT219" s="227"/>
      <c r="BU219" s="226"/>
      <c r="BV219" s="226"/>
      <c r="BW219" s="226"/>
      <c r="BX219" s="226"/>
      <c r="BY219" s="226"/>
      <c r="BZ219" s="227"/>
      <c r="CA219" s="226"/>
      <c r="CB219" s="226"/>
      <c r="CC219" s="226"/>
      <c r="CD219" s="226"/>
      <c r="CE219" s="226"/>
      <c r="CF219" s="227"/>
      <c r="CG219" s="226"/>
      <c r="CH219" s="226"/>
      <c r="CI219" s="226"/>
      <c r="CJ219" s="212">
        <f>+L219-BJ219</f>
        <v>0</v>
      </c>
    </row>
    <row r="220" spans="1:88" ht="13.5" customHeight="1">
      <c r="A220" s="217">
        <v>211</v>
      </c>
      <c r="B220" s="217" t="s">
        <v>3570</v>
      </c>
      <c r="C220" s="217" t="s">
        <v>3571</v>
      </c>
      <c r="D220" s="218" t="s">
        <v>2588</v>
      </c>
      <c r="E220" s="217" t="s">
        <v>3550</v>
      </c>
      <c r="F220" s="217" t="s">
        <v>2756</v>
      </c>
      <c r="G220" s="218" t="s">
        <v>2757</v>
      </c>
      <c r="H220" s="220">
        <v>4416</v>
      </c>
      <c r="I220" s="217" t="s">
        <v>702</v>
      </c>
      <c r="J220" s="217">
        <v>1</v>
      </c>
      <c r="K220" s="217"/>
      <c r="L220" s="217">
        <v>1</v>
      </c>
      <c r="M220" s="220">
        <v>277.60000000000002</v>
      </c>
      <c r="N220" s="220">
        <v>277.60000000000002</v>
      </c>
      <c r="O220" s="217" t="s">
        <v>674</v>
      </c>
      <c r="P220" s="217" t="s">
        <v>13</v>
      </c>
      <c r="Q220" s="217" t="s">
        <v>786</v>
      </c>
      <c r="R220" s="217"/>
      <c r="S220" s="217"/>
      <c r="T220" s="21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7">
        <f t="shared" ca="1" si="88"/>
        <v>1</v>
      </c>
      <c r="V220" s="217">
        <f t="shared" ca="1" si="89"/>
        <v>0</v>
      </c>
      <c r="W220" s="217"/>
      <c r="X220" s="217"/>
      <c r="Y220" s="217"/>
      <c r="Z220" s="217"/>
      <c r="AA220" s="217"/>
      <c r="AB220" s="221"/>
      <c r="AC220" s="220">
        <v>11.853999999999999</v>
      </c>
      <c r="AD220" s="217"/>
      <c r="AE220" s="220"/>
      <c r="AF220" s="220"/>
      <c r="AG220" s="223"/>
      <c r="AH220" s="223"/>
      <c r="AI220" s="223"/>
      <c r="AJ220" s="224" t="s">
        <v>677</v>
      </c>
      <c r="AK220" s="223"/>
      <c r="AL220" s="225"/>
      <c r="AM220" s="223"/>
      <c r="AN220" s="223"/>
      <c r="AO220" s="223"/>
      <c r="AP220" s="223"/>
      <c r="AQ220" s="223"/>
      <c r="AR220" s="223"/>
      <c r="AS220" s="223"/>
      <c r="AT220" s="223"/>
      <c r="AU220" s="217">
        <v>0</v>
      </c>
      <c r="AV220" s="217">
        <v>1</v>
      </c>
      <c r="AW220" s="217">
        <v>0</v>
      </c>
      <c r="AX220" s="217">
        <v>1</v>
      </c>
      <c r="AY220" s="217">
        <v>0</v>
      </c>
      <c r="AZ220" s="217">
        <v>0</v>
      </c>
      <c r="BA220" s="217">
        <v>0</v>
      </c>
      <c r="BB220" s="217" t="s">
        <v>692</v>
      </c>
      <c r="BC220" s="217"/>
      <c r="BD220" s="217"/>
      <c r="BE220" s="244" t="s">
        <v>3020</v>
      </c>
      <c r="BF220" s="217">
        <v>1</v>
      </c>
      <c r="BG220" s="245">
        <v>46240</v>
      </c>
      <c r="BH220" s="212">
        <f>+L220-BF220</f>
        <v>0</v>
      </c>
      <c r="BI220" s="244" t="s">
        <v>2469</v>
      </c>
      <c r="BJ220" s="217">
        <v>1</v>
      </c>
      <c r="BK220" s="245">
        <v>46240</v>
      </c>
      <c r="BL220" s="226"/>
      <c r="BM220" s="226"/>
      <c r="BN220" s="227"/>
      <c r="BO220" s="226"/>
      <c r="BP220" s="226"/>
      <c r="BQ220" s="226"/>
      <c r="BR220" s="226"/>
      <c r="BS220" s="226"/>
      <c r="BT220" s="227"/>
      <c r="BU220" s="226"/>
      <c r="BV220" s="226"/>
      <c r="BW220" s="226"/>
      <c r="BX220" s="226"/>
      <c r="BY220" s="226"/>
      <c r="BZ220" s="227"/>
      <c r="CA220" s="226"/>
      <c r="CB220" s="226"/>
      <c r="CC220" s="226"/>
      <c r="CD220" s="226"/>
      <c r="CE220" s="226"/>
      <c r="CF220" s="227"/>
      <c r="CG220" s="226"/>
      <c r="CH220" s="226"/>
      <c r="CI220" s="226"/>
      <c r="CJ220" s="212">
        <f>+L220-BJ220</f>
        <v>0</v>
      </c>
    </row>
    <row r="221" spans="1:88" ht="13.5" customHeight="1">
      <c r="A221" s="214">
        <v>212</v>
      </c>
      <c r="B221" s="214" t="s">
        <v>3572</v>
      </c>
      <c r="C221" s="214" t="s">
        <v>3573</v>
      </c>
      <c r="D221" s="215" t="s">
        <v>2588</v>
      </c>
      <c r="E221" s="214"/>
      <c r="F221" s="214"/>
      <c r="G221" s="215" t="s">
        <v>3574</v>
      </c>
      <c r="H221" s="214"/>
      <c r="I221" s="214"/>
      <c r="J221" s="214"/>
      <c r="K221" s="214">
        <v>1</v>
      </c>
      <c r="L221" s="214"/>
      <c r="M221" s="216">
        <v>2914.4</v>
      </c>
      <c r="N221" s="216">
        <v>2914.4</v>
      </c>
      <c r="O221" s="214" t="s">
        <v>674</v>
      </c>
      <c r="P221" s="214"/>
      <c r="Q221" s="214"/>
      <c r="R221" s="214" t="s">
        <v>3951</v>
      </c>
      <c r="S221" s="214"/>
      <c r="T221" s="214"/>
      <c r="U221" s="214"/>
      <c r="V221" s="214"/>
      <c r="W221" s="214">
        <f ca="1">_xlfn.MINIFS(V:V,C:C,C221,AE:AE,"",AB:AB,"")</f>
        <v>0</v>
      </c>
      <c r="X221" s="214">
        <f ca="1">SUMIFS(T:T,C:C,C221,AE:AE,"")/SUMIFS(L:L,C:C,C221,AE:AE,"",AB:AB,"")</f>
        <v>0</v>
      </c>
      <c r="Y221" s="214"/>
      <c r="Z221" s="214"/>
      <c r="AA221" s="214"/>
      <c r="AB221" s="216"/>
      <c r="AC221" s="216">
        <v>103.98</v>
      </c>
      <c r="AD221" s="214"/>
      <c r="AE221" s="214" t="s">
        <v>675</v>
      </c>
      <c r="AF221" s="214" t="s">
        <v>676</v>
      </c>
      <c r="AG221" s="214"/>
      <c r="AH221" s="214"/>
      <c r="AI221" s="214"/>
      <c r="AJ221" s="214" t="s">
        <v>677</v>
      </c>
      <c r="AK221" s="214"/>
      <c r="AL221" s="229" t="s">
        <v>698</v>
      </c>
      <c r="AM221" s="214"/>
      <c r="AN221" s="214"/>
      <c r="AO221" s="214"/>
      <c r="AP221" s="214"/>
      <c r="AQ221" s="214"/>
      <c r="AR221" s="214"/>
      <c r="AS221" s="214"/>
      <c r="AT221" s="214"/>
      <c r="AU221" s="214"/>
      <c r="AV221" s="214"/>
      <c r="AW221" s="214"/>
      <c r="AX221" s="214"/>
      <c r="AY221" s="214"/>
      <c r="AZ221" s="214"/>
      <c r="BA221" s="214"/>
      <c r="BB221" s="214" t="s">
        <v>692</v>
      </c>
      <c r="BC221" s="214"/>
      <c r="BD221" s="214"/>
      <c r="BE221" s="214"/>
      <c r="BF221" s="214"/>
      <c r="BG221" s="214"/>
      <c r="BH221" s="214"/>
      <c r="BI221" s="214"/>
      <c r="BJ221" s="214"/>
      <c r="BK221" s="214"/>
      <c r="BL221" s="214"/>
      <c r="BM221" s="214"/>
      <c r="BN221" s="214"/>
      <c r="BO221" s="214"/>
      <c r="BP221" s="214"/>
      <c r="BQ221" s="214"/>
      <c r="BR221" s="214"/>
      <c r="BS221" s="214"/>
      <c r="BT221" s="214"/>
      <c r="BU221" s="214"/>
      <c r="BV221" s="214"/>
      <c r="BW221" s="214"/>
      <c r="BX221" s="214"/>
      <c r="BY221" s="214"/>
      <c r="BZ221" s="214"/>
      <c r="CA221" s="214"/>
      <c r="CB221" s="214"/>
      <c r="CC221" s="214"/>
      <c r="CD221" s="214"/>
      <c r="CE221" s="214"/>
      <c r="CF221" s="214"/>
      <c r="CG221" s="214"/>
      <c r="CH221" s="214"/>
      <c r="CI221" s="214"/>
      <c r="CJ221" s="214"/>
    </row>
    <row r="222" spans="1:88" ht="13.5" customHeight="1">
      <c r="A222" s="217">
        <v>213</v>
      </c>
      <c r="B222" s="217" t="s">
        <v>3572</v>
      </c>
      <c r="C222" s="217" t="s">
        <v>3573</v>
      </c>
      <c r="D222" s="218" t="s">
        <v>2487</v>
      </c>
      <c r="E222" s="217" t="s">
        <v>3441</v>
      </c>
      <c r="F222" s="217" t="s">
        <v>2815</v>
      </c>
      <c r="G222" s="218" t="s">
        <v>2476</v>
      </c>
      <c r="H222" s="220">
        <v>3923</v>
      </c>
      <c r="I222" s="217" t="s">
        <v>702</v>
      </c>
      <c r="J222" s="217">
        <v>3</v>
      </c>
      <c r="K222" s="217"/>
      <c r="L222" s="217">
        <v>3</v>
      </c>
      <c r="M222" s="220">
        <v>154.6</v>
      </c>
      <c r="N222" s="220">
        <v>463.9</v>
      </c>
      <c r="O222" s="217" t="s">
        <v>674</v>
      </c>
      <c r="P222" s="217" t="s">
        <v>11</v>
      </c>
      <c r="Q222" s="217" t="s">
        <v>786</v>
      </c>
      <c r="R222" s="217"/>
      <c r="S222" s="217"/>
      <c r="T222" s="21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7">
        <f t="shared" ref="U222:U244" ca="1" si="90">+L222-T222</f>
        <v>3</v>
      </c>
      <c r="V222" s="217">
        <f t="shared" ref="V222:V244" ca="1" si="91">ROUNDDOWN(T222/J222,0)</f>
        <v>0</v>
      </c>
      <c r="W222" s="217"/>
      <c r="X222" s="217"/>
      <c r="Y222" s="217"/>
      <c r="Z222" s="217"/>
      <c r="AA222" s="217"/>
      <c r="AB222" s="221"/>
      <c r="AC222" s="220">
        <v>8.0519999999999996</v>
      </c>
      <c r="AD222" s="217"/>
      <c r="AE222" s="220"/>
      <c r="AF222" s="220"/>
      <c r="AG222" s="223"/>
      <c r="AH222" s="223"/>
      <c r="AI222" s="223"/>
      <c r="AJ222" s="224" t="s">
        <v>677</v>
      </c>
      <c r="AK222" s="223"/>
      <c r="AL222" s="225"/>
      <c r="AM222" s="223"/>
      <c r="AN222" s="223"/>
      <c r="AO222" s="223"/>
      <c r="AP222" s="223"/>
      <c r="AQ222" s="223"/>
      <c r="AR222" s="223"/>
      <c r="AS222" s="223"/>
      <c r="AT222" s="223"/>
      <c r="AU222" s="217">
        <v>0</v>
      </c>
      <c r="AV222" s="217">
        <v>1</v>
      </c>
      <c r="AW222" s="217">
        <v>0</v>
      </c>
      <c r="AX222" s="217">
        <v>0</v>
      </c>
      <c r="AY222" s="217">
        <v>0</v>
      </c>
      <c r="AZ222" s="217">
        <v>0</v>
      </c>
      <c r="BA222" s="217">
        <v>0</v>
      </c>
      <c r="BB222" s="217" t="s">
        <v>692</v>
      </c>
      <c r="BC222" s="217"/>
      <c r="BD222" s="217"/>
      <c r="BE222" s="212" t="s">
        <v>3026</v>
      </c>
      <c r="BF222" s="217">
        <v>3</v>
      </c>
      <c r="BG222" s="230">
        <v>46240</v>
      </c>
      <c r="BH222" s="212">
        <f t="shared" ref="BH222:BH229" si="92">+L222-BF222</f>
        <v>0</v>
      </c>
      <c r="BI222" s="212" t="s">
        <v>2478</v>
      </c>
      <c r="BJ222" s="217">
        <v>3</v>
      </c>
      <c r="BK222" s="231">
        <v>46240</v>
      </c>
      <c r="BL222" s="226"/>
      <c r="BM222" s="226"/>
      <c r="BN222" s="227"/>
      <c r="BO222" s="226"/>
      <c r="BP222" s="226"/>
      <c r="BQ222" s="226"/>
      <c r="BR222" s="226"/>
      <c r="BS222" s="226"/>
      <c r="BT222" s="227"/>
      <c r="BU222" s="226"/>
      <c r="BV222" s="226"/>
      <c r="BW222" s="226"/>
      <c r="BX222" s="226"/>
      <c r="BY222" s="226"/>
      <c r="BZ222" s="227"/>
      <c r="CA222" s="226"/>
      <c r="CB222" s="226"/>
      <c r="CC222" s="226"/>
      <c r="CD222" s="226"/>
      <c r="CE222" s="226"/>
      <c r="CF222" s="227"/>
      <c r="CG222" s="226"/>
      <c r="CH222" s="226"/>
      <c r="CI222" s="226"/>
      <c r="CJ222" s="212">
        <f t="shared" ref="CJ222:CJ229" si="93">+L222-BJ222</f>
        <v>0</v>
      </c>
    </row>
    <row r="223" spans="1:88" ht="13.5" customHeight="1">
      <c r="A223" s="217">
        <v>214</v>
      </c>
      <c r="B223" s="217" t="s">
        <v>3572</v>
      </c>
      <c r="C223" s="217" t="s">
        <v>3573</v>
      </c>
      <c r="D223" s="218" t="s">
        <v>2487</v>
      </c>
      <c r="E223" s="217" t="s">
        <v>3575</v>
      </c>
      <c r="F223" s="217" t="s">
        <v>2814</v>
      </c>
      <c r="G223" s="218" t="s">
        <v>2486</v>
      </c>
      <c r="H223" s="220">
        <v>3922</v>
      </c>
      <c r="I223" s="217" t="s">
        <v>702</v>
      </c>
      <c r="J223" s="217">
        <v>1</v>
      </c>
      <c r="K223" s="217"/>
      <c r="L223" s="217">
        <v>1</v>
      </c>
      <c r="M223" s="220">
        <v>70</v>
      </c>
      <c r="N223" s="220">
        <v>70</v>
      </c>
      <c r="O223" s="217" t="s">
        <v>674</v>
      </c>
      <c r="P223" s="217" t="s">
        <v>11</v>
      </c>
      <c r="Q223" s="217" t="s">
        <v>786</v>
      </c>
      <c r="R223" s="217"/>
      <c r="S223" s="217"/>
      <c r="T223" s="217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7">
        <f t="shared" ca="1" si="90"/>
        <v>1</v>
      </c>
      <c r="V223" s="217">
        <f t="shared" ca="1" si="91"/>
        <v>0</v>
      </c>
      <c r="W223" s="217"/>
      <c r="X223" s="217"/>
      <c r="Y223" s="217"/>
      <c r="Z223" s="217"/>
      <c r="AA223" s="217"/>
      <c r="AB223" s="221"/>
      <c r="AC223" s="220">
        <v>1.9990000000000001</v>
      </c>
      <c r="AD223" s="217"/>
      <c r="AE223" s="220"/>
      <c r="AF223" s="220"/>
      <c r="AG223" s="223"/>
      <c r="AH223" s="223"/>
      <c r="AI223" s="223"/>
      <c r="AJ223" s="224" t="s">
        <v>677</v>
      </c>
      <c r="AK223" s="223"/>
      <c r="AL223" s="225"/>
      <c r="AM223" s="223"/>
      <c r="AN223" s="223"/>
      <c r="AO223" s="223"/>
      <c r="AP223" s="223"/>
      <c r="AQ223" s="223"/>
      <c r="AR223" s="223"/>
      <c r="AS223" s="223"/>
      <c r="AT223" s="223"/>
      <c r="AU223" s="217">
        <v>0</v>
      </c>
      <c r="AV223" s="217">
        <v>1</v>
      </c>
      <c r="AW223" s="217">
        <v>0</v>
      </c>
      <c r="AX223" s="217">
        <v>0</v>
      </c>
      <c r="AY223" s="217">
        <v>0</v>
      </c>
      <c r="AZ223" s="217">
        <v>0</v>
      </c>
      <c r="BA223" s="217">
        <v>0</v>
      </c>
      <c r="BB223" s="217" t="s">
        <v>692</v>
      </c>
      <c r="BC223" s="217"/>
      <c r="BD223" s="217"/>
      <c r="BE223" s="212" t="s">
        <v>3033</v>
      </c>
      <c r="BF223" s="217">
        <v>1</v>
      </c>
      <c r="BG223" s="230">
        <v>46240</v>
      </c>
      <c r="BH223" s="212">
        <f t="shared" si="92"/>
        <v>0</v>
      </c>
      <c r="BI223" s="212" t="s">
        <v>2488</v>
      </c>
      <c r="BJ223" s="217">
        <v>1</v>
      </c>
      <c r="BK223" s="231">
        <v>46240</v>
      </c>
      <c r="BL223" s="226"/>
      <c r="BM223" s="226"/>
      <c r="BN223" s="227"/>
      <c r="BO223" s="226"/>
      <c r="BP223" s="226"/>
      <c r="BQ223" s="226"/>
      <c r="BR223" s="226"/>
      <c r="BS223" s="226"/>
      <c r="BT223" s="227"/>
      <c r="BU223" s="226"/>
      <c r="BV223" s="226"/>
      <c r="BW223" s="226"/>
      <c r="BX223" s="226"/>
      <c r="BY223" s="226"/>
      <c r="BZ223" s="227"/>
      <c r="CA223" s="226"/>
      <c r="CB223" s="226"/>
      <c r="CC223" s="226"/>
      <c r="CD223" s="226"/>
      <c r="CE223" s="226"/>
      <c r="CF223" s="227"/>
      <c r="CG223" s="226"/>
      <c r="CH223" s="226"/>
      <c r="CI223" s="226"/>
      <c r="CJ223" s="212">
        <f t="shared" si="93"/>
        <v>0</v>
      </c>
    </row>
    <row r="224" spans="1:88" ht="13.5" customHeight="1">
      <c r="A224" s="217">
        <v>215</v>
      </c>
      <c r="B224" s="217" t="s">
        <v>3572</v>
      </c>
      <c r="C224" s="217" t="s">
        <v>3573</v>
      </c>
      <c r="D224" s="218" t="s">
        <v>2487</v>
      </c>
      <c r="E224" s="217" t="s">
        <v>3576</v>
      </c>
      <c r="F224" s="217" t="s">
        <v>2816</v>
      </c>
      <c r="G224" s="218" t="s">
        <v>732</v>
      </c>
      <c r="H224" s="220">
        <v>3921</v>
      </c>
      <c r="I224" s="217" t="s">
        <v>702</v>
      </c>
      <c r="J224" s="217">
        <v>1</v>
      </c>
      <c r="K224" s="217"/>
      <c r="L224" s="217">
        <v>1</v>
      </c>
      <c r="M224" s="220">
        <v>95.8</v>
      </c>
      <c r="N224" s="220">
        <v>95.8</v>
      </c>
      <c r="O224" s="217" t="s">
        <v>674</v>
      </c>
      <c r="P224" s="217" t="s">
        <v>11</v>
      </c>
      <c r="Q224" s="217" t="s">
        <v>786</v>
      </c>
      <c r="R224" s="217"/>
      <c r="S224" s="217"/>
      <c r="T224" s="21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7">
        <f t="shared" ca="1" si="90"/>
        <v>1</v>
      </c>
      <c r="V224" s="217">
        <f t="shared" ca="1" si="91"/>
        <v>0</v>
      </c>
      <c r="W224" s="217"/>
      <c r="X224" s="217"/>
      <c r="Y224" s="217"/>
      <c r="Z224" s="217"/>
      <c r="AA224" s="217"/>
      <c r="AB224" s="221"/>
      <c r="AC224" s="220">
        <v>2.738</v>
      </c>
      <c r="AD224" s="217"/>
      <c r="AE224" s="220"/>
      <c r="AF224" s="220"/>
      <c r="AG224" s="223"/>
      <c r="AH224" s="223"/>
      <c r="AI224" s="223"/>
      <c r="AJ224" s="224" t="s">
        <v>677</v>
      </c>
      <c r="AK224" s="223"/>
      <c r="AL224" s="225"/>
      <c r="AM224" s="223"/>
      <c r="AN224" s="223"/>
      <c r="AO224" s="223"/>
      <c r="AP224" s="223"/>
      <c r="AQ224" s="223"/>
      <c r="AR224" s="223"/>
      <c r="AS224" s="223"/>
      <c r="AT224" s="223"/>
      <c r="AU224" s="217">
        <v>0</v>
      </c>
      <c r="AV224" s="217">
        <v>1</v>
      </c>
      <c r="AW224" s="217">
        <v>0</v>
      </c>
      <c r="AX224" s="217">
        <v>0</v>
      </c>
      <c r="AY224" s="217">
        <v>0</v>
      </c>
      <c r="AZ224" s="217">
        <v>0</v>
      </c>
      <c r="BA224" s="217">
        <v>0</v>
      </c>
      <c r="BB224" s="217" t="s">
        <v>692</v>
      </c>
      <c r="BC224" s="217"/>
      <c r="BD224" s="217"/>
      <c r="BE224" s="212" t="s">
        <v>3037</v>
      </c>
      <c r="BF224" s="217">
        <v>1</v>
      </c>
      <c r="BG224" s="230">
        <v>46240</v>
      </c>
      <c r="BH224" s="212">
        <f t="shared" si="92"/>
        <v>0</v>
      </c>
      <c r="BI224" s="212" t="s">
        <v>2493</v>
      </c>
      <c r="BJ224" s="217">
        <v>1</v>
      </c>
      <c r="BK224" s="231">
        <v>46240</v>
      </c>
      <c r="BL224" s="226"/>
      <c r="BM224" s="226"/>
      <c r="BN224" s="227"/>
      <c r="BO224" s="226"/>
      <c r="BP224" s="226"/>
      <c r="BQ224" s="226"/>
      <c r="BR224" s="226"/>
      <c r="BS224" s="226"/>
      <c r="BT224" s="227"/>
      <c r="BU224" s="226"/>
      <c r="BV224" s="226"/>
      <c r="BW224" s="226"/>
      <c r="BX224" s="226"/>
      <c r="BY224" s="226"/>
      <c r="BZ224" s="227"/>
      <c r="CA224" s="226"/>
      <c r="CB224" s="226"/>
      <c r="CC224" s="226"/>
      <c r="CD224" s="226"/>
      <c r="CE224" s="226"/>
      <c r="CF224" s="227"/>
      <c r="CG224" s="226"/>
      <c r="CH224" s="226"/>
      <c r="CI224" s="226"/>
      <c r="CJ224" s="212">
        <f t="shared" si="93"/>
        <v>0</v>
      </c>
    </row>
    <row r="225" spans="1:88" ht="13.5" customHeight="1">
      <c r="A225" s="217">
        <v>216</v>
      </c>
      <c r="B225" s="217" t="s">
        <v>3572</v>
      </c>
      <c r="C225" s="217" t="s">
        <v>3573</v>
      </c>
      <c r="D225" s="218" t="s">
        <v>2819</v>
      </c>
      <c r="E225" s="217" t="s">
        <v>736</v>
      </c>
      <c r="F225" s="217" t="s">
        <v>2817</v>
      </c>
      <c r="G225" s="218" t="s">
        <v>2818</v>
      </c>
      <c r="H225" s="220">
        <v>242</v>
      </c>
      <c r="I225" s="217" t="s">
        <v>738</v>
      </c>
      <c r="J225" s="217">
        <v>1</v>
      </c>
      <c r="K225" s="217"/>
      <c r="L225" s="217">
        <v>1</v>
      </c>
      <c r="M225" s="220">
        <v>6.7</v>
      </c>
      <c r="N225" s="220">
        <v>6.7</v>
      </c>
      <c r="O225" s="217" t="s">
        <v>674</v>
      </c>
      <c r="P225" s="217" t="s">
        <v>11</v>
      </c>
      <c r="Q225" s="217" t="s">
        <v>703</v>
      </c>
      <c r="R225" s="217"/>
      <c r="S225" s="217"/>
      <c r="T225" s="21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7">
        <f t="shared" ca="1" si="90"/>
        <v>1</v>
      </c>
      <c r="V225" s="217">
        <f t="shared" ca="1" si="91"/>
        <v>0</v>
      </c>
      <c r="W225" s="217"/>
      <c r="X225" s="217"/>
      <c r="Y225" s="217"/>
      <c r="Z225" s="217"/>
      <c r="AA225" s="217"/>
      <c r="AB225" s="221"/>
      <c r="AC225" s="220">
        <v>0.13100000000000001</v>
      </c>
      <c r="AD225" s="217"/>
      <c r="AE225" s="220"/>
      <c r="AF225" s="220"/>
      <c r="AG225" s="223"/>
      <c r="AH225" s="223"/>
      <c r="AI225" s="223"/>
      <c r="AJ225" s="224" t="s">
        <v>677</v>
      </c>
      <c r="AK225" s="223"/>
      <c r="AL225" s="225"/>
      <c r="AM225" s="223"/>
      <c r="AN225" s="223"/>
      <c r="AO225" s="223"/>
      <c r="AP225" s="223"/>
      <c r="AQ225" s="223"/>
      <c r="AR225" s="223"/>
      <c r="AS225" s="223"/>
      <c r="AT225" s="223"/>
      <c r="AU225" s="217">
        <v>0</v>
      </c>
      <c r="AV225" s="217">
        <v>0</v>
      </c>
      <c r="AW225" s="217">
        <v>0</v>
      </c>
      <c r="AX225" s="217">
        <v>0</v>
      </c>
      <c r="AY225" s="217">
        <v>0</v>
      </c>
      <c r="AZ225" s="217">
        <v>0</v>
      </c>
      <c r="BA225" s="217">
        <v>0</v>
      </c>
      <c r="BB225" s="217" t="s">
        <v>692</v>
      </c>
      <c r="BC225" s="217"/>
      <c r="BD225" s="217"/>
      <c r="BE225" s="212" t="s">
        <v>3289</v>
      </c>
      <c r="BF225" s="217">
        <v>1</v>
      </c>
      <c r="BG225" s="230">
        <v>46240</v>
      </c>
      <c r="BH225" s="212">
        <f t="shared" si="92"/>
        <v>0</v>
      </c>
      <c r="BI225" s="212" t="s">
        <v>2820</v>
      </c>
      <c r="BJ225" s="217">
        <v>1</v>
      </c>
      <c r="BK225" s="231">
        <v>46240</v>
      </c>
      <c r="BL225" s="226"/>
      <c r="BM225" s="226"/>
      <c r="BN225" s="227"/>
      <c r="BO225" s="226"/>
      <c r="BP225" s="226"/>
      <c r="BQ225" s="226"/>
      <c r="BR225" s="226"/>
      <c r="BS225" s="226"/>
      <c r="BT225" s="227"/>
      <c r="BU225" s="226"/>
      <c r="BV225" s="226"/>
      <c r="BW225" s="226"/>
      <c r="BX225" s="226"/>
      <c r="BY225" s="226"/>
      <c r="BZ225" s="227"/>
      <c r="CA225" s="226"/>
      <c r="CB225" s="226"/>
      <c r="CC225" s="226"/>
      <c r="CD225" s="226"/>
      <c r="CE225" s="226"/>
      <c r="CF225" s="227"/>
      <c r="CG225" s="226"/>
      <c r="CH225" s="226"/>
      <c r="CI225" s="226"/>
      <c r="CJ225" s="212">
        <f t="shared" si="93"/>
        <v>0</v>
      </c>
    </row>
    <row r="226" spans="1:88" ht="13.5" customHeight="1">
      <c r="A226" s="217">
        <v>217</v>
      </c>
      <c r="B226" s="217" t="s">
        <v>3572</v>
      </c>
      <c r="C226" s="217" t="s">
        <v>3573</v>
      </c>
      <c r="D226" s="218" t="s">
        <v>2819</v>
      </c>
      <c r="E226" s="217" t="s">
        <v>741</v>
      </c>
      <c r="F226" s="217" t="s">
        <v>2821</v>
      </c>
      <c r="G226" s="248" t="s">
        <v>2818</v>
      </c>
      <c r="H226" s="220">
        <v>242</v>
      </c>
      <c r="I226" s="217" t="s">
        <v>738</v>
      </c>
      <c r="J226" s="217">
        <v>2</v>
      </c>
      <c r="K226" s="217"/>
      <c r="L226" s="217">
        <v>2</v>
      </c>
      <c r="M226" s="220">
        <v>6.7</v>
      </c>
      <c r="N226" s="220">
        <v>13.5</v>
      </c>
      <c r="O226" s="217" t="s">
        <v>674</v>
      </c>
      <c r="P226" s="217" t="s">
        <v>11</v>
      </c>
      <c r="Q226" s="217" t="s">
        <v>703</v>
      </c>
      <c r="R226" s="217"/>
      <c r="S226" s="217"/>
      <c r="T226" s="21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7">
        <f t="shared" ca="1" si="90"/>
        <v>2</v>
      </c>
      <c r="V226" s="217">
        <f t="shared" ca="1" si="91"/>
        <v>0</v>
      </c>
      <c r="W226" s="217"/>
      <c r="X226" s="217"/>
      <c r="Y226" s="217"/>
      <c r="Z226" s="217"/>
      <c r="AA226" s="217"/>
      <c r="AB226" s="221"/>
      <c r="AC226" s="220">
        <v>0.26200000000000001</v>
      </c>
      <c r="AD226" s="217"/>
      <c r="AE226" s="220"/>
      <c r="AF226" s="220"/>
      <c r="AG226" s="223"/>
      <c r="AH226" s="223"/>
      <c r="AI226" s="223"/>
      <c r="AJ226" s="224" t="s">
        <v>677</v>
      </c>
      <c r="AK226" s="223"/>
      <c r="AL226" s="225"/>
      <c r="AM226" s="223"/>
      <c r="AN226" s="223"/>
      <c r="AO226" s="223"/>
      <c r="AP226" s="223"/>
      <c r="AQ226" s="223"/>
      <c r="AR226" s="223"/>
      <c r="AS226" s="223"/>
      <c r="AT226" s="223"/>
      <c r="AU226" s="217">
        <v>0</v>
      </c>
      <c r="AV226" s="217">
        <v>0</v>
      </c>
      <c r="AW226" s="217">
        <v>0</v>
      </c>
      <c r="AX226" s="217">
        <v>0</v>
      </c>
      <c r="AY226" s="217">
        <v>0</v>
      </c>
      <c r="AZ226" s="217">
        <v>0</v>
      </c>
      <c r="BA226" s="217">
        <v>0</v>
      </c>
      <c r="BB226" s="217" t="s">
        <v>692</v>
      </c>
      <c r="BC226" s="217"/>
      <c r="BD226" s="217"/>
      <c r="BE226" s="212" t="s">
        <v>3289</v>
      </c>
      <c r="BF226" s="217">
        <v>2</v>
      </c>
      <c r="BG226" s="230">
        <v>46240</v>
      </c>
      <c r="BH226" s="212">
        <f t="shared" si="92"/>
        <v>0</v>
      </c>
      <c r="BI226" s="212" t="s">
        <v>2820</v>
      </c>
      <c r="BJ226" s="217">
        <v>2</v>
      </c>
      <c r="BK226" s="231">
        <v>46240</v>
      </c>
      <c r="BL226" s="226"/>
      <c r="BM226" s="226"/>
      <c r="BN226" s="227"/>
      <c r="BO226" s="226"/>
      <c r="BP226" s="226"/>
      <c r="BQ226" s="226"/>
      <c r="BR226" s="226"/>
      <c r="BS226" s="226"/>
      <c r="BT226" s="227"/>
      <c r="BU226" s="226"/>
      <c r="BV226" s="226"/>
      <c r="BW226" s="226"/>
      <c r="BX226" s="226"/>
      <c r="BY226" s="226"/>
      <c r="BZ226" s="227"/>
      <c r="CA226" s="226"/>
      <c r="CB226" s="226"/>
      <c r="CC226" s="226"/>
      <c r="CD226" s="226"/>
      <c r="CE226" s="226"/>
      <c r="CF226" s="227"/>
      <c r="CG226" s="226"/>
      <c r="CH226" s="226"/>
      <c r="CI226" s="226"/>
      <c r="CJ226" s="212">
        <f t="shared" si="93"/>
        <v>0</v>
      </c>
    </row>
    <row r="227" spans="1:88" ht="13.5" customHeight="1">
      <c r="A227" s="217">
        <v>218</v>
      </c>
      <c r="B227" s="217" t="s">
        <v>3572</v>
      </c>
      <c r="C227" s="217" t="s">
        <v>3573</v>
      </c>
      <c r="D227" s="218" t="s">
        <v>781</v>
      </c>
      <c r="E227" s="217" t="s">
        <v>948</v>
      </c>
      <c r="F227" s="217" t="s">
        <v>2822</v>
      </c>
      <c r="G227" s="218" t="s">
        <v>2490</v>
      </c>
      <c r="H227" s="220">
        <v>211</v>
      </c>
      <c r="I227" s="217" t="s">
        <v>702</v>
      </c>
      <c r="J227" s="217">
        <v>1</v>
      </c>
      <c r="K227" s="217"/>
      <c r="L227" s="217">
        <v>1</v>
      </c>
      <c r="M227" s="220">
        <v>1.9</v>
      </c>
      <c r="N227" s="220">
        <v>1.9</v>
      </c>
      <c r="O227" s="217" t="s">
        <v>674</v>
      </c>
      <c r="P227" s="217" t="s">
        <v>13</v>
      </c>
      <c r="Q227" s="217" t="s">
        <v>703</v>
      </c>
      <c r="R227" s="217"/>
      <c r="S227" s="217"/>
      <c r="T227" s="21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7">
        <f t="shared" ca="1" si="90"/>
        <v>1</v>
      </c>
      <c r="V227" s="217">
        <f t="shared" ca="1" si="91"/>
        <v>0</v>
      </c>
      <c r="W227" s="217"/>
      <c r="X227" s="217"/>
      <c r="Y227" s="217"/>
      <c r="Z227" s="217"/>
      <c r="AA227" s="217"/>
      <c r="AB227" s="221"/>
      <c r="AC227" s="220">
        <v>5.2999999999999999E-2</v>
      </c>
      <c r="AD227" s="217"/>
      <c r="AE227" s="220"/>
      <c r="AF227" s="220"/>
      <c r="AG227" s="223"/>
      <c r="AH227" s="223"/>
      <c r="AI227" s="223"/>
      <c r="AJ227" s="224" t="s">
        <v>677</v>
      </c>
      <c r="AK227" s="223"/>
      <c r="AL227" s="225"/>
      <c r="AM227" s="223"/>
      <c r="AN227" s="223"/>
      <c r="AO227" s="223"/>
      <c r="AP227" s="223"/>
      <c r="AQ227" s="223"/>
      <c r="AR227" s="223"/>
      <c r="AS227" s="223"/>
      <c r="AT227" s="223"/>
      <c r="AU227" s="217">
        <v>1</v>
      </c>
      <c r="AV227" s="217">
        <v>0</v>
      </c>
      <c r="AW227" s="217">
        <v>0</v>
      </c>
      <c r="AX227" s="217">
        <v>0</v>
      </c>
      <c r="AY227" s="217">
        <v>0</v>
      </c>
      <c r="AZ227" s="217">
        <v>0</v>
      </c>
      <c r="BA227" s="217">
        <v>0</v>
      </c>
      <c r="BB227" s="217" t="s">
        <v>692</v>
      </c>
      <c r="BC227" s="217"/>
      <c r="BD227" s="217"/>
      <c r="BE227" s="212" t="s">
        <v>3035</v>
      </c>
      <c r="BF227" s="217">
        <v>1</v>
      </c>
      <c r="BG227" s="230">
        <v>46240</v>
      </c>
      <c r="BH227" s="212">
        <f t="shared" si="92"/>
        <v>0</v>
      </c>
      <c r="BI227" s="212" t="s">
        <v>2491</v>
      </c>
      <c r="BJ227" s="217">
        <v>1</v>
      </c>
      <c r="BK227" s="231">
        <v>46240</v>
      </c>
      <c r="BL227" s="226"/>
      <c r="BM227" s="226"/>
      <c r="BN227" s="227"/>
      <c r="BO227" s="226"/>
      <c r="BP227" s="226"/>
      <c r="BQ227" s="226"/>
      <c r="BR227" s="226"/>
      <c r="BS227" s="226"/>
      <c r="BT227" s="227"/>
      <c r="BU227" s="226"/>
      <c r="BV227" s="226"/>
      <c r="BW227" s="226"/>
      <c r="BX227" s="226"/>
      <c r="BY227" s="226"/>
      <c r="BZ227" s="227"/>
      <c r="CA227" s="226"/>
      <c r="CB227" s="226"/>
      <c r="CC227" s="226"/>
      <c r="CD227" s="226"/>
      <c r="CE227" s="226"/>
      <c r="CF227" s="227"/>
      <c r="CG227" s="226"/>
      <c r="CH227" s="226"/>
      <c r="CI227" s="226"/>
      <c r="CJ227" s="212">
        <f t="shared" si="93"/>
        <v>0</v>
      </c>
    </row>
    <row r="228" spans="1:88" ht="13.5" customHeight="1">
      <c r="A228" s="217">
        <v>219</v>
      </c>
      <c r="B228" s="217" t="s">
        <v>3572</v>
      </c>
      <c r="C228" s="217" t="s">
        <v>3573</v>
      </c>
      <c r="D228" s="218" t="s">
        <v>781</v>
      </c>
      <c r="E228" s="217" t="s">
        <v>1124</v>
      </c>
      <c r="F228" s="217" t="s">
        <v>2823</v>
      </c>
      <c r="G228" s="218" t="s">
        <v>2495</v>
      </c>
      <c r="H228" s="220">
        <v>184</v>
      </c>
      <c r="I228" s="217" t="s">
        <v>702</v>
      </c>
      <c r="J228" s="217">
        <v>1</v>
      </c>
      <c r="K228" s="217"/>
      <c r="L228" s="217">
        <v>1</v>
      </c>
      <c r="M228" s="220">
        <v>2.1</v>
      </c>
      <c r="N228" s="220">
        <v>2.1</v>
      </c>
      <c r="O228" s="217" t="s">
        <v>674</v>
      </c>
      <c r="P228" s="217" t="s">
        <v>13</v>
      </c>
      <c r="Q228" s="217" t="s">
        <v>703</v>
      </c>
      <c r="R228" s="217"/>
      <c r="S228" s="217"/>
      <c r="T228" s="21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7">
        <f t="shared" ca="1" si="90"/>
        <v>1</v>
      </c>
      <c r="V228" s="217">
        <f t="shared" ca="1" si="91"/>
        <v>0</v>
      </c>
      <c r="W228" s="217"/>
      <c r="X228" s="217"/>
      <c r="Y228" s="217"/>
      <c r="Z228" s="217"/>
      <c r="AA228" s="217"/>
      <c r="AB228" s="221"/>
      <c r="AC228" s="220">
        <v>5.8999999999999997E-2</v>
      </c>
      <c r="AD228" s="217"/>
      <c r="AE228" s="220"/>
      <c r="AF228" s="220"/>
      <c r="AG228" s="223"/>
      <c r="AH228" s="223"/>
      <c r="AI228" s="223"/>
      <c r="AJ228" s="224" t="s">
        <v>677</v>
      </c>
      <c r="AK228" s="223"/>
      <c r="AL228" s="225"/>
      <c r="AM228" s="223"/>
      <c r="AN228" s="223"/>
      <c r="AO228" s="223"/>
      <c r="AP228" s="223"/>
      <c r="AQ228" s="223"/>
      <c r="AR228" s="223"/>
      <c r="AS228" s="223"/>
      <c r="AT228" s="223"/>
      <c r="AU228" s="217">
        <v>1</v>
      </c>
      <c r="AV228" s="217">
        <v>0</v>
      </c>
      <c r="AW228" s="217">
        <v>0</v>
      </c>
      <c r="AX228" s="217">
        <v>0</v>
      </c>
      <c r="AY228" s="217">
        <v>0</v>
      </c>
      <c r="AZ228" s="217">
        <v>0</v>
      </c>
      <c r="BA228" s="217">
        <v>0</v>
      </c>
      <c r="BB228" s="217" t="s">
        <v>692</v>
      </c>
      <c r="BC228" s="217"/>
      <c r="BD228" s="217"/>
      <c r="BE228" s="212" t="s">
        <v>3035</v>
      </c>
      <c r="BF228" s="217">
        <v>1</v>
      </c>
      <c r="BG228" s="230">
        <v>46240</v>
      </c>
      <c r="BH228" s="212">
        <f t="shared" si="92"/>
        <v>0</v>
      </c>
      <c r="BI228" s="212" t="s">
        <v>2491</v>
      </c>
      <c r="BJ228" s="217">
        <v>1</v>
      </c>
      <c r="BK228" s="231">
        <v>46240</v>
      </c>
      <c r="BL228" s="226"/>
      <c r="BM228" s="226"/>
      <c r="BN228" s="227"/>
      <c r="BO228" s="226"/>
      <c r="BP228" s="226"/>
      <c r="BQ228" s="226"/>
      <c r="BR228" s="226"/>
      <c r="BS228" s="226"/>
      <c r="BT228" s="227"/>
      <c r="BU228" s="226"/>
      <c r="BV228" s="226"/>
      <c r="BW228" s="226"/>
      <c r="BX228" s="226"/>
      <c r="BY228" s="226"/>
      <c r="BZ228" s="227"/>
      <c r="CA228" s="226"/>
      <c r="CB228" s="226"/>
      <c r="CC228" s="226"/>
      <c r="CD228" s="226"/>
      <c r="CE228" s="226"/>
      <c r="CF228" s="227"/>
      <c r="CG228" s="226"/>
      <c r="CH228" s="226"/>
      <c r="CI228" s="226"/>
      <c r="CJ228" s="212">
        <f t="shared" si="93"/>
        <v>0</v>
      </c>
    </row>
    <row r="229" spans="1:88" ht="13.5" customHeight="1">
      <c r="A229" s="217">
        <v>220</v>
      </c>
      <c r="B229" s="217" t="s">
        <v>3572</v>
      </c>
      <c r="C229" s="217" t="s">
        <v>3573</v>
      </c>
      <c r="D229" s="218" t="s">
        <v>2579</v>
      </c>
      <c r="E229" s="217" t="s">
        <v>789</v>
      </c>
      <c r="F229" s="217" t="s">
        <v>2825</v>
      </c>
      <c r="G229" s="218" t="s">
        <v>2578</v>
      </c>
      <c r="H229" s="220">
        <v>673</v>
      </c>
      <c r="I229" s="217" t="s">
        <v>702</v>
      </c>
      <c r="J229" s="217">
        <v>1</v>
      </c>
      <c r="K229" s="217"/>
      <c r="L229" s="217">
        <v>1</v>
      </c>
      <c r="M229" s="220">
        <v>76.2</v>
      </c>
      <c r="N229" s="220">
        <v>76.2</v>
      </c>
      <c r="O229" s="217" t="s">
        <v>674</v>
      </c>
      <c r="P229" s="217" t="s">
        <v>13</v>
      </c>
      <c r="Q229" s="217" t="s">
        <v>786</v>
      </c>
      <c r="R229" s="217"/>
      <c r="S229" s="217"/>
      <c r="T229" s="21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7">
        <f t="shared" ca="1" si="90"/>
        <v>1</v>
      </c>
      <c r="V229" s="217">
        <f t="shared" ca="1" si="91"/>
        <v>0</v>
      </c>
      <c r="W229" s="217"/>
      <c r="X229" s="217"/>
      <c r="Y229" s="217"/>
      <c r="Z229" s="217"/>
      <c r="AA229" s="217"/>
      <c r="AB229" s="221"/>
      <c r="AC229" s="220">
        <v>0.48</v>
      </c>
      <c r="AD229" s="217"/>
      <c r="AE229" s="220"/>
      <c r="AF229" s="220"/>
      <c r="AG229" s="223"/>
      <c r="AH229" s="223"/>
      <c r="AI229" s="223"/>
      <c r="AJ229" s="224" t="s">
        <v>677</v>
      </c>
      <c r="AK229" s="223"/>
      <c r="AL229" s="225"/>
      <c r="AM229" s="223"/>
      <c r="AN229" s="223"/>
      <c r="AO229" s="223"/>
      <c r="AP229" s="223"/>
      <c r="AQ229" s="223"/>
      <c r="AR229" s="223"/>
      <c r="AS229" s="223"/>
      <c r="AT229" s="223"/>
      <c r="AU229" s="217">
        <v>1</v>
      </c>
      <c r="AV229" s="217">
        <v>0</v>
      </c>
      <c r="AW229" s="217">
        <v>0</v>
      </c>
      <c r="AX229" s="217">
        <v>0</v>
      </c>
      <c r="AY229" s="217">
        <v>1</v>
      </c>
      <c r="AZ229" s="217">
        <v>0</v>
      </c>
      <c r="BA229" s="217">
        <v>0</v>
      </c>
      <c r="BB229" s="217" t="s">
        <v>692</v>
      </c>
      <c r="BC229" s="217"/>
      <c r="BD229" s="217"/>
      <c r="BE229" s="232" t="s">
        <v>3102</v>
      </c>
      <c r="BF229" s="232">
        <v>1</v>
      </c>
      <c r="BG229" s="233">
        <v>46240</v>
      </c>
      <c r="BH229" s="212">
        <f t="shared" si="92"/>
        <v>0</v>
      </c>
      <c r="BI229" s="232" t="s">
        <v>2580</v>
      </c>
      <c r="BJ229" s="232">
        <v>1</v>
      </c>
      <c r="BK229" s="234">
        <v>46240</v>
      </c>
      <c r="BL229" s="226"/>
      <c r="BM229" s="226"/>
      <c r="BN229" s="227"/>
      <c r="BO229" s="226"/>
      <c r="BP229" s="226"/>
      <c r="BQ229" s="226"/>
      <c r="BR229" s="226"/>
      <c r="BS229" s="226"/>
      <c r="BT229" s="227"/>
      <c r="BU229" s="226"/>
      <c r="BV229" s="226"/>
      <c r="BW229" s="226"/>
      <c r="BX229" s="226"/>
      <c r="BY229" s="226"/>
      <c r="BZ229" s="227"/>
      <c r="CA229" s="226"/>
      <c r="CB229" s="226"/>
      <c r="CC229" s="226"/>
      <c r="CD229" s="226"/>
      <c r="CE229" s="226"/>
      <c r="CF229" s="227"/>
      <c r="CG229" s="226"/>
      <c r="CH229" s="226"/>
      <c r="CI229" s="226"/>
      <c r="CJ229" s="212">
        <f t="shared" si="93"/>
        <v>0</v>
      </c>
    </row>
    <row r="230" spans="1:88" ht="13.5" customHeight="1">
      <c r="A230" s="217">
        <v>221</v>
      </c>
      <c r="B230" s="217" t="s">
        <v>3572</v>
      </c>
      <c r="C230" s="217" t="s">
        <v>3573</v>
      </c>
      <c r="D230" s="218" t="s">
        <v>2839</v>
      </c>
      <c r="E230" s="217" t="s">
        <v>1147</v>
      </c>
      <c r="F230" s="217" t="s">
        <v>2837</v>
      </c>
      <c r="G230" s="218" t="s">
        <v>2838</v>
      </c>
      <c r="H230" s="220">
        <v>86</v>
      </c>
      <c r="I230" s="217" t="s">
        <v>812</v>
      </c>
      <c r="J230" s="217">
        <v>1</v>
      </c>
      <c r="K230" s="217"/>
      <c r="L230" s="217">
        <v>1</v>
      </c>
      <c r="M230" s="220">
        <v>0.7</v>
      </c>
      <c r="N230" s="220">
        <v>0.7</v>
      </c>
      <c r="O230" s="217" t="s">
        <v>674</v>
      </c>
      <c r="P230" s="217" t="s">
        <v>14</v>
      </c>
      <c r="Q230" s="217" t="s">
        <v>682</v>
      </c>
      <c r="R230" s="217"/>
      <c r="S230" s="217"/>
      <c r="T230" s="21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7">
        <f t="shared" ca="1" si="90"/>
        <v>1</v>
      </c>
      <c r="V230" s="217">
        <f t="shared" ca="1" si="91"/>
        <v>0</v>
      </c>
      <c r="W230" s="217"/>
      <c r="X230" s="217"/>
      <c r="Y230" s="217"/>
      <c r="Z230" s="217"/>
      <c r="AA230" s="217"/>
      <c r="AB230" s="221"/>
      <c r="AC230" s="220">
        <v>2.7E-2</v>
      </c>
      <c r="AD230" s="217"/>
      <c r="AE230" s="220"/>
      <c r="AF230" s="220"/>
      <c r="AG230" s="223"/>
      <c r="AH230" s="223"/>
      <c r="AI230" s="223"/>
      <c r="AJ230" s="224" t="s">
        <v>677</v>
      </c>
      <c r="AK230" s="223"/>
      <c r="AL230" s="225"/>
      <c r="AM230" s="223"/>
      <c r="AN230" s="223"/>
      <c r="AO230" s="223"/>
      <c r="AP230" s="223"/>
      <c r="AQ230" s="223"/>
      <c r="AR230" s="223"/>
      <c r="AS230" s="223"/>
      <c r="AT230" s="223"/>
      <c r="AU230" s="217">
        <v>0</v>
      </c>
      <c r="AV230" s="217">
        <v>0</v>
      </c>
      <c r="AW230" s="217">
        <v>0</v>
      </c>
      <c r="AX230" s="217">
        <v>0</v>
      </c>
      <c r="AY230" s="217">
        <v>0</v>
      </c>
      <c r="AZ230" s="217">
        <v>0</v>
      </c>
      <c r="BA230" s="217">
        <v>0</v>
      </c>
      <c r="BB230" s="217" t="s">
        <v>14</v>
      </c>
      <c r="BC230" s="217"/>
      <c r="BD230" s="217"/>
      <c r="BE230" s="226"/>
      <c r="BF230" s="226"/>
      <c r="BG230" s="227"/>
      <c r="BH230" s="228"/>
      <c r="BI230" s="226"/>
      <c r="BJ230" s="226"/>
      <c r="BK230" s="226"/>
      <c r="BL230" s="226"/>
      <c r="BM230" s="226"/>
      <c r="BN230" s="227"/>
      <c r="BO230" s="226"/>
      <c r="BP230" s="226"/>
      <c r="BQ230" s="226"/>
      <c r="BR230" s="226"/>
      <c r="BS230" s="226"/>
      <c r="BT230" s="227"/>
      <c r="BU230" s="226"/>
      <c r="BV230" s="226"/>
      <c r="BW230" s="226"/>
      <c r="BX230" s="226"/>
      <c r="BY230" s="226"/>
      <c r="BZ230" s="227"/>
      <c r="CA230" s="226"/>
      <c r="CB230" s="226"/>
      <c r="CC230" s="226"/>
      <c r="CD230" s="226"/>
      <c r="CE230" s="226"/>
      <c r="CF230" s="227"/>
      <c r="CG230" s="226"/>
      <c r="CH230" s="226"/>
      <c r="CI230" s="226"/>
      <c r="CJ230" s="228"/>
    </row>
    <row r="231" spans="1:88" ht="13.5" customHeight="1">
      <c r="A231" s="217">
        <v>222</v>
      </c>
      <c r="B231" s="217" t="s">
        <v>3572</v>
      </c>
      <c r="C231" s="217" t="s">
        <v>3573</v>
      </c>
      <c r="D231" s="218" t="s">
        <v>2842</v>
      </c>
      <c r="E231" s="217" t="s">
        <v>1150</v>
      </c>
      <c r="F231" s="217" t="s">
        <v>2840</v>
      </c>
      <c r="G231" s="218" t="s">
        <v>2841</v>
      </c>
      <c r="H231" s="220">
        <v>30</v>
      </c>
      <c r="I231" s="217" t="s">
        <v>812</v>
      </c>
      <c r="J231" s="217">
        <v>1</v>
      </c>
      <c r="K231" s="217"/>
      <c r="L231" s="217">
        <v>1</v>
      </c>
      <c r="M231" s="220">
        <v>0.4</v>
      </c>
      <c r="N231" s="220">
        <v>0.4</v>
      </c>
      <c r="O231" s="217" t="s">
        <v>674</v>
      </c>
      <c r="P231" s="217" t="s">
        <v>14</v>
      </c>
      <c r="Q231" s="217" t="s">
        <v>682</v>
      </c>
      <c r="R231" s="217"/>
      <c r="S231" s="217"/>
      <c r="T231" s="21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7">
        <f t="shared" ca="1" si="90"/>
        <v>1</v>
      </c>
      <c r="V231" s="217">
        <f t="shared" ca="1" si="91"/>
        <v>0</v>
      </c>
      <c r="W231" s="217"/>
      <c r="X231" s="217"/>
      <c r="Y231" s="217"/>
      <c r="Z231" s="217"/>
      <c r="AA231" s="217"/>
      <c r="AB231" s="221"/>
      <c r="AC231" s="220">
        <v>8.9999999999999993E-3</v>
      </c>
      <c r="AD231" s="217"/>
      <c r="AE231" s="220"/>
      <c r="AF231" s="220"/>
      <c r="AG231" s="223"/>
      <c r="AH231" s="223"/>
      <c r="AI231" s="223"/>
      <c r="AJ231" s="224"/>
      <c r="AK231" s="223"/>
      <c r="AL231" s="225"/>
      <c r="AM231" s="223"/>
      <c r="AN231" s="223"/>
      <c r="AO231" s="223"/>
      <c r="AP231" s="223"/>
      <c r="AQ231" s="223"/>
      <c r="AR231" s="223"/>
      <c r="AS231" s="223"/>
      <c r="AT231" s="223"/>
      <c r="AU231" s="217">
        <v>0</v>
      </c>
      <c r="AV231" s="217">
        <v>0</v>
      </c>
      <c r="AW231" s="217">
        <v>0</v>
      </c>
      <c r="AX231" s="217">
        <v>0</v>
      </c>
      <c r="AY231" s="217">
        <v>0</v>
      </c>
      <c r="AZ231" s="217">
        <v>0</v>
      </c>
      <c r="BA231" s="217">
        <v>0</v>
      </c>
      <c r="BB231" s="217" t="s">
        <v>14</v>
      </c>
      <c r="BC231" s="217"/>
      <c r="BD231" s="217"/>
      <c r="BE231" s="226"/>
      <c r="BF231" s="226"/>
      <c r="BG231" s="227"/>
      <c r="BH231" s="228"/>
      <c r="BI231" s="226"/>
      <c r="BJ231" s="226"/>
      <c r="BK231" s="226"/>
      <c r="BL231" s="226"/>
      <c r="BM231" s="226"/>
      <c r="BN231" s="227"/>
      <c r="BO231" s="226"/>
      <c r="BP231" s="226"/>
      <c r="BQ231" s="226"/>
      <c r="BR231" s="226"/>
      <c r="BS231" s="226"/>
      <c r="BT231" s="227"/>
      <c r="BU231" s="226"/>
      <c r="BV231" s="226"/>
      <c r="BW231" s="226"/>
      <c r="BX231" s="226"/>
      <c r="BY231" s="226"/>
      <c r="BZ231" s="227"/>
      <c r="CA231" s="226"/>
      <c r="CB231" s="226"/>
      <c r="CC231" s="226"/>
      <c r="CD231" s="226"/>
      <c r="CE231" s="226"/>
      <c r="CF231" s="227"/>
      <c r="CG231" s="226"/>
      <c r="CH231" s="226"/>
      <c r="CI231" s="226"/>
      <c r="CJ231" s="228"/>
    </row>
    <row r="232" spans="1:88" ht="13.5" customHeight="1">
      <c r="A232" s="217">
        <v>223</v>
      </c>
      <c r="B232" s="217" t="s">
        <v>3572</v>
      </c>
      <c r="C232" s="217" t="s">
        <v>3573</v>
      </c>
      <c r="D232" s="218" t="s">
        <v>2828</v>
      </c>
      <c r="E232" s="217" t="s">
        <v>995</v>
      </c>
      <c r="F232" s="217" t="s">
        <v>2826</v>
      </c>
      <c r="G232" s="218" t="s">
        <v>2827</v>
      </c>
      <c r="H232" s="220">
        <v>279</v>
      </c>
      <c r="I232" s="217" t="s">
        <v>812</v>
      </c>
      <c r="J232" s="217">
        <v>1</v>
      </c>
      <c r="K232" s="217"/>
      <c r="L232" s="217">
        <v>1</v>
      </c>
      <c r="M232" s="220">
        <v>11.6</v>
      </c>
      <c r="N232" s="220">
        <v>11.6</v>
      </c>
      <c r="O232" s="217" t="s">
        <v>674</v>
      </c>
      <c r="P232" s="217" t="s">
        <v>14</v>
      </c>
      <c r="Q232" s="217" t="s">
        <v>682</v>
      </c>
      <c r="R232" s="217"/>
      <c r="S232" s="217"/>
      <c r="T232" s="21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7">
        <f t="shared" ca="1" si="90"/>
        <v>1</v>
      </c>
      <c r="V232" s="217">
        <f t="shared" ca="1" si="91"/>
        <v>0</v>
      </c>
      <c r="W232" s="217"/>
      <c r="X232" s="217"/>
      <c r="Y232" s="217"/>
      <c r="Z232" s="217"/>
      <c r="AA232" s="217"/>
      <c r="AB232" s="221"/>
      <c r="AC232" s="220">
        <v>0.14499999999999999</v>
      </c>
      <c r="AD232" s="217"/>
      <c r="AE232" s="220"/>
      <c r="AF232" s="220"/>
      <c r="AG232" s="223"/>
      <c r="AH232" s="223"/>
      <c r="AI232" s="223"/>
      <c r="AJ232" s="224"/>
      <c r="AK232" s="223"/>
      <c r="AL232" s="225"/>
      <c r="AM232" s="223"/>
      <c r="AN232" s="223"/>
      <c r="AO232" s="223"/>
      <c r="AP232" s="223"/>
      <c r="AQ232" s="223"/>
      <c r="AR232" s="223"/>
      <c r="AS232" s="223"/>
      <c r="AT232" s="223"/>
      <c r="AU232" s="217">
        <v>1</v>
      </c>
      <c r="AV232" s="217">
        <v>0</v>
      </c>
      <c r="AW232" s="217">
        <v>0</v>
      </c>
      <c r="AX232" s="217">
        <v>0</v>
      </c>
      <c r="AY232" s="217">
        <v>0</v>
      </c>
      <c r="AZ232" s="217">
        <v>1</v>
      </c>
      <c r="BA232" s="217">
        <v>0</v>
      </c>
      <c r="BB232" s="217" t="s">
        <v>14</v>
      </c>
      <c r="BC232" s="217"/>
      <c r="BD232" s="217"/>
      <c r="BE232" s="226"/>
      <c r="BF232" s="226"/>
      <c r="BG232" s="227"/>
      <c r="BH232" s="228"/>
      <c r="BI232" s="226"/>
      <c r="BJ232" s="226"/>
      <c r="BK232" s="226"/>
      <c r="BL232" s="226"/>
      <c r="BM232" s="226"/>
      <c r="BN232" s="227"/>
      <c r="BO232" s="226"/>
      <c r="BP232" s="226"/>
      <c r="BQ232" s="226"/>
      <c r="BR232" s="226"/>
      <c r="BS232" s="226"/>
      <c r="BT232" s="227"/>
      <c r="BU232" s="226"/>
      <c r="BV232" s="226"/>
      <c r="BW232" s="226"/>
      <c r="BX232" s="226"/>
      <c r="BY232" s="226"/>
      <c r="BZ232" s="227"/>
      <c r="CA232" s="226"/>
      <c r="CB232" s="226"/>
      <c r="CC232" s="226"/>
      <c r="CD232" s="226"/>
      <c r="CE232" s="226"/>
      <c r="CF232" s="227"/>
      <c r="CG232" s="226"/>
      <c r="CH232" s="226"/>
      <c r="CI232" s="226"/>
      <c r="CJ232" s="228"/>
    </row>
    <row r="233" spans="1:88" ht="13.5" customHeight="1">
      <c r="A233" s="217">
        <v>224</v>
      </c>
      <c r="B233" s="217" t="s">
        <v>3572</v>
      </c>
      <c r="C233" s="217" t="s">
        <v>3573</v>
      </c>
      <c r="D233" s="218" t="s">
        <v>2830</v>
      </c>
      <c r="E233" s="217" t="s">
        <v>997</v>
      </c>
      <c r="F233" s="217" t="s">
        <v>2829</v>
      </c>
      <c r="G233" s="218" t="s">
        <v>2827</v>
      </c>
      <c r="H233" s="220">
        <v>279</v>
      </c>
      <c r="I233" s="217" t="s">
        <v>812</v>
      </c>
      <c r="J233" s="217">
        <v>1</v>
      </c>
      <c r="K233" s="217"/>
      <c r="L233" s="217">
        <v>1</v>
      </c>
      <c r="M233" s="220">
        <v>8.5</v>
      </c>
      <c r="N233" s="220">
        <v>8.5</v>
      </c>
      <c r="O233" s="217" t="s">
        <v>674</v>
      </c>
      <c r="P233" s="217" t="s">
        <v>14</v>
      </c>
      <c r="Q233" s="217" t="s">
        <v>682</v>
      </c>
      <c r="R233" s="217"/>
      <c r="S233" s="217"/>
      <c r="T233" s="21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7">
        <f t="shared" ca="1" si="90"/>
        <v>1</v>
      </c>
      <c r="V233" s="217">
        <f t="shared" ca="1" si="91"/>
        <v>0</v>
      </c>
      <c r="W233" s="217"/>
      <c r="X233" s="217"/>
      <c r="Y233" s="217"/>
      <c r="Z233" s="217"/>
      <c r="AA233" s="217"/>
      <c r="AB233" s="221"/>
      <c r="AC233" s="220">
        <v>0.129</v>
      </c>
      <c r="AD233" s="217"/>
      <c r="AE233" s="220"/>
      <c r="AF233" s="220"/>
      <c r="AG233" s="223"/>
      <c r="AH233" s="223"/>
      <c r="AI233" s="223"/>
      <c r="AJ233" s="224"/>
      <c r="AK233" s="223"/>
      <c r="AL233" s="225"/>
      <c r="AM233" s="223"/>
      <c r="AN233" s="223"/>
      <c r="AO233" s="223"/>
      <c r="AP233" s="223"/>
      <c r="AQ233" s="223"/>
      <c r="AR233" s="223"/>
      <c r="AS233" s="223"/>
      <c r="AT233" s="223"/>
      <c r="AU233" s="217">
        <v>1</v>
      </c>
      <c r="AV233" s="217">
        <v>0</v>
      </c>
      <c r="AW233" s="217">
        <v>0</v>
      </c>
      <c r="AX233" s="217">
        <v>0</v>
      </c>
      <c r="AY233" s="217">
        <v>0</v>
      </c>
      <c r="AZ233" s="217">
        <v>1</v>
      </c>
      <c r="BA233" s="217">
        <v>0</v>
      </c>
      <c r="BB233" s="217" t="s">
        <v>14</v>
      </c>
      <c r="BC233" s="217"/>
      <c r="BD233" s="217"/>
      <c r="BE233" s="226"/>
      <c r="BF233" s="226"/>
      <c r="BG233" s="227"/>
      <c r="BH233" s="228"/>
      <c r="BI233" s="226"/>
      <c r="BJ233" s="226"/>
      <c r="BK233" s="226"/>
      <c r="BL233" s="226"/>
      <c r="BM233" s="226"/>
      <c r="BN233" s="227"/>
      <c r="BO233" s="226"/>
      <c r="BP233" s="226"/>
      <c r="BQ233" s="226"/>
      <c r="BR233" s="226"/>
      <c r="BS233" s="226"/>
      <c r="BT233" s="227"/>
      <c r="BU233" s="226"/>
      <c r="BV233" s="226"/>
      <c r="BW233" s="226"/>
      <c r="BX233" s="226"/>
      <c r="BY233" s="226"/>
      <c r="BZ233" s="227"/>
      <c r="CA233" s="226"/>
      <c r="CB233" s="226"/>
      <c r="CC233" s="226"/>
      <c r="CD233" s="226"/>
      <c r="CE233" s="226"/>
      <c r="CF233" s="227"/>
      <c r="CG233" s="226"/>
      <c r="CH233" s="226"/>
      <c r="CI233" s="226"/>
      <c r="CJ233" s="228"/>
    </row>
    <row r="234" spans="1:88" ht="13.5" customHeight="1">
      <c r="A234" s="217">
        <v>225</v>
      </c>
      <c r="B234" s="217" t="s">
        <v>3572</v>
      </c>
      <c r="C234" s="217" t="s">
        <v>3573</v>
      </c>
      <c r="D234" s="218" t="s">
        <v>2833</v>
      </c>
      <c r="E234" s="217" t="s">
        <v>927</v>
      </c>
      <c r="F234" s="217" t="s">
        <v>2831</v>
      </c>
      <c r="G234" s="218" t="s">
        <v>2832</v>
      </c>
      <c r="H234" s="220">
        <v>3</v>
      </c>
      <c r="I234" s="217" t="s">
        <v>820</v>
      </c>
      <c r="J234" s="217">
        <v>1</v>
      </c>
      <c r="K234" s="217"/>
      <c r="L234" s="217">
        <v>1</v>
      </c>
      <c r="M234" s="220">
        <v>0</v>
      </c>
      <c r="N234" s="220">
        <v>0</v>
      </c>
      <c r="O234" s="217" t="s">
        <v>674</v>
      </c>
      <c r="P234" s="217" t="s">
        <v>14</v>
      </c>
      <c r="Q234" s="217" t="s">
        <v>682</v>
      </c>
      <c r="R234" s="217"/>
      <c r="S234" s="217"/>
      <c r="T234" s="21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7">
        <f t="shared" ca="1" si="90"/>
        <v>1</v>
      </c>
      <c r="V234" s="217">
        <f t="shared" ca="1" si="91"/>
        <v>0</v>
      </c>
      <c r="W234" s="217"/>
      <c r="X234" s="217"/>
      <c r="Y234" s="217"/>
      <c r="Z234" s="217"/>
      <c r="AA234" s="217"/>
      <c r="AB234" s="221"/>
      <c r="AC234" s="220">
        <v>1.7000000000000001E-2</v>
      </c>
      <c r="AD234" s="217"/>
      <c r="AE234" s="220"/>
      <c r="AF234" s="220"/>
      <c r="AG234" s="223"/>
      <c r="AH234" s="223"/>
      <c r="AI234" s="223"/>
      <c r="AJ234" s="224"/>
      <c r="AK234" s="223"/>
      <c r="AL234" s="225"/>
      <c r="AM234" s="223"/>
      <c r="AN234" s="223"/>
      <c r="AO234" s="223"/>
      <c r="AP234" s="223"/>
      <c r="AQ234" s="223"/>
      <c r="AR234" s="223"/>
      <c r="AS234" s="223"/>
      <c r="AT234" s="223"/>
      <c r="AU234" s="217">
        <v>0</v>
      </c>
      <c r="AV234" s="217">
        <v>0</v>
      </c>
      <c r="AW234" s="217">
        <v>0</v>
      </c>
      <c r="AX234" s="217">
        <v>0</v>
      </c>
      <c r="AY234" s="217">
        <v>0</v>
      </c>
      <c r="AZ234" s="217">
        <v>0</v>
      </c>
      <c r="BA234" s="217">
        <v>0</v>
      </c>
      <c r="BB234" s="217" t="s">
        <v>14</v>
      </c>
      <c r="BC234" s="217"/>
      <c r="BD234" s="217"/>
      <c r="BE234" s="226"/>
      <c r="BF234" s="226"/>
      <c r="BG234" s="227"/>
      <c r="BH234" s="228"/>
      <c r="BI234" s="226"/>
      <c r="BJ234" s="226"/>
      <c r="BK234" s="226"/>
      <c r="BL234" s="226"/>
      <c r="BM234" s="226"/>
      <c r="BN234" s="227"/>
      <c r="BO234" s="226"/>
      <c r="BP234" s="226"/>
      <c r="BQ234" s="226"/>
      <c r="BR234" s="226"/>
      <c r="BS234" s="226"/>
      <c r="BT234" s="227"/>
      <c r="BU234" s="226"/>
      <c r="BV234" s="226"/>
      <c r="BW234" s="226"/>
      <c r="BX234" s="226"/>
      <c r="BY234" s="226"/>
      <c r="BZ234" s="227"/>
      <c r="CA234" s="226"/>
      <c r="CB234" s="226"/>
      <c r="CC234" s="226"/>
      <c r="CD234" s="226"/>
      <c r="CE234" s="226"/>
      <c r="CF234" s="227"/>
      <c r="CG234" s="226"/>
      <c r="CH234" s="226"/>
      <c r="CI234" s="226"/>
      <c r="CJ234" s="228"/>
    </row>
    <row r="235" spans="1:88" ht="13.5" customHeight="1">
      <c r="A235" s="217">
        <v>226</v>
      </c>
      <c r="B235" s="217" t="s">
        <v>3572</v>
      </c>
      <c r="C235" s="217" t="s">
        <v>3573</v>
      </c>
      <c r="D235" s="218" t="s">
        <v>2828</v>
      </c>
      <c r="E235" s="217" t="s">
        <v>929</v>
      </c>
      <c r="F235" s="217" t="s">
        <v>2834</v>
      </c>
      <c r="G235" s="218" t="s">
        <v>2827</v>
      </c>
      <c r="H235" s="220">
        <v>279</v>
      </c>
      <c r="I235" s="217" t="s">
        <v>812</v>
      </c>
      <c r="J235" s="217">
        <v>2</v>
      </c>
      <c r="K235" s="217"/>
      <c r="L235" s="217">
        <v>2</v>
      </c>
      <c r="M235" s="220">
        <v>11.6</v>
      </c>
      <c r="N235" s="220">
        <v>23.1</v>
      </c>
      <c r="O235" s="217" t="s">
        <v>674</v>
      </c>
      <c r="P235" s="217" t="s">
        <v>14</v>
      </c>
      <c r="Q235" s="217" t="s">
        <v>682</v>
      </c>
      <c r="R235" s="217"/>
      <c r="S235" s="217"/>
      <c r="T235" s="21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7">
        <f t="shared" ca="1" si="90"/>
        <v>2</v>
      </c>
      <c r="V235" s="217">
        <f t="shared" ca="1" si="91"/>
        <v>0</v>
      </c>
      <c r="W235" s="217"/>
      <c r="X235" s="217"/>
      <c r="Y235" s="217"/>
      <c r="Z235" s="217"/>
      <c r="AA235" s="217"/>
      <c r="AB235" s="221"/>
      <c r="AC235" s="220">
        <v>0.28999999999999998</v>
      </c>
      <c r="AD235" s="217"/>
      <c r="AE235" s="220"/>
      <c r="AF235" s="220"/>
      <c r="AG235" s="223"/>
      <c r="AH235" s="223"/>
      <c r="AI235" s="223"/>
      <c r="AJ235" s="224"/>
      <c r="AK235" s="223"/>
      <c r="AL235" s="225"/>
      <c r="AM235" s="223"/>
      <c r="AN235" s="223"/>
      <c r="AO235" s="223"/>
      <c r="AP235" s="223"/>
      <c r="AQ235" s="223"/>
      <c r="AR235" s="223"/>
      <c r="AS235" s="223"/>
      <c r="AT235" s="223"/>
      <c r="AU235" s="217">
        <v>1</v>
      </c>
      <c r="AV235" s="217">
        <v>0</v>
      </c>
      <c r="AW235" s="217">
        <v>0</v>
      </c>
      <c r="AX235" s="217">
        <v>0</v>
      </c>
      <c r="AY235" s="217">
        <v>0</v>
      </c>
      <c r="AZ235" s="217">
        <v>1</v>
      </c>
      <c r="BA235" s="217">
        <v>0</v>
      </c>
      <c r="BB235" s="217" t="s">
        <v>14</v>
      </c>
      <c r="BC235" s="217"/>
      <c r="BD235" s="217"/>
      <c r="BE235" s="226"/>
      <c r="BF235" s="226"/>
      <c r="BG235" s="227"/>
      <c r="BH235" s="228"/>
      <c r="BI235" s="226"/>
      <c r="BJ235" s="226"/>
      <c r="BK235" s="226"/>
      <c r="BL235" s="226"/>
      <c r="BM235" s="226"/>
      <c r="BN235" s="227"/>
      <c r="BO235" s="226"/>
      <c r="BP235" s="226"/>
      <c r="BQ235" s="226"/>
      <c r="BR235" s="226"/>
      <c r="BS235" s="226"/>
      <c r="BT235" s="227"/>
      <c r="BU235" s="226"/>
      <c r="BV235" s="226"/>
      <c r="BW235" s="226"/>
      <c r="BX235" s="226"/>
      <c r="BY235" s="226"/>
      <c r="BZ235" s="227"/>
      <c r="CA235" s="226"/>
      <c r="CB235" s="226"/>
      <c r="CC235" s="226"/>
      <c r="CD235" s="226"/>
      <c r="CE235" s="226"/>
      <c r="CF235" s="227"/>
      <c r="CG235" s="226"/>
      <c r="CH235" s="226"/>
      <c r="CI235" s="226"/>
      <c r="CJ235" s="228"/>
    </row>
    <row r="236" spans="1:88" ht="13.5" customHeight="1">
      <c r="A236" s="217">
        <v>227</v>
      </c>
      <c r="B236" s="217" t="s">
        <v>3572</v>
      </c>
      <c r="C236" s="217" t="s">
        <v>3573</v>
      </c>
      <c r="D236" s="218" t="s">
        <v>2830</v>
      </c>
      <c r="E236" s="217" t="s">
        <v>931</v>
      </c>
      <c r="F236" s="217" t="s">
        <v>2835</v>
      </c>
      <c r="G236" s="218" t="s">
        <v>2827</v>
      </c>
      <c r="H236" s="220">
        <v>279</v>
      </c>
      <c r="I236" s="217" t="s">
        <v>812</v>
      </c>
      <c r="J236" s="217">
        <v>2</v>
      </c>
      <c r="K236" s="217"/>
      <c r="L236" s="217">
        <v>2</v>
      </c>
      <c r="M236" s="220">
        <v>8.5</v>
      </c>
      <c r="N236" s="220">
        <v>17</v>
      </c>
      <c r="O236" s="217" t="s">
        <v>674</v>
      </c>
      <c r="P236" s="217" t="s">
        <v>14</v>
      </c>
      <c r="Q236" s="217" t="s">
        <v>682</v>
      </c>
      <c r="R236" s="217"/>
      <c r="S236" s="217"/>
      <c r="T236" s="21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7">
        <f t="shared" ca="1" si="90"/>
        <v>2</v>
      </c>
      <c r="V236" s="217">
        <f t="shared" ca="1" si="91"/>
        <v>0</v>
      </c>
      <c r="W236" s="217"/>
      <c r="X236" s="217"/>
      <c r="Y236" s="217"/>
      <c r="Z236" s="217"/>
      <c r="AA236" s="217"/>
      <c r="AB236" s="221"/>
      <c r="AC236" s="220">
        <v>0.25800000000000001</v>
      </c>
      <c r="AD236" s="217"/>
      <c r="AE236" s="220"/>
      <c r="AF236" s="220"/>
      <c r="AG236" s="223"/>
      <c r="AH236" s="223"/>
      <c r="AI236" s="223"/>
      <c r="AJ236" s="224"/>
      <c r="AK236" s="223"/>
      <c r="AL236" s="225"/>
      <c r="AM236" s="223"/>
      <c r="AN236" s="223"/>
      <c r="AO236" s="223"/>
      <c r="AP236" s="223"/>
      <c r="AQ236" s="223"/>
      <c r="AR236" s="223"/>
      <c r="AS236" s="223"/>
      <c r="AT236" s="223"/>
      <c r="AU236" s="217">
        <v>1</v>
      </c>
      <c r="AV236" s="217">
        <v>0</v>
      </c>
      <c r="AW236" s="217">
        <v>0</v>
      </c>
      <c r="AX236" s="217">
        <v>0</v>
      </c>
      <c r="AY236" s="217">
        <v>0</v>
      </c>
      <c r="AZ236" s="217">
        <v>1</v>
      </c>
      <c r="BA236" s="217">
        <v>0</v>
      </c>
      <c r="BB236" s="217" t="s">
        <v>14</v>
      </c>
      <c r="BC236" s="217"/>
      <c r="BD236" s="217"/>
      <c r="BE236" s="226"/>
      <c r="BF236" s="226"/>
      <c r="BG236" s="227"/>
      <c r="BH236" s="228"/>
      <c r="BI236" s="226"/>
      <c r="BJ236" s="226"/>
      <c r="BK236" s="226"/>
      <c r="BL236" s="226"/>
      <c r="BM236" s="226"/>
      <c r="BN236" s="227"/>
      <c r="BO236" s="226"/>
      <c r="BP236" s="226"/>
      <c r="BQ236" s="226"/>
      <c r="BR236" s="226"/>
      <c r="BS236" s="226"/>
      <c r="BT236" s="227"/>
      <c r="BU236" s="226"/>
      <c r="BV236" s="226"/>
      <c r="BW236" s="226"/>
      <c r="BX236" s="226"/>
      <c r="BY236" s="226"/>
      <c r="BZ236" s="227"/>
      <c r="CA236" s="226"/>
      <c r="CB236" s="226"/>
      <c r="CC236" s="226"/>
      <c r="CD236" s="226"/>
      <c r="CE236" s="226"/>
      <c r="CF236" s="227"/>
      <c r="CG236" s="226"/>
      <c r="CH236" s="226"/>
      <c r="CI236" s="226"/>
      <c r="CJ236" s="228"/>
    </row>
    <row r="237" spans="1:88" ht="13.5" customHeight="1">
      <c r="A237" s="217">
        <v>228</v>
      </c>
      <c r="B237" s="217" t="s">
        <v>3572</v>
      </c>
      <c r="C237" s="217" t="s">
        <v>3573</v>
      </c>
      <c r="D237" s="218" t="s">
        <v>2833</v>
      </c>
      <c r="E237" s="217" t="s">
        <v>933</v>
      </c>
      <c r="F237" s="217" t="s">
        <v>2836</v>
      </c>
      <c r="G237" s="218" t="s">
        <v>2832</v>
      </c>
      <c r="H237" s="220">
        <v>3</v>
      </c>
      <c r="I237" s="217" t="s">
        <v>820</v>
      </c>
      <c r="J237" s="217">
        <v>2</v>
      </c>
      <c r="K237" s="217"/>
      <c r="L237" s="217">
        <v>2</v>
      </c>
      <c r="M237" s="220">
        <v>0</v>
      </c>
      <c r="N237" s="220">
        <v>0</v>
      </c>
      <c r="O237" s="217" t="s">
        <v>674</v>
      </c>
      <c r="P237" s="217" t="s">
        <v>14</v>
      </c>
      <c r="Q237" s="217" t="s">
        <v>682</v>
      </c>
      <c r="R237" s="217"/>
      <c r="S237" s="217"/>
      <c r="T237" s="21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7">
        <f t="shared" ca="1" si="90"/>
        <v>2</v>
      </c>
      <c r="V237" s="217">
        <f t="shared" ca="1" si="91"/>
        <v>0</v>
      </c>
      <c r="W237" s="217"/>
      <c r="X237" s="217"/>
      <c r="Y237" s="217"/>
      <c r="Z237" s="217"/>
      <c r="AA237" s="217"/>
      <c r="AB237" s="221"/>
      <c r="AC237" s="220">
        <v>3.4000000000000002E-2</v>
      </c>
      <c r="AD237" s="217"/>
      <c r="AE237" s="220"/>
      <c r="AF237" s="220"/>
      <c r="AG237" s="223"/>
      <c r="AH237" s="223"/>
      <c r="AI237" s="223"/>
      <c r="AJ237" s="224"/>
      <c r="AK237" s="223"/>
      <c r="AL237" s="225"/>
      <c r="AM237" s="223"/>
      <c r="AN237" s="223"/>
      <c r="AO237" s="223"/>
      <c r="AP237" s="223"/>
      <c r="AQ237" s="223"/>
      <c r="AR237" s="223"/>
      <c r="AS237" s="223"/>
      <c r="AT237" s="223"/>
      <c r="AU237" s="217">
        <v>0</v>
      </c>
      <c r="AV237" s="217">
        <v>0</v>
      </c>
      <c r="AW237" s="217">
        <v>0</v>
      </c>
      <c r="AX237" s="217">
        <v>0</v>
      </c>
      <c r="AY237" s="217">
        <v>0</v>
      </c>
      <c r="AZ237" s="217">
        <v>0</v>
      </c>
      <c r="BA237" s="217">
        <v>0</v>
      </c>
      <c r="BB237" s="217" t="s">
        <v>14</v>
      </c>
      <c r="BC237" s="217"/>
      <c r="BD237" s="217"/>
      <c r="BE237" s="226"/>
      <c r="BF237" s="226"/>
      <c r="BG237" s="227"/>
      <c r="BH237" s="228"/>
      <c r="BI237" s="226"/>
      <c r="BJ237" s="226"/>
      <c r="BK237" s="226"/>
      <c r="BL237" s="226"/>
      <c r="BM237" s="226"/>
      <c r="BN237" s="227"/>
      <c r="BO237" s="226"/>
      <c r="BP237" s="226"/>
      <c r="BQ237" s="226"/>
      <c r="BR237" s="226"/>
      <c r="BS237" s="226"/>
      <c r="BT237" s="227"/>
      <c r="BU237" s="226"/>
      <c r="BV237" s="226"/>
      <c r="BW237" s="226"/>
      <c r="BX237" s="226"/>
      <c r="BY237" s="226"/>
      <c r="BZ237" s="227"/>
      <c r="CA237" s="226"/>
      <c r="CB237" s="226"/>
      <c r="CC237" s="226"/>
      <c r="CD237" s="226"/>
      <c r="CE237" s="226"/>
      <c r="CF237" s="227"/>
      <c r="CG237" s="226"/>
      <c r="CH237" s="226"/>
      <c r="CI237" s="226"/>
      <c r="CJ237" s="228"/>
    </row>
    <row r="238" spans="1:88" ht="13.5" customHeight="1">
      <c r="A238" s="217">
        <v>230</v>
      </c>
      <c r="B238" s="217" t="s">
        <v>3572</v>
      </c>
      <c r="C238" s="217" t="s">
        <v>3573</v>
      </c>
      <c r="D238" s="218" t="s">
        <v>2588</v>
      </c>
      <c r="E238" s="217" t="s">
        <v>3535</v>
      </c>
      <c r="F238" s="217" t="s">
        <v>2844</v>
      </c>
      <c r="G238" s="218" t="s">
        <v>2755</v>
      </c>
      <c r="H238" s="220">
        <v>4416</v>
      </c>
      <c r="I238" s="217" t="s">
        <v>702</v>
      </c>
      <c r="J238" s="217">
        <v>2</v>
      </c>
      <c r="K238" s="217"/>
      <c r="L238" s="217">
        <v>2</v>
      </c>
      <c r="M238" s="220">
        <v>415.4</v>
      </c>
      <c r="N238" s="220">
        <v>830.8</v>
      </c>
      <c r="O238" s="217" t="s">
        <v>674</v>
      </c>
      <c r="P238" s="217" t="s">
        <v>13</v>
      </c>
      <c r="Q238" s="217" t="s">
        <v>786</v>
      </c>
      <c r="R238" s="217"/>
      <c r="S238" s="217"/>
      <c r="T238" s="21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7">
        <f t="shared" ca="1" si="90"/>
        <v>2</v>
      </c>
      <c r="V238" s="217">
        <f t="shared" ca="1" si="91"/>
        <v>0</v>
      </c>
      <c r="W238" s="217"/>
      <c r="X238" s="217"/>
      <c r="Y238" s="217"/>
      <c r="Z238" s="217"/>
      <c r="AA238" s="217"/>
      <c r="AB238" s="221"/>
      <c r="AC238" s="220">
        <v>35.433</v>
      </c>
      <c r="AD238" s="217"/>
      <c r="AE238" s="220"/>
      <c r="AF238" s="220"/>
      <c r="AG238" s="223"/>
      <c r="AH238" s="223"/>
      <c r="AI238" s="223"/>
      <c r="AJ238" s="224" t="s">
        <v>677</v>
      </c>
      <c r="AK238" s="223"/>
      <c r="AL238" s="225"/>
      <c r="AM238" s="223"/>
      <c r="AN238" s="223"/>
      <c r="AO238" s="223"/>
      <c r="AP238" s="223"/>
      <c r="AQ238" s="223"/>
      <c r="AR238" s="223"/>
      <c r="AS238" s="223"/>
      <c r="AT238" s="223"/>
      <c r="AU238" s="217">
        <v>0</v>
      </c>
      <c r="AV238" s="217">
        <v>1</v>
      </c>
      <c r="AW238" s="217">
        <v>0</v>
      </c>
      <c r="AX238" s="217">
        <v>1</v>
      </c>
      <c r="AY238" s="217">
        <v>0</v>
      </c>
      <c r="AZ238" s="217">
        <v>0</v>
      </c>
      <c r="BA238" s="217">
        <v>0</v>
      </c>
      <c r="BB238" s="217" t="s">
        <v>692</v>
      </c>
      <c r="BC238" s="217"/>
      <c r="BD238" s="217"/>
      <c r="BE238" s="244" t="s">
        <v>3020</v>
      </c>
      <c r="BF238" s="217">
        <v>2</v>
      </c>
      <c r="BG238" s="245">
        <v>46240</v>
      </c>
      <c r="BH238" s="212">
        <f t="shared" ref="BH238:BH243" si="94">+L238-BF238</f>
        <v>0</v>
      </c>
      <c r="BI238" s="244" t="s">
        <v>2469</v>
      </c>
      <c r="BJ238" s="217">
        <v>2</v>
      </c>
      <c r="BK238" s="245">
        <v>46240</v>
      </c>
      <c r="BL238" s="226"/>
      <c r="BM238" s="226"/>
      <c r="BN238" s="227"/>
      <c r="BO238" s="226"/>
      <c r="BP238" s="226"/>
      <c r="BQ238" s="226"/>
      <c r="BR238" s="226"/>
      <c r="BS238" s="226"/>
      <c r="BT238" s="227"/>
      <c r="BU238" s="226"/>
      <c r="BV238" s="226"/>
      <c r="BW238" s="226"/>
      <c r="BX238" s="226"/>
      <c r="BY238" s="226"/>
      <c r="BZ238" s="227"/>
      <c r="CA238" s="226"/>
      <c r="CB238" s="226"/>
      <c r="CC238" s="226"/>
      <c r="CD238" s="226"/>
      <c r="CE238" s="226"/>
      <c r="CF238" s="227"/>
      <c r="CG238" s="226"/>
      <c r="CH238" s="226"/>
      <c r="CI238" s="226"/>
      <c r="CJ238" s="212">
        <f t="shared" ref="CJ238:CJ243" si="95">+L238-BJ238</f>
        <v>0</v>
      </c>
    </row>
    <row r="239" spans="1:88" ht="13.5" customHeight="1">
      <c r="A239" s="217">
        <v>231</v>
      </c>
      <c r="B239" s="217" t="s">
        <v>3572</v>
      </c>
      <c r="C239" s="217" t="s">
        <v>3573</v>
      </c>
      <c r="D239" s="218" t="s">
        <v>2588</v>
      </c>
      <c r="E239" s="217" t="s">
        <v>3577</v>
      </c>
      <c r="F239" s="217" t="s">
        <v>2845</v>
      </c>
      <c r="G239" s="218" t="s">
        <v>2846</v>
      </c>
      <c r="H239" s="220">
        <v>4416</v>
      </c>
      <c r="I239" s="217" t="s">
        <v>702</v>
      </c>
      <c r="J239" s="217">
        <v>1</v>
      </c>
      <c r="K239" s="217"/>
      <c r="L239" s="217">
        <v>1</v>
      </c>
      <c r="M239" s="220">
        <v>326.10000000000002</v>
      </c>
      <c r="N239" s="220">
        <v>326.10000000000002</v>
      </c>
      <c r="O239" s="217" t="s">
        <v>674</v>
      </c>
      <c r="P239" s="217" t="s">
        <v>13</v>
      </c>
      <c r="Q239" s="217" t="s">
        <v>786</v>
      </c>
      <c r="R239" s="217"/>
      <c r="S239" s="217"/>
      <c r="T239" s="21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7">
        <f t="shared" ca="1" si="90"/>
        <v>1</v>
      </c>
      <c r="V239" s="217">
        <f t="shared" ca="1" si="91"/>
        <v>0</v>
      </c>
      <c r="W239" s="217"/>
      <c r="X239" s="217"/>
      <c r="Y239" s="217"/>
      <c r="Z239" s="217"/>
      <c r="AA239" s="217"/>
      <c r="AB239" s="221"/>
      <c r="AC239" s="220">
        <v>13.917999999999999</v>
      </c>
      <c r="AD239" s="217"/>
      <c r="AE239" s="220"/>
      <c r="AF239" s="220"/>
      <c r="AG239" s="223"/>
      <c r="AH239" s="223"/>
      <c r="AI239" s="223"/>
      <c r="AJ239" s="224" t="s">
        <v>677</v>
      </c>
      <c r="AK239" s="223"/>
      <c r="AL239" s="225"/>
      <c r="AM239" s="223"/>
      <c r="AN239" s="223"/>
      <c r="AO239" s="223"/>
      <c r="AP239" s="223"/>
      <c r="AQ239" s="223"/>
      <c r="AR239" s="223"/>
      <c r="AS239" s="223"/>
      <c r="AT239" s="223"/>
      <c r="AU239" s="217">
        <v>0</v>
      </c>
      <c r="AV239" s="217">
        <v>1</v>
      </c>
      <c r="AW239" s="217">
        <v>0</v>
      </c>
      <c r="AX239" s="217">
        <v>1</v>
      </c>
      <c r="AY239" s="217">
        <v>0</v>
      </c>
      <c r="AZ239" s="217">
        <v>0</v>
      </c>
      <c r="BA239" s="217">
        <v>0</v>
      </c>
      <c r="BB239" s="217" t="s">
        <v>692</v>
      </c>
      <c r="BC239" s="217"/>
      <c r="BD239" s="217"/>
      <c r="BE239" s="244" t="s">
        <v>3020</v>
      </c>
      <c r="BF239" s="217">
        <v>1</v>
      </c>
      <c r="BG239" s="245">
        <v>46240</v>
      </c>
      <c r="BH239" s="212">
        <f t="shared" si="94"/>
        <v>0</v>
      </c>
      <c r="BI239" s="244" t="s">
        <v>2469</v>
      </c>
      <c r="BJ239" s="217">
        <v>1</v>
      </c>
      <c r="BK239" s="245">
        <v>46240</v>
      </c>
      <c r="BL239" s="226"/>
      <c r="BM239" s="226"/>
      <c r="BN239" s="227"/>
      <c r="BO239" s="226"/>
      <c r="BP239" s="226"/>
      <c r="BQ239" s="226"/>
      <c r="BR239" s="226"/>
      <c r="BS239" s="226"/>
      <c r="BT239" s="227"/>
      <c r="BU239" s="226"/>
      <c r="BV239" s="226"/>
      <c r="BW239" s="226"/>
      <c r="BX239" s="226"/>
      <c r="BY239" s="226"/>
      <c r="BZ239" s="227"/>
      <c r="CA239" s="226"/>
      <c r="CB239" s="226"/>
      <c r="CC239" s="226"/>
      <c r="CD239" s="226"/>
      <c r="CE239" s="226"/>
      <c r="CF239" s="227"/>
      <c r="CG239" s="226"/>
      <c r="CH239" s="226"/>
      <c r="CI239" s="226"/>
      <c r="CJ239" s="212">
        <f t="shared" si="95"/>
        <v>0</v>
      </c>
    </row>
    <row r="240" spans="1:88" ht="13.5" customHeight="1">
      <c r="A240" s="217">
        <v>232</v>
      </c>
      <c r="B240" s="217" t="s">
        <v>3572</v>
      </c>
      <c r="C240" s="217" t="s">
        <v>3573</v>
      </c>
      <c r="D240" s="218" t="s">
        <v>2588</v>
      </c>
      <c r="E240" s="217" t="s">
        <v>3578</v>
      </c>
      <c r="F240" s="217" t="s">
        <v>2847</v>
      </c>
      <c r="G240" s="218" t="s">
        <v>2755</v>
      </c>
      <c r="H240" s="220">
        <v>4416</v>
      </c>
      <c r="I240" s="217" t="s">
        <v>702</v>
      </c>
      <c r="J240" s="217">
        <v>1</v>
      </c>
      <c r="K240" s="217"/>
      <c r="L240" s="217">
        <v>1</v>
      </c>
      <c r="M240" s="220">
        <v>412</v>
      </c>
      <c r="N240" s="220">
        <v>412</v>
      </c>
      <c r="O240" s="217" t="s">
        <v>674</v>
      </c>
      <c r="P240" s="217" t="s">
        <v>13</v>
      </c>
      <c r="Q240" s="217" t="s">
        <v>786</v>
      </c>
      <c r="R240" s="217"/>
      <c r="S240" s="217"/>
      <c r="T240" s="21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7">
        <f t="shared" ca="1" si="90"/>
        <v>1</v>
      </c>
      <c r="V240" s="217">
        <f t="shared" ca="1" si="91"/>
        <v>0</v>
      </c>
      <c r="W240" s="217"/>
      <c r="X240" s="217"/>
      <c r="Y240" s="217"/>
      <c r="Z240" s="217"/>
      <c r="AA240" s="217"/>
      <c r="AB240" s="221"/>
      <c r="AC240" s="220">
        <v>17.581</v>
      </c>
      <c r="AD240" s="217"/>
      <c r="AE240" s="220"/>
      <c r="AF240" s="220"/>
      <c r="AG240" s="223"/>
      <c r="AH240" s="223"/>
      <c r="AI240" s="223"/>
      <c r="AJ240" s="224" t="s">
        <v>677</v>
      </c>
      <c r="AK240" s="223"/>
      <c r="AL240" s="225"/>
      <c r="AM240" s="223"/>
      <c r="AN240" s="223"/>
      <c r="AO240" s="223"/>
      <c r="AP240" s="223"/>
      <c r="AQ240" s="223"/>
      <c r="AR240" s="223"/>
      <c r="AS240" s="223"/>
      <c r="AT240" s="223"/>
      <c r="AU240" s="217">
        <v>0</v>
      </c>
      <c r="AV240" s="217">
        <v>1</v>
      </c>
      <c r="AW240" s="217">
        <v>0</v>
      </c>
      <c r="AX240" s="217">
        <v>1</v>
      </c>
      <c r="AY240" s="217">
        <v>0</v>
      </c>
      <c r="AZ240" s="217">
        <v>0</v>
      </c>
      <c r="BA240" s="217">
        <v>0</v>
      </c>
      <c r="BB240" s="217" t="s">
        <v>692</v>
      </c>
      <c r="BC240" s="217"/>
      <c r="BD240" s="217"/>
      <c r="BE240" s="244" t="s">
        <v>3020</v>
      </c>
      <c r="BF240" s="217">
        <v>1</v>
      </c>
      <c r="BG240" s="245">
        <v>46240</v>
      </c>
      <c r="BH240" s="212">
        <f t="shared" si="94"/>
        <v>0</v>
      </c>
      <c r="BI240" s="244" t="s">
        <v>2469</v>
      </c>
      <c r="BJ240" s="217">
        <v>1</v>
      </c>
      <c r="BK240" s="245">
        <v>46240</v>
      </c>
      <c r="BL240" s="226"/>
      <c r="BM240" s="226"/>
      <c r="BN240" s="227"/>
      <c r="BO240" s="226"/>
      <c r="BP240" s="226"/>
      <c r="BQ240" s="226"/>
      <c r="BR240" s="226"/>
      <c r="BS240" s="226"/>
      <c r="BT240" s="227"/>
      <c r="BU240" s="226"/>
      <c r="BV240" s="226"/>
      <c r="BW240" s="226"/>
      <c r="BX240" s="226"/>
      <c r="BY240" s="226"/>
      <c r="BZ240" s="227"/>
      <c r="CA240" s="226"/>
      <c r="CB240" s="226"/>
      <c r="CC240" s="226"/>
      <c r="CD240" s="226"/>
      <c r="CE240" s="226"/>
      <c r="CF240" s="227"/>
      <c r="CG240" s="226"/>
      <c r="CH240" s="226"/>
      <c r="CI240" s="226"/>
      <c r="CJ240" s="212">
        <f t="shared" si="95"/>
        <v>0</v>
      </c>
    </row>
    <row r="241" spans="1:88" ht="13.5" customHeight="1">
      <c r="A241" s="217">
        <v>233</v>
      </c>
      <c r="B241" s="217" t="s">
        <v>3572</v>
      </c>
      <c r="C241" s="217" t="s">
        <v>3573</v>
      </c>
      <c r="D241" s="218" t="s">
        <v>2588</v>
      </c>
      <c r="E241" s="217" t="s">
        <v>3579</v>
      </c>
      <c r="F241" s="217" t="s">
        <v>2848</v>
      </c>
      <c r="G241" s="218" t="s">
        <v>2849</v>
      </c>
      <c r="H241" s="220">
        <v>4416</v>
      </c>
      <c r="I241" s="217" t="s">
        <v>702</v>
      </c>
      <c r="J241" s="217">
        <v>1</v>
      </c>
      <c r="K241" s="217"/>
      <c r="L241" s="217">
        <v>1</v>
      </c>
      <c r="M241" s="220">
        <v>216.3</v>
      </c>
      <c r="N241" s="220">
        <v>216.3</v>
      </c>
      <c r="O241" s="217" t="s">
        <v>674</v>
      </c>
      <c r="P241" s="217" t="s">
        <v>13</v>
      </c>
      <c r="Q241" s="217" t="s">
        <v>786</v>
      </c>
      <c r="R241" s="217"/>
      <c r="S241" s="217"/>
      <c r="T241" s="21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7">
        <f t="shared" ca="1" si="90"/>
        <v>1</v>
      </c>
      <c r="V241" s="217">
        <f t="shared" ca="1" si="91"/>
        <v>0</v>
      </c>
      <c r="W241" s="217"/>
      <c r="X241" s="217"/>
      <c r="Y241" s="217"/>
      <c r="Z241" s="217"/>
      <c r="AA241" s="217"/>
      <c r="AB241" s="221"/>
      <c r="AC241" s="220">
        <v>9.25</v>
      </c>
      <c r="AD241" s="217"/>
      <c r="AE241" s="220"/>
      <c r="AF241" s="220"/>
      <c r="AG241" s="223"/>
      <c r="AH241" s="223"/>
      <c r="AI241" s="223"/>
      <c r="AJ241" s="224" t="s">
        <v>677</v>
      </c>
      <c r="AK241" s="223"/>
      <c r="AL241" s="225"/>
      <c r="AM241" s="223"/>
      <c r="AN241" s="223"/>
      <c r="AO241" s="223"/>
      <c r="AP241" s="223"/>
      <c r="AQ241" s="223"/>
      <c r="AR241" s="223"/>
      <c r="AS241" s="223"/>
      <c r="AT241" s="223"/>
      <c r="AU241" s="217">
        <v>0</v>
      </c>
      <c r="AV241" s="217">
        <v>1</v>
      </c>
      <c r="AW241" s="217">
        <v>0</v>
      </c>
      <c r="AX241" s="217">
        <v>1</v>
      </c>
      <c r="AY241" s="217">
        <v>0</v>
      </c>
      <c r="AZ241" s="217">
        <v>0</v>
      </c>
      <c r="BA241" s="217">
        <v>0</v>
      </c>
      <c r="BB241" s="217" t="s">
        <v>692</v>
      </c>
      <c r="BC241" s="217"/>
      <c r="BD241" s="217"/>
      <c r="BE241" s="244" t="s">
        <v>3020</v>
      </c>
      <c r="BF241" s="217">
        <v>1</v>
      </c>
      <c r="BG241" s="245">
        <v>46240</v>
      </c>
      <c r="BH241" s="212">
        <f t="shared" si="94"/>
        <v>0</v>
      </c>
      <c r="BI241" s="244" t="s">
        <v>2469</v>
      </c>
      <c r="BJ241" s="217">
        <v>1</v>
      </c>
      <c r="BK241" s="245">
        <v>46240</v>
      </c>
      <c r="BL241" s="226"/>
      <c r="BM241" s="226"/>
      <c r="BN241" s="227"/>
      <c r="BO241" s="226"/>
      <c r="BP241" s="226"/>
      <c r="BQ241" s="226"/>
      <c r="BR241" s="226"/>
      <c r="BS241" s="226"/>
      <c r="BT241" s="227"/>
      <c r="BU241" s="226"/>
      <c r="BV241" s="226"/>
      <c r="BW241" s="226"/>
      <c r="BX241" s="226"/>
      <c r="BY241" s="226"/>
      <c r="BZ241" s="227"/>
      <c r="CA241" s="226"/>
      <c r="CB241" s="226"/>
      <c r="CC241" s="226"/>
      <c r="CD241" s="226"/>
      <c r="CE241" s="226"/>
      <c r="CF241" s="227"/>
      <c r="CG241" s="226"/>
      <c r="CH241" s="226"/>
      <c r="CI241" s="226"/>
      <c r="CJ241" s="212">
        <f t="shared" si="95"/>
        <v>0</v>
      </c>
    </row>
    <row r="242" spans="1:88" ht="13.5" customHeight="1">
      <c r="A242" s="217">
        <v>234</v>
      </c>
      <c r="B242" s="217" t="s">
        <v>3572</v>
      </c>
      <c r="C242" s="217" t="s">
        <v>3573</v>
      </c>
      <c r="D242" s="218" t="s">
        <v>2588</v>
      </c>
      <c r="E242" s="217" t="s">
        <v>3580</v>
      </c>
      <c r="F242" s="217" t="s">
        <v>2850</v>
      </c>
      <c r="G242" s="218" t="s">
        <v>2851</v>
      </c>
      <c r="H242" s="220">
        <v>4416</v>
      </c>
      <c r="I242" s="217" t="s">
        <v>702</v>
      </c>
      <c r="J242" s="217">
        <v>1</v>
      </c>
      <c r="K242" s="217"/>
      <c r="L242" s="217">
        <v>1</v>
      </c>
      <c r="M242" s="220">
        <v>288.8</v>
      </c>
      <c r="N242" s="220">
        <v>288.8</v>
      </c>
      <c r="O242" s="217" t="s">
        <v>674</v>
      </c>
      <c r="P242" s="217" t="s">
        <v>13</v>
      </c>
      <c r="Q242" s="217" t="s">
        <v>786</v>
      </c>
      <c r="R242" s="217"/>
      <c r="S242" s="217"/>
      <c r="T242" s="21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7">
        <f t="shared" ca="1" si="90"/>
        <v>1</v>
      </c>
      <c r="V242" s="217">
        <f t="shared" ca="1" si="91"/>
        <v>0</v>
      </c>
      <c r="W242" s="217"/>
      <c r="X242" s="217"/>
      <c r="Y242" s="217"/>
      <c r="Z242" s="217"/>
      <c r="AA242" s="217"/>
      <c r="AB242" s="221"/>
      <c r="AC242" s="220">
        <v>12.33</v>
      </c>
      <c r="AD242" s="217"/>
      <c r="AE242" s="220"/>
      <c r="AF242" s="220"/>
      <c r="AG242" s="223"/>
      <c r="AH242" s="223"/>
      <c r="AI242" s="223"/>
      <c r="AJ242" s="224" t="s">
        <v>677</v>
      </c>
      <c r="AK242" s="223"/>
      <c r="AL242" s="225"/>
      <c r="AM242" s="223"/>
      <c r="AN242" s="223"/>
      <c r="AO242" s="223"/>
      <c r="AP242" s="223"/>
      <c r="AQ242" s="223"/>
      <c r="AR242" s="223"/>
      <c r="AS242" s="223"/>
      <c r="AT242" s="223"/>
      <c r="AU242" s="217">
        <v>0</v>
      </c>
      <c r="AV242" s="217">
        <v>1</v>
      </c>
      <c r="AW242" s="217">
        <v>0</v>
      </c>
      <c r="AX242" s="217">
        <v>1</v>
      </c>
      <c r="AY242" s="217">
        <v>0</v>
      </c>
      <c r="AZ242" s="217">
        <v>0</v>
      </c>
      <c r="BA242" s="217">
        <v>0</v>
      </c>
      <c r="BB242" s="217" t="s">
        <v>692</v>
      </c>
      <c r="BC242" s="217"/>
      <c r="BD242" s="217"/>
      <c r="BE242" s="244" t="s">
        <v>3020</v>
      </c>
      <c r="BF242" s="217">
        <v>1</v>
      </c>
      <c r="BG242" s="245">
        <v>46240</v>
      </c>
      <c r="BH242" s="212">
        <f t="shared" si="94"/>
        <v>0</v>
      </c>
      <c r="BI242" s="244" t="s">
        <v>2469</v>
      </c>
      <c r="BJ242" s="217">
        <v>1</v>
      </c>
      <c r="BK242" s="245">
        <v>46240</v>
      </c>
      <c r="BL242" s="226"/>
      <c r="BM242" s="226"/>
      <c r="BN242" s="227"/>
      <c r="BO242" s="226"/>
      <c r="BP242" s="226"/>
      <c r="BQ242" s="226"/>
      <c r="BR242" s="226"/>
      <c r="BS242" s="226"/>
      <c r="BT242" s="227"/>
      <c r="BU242" s="226"/>
      <c r="BV242" s="226"/>
      <c r="BW242" s="226"/>
      <c r="BX242" s="226"/>
      <c r="BY242" s="226"/>
      <c r="BZ242" s="227"/>
      <c r="CA242" s="226"/>
      <c r="CB242" s="226"/>
      <c r="CC242" s="226"/>
      <c r="CD242" s="226"/>
      <c r="CE242" s="226"/>
      <c r="CF242" s="227"/>
      <c r="CG242" s="226"/>
      <c r="CH242" s="226"/>
      <c r="CI242" s="226"/>
      <c r="CJ242" s="212">
        <f t="shared" si="95"/>
        <v>0</v>
      </c>
    </row>
    <row r="243" spans="1:88" ht="13.5" customHeight="1">
      <c r="A243" s="235">
        <v>234</v>
      </c>
      <c r="B243" s="235" t="s">
        <v>3572</v>
      </c>
      <c r="C243" s="235" t="s">
        <v>3573</v>
      </c>
      <c r="D243" s="236" t="s">
        <v>781</v>
      </c>
      <c r="E243" s="235" t="s">
        <v>3581</v>
      </c>
      <c r="F243" s="235" t="s">
        <v>2824</v>
      </c>
      <c r="G243" s="236" t="s">
        <v>2781</v>
      </c>
      <c r="H243" s="163">
        <v>283</v>
      </c>
      <c r="I243" s="235" t="s">
        <v>702</v>
      </c>
      <c r="J243" s="235">
        <v>4</v>
      </c>
      <c r="K243" s="235"/>
      <c r="L243" s="235">
        <v>4</v>
      </c>
      <c r="M243" s="163">
        <v>3.4</v>
      </c>
      <c r="N243" s="163">
        <v>13.6</v>
      </c>
      <c r="O243" s="235" t="s">
        <v>674</v>
      </c>
      <c r="P243" s="235" t="s">
        <v>13</v>
      </c>
      <c r="Q243" s="217" t="s">
        <v>703</v>
      </c>
      <c r="R243" s="217"/>
      <c r="S243" s="217"/>
      <c r="T243" s="21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7">
        <f t="shared" ca="1" si="90"/>
        <v>4</v>
      </c>
      <c r="V243" s="217">
        <f t="shared" ca="1" si="91"/>
        <v>0</v>
      </c>
      <c r="W243" s="217"/>
      <c r="X243" s="217"/>
      <c r="Y243" s="217"/>
      <c r="Z243" s="217"/>
      <c r="AA243" s="235"/>
      <c r="AB243" s="221"/>
      <c r="AC243" s="163">
        <v>0.38</v>
      </c>
      <c r="AD243" s="217"/>
      <c r="AE243" s="220"/>
      <c r="AF243" s="220"/>
      <c r="AG243" s="223"/>
      <c r="AH243" s="223"/>
      <c r="AI243" s="223"/>
      <c r="AJ243" s="224" t="s">
        <v>677</v>
      </c>
      <c r="AK243" s="223"/>
      <c r="AL243" s="229" t="s">
        <v>880</v>
      </c>
      <c r="AM243" s="223"/>
      <c r="AN243" s="223"/>
      <c r="AO243" s="223"/>
      <c r="AP243" s="223"/>
      <c r="AQ243" s="223"/>
      <c r="AR243" s="223"/>
      <c r="AS243" s="223"/>
      <c r="AT243" s="223"/>
      <c r="AU243" s="235">
        <v>0</v>
      </c>
      <c r="AV243" s="235">
        <v>0</v>
      </c>
      <c r="AW243" s="235">
        <v>0</v>
      </c>
      <c r="AX243" s="235">
        <v>0</v>
      </c>
      <c r="AY243" s="235">
        <v>0</v>
      </c>
      <c r="AZ243" s="235">
        <v>0</v>
      </c>
      <c r="BA243" s="235">
        <v>0</v>
      </c>
      <c r="BB243" s="235" t="s">
        <v>692</v>
      </c>
      <c r="BC243" s="217"/>
      <c r="BD243" s="217"/>
      <c r="BE243" s="239" t="s">
        <v>3035</v>
      </c>
      <c r="BF243" s="235">
        <v>4</v>
      </c>
      <c r="BG243" s="240">
        <v>46240</v>
      </c>
      <c r="BH243" s="239">
        <f t="shared" si="94"/>
        <v>0</v>
      </c>
      <c r="BI243" s="239" t="s">
        <v>2491</v>
      </c>
      <c r="BJ243" s="235">
        <v>4</v>
      </c>
      <c r="BK243" s="241">
        <v>46240</v>
      </c>
      <c r="BL243" s="242"/>
      <c r="BM243" s="242"/>
      <c r="BN243" s="243"/>
      <c r="BO243" s="242"/>
      <c r="BP243" s="242"/>
      <c r="BQ243" s="242"/>
      <c r="BR243" s="242"/>
      <c r="BS243" s="242"/>
      <c r="BT243" s="243"/>
      <c r="BU243" s="242"/>
      <c r="BV243" s="242"/>
      <c r="BW243" s="242"/>
      <c r="BX243" s="242"/>
      <c r="BY243" s="242"/>
      <c r="BZ243" s="243"/>
      <c r="CA243" s="242"/>
      <c r="CB243" s="242"/>
      <c r="CC243" s="242"/>
      <c r="CD243" s="242"/>
      <c r="CE243" s="242"/>
      <c r="CF243" s="243"/>
      <c r="CG243" s="242"/>
      <c r="CH243" s="242"/>
      <c r="CI243" s="242"/>
      <c r="CJ243" s="239">
        <f t="shared" si="95"/>
        <v>0</v>
      </c>
    </row>
    <row r="244" spans="1:88" ht="13.5" customHeight="1">
      <c r="A244" s="217">
        <v>234</v>
      </c>
      <c r="B244" s="217" t="s">
        <v>3572</v>
      </c>
      <c r="C244" s="235" t="s">
        <v>3573</v>
      </c>
      <c r="D244" s="236" t="s">
        <v>2579</v>
      </c>
      <c r="E244" s="235" t="s">
        <v>3417</v>
      </c>
      <c r="F244" s="235" t="s">
        <v>2843</v>
      </c>
      <c r="G244" s="236" t="s">
        <v>2584</v>
      </c>
      <c r="H244" s="163">
        <v>429</v>
      </c>
      <c r="I244" s="235" t="s">
        <v>702</v>
      </c>
      <c r="J244" s="235">
        <v>1</v>
      </c>
      <c r="K244" s="235"/>
      <c r="L244" s="235">
        <v>1</v>
      </c>
      <c r="M244" s="163">
        <v>35.5</v>
      </c>
      <c r="N244" s="163">
        <v>35.5</v>
      </c>
      <c r="O244" s="235" t="s">
        <v>674</v>
      </c>
      <c r="P244" s="235" t="s">
        <v>13</v>
      </c>
      <c r="Q244" s="217" t="s">
        <v>786</v>
      </c>
      <c r="R244" s="217"/>
      <c r="S244" s="217"/>
      <c r="T244" s="21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7">
        <f t="shared" ca="1" si="90"/>
        <v>1</v>
      </c>
      <c r="V244" s="217">
        <f t="shared" ca="1" si="91"/>
        <v>0</v>
      </c>
      <c r="W244" s="217"/>
      <c r="X244" s="217"/>
      <c r="Y244" s="217"/>
      <c r="Z244" s="217"/>
      <c r="AA244" s="235"/>
      <c r="AB244" s="221"/>
      <c r="AC244" s="163">
        <v>0.40200000000000002</v>
      </c>
      <c r="AD244" s="217"/>
      <c r="AE244" s="220"/>
      <c r="AF244" s="220"/>
      <c r="AG244" s="223"/>
      <c r="AH244" s="223"/>
      <c r="AI244" s="223"/>
      <c r="AJ244" s="224" t="s">
        <v>677</v>
      </c>
      <c r="AK244" s="223"/>
      <c r="AL244" s="229" t="s">
        <v>880</v>
      </c>
      <c r="AM244" s="223"/>
      <c r="AN244" s="223"/>
      <c r="AO244" s="223"/>
      <c r="AP244" s="223"/>
      <c r="AQ244" s="223"/>
      <c r="AR244" s="223"/>
      <c r="AS244" s="223"/>
      <c r="AT244" s="223"/>
      <c r="AU244" s="235">
        <v>0</v>
      </c>
      <c r="AV244" s="235">
        <v>1</v>
      </c>
      <c r="AW244" s="235">
        <v>0</v>
      </c>
      <c r="AX244" s="235">
        <v>0</v>
      </c>
      <c r="AY244" s="235">
        <v>0</v>
      </c>
      <c r="AZ244" s="235">
        <v>0</v>
      </c>
      <c r="BA244" s="235">
        <v>0</v>
      </c>
      <c r="BB244" s="235" t="s">
        <v>14</v>
      </c>
      <c r="BC244" s="217"/>
      <c r="BD244" s="217"/>
      <c r="BE244" s="226"/>
      <c r="BF244" s="226"/>
      <c r="BG244" s="227"/>
      <c r="BH244" s="228"/>
      <c r="BI244" s="226"/>
      <c r="BJ244" s="226"/>
      <c r="BK244" s="226"/>
      <c r="BL244" s="226"/>
      <c r="BM244" s="226"/>
      <c r="BN244" s="227"/>
      <c r="BO244" s="226"/>
      <c r="BP244" s="226"/>
      <c r="BQ244" s="226"/>
      <c r="BR244" s="226"/>
      <c r="BS244" s="226"/>
      <c r="BT244" s="227"/>
      <c r="BU244" s="226"/>
      <c r="BV244" s="226"/>
      <c r="BW244" s="226"/>
      <c r="BX244" s="226"/>
      <c r="BY244" s="226"/>
      <c r="BZ244" s="227"/>
      <c r="CA244" s="226"/>
      <c r="CB244" s="226"/>
      <c r="CC244" s="226"/>
      <c r="CD244" s="226"/>
      <c r="CE244" s="226"/>
      <c r="CF244" s="227"/>
      <c r="CG244" s="226"/>
      <c r="CH244" s="226"/>
      <c r="CI244" s="226"/>
      <c r="CJ244" s="228"/>
    </row>
    <row r="245" spans="1:88" ht="13.5" customHeight="1">
      <c r="A245" s="214">
        <v>236</v>
      </c>
      <c r="B245" s="214" t="s">
        <v>3582</v>
      </c>
      <c r="C245" s="214" t="s">
        <v>3583</v>
      </c>
      <c r="D245" s="215" t="s">
        <v>2588</v>
      </c>
      <c r="E245" s="214"/>
      <c r="F245" s="214"/>
      <c r="G245" s="215" t="s">
        <v>3584</v>
      </c>
      <c r="H245" s="214"/>
      <c r="I245" s="214"/>
      <c r="J245" s="214"/>
      <c r="K245" s="214">
        <v>1</v>
      </c>
      <c r="L245" s="214"/>
      <c r="M245" s="216">
        <v>2803.8</v>
      </c>
      <c r="N245" s="216">
        <v>2803.8</v>
      </c>
      <c r="O245" s="214" t="s">
        <v>674</v>
      </c>
      <c r="P245" s="214"/>
      <c r="Q245" s="214"/>
      <c r="R245" s="214" t="s">
        <v>3951</v>
      </c>
      <c r="S245" s="214"/>
      <c r="T245" s="214"/>
      <c r="U245" s="214"/>
      <c r="V245" s="214"/>
      <c r="W245" s="214">
        <f ca="1">_xlfn.MINIFS(V:V,C:C,C245,AE:AE,"",AB:AB,"")</f>
        <v>0</v>
      </c>
      <c r="X245" s="214">
        <f ca="1">SUMIFS(T:T,C:C,C245,AE:AE,"")/SUMIFS(L:L,C:C,C245,AE:AE,"",AB:AB,"")</f>
        <v>0</v>
      </c>
      <c r="Y245" s="214"/>
      <c r="Z245" s="214"/>
      <c r="AA245" s="214"/>
      <c r="AB245" s="216"/>
      <c r="AC245" s="216">
        <v>103.68600000000001</v>
      </c>
      <c r="AD245" s="214"/>
      <c r="AE245" s="214" t="s">
        <v>675</v>
      </c>
      <c r="AF245" s="214" t="s">
        <v>676</v>
      </c>
      <c r="AG245" s="214"/>
      <c r="AH245" s="214"/>
      <c r="AI245" s="214"/>
      <c r="AJ245" s="214" t="s">
        <v>677</v>
      </c>
      <c r="AK245" s="214"/>
      <c r="AL245" s="214"/>
      <c r="AM245" s="214"/>
      <c r="AN245" s="214"/>
      <c r="AO245" s="214"/>
      <c r="AP245" s="214"/>
      <c r="AQ245" s="214"/>
      <c r="AR245" s="214"/>
      <c r="AS245" s="214"/>
      <c r="AT245" s="214"/>
      <c r="AU245" s="214"/>
      <c r="AV245" s="214"/>
      <c r="AW245" s="214"/>
      <c r="AX245" s="214"/>
      <c r="AY245" s="214"/>
      <c r="AZ245" s="214"/>
      <c r="BA245" s="214"/>
      <c r="BB245" s="214" t="s">
        <v>692</v>
      </c>
      <c r="BC245" s="214"/>
      <c r="BD245" s="214"/>
      <c r="BE245" s="214"/>
      <c r="BF245" s="214"/>
      <c r="BG245" s="214"/>
      <c r="BH245" s="214"/>
      <c r="BI245" s="214"/>
      <c r="BJ245" s="214"/>
      <c r="BK245" s="214"/>
      <c r="BL245" s="214"/>
      <c r="BM245" s="214"/>
      <c r="BN245" s="214"/>
      <c r="BO245" s="214"/>
      <c r="BP245" s="214"/>
      <c r="BQ245" s="214"/>
      <c r="BR245" s="214"/>
      <c r="BS245" s="214"/>
      <c r="BT245" s="214"/>
      <c r="BU245" s="214"/>
      <c r="BV245" s="214"/>
      <c r="BW245" s="214"/>
      <c r="BX245" s="214"/>
      <c r="BY245" s="214"/>
      <c r="BZ245" s="214"/>
      <c r="CA245" s="214"/>
      <c r="CB245" s="214"/>
      <c r="CC245" s="214"/>
      <c r="CD245" s="214"/>
      <c r="CE245" s="214"/>
      <c r="CF245" s="214"/>
      <c r="CG245" s="214"/>
      <c r="CH245" s="214"/>
      <c r="CI245" s="214"/>
      <c r="CJ245" s="214"/>
    </row>
    <row r="246" spans="1:88" ht="13.5" customHeight="1">
      <c r="A246" s="217">
        <v>237</v>
      </c>
      <c r="B246" s="217" t="s">
        <v>3582</v>
      </c>
      <c r="C246" s="217" t="s">
        <v>3583</v>
      </c>
      <c r="D246" s="218" t="s">
        <v>2487</v>
      </c>
      <c r="E246" s="217" t="s">
        <v>3441</v>
      </c>
      <c r="F246" s="217" t="s">
        <v>2853</v>
      </c>
      <c r="G246" s="218" t="s">
        <v>2476</v>
      </c>
      <c r="H246" s="220">
        <v>3923</v>
      </c>
      <c r="I246" s="217" t="s">
        <v>702</v>
      </c>
      <c r="J246" s="217">
        <v>3</v>
      </c>
      <c r="K246" s="217"/>
      <c r="L246" s="217">
        <v>3</v>
      </c>
      <c r="M246" s="220">
        <v>154.6</v>
      </c>
      <c r="N246" s="220">
        <v>463.9</v>
      </c>
      <c r="O246" s="217" t="s">
        <v>674</v>
      </c>
      <c r="P246" s="217" t="s">
        <v>11</v>
      </c>
      <c r="Q246" s="217" t="s">
        <v>786</v>
      </c>
      <c r="R246" s="217"/>
      <c r="S246" s="217"/>
      <c r="T246" s="21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7">
        <f t="shared" ref="U246:U266" ca="1" si="96">+L246-T246</f>
        <v>3</v>
      </c>
      <c r="V246" s="217">
        <f t="shared" ref="V246:V266" ca="1" si="97">ROUNDDOWN(T246/J246,0)</f>
        <v>0</v>
      </c>
      <c r="W246" s="217"/>
      <c r="X246" s="217"/>
      <c r="Y246" s="217"/>
      <c r="Z246" s="217"/>
      <c r="AA246" s="217"/>
      <c r="AB246" s="221"/>
      <c r="AC246" s="220">
        <v>8.0519999999999996</v>
      </c>
      <c r="AD246" s="217"/>
      <c r="AE246" s="220"/>
      <c r="AF246" s="220"/>
      <c r="AG246" s="223"/>
      <c r="AH246" s="223"/>
      <c r="AI246" s="223"/>
      <c r="AJ246" s="224" t="s">
        <v>677</v>
      </c>
      <c r="AK246" s="223"/>
      <c r="AL246" s="225"/>
      <c r="AM246" s="223"/>
      <c r="AN246" s="223"/>
      <c r="AO246" s="223"/>
      <c r="AP246" s="223"/>
      <c r="AQ246" s="223"/>
      <c r="AR246" s="223"/>
      <c r="AS246" s="223"/>
      <c r="AT246" s="223"/>
      <c r="AU246" s="217">
        <v>0</v>
      </c>
      <c r="AV246" s="217">
        <v>1</v>
      </c>
      <c r="AW246" s="217">
        <v>0</v>
      </c>
      <c r="AX246" s="217">
        <v>0</v>
      </c>
      <c r="AY246" s="217">
        <v>0</v>
      </c>
      <c r="AZ246" s="217">
        <v>0</v>
      </c>
      <c r="BA246" s="217">
        <v>0</v>
      </c>
      <c r="BB246" s="217" t="s">
        <v>692</v>
      </c>
      <c r="BC246" s="217"/>
      <c r="BD246" s="217"/>
      <c r="BE246" s="212" t="s">
        <v>3026</v>
      </c>
      <c r="BF246" s="217">
        <v>3</v>
      </c>
      <c r="BG246" s="230">
        <v>46240</v>
      </c>
      <c r="BH246" s="212">
        <f t="shared" ref="BH246:BH254" si="98">+L246-BF246</f>
        <v>0</v>
      </c>
      <c r="BI246" s="212" t="s">
        <v>2478</v>
      </c>
      <c r="BJ246" s="217">
        <v>3</v>
      </c>
      <c r="BK246" s="231">
        <v>46240</v>
      </c>
      <c r="BL246" s="226"/>
      <c r="BM246" s="226"/>
      <c r="BN246" s="227"/>
      <c r="BO246" s="226"/>
      <c r="BP246" s="226"/>
      <c r="BQ246" s="226"/>
      <c r="BR246" s="226"/>
      <c r="BS246" s="226"/>
      <c r="BT246" s="227"/>
      <c r="BU246" s="226"/>
      <c r="BV246" s="226"/>
      <c r="BW246" s="226"/>
      <c r="BX246" s="226"/>
      <c r="BY246" s="226"/>
      <c r="BZ246" s="227"/>
      <c r="CA246" s="226"/>
      <c r="CB246" s="226"/>
      <c r="CC246" s="226"/>
      <c r="CD246" s="226"/>
      <c r="CE246" s="226"/>
      <c r="CF246" s="227"/>
      <c r="CG246" s="226"/>
      <c r="CH246" s="226"/>
      <c r="CI246" s="226"/>
      <c r="CJ246" s="212">
        <f t="shared" ref="CJ246:CJ254" si="99">+L246-BJ246</f>
        <v>0</v>
      </c>
    </row>
    <row r="247" spans="1:88" ht="13.5" customHeight="1">
      <c r="A247" s="217">
        <v>238</v>
      </c>
      <c r="B247" s="217" t="s">
        <v>3582</v>
      </c>
      <c r="C247" s="217" t="s">
        <v>3583</v>
      </c>
      <c r="D247" s="218" t="s">
        <v>2487</v>
      </c>
      <c r="E247" s="217" t="s">
        <v>3575</v>
      </c>
      <c r="F247" s="217" t="s">
        <v>2852</v>
      </c>
      <c r="G247" s="218" t="s">
        <v>2486</v>
      </c>
      <c r="H247" s="220">
        <v>3922</v>
      </c>
      <c r="I247" s="217" t="s">
        <v>702</v>
      </c>
      <c r="J247" s="217">
        <v>1</v>
      </c>
      <c r="K247" s="217"/>
      <c r="L247" s="217">
        <v>1</v>
      </c>
      <c r="M247" s="220">
        <v>70</v>
      </c>
      <c r="N247" s="220">
        <v>70</v>
      </c>
      <c r="O247" s="217" t="s">
        <v>674</v>
      </c>
      <c r="P247" s="217" t="s">
        <v>11</v>
      </c>
      <c r="Q247" s="217" t="s">
        <v>786</v>
      </c>
      <c r="R247" s="217"/>
      <c r="S247" s="217"/>
      <c r="T247" s="21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7">
        <f t="shared" ca="1" si="96"/>
        <v>1</v>
      </c>
      <c r="V247" s="217">
        <f t="shared" ca="1" si="97"/>
        <v>0</v>
      </c>
      <c r="W247" s="217"/>
      <c r="X247" s="217"/>
      <c r="Y247" s="217"/>
      <c r="Z247" s="217"/>
      <c r="AA247" s="217"/>
      <c r="AB247" s="221"/>
      <c r="AC247" s="220">
        <v>1.9990000000000001</v>
      </c>
      <c r="AD247" s="217"/>
      <c r="AE247" s="220"/>
      <c r="AF247" s="220"/>
      <c r="AG247" s="223"/>
      <c r="AH247" s="223"/>
      <c r="AI247" s="223"/>
      <c r="AJ247" s="224" t="s">
        <v>677</v>
      </c>
      <c r="AK247" s="223"/>
      <c r="AL247" s="225"/>
      <c r="AM247" s="223"/>
      <c r="AN247" s="223"/>
      <c r="AO247" s="223"/>
      <c r="AP247" s="223"/>
      <c r="AQ247" s="223"/>
      <c r="AR247" s="223"/>
      <c r="AS247" s="223"/>
      <c r="AT247" s="223"/>
      <c r="AU247" s="217">
        <v>0</v>
      </c>
      <c r="AV247" s="217">
        <v>1</v>
      </c>
      <c r="AW247" s="217">
        <v>0</v>
      </c>
      <c r="AX247" s="217">
        <v>0</v>
      </c>
      <c r="AY247" s="217">
        <v>0</v>
      </c>
      <c r="AZ247" s="217">
        <v>0</v>
      </c>
      <c r="BA247" s="217">
        <v>0</v>
      </c>
      <c r="BB247" s="217" t="s">
        <v>692</v>
      </c>
      <c r="BC247" s="217"/>
      <c r="BD247" s="217"/>
      <c r="BE247" s="212" t="s">
        <v>3033</v>
      </c>
      <c r="BF247" s="217">
        <v>1</v>
      </c>
      <c r="BG247" s="230">
        <v>46240</v>
      </c>
      <c r="BH247" s="212">
        <f t="shared" si="98"/>
        <v>0</v>
      </c>
      <c r="BI247" s="212" t="s">
        <v>2488</v>
      </c>
      <c r="BJ247" s="217">
        <v>1</v>
      </c>
      <c r="BK247" s="231">
        <v>46240</v>
      </c>
      <c r="BL247" s="226"/>
      <c r="BM247" s="226"/>
      <c r="BN247" s="227"/>
      <c r="BO247" s="226"/>
      <c r="BP247" s="226"/>
      <c r="BQ247" s="226"/>
      <c r="BR247" s="226"/>
      <c r="BS247" s="226"/>
      <c r="BT247" s="227"/>
      <c r="BU247" s="226"/>
      <c r="BV247" s="226"/>
      <c r="BW247" s="226"/>
      <c r="BX247" s="226"/>
      <c r="BY247" s="226"/>
      <c r="BZ247" s="227"/>
      <c r="CA247" s="226"/>
      <c r="CB247" s="226"/>
      <c r="CC247" s="226"/>
      <c r="CD247" s="226"/>
      <c r="CE247" s="226"/>
      <c r="CF247" s="227"/>
      <c r="CG247" s="226"/>
      <c r="CH247" s="226"/>
      <c r="CI247" s="226"/>
      <c r="CJ247" s="212">
        <f t="shared" si="99"/>
        <v>0</v>
      </c>
    </row>
    <row r="248" spans="1:88" ht="13.5" customHeight="1">
      <c r="A248" s="217">
        <v>239</v>
      </c>
      <c r="B248" s="217" t="s">
        <v>3582</v>
      </c>
      <c r="C248" s="217" t="s">
        <v>3583</v>
      </c>
      <c r="D248" s="218" t="s">
        <v>2487</v>
      </c>
      <c r="E248" s="217" t="s">
        <v>3576</v>
      </c>
      <c r="F248" s="217" t="s">
        <v>2854</v>
      </c>
      <c r="G248" s="218" t="s">
        <v>732</v>
      </c>
      <c r="H248" s="220">
        <v>3921</v>
      </c>
      <c r="I248" s="217" t="s">
        <v>702</v>
      </c>
      <c r="J248" s="217">
        <v>1</v>
      </c>
      <c r="K248" s="217"/>
      <c r="L248" s="217">
        <v>1</v>
      </c>
      <c r="M248" s="220">
        <v>95.8</v>
      </c>
      <c r="N248" s="220">
        <v>95.8</v>
      </c>
      <c r="O248" s="217" t="s">
        <v>674</v>
      </c>
      <c r="P248" s="217" t="s">
        <v>11</v>
      </c>
      <c r="Q248" s="217" t="s">
        <v>786</v>
      </c>
      <c r="R248" s="217"/>
      <c r="S248" s="217"/>
      <c r="T248" s="217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7">
        <f t="shared" ca="1" si="96"/>
        <v>1</v>
      </c>
      <c r="V248" s="217">
        <f t="shared" ca="1" si="97"/>
        <v>0</v>
      </c>
      <c r="W248" s="217"/>
      <c r="X248" s="217"/>
      <c r="Y248" s="217"/>
      <c r="Z248" s="217"/>
      <c r="AA248" s="217"/>
      <c r="AB248" s="221"/>
      <c r="AC248" s="220">
        <v>2.738</v>
      </c>
      <c r="AD248" s="217"/>
      <c r="AE248" s="220"/>
      <c r="AF248" s="220"/>
      <c r="AG248" s="223"/>
      <c r="AH248" s="223"/>
      <c r="AI248" s="223"/>
      <c r="AJ248" s="224" t="s">
        <v>677</v>
      </c>
      <c r="AK248" s="223"/>
      <c r="AL248" s="225"/>
      <c r="AM248" s="223"/>
      <c r="AN248" s="223"/>
      <c r="AO248" s="223"/>
      <c r="AP248" s="223"/>
      <c r="AQ248" s="223"/>
      <c r="AR248" s="223"/>
      <c r="AS248" s="223"/>
      <c r="AT248" s="223"/>
      <c r="AU248" s="217">
        <v>0</v>
      </c>
      <c r="AV248" s="217">
        <v>1</v>
      </c>
      <c r="AW248" s="217">
        <v>0</v>
      </c>
      <c r="AX248" s="217">
        <v>0</v>
      </c>
      <c r="AY248" s="217">
        <v>0</v>
      </c>
      <c r="AZ248" s="217">
        <v>0</v>
      </c>
      <c r="BA248" s="217">
        <v>0</v>
      </c>
      <c r="BB248" s="217" t="s">
        <v>692</v>
      </c>
      <c r="BC248" s="217"/>
      <c r="BD248" s="217"/>
      <c r="BE248" s="212" t="s">
        <v>3037</v>
      </c>
      <c r="BF248" s="217">
        <v>1</v>
      </c>
      <c r="BG248" s="230">
        <v>46240</v>
      </c>
      <c r="BH248" s="212">
        <f t="shared" si="98"/>
        <v>0</v>
      </c>
      <c r="BI248" s="212" t="s">
        <v>2493</v>
      </c>
      <c r="BJ248" s="217">
        <v>1</v>
      </c>
      <c r="BK248" s="231">
        <v>46240</v>
      </c>
      <c r="BL248" s="226"/>
      <c r="BM248" s="226"/>
      <c r="BN248" s="227"/>
      <c r="BO248" s="226"/>
      <c r="BP248" s="226"/>
      <c r="BQ248" s="226"/>
      <c r="BR248" s="226"/>
      <c r="BS248" s="226"/>
      <c r="BT248" s="227"/>
      <c r="BU248" s="226"/>
      <c r="BV248" s="226"/>
      <c r="BW248" s="226"/>
      <c r="BX248" s="226"/>
      <c r="BY248" s="226"/>
      <c r="BZ248" s="227"/>
      <c r="CA248" s="226"/>
      <c r="CB248" s="226"/>
      <c r="CC248" s="226"/>
      <c r="CD248" s="226"/>
      <c r="CE248" s="226"/>
      <c r="CF248" s="227"/>
      <c r="CG248" s="226"/>
      <c r="CH248" s="226"/>
      <c r="CI248" s="226"/>
      <c r="CJ248" s="212">
        <f t="shared" si="99"/>
        <v>0</v>
      </c>
    </row>
    <row r="249" spans="1:88" ht="13.5" customHeight="1">
      <c r="A249" s="217">
        <v>240</v>
      </c>
      <c r="B249" s="217" t="s">
        <v>3582</v>
      </c>
      <c r="C249" s="217" t="s">
        <v>3583</v>
      </c>
      <c r="D249" s="218" t="s">
        <v>2819</v>
      </c>
      <c r="E249" s="217" t="s">
        <v>741</v>
      </c>
      <c r="F249" s="217" t="s">
        <v>2855</v>
      </c>
      <c r="G249" s="248" t="s">
        <v>2818</v>
      </c>
      <c r="H249" s="220">
        <v>242</v>
      </c>
      <c r="I249" s="217" t="s">
        <v>738</v>
      </c>
      <c r="J249" s="217">
        <v>1</v>
      </c>
      <c r="K249" s="217"/>
      <c r="L249" s="217">
        <v>1</v>
      </c>
      <c r="M249" s="220">
        <v>6.7</v>
      </c>
      <c r="N249" s="220">
        <v>6.7</v>
      </c>
      <c r="O249" s="217" t="s">
        <v>674</v>
      </c>
      <c r="P249" s="217" t="s">
        <v>11</v>
      </c>
      <c r="Q249" s="217" t="s">
        <v>703</v>
      </c>
      <c r="R249" s="217"/>
      <c r="S249" s="217"/>
      <c r="T249" s="21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7">
        <f t="shared" ca="1" si="96"/>
        <v>1</v>
      </c>
      <c r="V249" s="217">
        <f t="shared" ca="1" si="97"/>
        <v>0</v>
      </c>
      <c r="W249" s="217"/>
      <c r="X249" s="217"/>
      <c r="Y249" s="217"/>
      <c r="Z249" s="217"/>
      <c r="AA249" s="217"/>
      <c r="AB249" s="221"/>
      <c r="AC249" s="220">
        <v>0.13100000000000001</v>
      </c>
      <c r="AD249" s="217"/>
      <c r="AE249" s="220"/>
      <c r="AF249" s="220"/>
      <c r="AG249" s="223"/>
      <c r="AH249" s="223"/>
      <c r="AI249" s="223"/>
      <c r="AJ249" s="224" t="s">
        <v>677</v>
      </c>
      <c r="AK249" s="223"/>
      <c r="AL249" s="225"/>
      <c r="AM249" s="223"/>
      <c r="AN249" s="223"/>
      <c r="AO249" s="223"/>
      <c r="AP249" s="223"/>
      <c r="AQ249" s="223"/>
      <c r="AR249" s="223"/>
      <c r="AS249" s="223"/>
      <c r="AT249" s="223"/>
      <c r="AU249" s="217">
        <v>0</v>
      </c>
      <c r="AV249" s="217">
        <v>0</v>
      </c>
      <c r="AW249" s="217">
        <v>0</v>
      </c>
      <c r="AX249" s="217">
        <v>0</v>
      </c>
      <c r="AY249" s="217">
        <v>0</v>
      </c>
      <c r="AZ249" s="217">
        <v>0</v>
      </c>
      <c r="BA249" s="217">
        <v>0</v>
      </c>
      <c r="BB249" s="217" t="s">
        <v>692</v>
      </c>
      <c r="BC249" s="217"/>
      <c r="BD249" s="217"/>
      <c r="BE249" s="212" t="s">
        <v>3289</v>
      </c>
      <c r="BF249" s="217">
        <v>1</v>
      </c>
      <c r="BG249" s="230">
        <v>46240</v>
      </c>
      <c r="BH249" s="212">
        <f t="shared" si="98"/>
        <v>0</v>
      </c>
      <c r="BI249" s="212" t="s">
        <v>2820</v>
      </c>
      <c r="BJ249" s="217">
        <v>1</v>
      </c>
      <c r="BK249" s="231">
        <v>46240</v>
      </c>
      <c r="BL249" s="226"/>
      <c r="BM249" s="226"/>
      <c r="BN249" s="227"/>
      <c r="BO249" s="226"/>
      <c r="BP249" s="226"/>
      <c r="BQ249" s="226"/>
      <c r="BR249" s="226"/>
      <c r="BS249" s="226"/>
      <c r="BT249" s="227"/>
      <c r="BU249" s="226"/>
      <c r="BV249" s="226"/>
      <c r="BW249" s="226"/>
      <c r="BX249" s="226"/>
      <c r="BY249" s="226"/>
      <c r="BZ249" s="227"/>
      <c r="CA249" s="226"/>
      <c r="CB249" s="226"/>
      <c r="CC249" s="226"/>
      <c r="CD249" s="226"/>
      <c r="CE249" s="226"/>
      <c r="CF249" s="227"/>
      <c r="CG249" s="226"/>
      <c r="CH249" s="226"/>
      <c r="CI249" s="226"/>
      <c r="CJ249" s="212">
        <f t="shared" si="99"/>
        <v>0</v>
      </c>
    </row>
    <row r="250" spans="1:88" ht="13.5" customHeight="1">
      <c r="A250" s="217">
        <v>241</v>
      </c>
      <c r="B250" s="217" t="s">
        <v>3582</v>
      </c>
      <c r="C250" s="217" t="s">
        <v>3583</v>
      </c>
      <c r="D250" s="218" t="s">
        <v>781</v>
      </c>
      <c r="E250" s="217" t="s">
        <v>1056</v>
      </c>
      <c r="F250" s="217" t="s">
        <v>2860</v>
      </c>
      <c r="G250" s="218" t="s">
        <v>2857</v>
      </c>
      <c r="H250" s="220">
        <v>200</v>
      </c>
      <c r="I250" s="217" t="s">
        <v>702</v>
      </c>
      <c r="J250" s="217">
        <v>1</v>
      </c>
      <c r="K250" s="217"/>
      <c r="L250" s="217">
        <v>1</v>
      </c>
      <c r="M250" s="220">
        <v>3.3</v>
      </c>
      <c r="N250" s="220">
        <v>3.3</v>
      </c>
      <c r="O250" s="217" t="s">
        <v>674</v>
      </c>
      <c r="P250" s="217" t="s">
        <v>13</v>
      </c>
      <c r="Q250" s="217" t="s">
        <v>703</v>
      </c>
      <c r="R250" s="217"/>
      <c r="S250" s="217"/>
      <c r="T250" s="21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7">
        <f t="shared" ca="1" si="96"/>
        <v>1</v>
      </c>
      <c r="V250" s="217">
        <f t="shared" ca="1" si="97"/>
        <v>0</v>
      </c>
      <c r="W250" s="217"/>
      <c r="X250" s="217"/>
      <c r="Y250" s="217"/>
      <c r="Z250" s="217"/>
      <c r="AA250" s="217"/>
      <c r="AB250" s="221"/>
      <c r="AC250" s="220">
        <v>7.9000000000000001E-2</v>
      </c>
      <c r="AD250" s="217"/>
      <c r="AE250" s="220"/>
      <c r="AF250" s="220"/>
      <c r="AG250" s="223"/>
      <c r="AH250" s="223"/>
      <c r="AI250" s="223"/>
      <c r="AJ250" s="224" t="s">
        <v>677</v>
      </c>
      <c r="AK250" s="223"/>
      <c r="AL250" s="225"/>
      <c r="AM250" s="223"/>
      <c r="AN250" s="223"/>
      <c r="AO250" s="223"/>
      <c r="AP250" s="223"/>
      <c r="AQ250" s="223"/>
      <c r="AR250" s="223"/>
      <c r="AS250" s="223"/>
      <c r="AT250" s="223"/>
      <c r="AU250" s="217">
        <v>1</v>
      </c>
      <c r="AV250" s="217">
        <v>0</v>
      </c>
      <c r="AW250" s="217">
        <v>0</v>
      </c>
      <c r="AX250" s="217">
        <v>0</v>
      </c>
      <c r="AY250" s="217">
        <v>0</v>
      </c>
      <c r="AZ250" s="217">
        <v>0</v>
      </c>
      <c r="BA250" s="217">
        <v>0</v>
      </c>
      <c r="BB250" s="217" t="s">
        <v>692</v>
      </c>
      <c r="BC250" s="217"/>
      <c r="BD250" s="217"/>
      <c r="BE250" s="212" t="s">
        <v>2964</v>
      </c>
      <c r="BF250" s="217">
        <v>1</v>
      </c>
      <c r="BG250" s="230">
        <v>46240</v>
      </c>
      <c r="BH250" s="212">
        <f t="shared" si="98"/>
        <v>0</v>
      </c>
      <c r="BI250" s="212" t="s">
        <v>2384</v>
      </c>
      <c r="BJ250" s="217">
        <v>1</v>
      </c>
      <c r="BK250" s="231">
        <v>46240</v>
      </c>
      <c r="BL250" s="226"/>
      <c r="BM250" s="226"/>
      <c r="BN250" s="227"/>
      <c r="BO250" s="226"/>
      <c r="BP250" s="226"/>
      <c r="BQ250" s="226"/>
      <c r="BR250" s="226"/>
      <c r="BS250" s="226"/>
      <c r="BT250" s="227"/>
      <c r="BU250" s="226"/>
      <c r="BV250" s="226"/>
      <c r="BW250" s="226"/>
      <c r="BX250" s="226"/>
      <c r="BY250" s="226"/>
      <c r="BZ250" s="227"/>
      <c r="CA250" s="226"/>
      <c r="CB250" s="226"/>
      <c r="CC250" s="226"/>
      <c r="CD250" s="226"/>
      <c r="CE250" s="226"/>
      <c r="CF250" s="227"/>
      <c r="CG250" s="226"/>
      <c r="CH250" s="226"/>
      <c r="CI250" s="226"/>
      <c r="CJ250" s="212">
        <f t="shared" si="99"/>
        <v>0</v>
      </c>
    </row>
    <row r="251" spans="1:88" ht="13.5" customHeight="1">
      <c r="A251" s="217">
        <v>242</v>
      </c>
      <c r="B251" s="217" t="s">
        <v>3582</v>
      </c>
      <c r="C251" s="217" t="s">
        <v>3583</v>
      </c>
      <c r="D251" s="218" t="s">
        <v>781</v>
      </c>
      <c r="E251" s="217" t="s">
        <v>993</v>
      </c>
      <c r="F251" s="217" t="s">
        <v>2856</v>
      </c>
      <c r="G251" s="218" t="s">
        <v>2857</v>
      </c>
      <c r="H251" s="220">
        <v>200</v>
      </c>
      <c r="I251" s="217" t="s">
        <v>702</v>
      </c>
      <c r="J251" s="217">
        <v>1</v>
      </c>
      <c r="K251" s="217"/>
      <c r="L251" s="217">
        <v>1</v>
      </c>
      <c r="M251" s="220">
        <v>3.3</v>
      </c>
      <c r="N251" s="220">
        <v>3.3</v>
      </c>
      <c r="O251" s="217" t="s">
        <v>674</v>
      </c>
      <c r="P251" s="217" t="s">
        <v>13</v>
      </c>
      <c r="Q251" s="217" t="s">
        <v>703</v>
      </c>
      <c r="R251" s="217"/>
      <c r="S251" s="217"/>
      <c r="T251" s="21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7">
        <f t="shared" ca="1" si="96"/>
        <v>1</v>
      </c>
      <c r="V251" s="217">
        <f t="shared" ca="1" si="97"/>
        <v>0</v>
      </c>
      <c r="W251" s="217"/>
      <c r="X251" s="217"/>
      <c r="Y251" s="217"/>
      <c r="Z251" s="217"/>
      <c r="AA251" s="217"/>
      <c r="AB251" s="221"/>
      <c r="AC251" s="220">
        <v>7.9000000000000001E-2</v>
      </c>
      <c r="AD251" s="217"/>
      <c r="AE251" s="220"/>
      <c r="AF251" s="220"/>
      <c r="AG251" s="223"/>
      <c r="AH251" s="223"/>
      <c r="AI251" s="223"/>
      <c r="AJ251" s="224" t="s">
        <v>677</v>
      </c>
      <c r="AK251" s="223"/>
      <c r="AL251" s="225"/>
      <c r="AM251" s="223"/>
      <c r="AN251" s="223"/>
      <c r="AO251" s="223"/>
      <c r="AP251" s="223"/>
      <c r="AQ251" s="223"/>
      <c r="AR251" s="223"/>
      <c r="AS251" s="223"/>
      <c r="AT251" s="223"/>
      <c r="AU251" s="217">
        <v>1</v>
      </c>
      <c r="AV251" s="217">
        <v>0</v>
      </c>
      <c r="AW251" s="217">
        <v>0</v>
      </c>
      <c r="AX251" s="217">
        <v>0</v>
      </c>
      <c r="AY251" s="217">
        <v>0</v>
      </c>
      <c r="AZ251" s="217">
        <v>0</v>
      </c>
      <c r="BA251" s="217">
        <v>0</v>
      </c>
      <c r="BB251" s="217" t="s">
        <v>692</v>
      </c>
      <c r="BC251" s="217"/>
      <c r="BD251" s="217"/>
      <c r="BE251" s="212" t="s">
        <v>2964</v>
      </c>
      <c r="BF251" s="217">
        <v>1</v>
      </c>
      <c r="BG251" s="230">
        <v>46240</v>
      </c>
      <c r="BH251" s="212">
        <f t="shared" si="98"/>
        <v>0</v>
      </c>
      <c r="BI251" s="212" t="s">
        <v>2384</v>
      </c>
      <c r="BJ251" s="217">
        <v>1</v>
      </c>
      <c r="BK251" s="231">
        <v>46240</v>
      </c>
      <c r="BL251" s="226"/>
      <c r="BM251" s="226"/>
      <c r="BN251" s="227"/>
      <c r="BO251" s="226"/>
      <c r="BP251" s="226"/>
      <c r="BQ251" s="226"/>
      <c r="BR251" s="226"/>
      <c r="BS251" s="226"/>
      <c r="BT251" s="227"/>
      <c r="BU251" s="226"/>
      <c r="BV251" s="226"/>
      <c r="BW251" s="226"/>
      <c r="BX251" s="226"/>
      <c r="BY251" s="226"/>
      <c r="BZ251" s="227"/>
      <c r="CA251" s="226"/>
      <c r="CB251" s="226"/>
      <c r="CC251" s="226"/>
      <c r="CD251" s="226"/>
      <c r="CE251" s="226"/>
      <c r="CF251" s="227"/>
      <c r="CG251" s="226"/>
      <c r="CH251" s="226"/>
      <c r="CI251" s="226"/>
      <c r="CJ251" s="212">
        <f t="shared" si="99"/>
        <v>0</v>
      </c>
    </row>
    <row r="252" spans="1:88" ht="13.5" customHeight="1">
      <c r="A252" s="217">
        <v>243</v>
      </c>
      <c r="B252" s="217" t="s">
        <v>3582</v>
      </c>
      <c r="C252" s="217" t="s">
        <v>3583</v>
      </c>
      <c r="D252" s="218" t="s">
        <v>781</v>
      </c>
      <c r="E252" s="217" t="s">
        <v>948</v>
      </c>
      <c r="F252" s="217" t="s">
        <v>2858</v>
      </c>
      <c r="G252" s="218" t="s">
        <v>2490</v>
      </c>
      <c r="H252" s="220">
        <v>211</v>
      </c>
      <c r="I252" s="217" t="s">
        <v>702</v>
      </c>
      <c r="J252" s="217">
        <v>1</v>
      </c>
      <c r="K252" s="217"/>
      <c r="L252" s="217">
        <v>1</v>
      </c>
      <c r="M252" s="220">
        <v>1.9</v>
      </c>
      <c r="N252" s="220">
        <v>1.9</v>
      </c>
      <c r="O252" s="217" t="s">
        <v>674</v>
      </c>
      <c r="P252" s="217" t="s">
        <v>13</v>
      </c>
      <c r="Q252" s="217" t="s">
        <v>703</v>
      </c>
      <c r="R252" s="217"/>
      <c r="S252" s="217"/>
      <c r="T252" s="21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7">
        <f t="shared" ca="1" si="96"/>
        <v>1</v>
      </c>
      <c r="V252" s="217">
        <f t="shared" ca="1" si="97"/>
        <v>0</v>
      </c>
      <c r="W252" s="217"/>
      <c r="X252" s="217"/>
      <c r="Y252" s="217"/>
      <c r="Z252" s="217"/>
      <c r="AA252" s="217"/>
      <c r="AB252" s="221"/>
      <c r="AC252" s="220">
        <v>5.2999999999999999E-2</v>
      </c>
      <c r="AD252" s="217"/>
      <c r="AE252" s="220"/>
      <c r="AF252" s="220"/>
      <c r="AG252" s="223"/>
      <c r="AH252" s="223"/>
      <c r="AI252" s="223"/>
      <c r="AJ252" s="224" t="s">
        <v>677</v>
      </c>
      <c r="AK252" s="223"/>
      <c r="AL252" s="225"/>
      <c r="AM252" s="223"/>
      <c r="AN252" s="223"/>
      <c r="AO252" s="223"/>
      <c r="AP252" s="223"/>
      <c r="AQ252" s="223"/>
      <c r="AR252" s="223"/>
      <c r="AS252" s="223"/>
      <c r="AT252" s="223"/>
      <c r="AU252" s="217">
        <v>1</v>
      </c>
      <c r="AV252" s="217">
        <v>0</v>
      </c>
      <c r="AW252" s="217">
        <v>0</v>
      </c>
      <c r="AX252" s="217">
        <v>0</v>
      </c>
      <c r="AY252" s="217">
        <v>0</v>
      </c>
      <c r="AZ252" s="217">
        <v>0</v>
      </c>
      <c r="BA252" s="217">
        <v>0</v>
      </c>
      <c r="BB252" s="217" t="s">
        <v>692</v>
      </c>
      <c r="BC252" s="217"/>
      <c r="BD252" s="217"/>
      <c r="BE252" s="212" t="s">
        <v>3035</v>
      </c>
      <c r="BF252" s="217">
        <v>1</v>
      </c>
      <c r="BG252" s="230">
        <v>46240</v>
      </c>
      <c r="BH252" s="212">
        <f t="shared" si="98"/>
        <v>0</v>
      </c>
      <c r="BI252" s="212" t="s">
        <v>2491</v>
      </c>
      <c r="BJ252" s="217">
        <v>1</v>
      </c>
      <c r="BK252" s="231">
        <v>46240</v>
      </c>
      <c r="BL252" s="226"/>
      <c r="BM252" s="226"/>
      <c r="BN252" s="227"/>
      <c r="BO252" s="226"/>
      <c r="BP252" s="226"/>
      <c r="BQ252" s="226"/>
      <c r="BR252" s="226"/>
      <c r="BS252" s="226"/>
      <c r="BT252" s="227"/>
      <c r="BU252" s="226"/>
      <c r="BV252" s="226"/>
      <c r="BW252" s="226"/>
      <c r="BX252" s="226"/>
      <c r="BY252" s="226"/>
      <c r="BZ252" s="227"/>
      <c r="CA252" s="226"/>
      <c r="CB252" s="226"/>
      <c r="CC252" s="226"/>
      <c r="CD252" s="226"/>
      <c r="CE252" s="226"/>
      <c r="CF252" s="227"/>
      <c r="CG252" s="226"/>
      <c r="CH252" s="226"/>
      <c r="CI252" s="226"/>
      <c r="CJ252" s="212">
        <f t="shared" si="99"/>
        <v>0</v>
      </c>
    </row>
    <row r="253" spans="1:88" ht="13.5" customHeight="1">
      <c r="A253" s="217">
        <v>244</v>
      </c>
      <c r="B253" s="217" t="s">
        <v>3582</v>
      </c>
      <c r="C253" s="217" t="s">
        <v>3583</v>
      </c>
      <c r="D253" s="218" t="s">
        <v>781</v>
      </c>
      <c r="E253" s="217" t="s">
        <v>1124</v>
      </c>
      <c r="F253" s="217" t="s">
        <v>2859</v>
      </c>
      <c r="G253" s="218" t="s">
        <v>2495</v>
      </c>
      <c r="H253" s="220">
        <v>184</v>
      </c>
      <c r="I253" s="217" t="s">
        <v>702</v>
      </c>
      <c r="J253" s="217">
        <v>1</v>
      </c>
      <c r="K253" s="217"/>
      <c r="L253" s="217">
        <v>1</v>
      </c>
      <c r="M253" s="220">
        <v>2.1</v>
      </c>
      <c r="N253" s="220">
        <v>2.1</v>
      </c>
      <c r="O253" s="217" t="s">
        <v>674</v>
      </c>
      <c r="P253" s="217" t="s">
        <v>13</v>
      </c>
      <c r="Q253" s="217" t="s">
        <v>703</v>
      </c>
      <c r="R253" s="217"/>
      <c r="S253" s="217"/>
      <c r="T253" s="21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7">
        <f t="shared" ca="1" si="96"/>
        <v>1</v>
      </c>
      <c r="V253" s="217">
        <f t="shared" ca="1" si="97"/>
        <v>0</v>
      </c>
      <c r="W253" s="217"/>
      <c r="X253" s="217"/>
      <c r="Y253" s="217"/>
      <c r="Z253" s="217"/>
      <c r="AA253" s="217"/>
      <c r="AB253" s="221"/>
      <c r="AC253" s="220">
        <v>5.8999999999999997E-2</v>
      </c>
      <c r="AD253" s="217"/>
      <c r="AE253" s="220"/>
      <c r="AF253" s="220"/>
      <c r="AG253" s="223"/>
      <c r="AH253" s="223"/>
      <c r="AI253" s="223"/>
      <c r="AJ253" s="224" t="s">
        <v>677</v>
      </c>
      <c r="AK253" s="223"/>
      <c r="AL253" s="225"/>
      <c r="AM253" s="223"/>
      <c r="AN253" s="223"/>
      <c r="AO253" s="223"/>
      <c r="AP253" s="223"/>
      <c r="AQ253" s="223"/>
      <c r="AR253" s="223"/>
      <c r="AS253" s="223"/>
      <c r="AT253" s="223"/>
      <c r="AU253" s="217">
        <v>1</v>
      </c>
      <c r="AV253" s="217">
        <v>0</v>
      </c>
      <c r="AW253" s="217">
        <v>0</v>
      </c>
      <c r="AX253" s="217">
        <v>0</v>
      </c>
      <c r="AY253" s="217">
        <v>0</v>
      </c>
      <c r="AZ253" s="217">
        <v>0</v>
      </c>
      <c r="BA253" s="217">
        <v>0</v>
      </c>
      <c r="BB253" s="217" t="s">
        <v>692</v>
      </c>
      <c r="BC253" s="217"/>
      <c r="BD253" s="217"/>
      <c r="BE253" s="212" t="s">
        <v>3035</v>
      </c>
      <c r="BF253" s="217">
        <v>1</v>
      </c>
      <c r="BG253" s="230">
        <v>46240</v>
      </c>
      <c r="BH253" s="212">
        <f t="shared" si="98"/>
        <v>0</v>
      </c>
      <c r="BI253" s="212" t="s">
        <v>2491</v>
      </c>
      <c r="BJ253" s="217">
        <v>1</v>
      </c>
      <c r="BK253" s="231">
        <v>46240</v>
      </c>
      <c r="BL253" s="226"/>
      <c r="BM253" s="226"/>
      <c r="BN253" s="227"/>
      <c r="BO253" s="226"/>
      <c r="BP253" s="226"/>
      <c r="BQ253" s="226"/>
      <c r="BR253" s="226"/>
      <c r="BS253" s="226"/>
      <c r="BT253" s="227"/>
      <c r="BU253" s="226"/>
      <c r="BV253" s="226"/>
      <c r="BW253" s="226"/>
      <c r="BX253" s="226"/>
      <c r="BY253" s="226"/>
      <c r="BZ253" s="227"/>
      <c r="CA253" s="226"/>
      <c r="CB253" s="226"/>
      <c r="CC253" s="226"/>
      <c r="CD253" s="226"/>
      <c r="CE253" s="226"/>
      <c r="CF253" s="227"/>
      <c r="CG253" s="226"/>
      <c r="CH253" s="226"/>
      <c r="CI253" s="226"/>
      <c r="CJ253" s="212">
        <f t="shared" si="99"/>
        <v>0</v>
      </c>
    </row>
    <row r="254" spans="1:88" ht="13.5" customHeight="1">
      <c r="A254" s="217">
        <v>245</v>
      </c>
      <c r="B254" s="217" t="s">
        <v>3582</v>
      </c>
      <c r="C254" s="217" t="s">
        <v>3583</v>
      </c>
      <c r="D254" s="218" t="s">
        <v>2487</v>
      </c>
      <c r="E254" s="217" t="s">
        <v>1125</v>
      </c>
      <c r="F254" s="217" t="s">
        <v>2861</v>
      </c>
      <c r="G254" s="218" t="s">
        <v>2862</v>
      </c>
      <c r="H254" s="220">
        <v>1393</v>
      </c>
      <c r="I254" s="217" t="s">
        <v>702</v>
      </c>
      <c r="J254" s="217">
        <v>1</v>
      </c>
      <c r="K254" s="217"/>
      <c r="L254" s="217">
        <v>1</v>
      </c>
      <c r="M254" s="220">
        <v>56.2</v>
      </c>
      <c r="N254" s="220">
        <v>56.2</v>
      </c>
      <c r="O254" s="217" t="s">
        <v>674</v>
      </c>
      <c r="P254" s="217" t="s">
        <v>11</v>
      </c>
      <c r="Q254" s="217" t="s">
        <v>703</v>
      </c>
      <c r="R254" s="217"/>
      <c r="S254" s="217"/>
      <c r="T254" s="21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7">
        <f t="shared" ca="1" si="96"/>
        <v>1</v>
      </c>
      <c r="V254" s="217">
        <f t="shared" ca="1" si="97"/>
        <v>0</v>
      </c>
      <c r="W254" s="217"/>
      <c r="X254" s="217"/>
      <c r="Y254" s="217"/>
      <c r="Z254" s="217"/>
      <c r="AA254" s="217"/>
      <c r="AB254" s="221"/>
      <c r="AC254" s="220">
        <v>1.411</v>
      </c>
      <c r="AD254" s="217"/>
      <c r="AE254" s="220"/>
      <c r="AF254" s="220"/>
      <c r="AG254" s="223"/>
      <c r="AH254" s="223"/>
      <c r="AI254" s="223"/>
      <c r="AJ254" s="224" t="s">
        <v>677</v>
      </c>
      <c r="AK254" s="223"/>
      <c r="AL254" s="225"/>
      <c r="AM254" s="223"/>
      <c r="AN254" s="223"/>
      <c r="AO254" s="223"/>
      <c r="AP254" s="223"/>
      <c r="AQ254" s="223"/>
      <c r="AR254" s="223"/>
      <c r="AS254" s="223"/>
      <c r="AT254" s="223"/>
      <c r="AU254" s="217">
        <v>1</v>
      </c>
      <c r="AV254" s="217">
        <v>0</v>
      </c>
      <c r="AW254" s="217">
        <v>0</v>
      </c>
      <c r="AX254" s="217">
        <v>1</v>
      </c>
      <c r="AY254" s="217">
        <v>0</v>
      </c>
      <c r="AZ254" s="217">
        <v>0</v>
      </c>
      <c r="BA254" s="217">
        <v>0</v>
      </c>
      <c r="BB254" s="217" t="s">
        <v>692</v>
      </c>
      <c r="BC254" s="217"/>
      <c r="BD254" s="217"/>
      <c r="BE254" s="212" t="s">
        <v>3318</v>
      </c>
      <c r="BF254" s="212">
        <v>1</v>
      </c>
      <c r="BG254" s="230">
        <v>46240</v>
      </c>
      <c r="BH254" s="212">
        <f t="shared" si="98"/>
        <v>0</v>
      </c>
      <c r="BI254" s="212" t="s">
        <v>2863</v>
      </c>
      <c r="BJ254" s="212">
        <v>1</v>
      </c>
      <c r="BK254" s="231">
        <v>46240</v>
      </c>
      <c r="BL254" s="226"/>
      <c r="BM254" s="226"/>
      <c r="BN254" s="227"/>
      <c r="BO254" s="226"/>
      <c r="BP254" s="226"/>
      <c r="BQ254" s="226"/>
      <c r="BR254" s="226"/>
      <c r="BS254" s="226"/>
      <c r="BT254" s="227"/>
      <c r="BU254" s="226"/>
      <c r="BV254" s="226"/>
      <c r="BW254" s="226"/>
      <c r="BX254" s="226"/>
      <c r="BY254" s="226"/>
      <c r="BZ254" s="227"/>
      <c r="CA254" s="226"/>
      <c r="CB254" s="226"/>
      <c r="CC254" s="226"/>
      <c r="CD254" s="226"/>
      <c r="CE254" s="226"/>
      <c r="CF254" s="227"/>
      <c r="CG254" s="226"/>
      <c r="CH254" s="226"/>
      <c r="CI254" s="226"/>
      <c r="CJ254" s="212">
        <f t="shared" si="99"/>
        <v>0</v>
      </c>
    </row>
    <row r="255" spans="1:88" ht="13.5" customHeight="1">
      <c r="A255" s="217">
        <v>246</v>
      </c>
      <c r="B255" s="217" t="s">
        <v>3582</v>
      </c>
      <c r="C255" s="217" t="s">
        <v>3583</v>
      </c>
      <c r="D255" s="218" t="s">
        <v>2839</v>
      </c>
      <c r="E255" s="217" t="s">
        <v>1147</v>
      </c>
      <c r="F255" s="217" t="s">
        <v>2867</v>
      </c>
      <c r="G255" s="218" t="s">
        <v>2838</v>
      </c>
      <c r="H255" s="220">
        <v>86</v>
      </c>
      <c r="I255" s="217" t="s">
        <v>812</v>
      </c>
      <c r="J255" s="217">
        <v>1</v>
      </c>
      <c r="K255" s="217"/>
      <c r="L255" s="217">
        <v>1</v>
      </c>
      <c r="M255" s="220">
        <v>0.7</v>
      </c>
      <c r="N255" s="220">
        <v>0.7</v>
      </c>
      <c r="O255" s="217" t="s">
        <v>674</v>
      </c>
      <c r="P255" s="217" t="s">
        <v>14</v>
      </c>
      <c r="Q255" s="217" t="s">
        <v>682</v>
      </c>
      <c r="R255" s="217"/>
      <c r="S255" s="217"/>
      <c r="T255" s="21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7">
        <f t="shared" ca="1" si="96"/>
        <v>1</v>
      </c>
      <c r="V255" s="217">
        <f t="shared" ca="1" si="97"/>
        <v>0</v>
      </c>
      <c r="W255" s="217"/>
      <c r="X255" s="217"/>
      <c r="Y255" s="217"/>
      <c r="Z255" s="217"/>
      <c r="AA255" s="217"/>
      <c r="AB255" s="221"/>
      <c r="AC255" s="220">
        <v>2.7E-2</v>
      </c>
      <c r="AD255" s="217"/>
      <c r="AE255" s="220"/>
      <c r="AF255" s="220"/>
      <c r="AG255" s="223"/>
      <c r="AH255" s="223"/>
      <c r="AI255" s="223"/>
      <c r="AJ255" s="224" t="s">
        <v>677</v>
      </c>
      <c r="AK255" s="223"/>
      <c r="AL255" s="225"/>
      <c r="AM255" s="223"/>
      <c r="AN255" s="223"/>
      <c r="AO255" s="223"/>
      <c r="AP255" s="223"/>
      <c r="AQ255" s="223"/>
      <c r="AR255" s="223"/>
      <c r="AS255" s="223"/>
      <c r="AT255" s="223"/>
      <c r="AU255" s="217">
        <v>0</v>
      </c>
      <c r="AV255" s="217">
        <v>0</v>
      </c>
      <c r="AW255" s="217">
        <v>0</v>
      </c>
      <c r="AX255" s="217">
        <v>0</v>
      </c>
      <c r="AY255" s="217">
        <v>0</v>
      </c>
      <c r="AZ255" s="217">
        <v>0</v>
      </c>
      <c r="BA255" s="217">
        <v>0</v>
      </c>
      <c r="BB255" s="217" t="s">
        <v>14</v>
      </c>
      <c r="BC255" s="217"/>
      <c r="BD255" s="217"/>
      <c r="BE255" s="226"/>
      <c r="BF255" s="226"/>
      <c r="BG255" s="227"/>
      <c r="BH255" s="228"/>
      <c r="BI255" s="226"/>
      <c r="BJ255" s="226"/>
      <c r="BK255" s="226"/>
      <c r="BL255" s="226"/>
      <c r="BM255" s="226"/>
      <c r="BN255" s="227"/>
      <c r="BO255" s="226"/>
      <c r="BP255" s="226"/>
      <c r="BQ255" s="226"/>
      <c r="BR255" s="226"/>
      <c r="BS255" s="226"/>
      <c r="BT255" s="227"/>
      <c r="BU255" s="226"/>
      <c r="BV255" s="226"/>
      <c r="BW255" s="226"/>
      <c r="BX255" s="226"/>
      <c r="BY255" s="226"/>
      <c r="BZ255" s="227"/>
      <c r="CA255" s="226"/>
      <c r="CB255" s="226"/>
      <c r="CC255" s="226"/>
      <c r="CD255" s="226"/>
      <c r="CE255" s="226"/>
      <c r="CF255" s="227"/>
      <c r="CG255" s="226"/>
      <c r="CH255" s="226"/>
      <c r="CI255" s="226"/>
      <c r="CJ255" s="228"/>
    </row>
    <row r="256" spans="1:88" ht="13.5" customHeight="1">
      <c r="A256" s="217">
        <v>247</v>
      </c>
      <c r="B256" s="217" t="s">
        <v>3582</v>
      </c>
      <c r="C256" s="217" t="s">
        <v>3583</v>
      </c>
      <c r="D256" s="218" t="s">
        <v>2842</v>
      </c>
      <c r="E256" s="217" t="s">
        <v>1150</v>
      </c>
      <c r="F256" s="217" t="s">
        <v>2868</v>
      </c>
      <c r="G256" s="218" t="s">
        <v>2841</v>
      </c>
      <c r="H256" s="220">
        <v>30</v>
      </c>
      <c r="I256" s="217" t="s">
        <v>812</v>
      </c>
      <c r="J256" s="217">
        <v>1</v>
      </c>
      <c r="K256" s="217"/>
      <c r="L256" s="217">
        <v>1</v>
      </c>
      <c r="M256" s="220">
        <v>0.4</v>
      </c>
      <c r="N256" s="220">
        <v>0.4</v>
      </c>
      <c r="O256" s="217" t="s">
        <v>674</v>
      </c>
      <c r="P256" s="217" t="s">
        <v>14</v>
      </c>
      <c r="Q256" s="217" t="s">
        <v>682</v>
      </c>
      <c r="R256" s="217"/>
      <c r="S256" s="217"/>
      <c r="T256" s="21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7">
        <f t="shared" ca="1" si="96"/>
        <v>1</v>
      </c>
      <c r="V256" s="217">
        <f t="shared" ca="1" si="97"/>
        <v>0</v>
      </c>
      <c r="W256" s="217"/>
      <c r="X256" s="217"/>
      <c r="Y256" s="217"/>
      <c r="Z256" s="217"/>
      <c r="AA256" s="217"/>
      <c r="AB256" s="221"/>
      <c r="AC256" s="220">
        <v>8.9999999999999993E-3</v>
      </c>
      <c r="AD256" s="217"/>
      <c r="AE256" s="220"/>
      <c r="AF256" s="220"/>
      <c r="AG256" s="223"/>
      <c r="AH256" s="223"/>
      <c r="AI256" s="223"/>
      <c r="AJ256" s="224"/>
      <c r="AK256" s="223"/>
      <c r="AL256" s="225"/>
      <c r="AM256" s="223"/>
      <c r="AN256" s="223"/>
      <c r="AO256" s="223"/>
      <c r="AP256" s="223"/>
      <c r="AQ256" s="223"/>
      <c r="AR256" s="223"/>
      <c r="AS256" s="223"/>
      <c r="AT256" s="223"/>
      <c r="AU256" s="217">
        <v>0</v>
      </c>
      <c r="AV256" s="217">
        <v>0</v>
      </c>
      <c r="AW256" s="217">
        <v>0</v>
      </c>
      <c r="AX256" s="217">
        <v>0</v>
      </c>
      <c r="AY256" s="217">
        <v>0</v>
      </c>
      <c r="AZ256" s="217">
        <v>0</v>
      </c>
      <c r="BA256" s="217">
        <v>0</v>
      </c>
      <c r="BB256" s="217" t="s">
        <v>14</v>
      </c>
      <c r="BC256" s="217"/>
      <c r="BD256" s="217"/>
      <c r="BE256" s="226"/>
      <c r="BF256" s="226"/>
      <c r="BG256" s="227"/>
      <c r="BH256" s="228"/>
      <c r="BI256" s="226"/>
      <c r="BJ256" s="226"/>
      <c r="BK256" s="226"/>
      <c r="BL256" s="226"/>
      <c r="BM256" s="226"/>
      <c r="BN256" s="227"/>
      <c r="BO256" s="226"/>
      <c r="BP256" s="226"/>
      <c r="BQ256" s="226"/>
      <c r="BR256" s="226"/>
      <c r="BS256" s="226"/>
      <c r="BT256" s="227"/>
      <c r="BU256" s="226"/>
      <c r="BV256" s="226"/>
      <c r="BW256" s="226"/>
      <c r="BX256" s="226"/>
      <c r="BY256" s="226"/>
      <c r="BZ256" s="227"/>
      <c r="CA256" s="226"/>
      <c r="CB256" s="226"/>
      <c r="CC256" s="226"/>
      <c r="CD256" s="226"/>
      <c r="CE256" s="226"/>
      <c r="CF256" s="227"/>
      <c r="CG256" s="226"/>
      <c r="CH256" s="226"/>
      <c r="CI256" s="226"/>
      <c r="CJ256" s="228"/>
    </row>
    <row r="257" spans="1:88" ht="13.5" customHeight="1">
      <c r="A257" s="217">
        <v>248</v>
      </c>
      <c r="B257" s="217" t="s">
        <v>3582</v>
      </c>
      <c r="C257" s="217" t="s">
        <v>3583</v>
      </c>
      <c r="D257" s="218" t="s">
        <v>2828</v>
      </c>
      <c r="E257" s="217" t="s">
        <v>929</v>
      </c>
      <c r="F257" s="217" t="s">
        <v>2864</v>
      </c>
      <c r="G257" s="218" t="s">
        <v>2827</v>
      </c>
      <c r="H257" s="220">
        <v>279</v>
      </c>
      <c r="I257" s="217" t="s">
        <v>812</v>
      </c>
      <c r="J257" s="217">
        <v>1</v>
      </c>
      <c r="K257" s="217"/>
      <c r="L257" s="217">
        <v>1</v>
      </c>
      <c r="M257" s="220">
        <v>11.6</v>
      </c>
      <c r="N257" s="220">
        <v>11.6</v>
      </c>
      <c r="O257" s="217" t="s">
        <v>674</v>
      </c>
      <c r="P257" s="217" t="s">
        <v>14</v>
      </c>
      <c r="Q257" s="217" t="s">
        <v>682</v>
      </c>
      <c r="R257" s="217"/>
      <c r="S257" s="217"/>
      <c r="T257" s="21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7">
        <f t="shared" ca="1" si="96"/>
        <v>1</v>
      </c>
      <c r="V257" s="217">
        <f t="shared" ca="1" si="97"/>
        <v>0</v>
      </c>
      <c r="W257" s="217"/>
      <c r="X257" s="217"/>
      <c r="Y257" s="217"/>
      <c r="Z257" s="217"/>
      <c r="AA257" s="217"/>
      <c r="AB257" s="221"/>
      <c r="AC257" s="220">
        <v>0.14499999999999999</v>
      </c>
      <c r="AD257" s="217"/>
      <c r="AE257" s="220"/>
      <c r="AF257" s="220"/>
      <c r="AG257" s="223"/>
      <c r="AH257" s="223"/>
      <c r="AI257" s="223"/>
      <c r="AJ257" s="224"/>
      <c r="AK257" s="223"/>
      <c r="AL257" s="225"/>
      <c r="AM257" s="223"/>
      <c r="AN257" s="223"/>
      <c r="AO257" s="223"/>
      <c r="AP257" s="223"/>
      <c r="AQ257" s="223"/>
      <c r="AR257" s="223"/>
      <c r="AS257" s="223"/>
      <c r="AT257" s="223"/>
      <c r="AU257" s="217">
        <v>1</v>
      </c>
      <c r="AV257" s="217">
        <v>0</v>
      </c>
      <c r="AW257" s="217">
        <v>0</v>
      </c>
      <c r="AX257" s="217">
        <v>0</v>
      </c>
      <c r="AY257" s="217">
        <v>0</v>
      </c>
      <c r="AZ257" s="217">
        <v>1</v>
      </c>
      <c r="BA257" s="217">
        <v>0</v>
      </c>
      <c r="BB257" s="217" t="s">
        <v>14</v>
      </c>
      <c r="BC257" s="217"/>
      <c r="BD257" s="217"/>
      <c r="BE257" s="226"/>
      <c r="BF257" s="226"/>
      <c r="BG257" s="227"/>
      <c r="BH257" s="228"/>
      <c r="BI257" s="226"/>
      <c r="BJ257" s="226"/>
      <c r="BK257" s="226"/>
      <c r="BL257" s="226"/>
      <c r="BM257" s="226"/>
      <c r="BN257" s="227"/>
      <c r="BO257" s="226"/>
      <c r="BP257" s="226"/>
      <c r="BQ257" s="226"/>
      <c r="BR257" s="226"/>
      <c r="BS257" s="226"/>
      <c r="BT257" s="227"/>
      <c r="BU257" s="226"/>
      <c r="BV257" s="226"/>
      <c r="BW257" s="226"/>
      <c r="BX257" s="226"/>
      <c r="BY257" s="226"/>
      <c r="BZ257" s="227"/>
      <c r="CA257" s="226"/>
      <c r="CB257" s="226"/>
      <c r="CC257" s="226"/>
      <c r="CD257" s="226"/>
      <c r="CE257" s="226"/>
      <c r="CF257" s="227"/>
      <c r="CG257" s="226"/>
      <c r="CH257" s="226"/>
      <c r="CI257" s="226"/>
      <c r="CJ257" s="228"/>
    </row>
    <row r="258" spans="1:88" ht="13.5" customHeight="1">
      <c r="A258" s="217">
        <v>249</v>
      </c>
      <c r="B258" s="217" t="s">
        <v>3582</v>
      </c>
      <c r="C258" s="217" t="s">
        <v>3583</v>
      </c>
      <c r="D258" s="218" t="s">
        <v>2830</v>
      </c>
      <c r="E258" s="217" t="s">
        <v>931</v>
      </c>
      <c r="F258" s="217" t="s">
        <v>2865</v>
      </c>
      <c r="G258" s="218" t="s">
        <v>2827</v>
      </c>
      <c r="H258" s="220">
        <v>279</v>
      </c>
      <c r="I258" s="217" t="s">
        <v>812</v>
      </c>
      <c r="J258" s="217">
        <v>1</v>
      </c>
      <c r="K258" s="217"/>
      <c r="L258" s="217">
        <v>1</v>
      </c>
      <c r="M258" s="220">
        <v>8.5</v>
      </c>
      <c r="N258" s="220">
        <v>8.5</v>
      </c>
      <c r="O258" s="217" t="s">
        <v>674</v>
      </c>
      <c r="P258" s="217" t="s">
        <v>14</v>
      </c>
      <c r="Q258" s="217" t="s">
        <v>682</v>
      </c>
      <c r="R258" s="217"/>
      <c r="S258" s="217"/>
      <c r="T258" s="21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7">
        <f t="shared" ca="1" si="96"/>
        <v>1</v>
      </c>
      <c r="V258" s="217">
        <f t="shared" ca="1" si="97"/>
        <v>0</v>
      </c>
      <c r="W258" s="217"/>
      <c r="X258" s="217"/>
      <c r="Y258" s="217"/>
      <c r="Z258" s="217"/>
      <c r="AA258" s="217"/>
      <c r="AB258" s="221"/>
      <c r="AC258" s="220">
        <v>0.129</v>
      </c>
      <c r="AD258" s="217"/>
      <c r="AE258" s="220"/>
      <c r="AF258" s="220"/>
      <c r="AG258" s="223"/>
      <c r="AH258" s="223"/>
      <c r="AI258" s="223"/>
      <c r="AJ258" s="224"/>
      <c r="AK258" s="223"/>
      <c r="AL258" s="225"/>
      <c r="AM258" s="223"/>
      <c r="AN258" s="223"/>
      <c r="AO258" s="223"/>
      <c r="AP258" s="223"/>
      <c r="AQ258" s="223"/>
      <c r="AR258" s="223"/>
      <c r="AS258" s="223"/>
      <c r="AT258" s="223"/>
      <c r="AU258" s="217">
        <v>1</v>
      </c>
      <c r="AV258" s="217">
        <v>0</v>
      </c>
      <c r="AW258" s="217">
        <v>0</v>
      </c>
      <c r="AX258" s="217">
        <v>0</v>
      </c>
      <c r="AY258" s="217">
        <v>0</v>
      </c>
      <c r="AZ258" s="217">
        <v>1</v>
      </c>
      <c r="BA258" s="217">
        <v>0</v>
      </c>
      <c r="BB258" s="217" t="s">
        <v>14</v>
      </c>
      <c r="BC258" s="217"/>
      <c r="BD258" s="217"/>
      <c r="BE258" s="226"/>
      <c r="BF258" s="226"/>
      <c r="BG258" s="227"/>
      <c r="BH258" s="228"/>
      <c r="BI258" s="226"/>
      <c r="BJ258" s="226"/>
      <c r="BK258" s="226"/>
      <c r="BL258" s="226"/>
      <c r="BM258" s="226"/>
      <c r="BN258" s="227"/>
      <c r="BO258" s="226"/>
      <c r="BP258" s="226"/>
      <c r="BQ258" s="226"/>
      <c r="BR258" s="226"/>
      <c r="BS258" s="226"/>
      <c r="BT258" s="227"/>
      <c r="BU258" s="226"/>
      <c r="BV258" s="226"/>
      <c r="BW258" s="226"/>
      <c r="BX258" s="226"/>
      <c r="BY258" s="226"/>
      <c r="BZ258" s="227"/>
      <c r="CA258" s="226"/>
      <c r="CB258" s="226"/>
      <c r="CC258" s="226"/>
      <c r="CD258" s="226"/>
      <c r="CE258" s="226"/>
      <c r="CF258" s="227"/>
      <c r="CG258" s="226"/>
      <c r="CH258" s="226"/>
      <c r="CI258" s="226"/>
      <c r="CJ258" s="228"/>
    </row>
    <row r="259" spans="1:88" ht="13.5" customHeight="1">
      <c r="A259" s="217">
        <v>250</v>
      </c>
      <c r="B259" s="217" t="s">
        <v>3582</v>
      </c>
      <c r="C259" s="217" t="s">
        <v>3583</v>
      </c>
      <c r="D259" s="218" t="s">
        <v>2833</v>
      </c>
      <c r="E259" s="217" t="s">
        <v>933</v>
      </c>
      <c r="F259" s="217" t="s">
        <v>2866</v>
      </c>
      <c r="G259" s="218" t="s">
        <v>2832</v>
      </c>
      <c r="H259" s="220">
        <v>3</v>
      </c>
      <c r="I259" s="217" t="s">
        <v>820</v>
      </c>
      <c r="J259" s="217">
        <v>1</v>
      </c>
      <c r="K259" s="217"/>
      <c r="L259" s="217">
        <v>1</v>
      </c>
      <c r="M259" s="220">
        <v>0</v>
      </c>
      <c r="N259" s="220">
        <v>0</v>
      </c>
      <c r="O259" s="217" t="s">
        <v>674</v>
      </c>
      <c r="P259" s="217" t="s">
        <v>14</v>
      </c>
      <c r="Q259" s="217" t="s">
        <v>682</v>
      </c>
      <c r="R259" s="217"/>
      <c r="S259" s="217"/>
      <c r="T259" s="21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7">
        <f t="shared" ca="1" si="96"/>
        <v>1</v>
      </c>
      <c r="V259" s="217">
        <f t="shared" ca="1" si="97"/>
        <v>0</v>
      </c>
      <c r="W259" s="217"/>
      <c r="X259" s="217"/>
      <c r="Y259" s="217"/>
      <c r="Z259" s="217"/>
      <c r="AA259" s="217"/>
      <c r="AB259" s="221"/>
      <c r="AC259" s="220">
        <v>1.7000000000000001E-2</v>
      </c>
      <c r="AD259" s="217"/>
      <c r="AE259" s="220"/>
      <c r="AF259" s="220"/>
      <c r="AG259" s="223"/>
      <c r="AH259" s="223"/>
      <c r="AI259" s="223"/>
      <c r="AJ259" s="224"/>
      <c r="AK259" s="223"/>
      <c r="AL259" s="225"/>
      <c r="AM259" s="223"/>
      <c r="AN259" s="223"/>
      <c r="AO259" s="223"/>
      <c r="AP259" s="223"/>
      <c r="AQ259" s="223"/>
      <c r="AR259" s="223"/>
      <c r="AS259" s="223"/>
      <c r="AT259" s="223"/>
      <c r="AU259" s="217">
        <v>0</v>
      </c>
      <c r="AV259" s="217">
        <v>0</v>
      </c>
      <c r="AW259" s="217">
        <v>0</v>
      </c>
      <c r="AX259" s="217">
        <v>0</v>
      </c>
      <c r="AY259" s="217">
        <v>0</v>
      </c>
      <c r="AZ259" s="217">
        <v>0</v>
      </c>
      <c r="BA259" s="217">
        <v>0</v>
      </c>
      <c r="BB259" s="217" t="s">
        <v>14</v>
      </c>
      <c r="BC259" s="217"/>
      <c r="BD259" s="217"/>
      <c r="BE259" s="226"/>
      <c r="BF259" s="226"/>
      <c r="BG259" s="227"/>
      <c r="BH259" s="228"/>
      <c r="BI259" s="226"/>
      <c r="BJ259" s="226"/>
      <c r="BK259" s="226"/>
      <c r="BL259" s="226"/>
      <c r="BM259" s="226"/>
      <c r="BN259" s="227"/>
      <c r="BO259" s="226"/>
      <c r="BP259" s="226"/>
      <c r="BQ259" s="226"/>
      <c r="BR259" s="226"/>
      <c r="BS259" s="226"/>
      <c r="BT259" s="227"/>
      <c r="BU259" s="226"/>
      <c r="BV259" s="226"/>
      <c r="BW259" s="226"/>
      <c r="BX259" s="226"/>
      <c r="BY259" s="226"/>
      <c r="BZ259" s="227"/>
      <c r="CA259" s="226"/>
      <c r="CB259" s="226"/>
      <c r="CC259" s="226"/>
      <c r="CD259" s="226"/>
      <c r="CE259" s="226"/>
      <c r="CF259" s="227"/>
      <c r="CG259" s="226"/>
      <c r="CH259" s="226"/>
      <c r="CI259" s="226"/>
      <c r="CJ259" s="228"/>
    </row>
    <row r="260" spans="1:88" ht="13.5" customHeight="1">
      <c r="A260" s="217">
        <v>251</v>
      </c>
      <c r="B260" s="217" t="s">
        <v>3582</v>
      </c>
      <c r="C260" s="217" t="s">
        <v>3583</v>
      </c>
      <c r="D260" s="218" t="s">
        <v>2871</v>
      </c>
      <c r="E260" s="217" t="s">
        <v>1191</v>
      </c>
      <c r="F260" s="217" t="s">
        <v>2869</v>
      </c>
      <c r="G260" s="218" t="s">
        <v>2870</v>
      </c>
      <c r="H260" s="220">
        <v>151</v>
      </c>
      <c r="I260" s="217" t="s">
        <v>702</v>
      </c>
      <c r="J260" s="217">
        <v>6</v>
      </c>
      <c r="K260" s="217"/>
      <c r="L260" s="217">
        <v>6</v>
      </c>
      <c r="M260" s="220">
        <v>0.6</v>
      </c>
      <c r="N260" s="220">
        <v>3.4</v>
      </c>
      <c r="O260" s="217" t="s">
        <v>674</v>
      </c>
      <c r="P260" s="217" t="s">
        <v>13</v>
      </c>
      <c r="Q260" s="217" t="s">
        <v>703</v>
      </c>
      <c r="R260" s="217"/>
      <c r="S260" s="217"/>
      <c r="T260" s="21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7">
        <f t="shared" ca="1" si="96"/>
        <v>6</v>
      </c>
      <c r="V260" s="217">
        <f t="shared" ca="1" si="97"/>
        <v>0</v>
      </c>
      <c r="W260" s="217"/>
      <c r="X260" s="217"/>
      <c r="Y260" s="217"/>
      <c r="Z260" s="217"/>
      <c r="AA260" s="217"/>
      <c r="AB260" s="221"/>
      <c r="AC260" s="220">
        <v>0.159</v>
      </c>
      <c r="AD260" s="217"/>
      <c r="AE260" s="220"/>
      <c r="AF260" s="220"/>
      <c r="AG260" s="223"/>
      <c r="AH260" s="223"/>
      <c r="AI260" s="223"/>
      <c r="AJ260" s="224" t="s">
        <v>677</v>
      </c>
      <c r="AK260" s="223"/>
      <c r="AL260" s="225"/>
      <c r="AM260" s="223"/>
      <c r="AN260" s="223"/>
      <c r="AO260" s="223"/>
      <c r="AP260" s="223"/>
      <c r="AQ260" s="223"/>
      <c r="AR260" s="223"/>
      <c r="AS260" s="223"/>
      <c r="AT260" s="223"/>
      <c r="AU260" s="217">
        <v>0</v>
      </c>
      <c r="AV260" s="217">
        <v>0</v>
      </c>
      <c r="AW260" s="217">
        <v>0</v>
      </c>
      <c r="AX260" s="217">
        <v>0</v>
      </c>
      <c r="AY260" s="217">
        <v>0</v>
      </c>
      <c r="AZ260" s="217">
        <v>0</v>
      </c>
      <c r="BA260" s="217">
        <v>0</v>
      </c>
      <c r="BB260" s="217" t="s">
        <v>692</v>
      </c>
      <c r="BC260" s="217"/>
      <c r="BD260" s="217"/>
      <c r="BE260" s="244" t="s">
        <v>3020</v>
      </c>
      <c r="BF260" s="217">
        <v>6</v>
      </c>
      <c r="BG260" s="245">
        <v>46240</v>
      </c>
      <c r="BH260" s="212">
        <f t="shared" ref="BH260:BH266" si="100">+L260-BF260</f>
        <v>0</v>
      </c>
      <c r="BI260" s="244" t="s">
        <v>2469</v>
      </c>
      <c r="BJ260" s="217">
        <v>6</v>
      </c>
      <c r="BK260" s="245">
        <v>46240</v>
      </c>
      <c r="BL260" s="226"/>
      <c r="BM260" s="226"/>
      <c r="BN260" s="227"/>
      <c r="BO260" s="226"/>
      <c r="BP260" s="226"/>
      <c r="BQ260" s="226"/>
      <c r="BR260" s="226"/>
      <c r="BS260" s="226"/>
      <c r="BT260" s="227"/>
      <c r="BU260" s="226"/>
      <c r="BV260" s="226"/>
      <c r="BW260" s="226"/>
      <c r="BX260" s="226"/>
      <c r="BY260" s="226"/>
      <c r="BZ260" s="227"/>
      <c r="CA260" s="226"/>
      <c r="CB260" s="226"/>
      <c r="CC260" s="226"/>
      <c r="CD260" s="226"/>
      <c r="CE260" s="226"/>
      <c r="CF260" s="227"/>
      <c r="CG260" s="226"/>
      <c r="CH260" s="226"/>
      <c r="CI260" s="226"/>
      <c r="CJ260" s="212">
        <f t="shared" ref="CJ260:CJ266" si="101">+L260-BJ260</f>
        <v>0</v>
      </c>
    </row>
    <row r="261" spans="1:88" ht="13.5" customHeight="1">
      <c r="A261" s="217">
        <v>252</v>
      </c>
      <c r="B261" s="217" t="s">
        <v>3582</v>
      </c>
      <c r="C261" s="217" t="s">
        <v>3583</v>
      </c>
      <c r="D261" s="218" t="s">
        <v>2588</v>
      </c>
      <c r="E261" s="217" t="s">
        <v>3535</v>
      </c>
      <c r="F261" s="217" t="s">
        <v>2872</v>
      </c>
      <c r="G261" s="218" t="s">
        <v>2755</v>
      </c>
      <c r="H261" s="220">
        <v>4416</v>
      </c>
      <c r="I261" s="217" t="s">
        <v>702</v>
      </c>
      <c r="J261" s="217">
        <v>1</v>
      </c>
      <c r="K261" s="217"/>
      <c r="L261" s="217">
        <v>1</v>
      </c>
      <c r="M261" s="220">
        <v>415.4</v>
      </c>
      <c r="N261" s="220">
        <v>415.4</v>
      </c>
      <c r="O261" s="217" t="s">
        <v>674</v>
      </c>
      <c r="P261" s="217" t="s">
        <v>13</v>
      </c>
      <c r="Q261" s="217" t="s">
        <v>786</v>
      </c>
      <c r="R261" s="217"/>
      <c r="S261" s="217"/>
      <c r="T261" s="21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7">
        <f t="shared" ca="1" si="96"/>
        <v>1</v>
      </c>
      <c r="V261" s="217">
        <f t="shared" ca="1" si="97"/>
        <v>0</v>
      </c>
      <c r="W261" s="217"/>
      <c r="X261" s="217"/>
      <c r="Y261" s="217"/>
      <c r="Z261" s="217"/>
      <c r="AA261" s="217"/>
      <c r="AB261" s="221"/>
      <c r="AC261" s="220">
        <v>17.716999999999999</v>
      </c>
      <c r="AD261" s="217"/>
      <c r="AE261" s="220"/>
      <c r="AF261" s="220"/>
      <c r="AG261" s="223"/>
      <c r="AH261" s="223"/>
      <c r="AI261" s="223"/>
      <c r="AJ261" s="224" t="s">
        <v>677</v>
      </c>
      <c r="AK261" s="223"/>
      <c r="AL261" s="225"/>
      <c r="AM261" s="223"/>
      <c r="AN261" s="223"/>
      <c r="AO261" s="223"/>
      <c r="AP261" s="223"/>
      <c r="AQ261" s="223"/>
      <c r="AR261" s="223"/>
      <c r="AS261" s="223"/>
      <c r="AT261" s="223"/>
      <c r="AU261" s="217">
        <v>0</v>
      </c>
      <c r="AV261" s="217">
        <v>1</v>
      </c>
      <c r="AW261" s="217">
        <v>0</v>
      </c>
      <c r="AX261" s="217">
        <v>1</v>
      </c>
      <c r="AY261" s="217">
        <v>0</v>
      </c>
      <c r="AZ261" s="217">
        <v>0</v>
      </c>
      <c r="BA261" s="217">
        <v>0</v>
      </c>
      <c r="BB261" s="217" t="s">
        <v>692</v>
      </c>
      <c r="BC261" s="217"/>
      <c r="BD261" s="217"/>
      <c r="BE261" s="244" t="s">
        <v>3020</v>
      </c>
      <c r="BF261" s="217">
        <v>1</v>
      </c>
      <c r="BG261" s="245">
        <v>46240</v>
      </c>
      <c r="BH261" s="212">
        <f t="shared" si="100"/>
        <v>0</v>
      </c>
      <c r="BI261" s="244" t="s">
        <v>2469</v>
      </c>
      <c r="BJ261" s="217">
        <v>1</v>
      </c>
      <c r="BK261" s="245">
        <v>46240</v>
      </c>
      <c r="BL261" s="226"/>
      <c r="BM261" s="226"/>
      <c r="BN261" s="227"/>
      <c r="BO261" s="226"/>
      <c r="BP261" s="226"/>
      <c r="BQ261" s="226"/>
      <c r="BR261" s="226"/>
      <c r="BS261" s="226"/>
      <c r="BT261" s="227"/>
      <c r="BU261" s="226"/>
      <c r="BV261" s="226"/>
      <c r="BW261" s="226"/>
      <c r="BX261" s="226"/>
      <c r="BY261" s="226"/>
      <c r="BZ261" s="227"/>
      <c r="CA261" s="226"/>
      <c r="CB261" s="226"/>
      <c r="CC261" s="226"/>
      <c r="CD261" s="226"/>
      <c r="CE261" s="226"/>
      <c r="CF261" s="227"/>
      <c r="CG261" s="226"/>
      <c r="CH261" s="226"/>
      <c r="CI261" s="226"/>
      <c r="CJ261" s="212">
        <f t="shared" si="101"/>
        <v>0</v>
      </c>
    </row>
    <row r="262" spans="1:88" ht="13.5" customHeight="1">
      <c r="A262" s="217">
        <v>253</v>
      </c>
      <c r="B262" s="217" t="s">
        <v>3582</v>
      </c>
      <c r="C262" s="217" t="s">
        <v>3583</v>
      </c>
      <c r="D262" s="218" t="s">
        <v>2588</v>
      </c>
      <c r="E262" s="217" t="s">
        <v>3585</v>
      </c>
      <c r="F262" s="217" t="s">
        <v>2873</v>
      </c>
      <c r="G262" s="218" t="s">
        <v>2874</v>
      </c>
      <c r="H262" s="220">
        <v>4416</v>
      </c>
      <c r="I262" s="217" t="s">
        <v>702</v>
      </c>
      <c r="J262" s="217">
        <v>1</v>
      </c>
      <c r="K262" s="217"/>
      <c r="L262" s="217">
        <v>1</v>
      </c>
      <c r="M262" s="220">
        <v>373.9</v>
      </c>
      <c r="N262" s="220">
        <v>373.9</v>
      </c>
      <c r="O262" s="217" t="s">
        <v>674</v>
      </c>
      <c r="P262" s="217" t="s">
        <v>13</v>
      </c>
      <c r="Q262" s="217" t="s">
        <v>786</v>
      </c>
      <c r="R262" s="217"/>
      <c r="S262" s="217"/>
      <c r="T262" s="21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7">
        <f t="shared" ca="1" si="96"/>
        <v>1</v>
      </c>
      <c r="V262" s="217">
        <f t="shared" ca="1" si="97"/>
        <v>0</v>
      </c>
      <c r="W262" s="217"/>
      <c r="X262" s="217"/>
      <c r="Y262" s="217"/>
      <c r="Z262" s="217"/>
      <c r="AA262" s="217"/>
      <c r="AB262" s="221"/>
      <c r="AC262" s="220">
        <v>15.949</v>
      </c>
      <c r="AD262" s="217"/>
      <c r="AE262" s="220"/>
      <c r="AF262" s="220"/>
      <c r="AG262" s="223"/>
      <c r="AH262" s="223"/>
      <c r="AI262" s="223"/>
      <c r="AJ262" s="224" t="s">
        <v>677</v>
      </c>
      <c r="AK262" s="223"/>
      <c r="AL262" s="225"/>
      <c r="AM262" s="223"/>
      <c r="AN262" s="223"/>
      <c r="AO262" s="223"/>
      <c r="AP262" s="223"/>
      <c r="AQ262" s="223"/>
      <c r="AR262" s="223"/>
      <c r="AS262" s="223"/>
      <c r="AT262" s="223"/>
      <c r="AU262" s="217">
        <v>0</v>
      </c>
      <c r="AV262" s="217">
        <v>1</v>
      </c>
      <c r="AW262" s="217">
        <v>0</v>
      </c>
      <c r="AX262" s="217">
        <v>1</v>
      </c>
      <c r="AY262" s="217">
        <v>0</v>
      </c>
      <c r="AZ262" s="217">
        <v>0</v>
      </c>
      <c r="BA262" s="217">
        <v>0</v>
      </c>
      <c r="BB262" s="217" t="s">
        <v>692</v>
      </c>
      <c r="BC262" s="217"/>
      <c r="BD262" s="217"/>
      <c r="BE262" s="244" t="s">
        <v>3020</v>
      </c>
      <c r="BF262" s="217">
        <v>1</v>
      </c>
      <c r="BG262" s="245">
        <v>46240</v>
      </c>
      <c r="BH262" s="212">
        <f t="shared" si="100"/>
        <v>0</v>
      </c>
      <c r="BI262" s="244" t="s">
        <v>2469</v>
      </c>
      <c r="BJ262" s="217">
        <v>1</v>
      </c>
      <c r="BK262" s="245">
        <v>46240</v>
      </c>
      <c r="BL262" s="226"/>
      <c r="BM262" s="226"/>
      <c r="BN262" s="227"/>
      <c r="BO262" s="226"/>
      <c r="BP262" s="226"/>
      <c r="BQ262" s="226"/>
      <c r="BR262" s="226"/>
      <c r="BS262" s="226"/>
      <c r="BT262" s="227"/>
      <c r="BU262" s="226"/>
      <c r="BV262" s="226"/>
      <c r="BW262" s="226"/>
      <c r="BX262" s="226"/>
      <c r="BY262" s="226"/>
      <c r="BZ262" s="227"/>
      <c r="CA262" s="226"/>
      <c r="CB262" s="226"/>
      <c r="CC262" s="226"/>
      <c r="CD262" s="226"/>
      <c r="CE262" s="226"/>
      <c r="CF262" s="227"/>
      <c r="CG262" s="226"/>
      <c r="CH262" s="226"/>
      <c r="CI262" s="226"/>
      <c r="CJ262" s="212">
        <f t="shared" si="101"/>
        <v>0</v>
      </c>
    </row>
    <row r="263" spans="1:88" ht="13.5" customHeight="1">
      <c r="A263" s="217">
        <v>254</v>
      </c>
      <c r="B263" s="217" t="s">
        <v>3582</v>
      </c>
      <c r="C263" s="217" t="s">
        <v>3583</v>
      </c>
      <c r="D263" s="218" t="s">
        <v>2588</v>
      </c>
      <c r="E263" s="217" t="s">
        <v>3586</v>
      </c>
      <c r="F263" s="217" t="s">
        <v>2875</v>
      </c>
      <c r="G263" s="218" t="s">
        <v>2876</v>
      </c>
      <c r="H263" s="220">
        <v>4416</v>
      </c>
      <c r="I263" s="217" t="s">
        <v>702</v>
      </c>
      <c r="J263" s="217">
        <v>1</v>
      </c>
      <c r="K263" s="217"/>
      <c r="L263" s="217">
        <v>1</v>
      </c>
      <c r="M263" s="220">
        <v>393.6</v>
      </c>
      <c r="N263" s="220">
        <v>393.6</v>
      </c>
      <c r="O263" s="217" t="s">
        <v>674</v>
      </c>
      <c r="P263" s="217" t="s">
        <v>13</v>
      </c>
      <c r="Q263" s="217" t="s">
        <v>786</v>
      </c>
      <c r="R263" s="217"/>
      <c r="S263" s="217"/>
      <c r="T263" s="21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7">
        <f t="shared" ca="1" si="96"/>
        <v>1</v>
      </c>
      <c r="V263" s="217">
        <f t="shared" ca="1" si="97"/>
        <v>0</v>
      </c>
      <c r="W263" s="217"/>
      <c r="X263" s="217"/>
      <c r="Y263" s="217"/>
      <c r="Z263" s="217"/>
      <c r="AA263" s="217"/>
      <c r="AB263" s="221"/>
      <c r="AC263" s="220">
        <v>16.791</v>
      </c>
      <c r="AD263" s="217"/>
      <c r="AE263" s="220"/>
      <c r="AF263" s="220"/>
      <c r="AG263" s="223"/>
      <c r="AH263" s="223"/>
      <c r="AI263" s="223"/>
      <c r="AJ263" s="224" t="s">
        <v>677</v>
      </c>
      <c r="AK263" s="223"/>
      <c r="AL263" s="225"/>
      <c r="AM263" s="223"/>
      <c r="AN263" s="223"/>
      <c r="AO263" s="223"/>
      <c r="AP263" s="223"/>
      <c r="AQ263" s="223"/>
      <c r="AR263" s="223"/>
      <c r="AS263" s="223"/>
      <c r="AT263" s="223"/>
      <c r="AU263" s="217">
        <v>0</v>
      </c>
      <c r="AV263" s="217">
        <v>1</v>
      </c>
      <c r="AW263" s="217">
        <v>0</v>
      </c>
      <c r="AX263" s="217">
        <v>1</v>
      </c>
      <c r="AY263" s="217">
        <v>0</v>
      </c>
      <c r="AZ263" s="217">
        <v>0</v>
      </c>
      <c r="BA263" s="217">
        <v>0</v>
      </c>
      <c r="BB263" s="217" t="s">
        <v>692</v>
      </c>
      <c r="BC263" s="217"/>
      <c r="BD263" s="217"/>
      <c r="BE263" s="244" t="s">
        <v>3020</v>
      </c>
      <c r="BF263" s="217">
        <v>1</v>
      </c>
      <c r="BG263" s="245">
        <v>46240</v>
      </c>
      <c r="BH263" s="212">
        <f t="shared" si="100"/>
        <v>0</v>
      </c>
      <c r="BI263" s="244" t="s">
        <v>2469</v>
      </c>
      <c r="BJ263" s="217">
        <v>1</v>
      </c>
      <c r="BK263" s="245">
        <v>46240</v>
      </c>
      <c r="BL263" s="226"/>
      <c r="BM263" s="226"/>
      <c r="BN263" s="227"/>
      <c r="BO263" s="226"/>
      <c r="BP263" s="226"/>
      <c r="BQ263" s="226"/>
      <c r="BR263" s="226"/>
      <c r="BS263" s="226"/>
      <c r="BT263" s="227"/>
      <c r="BU263" s="226"/>
      <c r="BV263" s="226"/>
      <c r="BW263" s="226"/>
      <c r="BX263" s="226"/>
      <c r="BY263" s="226"/>
      <c r="BZ263" s="227"/>
      <c r="CA263" s="226"/>
      <c r="CB263" s="226"/>
      <c r="CC263" s="226"/>
      <c r="CD263" s="226"/>
      <c r="CE263" s="226"/>
      <c r="CF263" s="227"/>
      <c r="CG263" s="226"/>
      <c r="CH263" s="226"/>
      <c r="CI263" s="226"/>
      <c r="CJ263" s="212">
        <f t="shared" si="101"/>
        <v>0</v>
      </c>
    </row>
    <row r="264" spans="1:88" ht="13.5" customHeight="1">
      <c r="A264" s="217">
        <v>255</v>
      </c>
      <c r="B264" s="217" t="s">
        <v>3582</v>
      </c>
      <c r="C264" s="217" t="s">
        <v>3583</v>
      </c>
      <c r="D264" s="218" t="s">
        <v>2588</v>
      </c>
      <c r="E264" s="217" t="s">
        <v>3587</v>
      </c>
      <c r="F264" s="217" t="s">
        <v>2877</v>
      </c>
      <c r="G264" s="218" t="s">
        <v>2755</v>
      </c>
      <c r="H264" s="220">
        <v>4416</v>
      </c>
      <c r="I264" s="217" t="s">
        <v>702</v>
      </c>
      <c r="J264" s="217">
        <v>1</v>
      </c>
      <c r="K264" s="217"/>
      <c r="L264" s="217">
        <v>1</v>
      </c>
      <c r="M264" s="220">
        <v>415.2</v>
      </c>
      <c r="N264" s="220">
        <v>415.2</v>
      </c>
      <c r="O264" s="217" t="s">
        <v>674</v>
      </c>
      <c r="P264" s="217" t="s">
        <v>13</v>
      </c>
      <c r="Q264" s="217" t="s">
        <v>786</v>
      </c>
      <c r="R264" s="217"/>
      <c r="S264" s="217"/>
      <c r="T264" s="21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7">
        <f t="shared" ca="1" si="96"/>
        <v>1</v>
      </c>
      <c r="V264" s="217">
        <f t="shared" ca="1" si="97"/>
        <v>0</v>
      </c>
      <c r="W264" s="217"/>
      <c r="X264" s="217"/>
      <c r="Y264" s="217"/>
      <c r="Z264" s="217"/>
      <c r="AA264" s="217"/>
      <c r="AB264" s="221"/>
      <c r="AC264" s="220">
        <v>17.709</v>
      </c>
      <c r="AD264" s="217"/>
      <c r="AE264" s="220"/>
      <c r="AF264" s="220"/>
      <c r="AG264" s="223"/>
      <c r="AH264" s="223"/>
      <c r="AI264" s="223"/>
      <c r="AJ264" s="224" t="s">
        <v>677</v>
      </c>
      <c r="AK264" s="223"/>
      <c r="AL264" s="225"/>
      <c r="AM264" s="223"/>
      <c r="AN264" s="223"/>
      <c r="AO264" s="223"/>
      <c r="AP264" s="223"/>
      <c r="AQ264" s="223"/>
      <c r="AR264" s="223"/>
      <c r="AS264" s="223"/>
      <c r="AT264" s="223"/>
      <c r="AU264" s="217">
        <v>0</v>
      </c>
      <c r="AV264" s="217">
        <v>1</v>
      </c>
      <c r="AW264" s="217">
        <v>0</v>
      </c>
      <c r="AX264" s="217">
        <v>1</v>
      </c>
      <c r="AY264" s="217">
        <v>0</v>
      </c>
      <c r="AZ264" s="217">
        <v>0</v>
      </c>
      <c r="BA264" s="217">
        <v>0</v>
      </c>
      <c r="BB264" s="217" t="s">
        <v>692</v>
      </c>
      <c r="BC264" s="217"/>
      <c r="BD264" s="217"/>
      <c r="BE264" s="244" t="s">
        <v>3020</v>
      </c>
      <c r="BF264" s="217">
        <v>1</v>
      </c>
      <c r="BG264" s="245">
        <v>46240</v>
      </c>
      <c r="BH264" s="212">
        <f t="shared" si="100"/>
        <v>0</v>
      </c>
      <c r="BI264" s="244" t="s">
        <v>2469</v>
      </c>
      <c r="BJ264" s="217">
        <v>1</v>
      </c>
      <c r="BK264" s="245">
        <v>46240</v>
      </c>
      <c r="BL264" s="226"/>
      <c r="BM264" s="226"/>
      <c r="BN264" s="227"/>
      <c r="BO264" s="226"/>
      <c r="BP264" s="226"/>
      <c r="BQ264" s="226"/>
      <c r="BR264" s="226"/>
      <c r="BS264" s="226"/>
      <c r="BT264" s="227"/>
      <c r="BU264" s="226"/>
      <c r="BV264" s="226"/>
      <c r="BW264" s="226"/>
      <c r="BX264" s="226"/>
      <c r="BY264" s="226"/>
      <c r="BZ264" s="227"/>
      <c r="CA264" s="226"/>
      <c r="CB264" s="226"/>
      <c r="CC264" s="226"/>
      <c r="CD264" s="226"/>
      <c r="CE264" s="226"/>
      <c r="CF264" s="227"/>
      <c r="CG264" s="226"/>
      <c r="CH264" s="226"/>
      <c r="CI264" s="226"/>
      <c r="CJ264" s="212">
        <f t="shared" si="101"/>
        <v>0</v>
      </c>
    </row>
    <row r="265" spans="1:88" ht="13.5" customHeight="1">
      <c r="A265" s="217">
        <v>256</v>
      </c>
      <c r="B265" s="217" t="s">
        <v>3582</v>
      </c>
      <c r="C265" s="217" t="s">
        <v>3583</v>
      </c>
      <c r="D265" s="218" t="s">
        <v>2588</v>
      </c>
      <c r="E265" s="217" t="s">
        <v>3588</v>
      </c>
      <c r="F265" s="217" t="s">
        <v>2878</v>
      </c>
      <c r="G265" s="218" t="s">
        <v>2879</v>
      </c>
      <c r="H265" s="220">
        <v>4416</v>
      </c>
      <c r="I265" s="217" t="s">
        <v>702</v>
      </c>
      <c r="J265" s="217">
        <v>1</v>
      </c>
      <c r="K265" s="217"/>
      <c r="L265" s="217">
        <v>1</v>
      </c>
      <c r="M265" s="220">
        <v>341</v>
      </c>
      <c r="N265" s="220">
        <v>341</v>
      </c>
      <c r="O265" s="217" t="s">
        <v>674</v>
      </c>
      <c r="P265" s="217" t="s">
        <v>13</v>
      </c>
      <c r="Q265" s="217" t="s">
        <v>786</v>
      </c>
      <c r="R265" s="217"/>
      <c r="S265" s="217"/>
      <c r="T265" s="21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7">
        <f t="shared" ca="1" si="96"/>
        <v>1</v>
      </c>
      <c r="V265" s="217">
        <f t="shared" ca="1" si="97"/>
        <v>0</v>
      </c>
      <c r="W265" s="217"/>
      <c r="X265" s="217"/>
      <c r="Y265" s="217"/>
      <c r="Z265" s="217"/>
      <c r="AA265" s="217"/>
      <c r="AB265" s="221"/>
      <c r="AC265" s="220">
        <v>14.552</v>
      </c>
      <c r="AD265" s="217"/>
      <c r="AE265" s="220"/>
      <c r="AF265" s="220"/>
      <c r="AG265" s="223"/>
      <c r="AH265" s="223"/>
      <c r="AI265" s="223"/>
      <c r="AJ265" s="224" t="s">
        <v>677</v>
      </c>
      <c r="AK265" s="223"/>
      <c r="AL265" s="225"/>
      <c r="AM265" s="223"/>
      <c r="AN265" s="223"/>
      <c r="AO265" s="223"/>
      <c r="AP265" s="223"/>
      <c r="AQ265" s="223"/>
      <c r="AR265" s="223"/>
      <c r="AS265" s="223"/>
      <c r="AT265" s="223"/>
      <c r="AU265" s="217">
        <v>0</v>
      </c>
      <c r="AV265" s="217">
        <v>1</v>
      </c>
      <c r="AW265" s="217">
        <v>0</v>
      </c>
      <c r="AX265" s="217">
        <v>1</v>
      </c>
      <c r="AY265" s="217">
        <v>0</v>
      </c>
      <c r="AZ265" s="217">
        <v>0</v>
      </c>
      <c r="BA265" s="217">
        <v>0</v>
      </c>
      <c r="BB265" s="217" t="s">
        <v>692</v>
      </c>
      <c r="BC265" s="217"/>
      <c r="BD265" s="217"/>
      <c r="BE265" s="244" t="s">
        <v>3020</v>
      </c>
      <c r="BF265" s="217">
        <v>1</v>
      </c>
      <c r="BG265" s="245">
        <v>46240</v>
      </c>
      <c r="BH265" s="212">
        <f t="shared" si="100"/>
        <v>0</v>
      </c>
      <c r="BI265" s="244" t="s">
        <v>2469</v>
      </c>
      <c r="BJ265" s="217">
        <v>1</v>
      </c>
      <c r="BK265" s="245">
        <v>46240</v>
      </c>
      <c r="BL265" s="226"/>
      <c r="BM265" s="226"/>
      <c r="BN265" s="227"/>
      <c r="BO265" s="226"/>
      <c r="BP265" s="226"/>
      <c r="BQ265" s="226"/>
      <c r="BR265" s="226"/>
      <c r="BS265" s="226"/>
      <c r="BT265" s="227"/>
      <c r="BU265" s="226"/>
      <c r="BV265" s="226"/>
      <c r="BW265" s="226"/>
      <c r="BX265" s="226"/>
      <c r="BY265" s="226"/>
      <c r="BZ265" s="227"/>
      <c r="CA265" s="226"/>
      <c r="CB265" s="226"/>
      <c r="CC265" s="226"/>
      <c r="CD265" s="226"/>
      <c r="CE265" s="226"/>
      <c r="CF265" s="227"/>
      <c r="CG265" s="226"/>
      <c r="CH265" s="226"/>
      <c r="CI265" s="226"/>
      <c r="CJ265" s="212">
        <f t="shared" si="101"/>
        <v>0</v>
      </c>
    </row>
    <row r="266" spans="1:88" ht="13.5" customHeight="1">
      <c r="A266" s="217">
        <v>257</v>
      </c>
      <c r="B266" s="217" t="s">
        <v>3582</v>
      </c>
      <c r="C266" s="217" t="s">
        <v>3583</v>
      </c>
      <c r="D266" s="218" t="s">
        <v>2588</v>
      </c>
      <c r="E266" s="217" t="s">
        <v>3589</v>
      </c>
      <c r="F266" s="217" t="s">
        <v>2880</v>
      </c>
      <c r="G266" s="218" t="s">
        <v>2881</v>
      </c>
      <c r="H266" s="220">
        <v>4416</v>
      </c>
      <c r="I266" s="217" t="s">
        <v>702</v>
      </c>
      <c r="J266" s="217">
        <v>1</v>
      </c>
      <c r="K266" s="217"/>
      <c r="L266" s="217">
        <v>1</v>
      </c>
      <c r="M266" s="220">
        <v>137.1</v>
      </c>
      <c r="N266" s="220">
        <v>137.1</v>
      </c>
      <c r="O266" s="217" t="s">
        <v>674</v>
      </c>
      <c r="P266" s="217" t="s">
        <v>13</v>
      </c>
      <c r="Q266" s="217" t="s">
        <v>786</v>
      </c>
      <c r="R266" s="217"/>
      <c r="S266" s="217"/>
      <c r="T266" s="21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7">
        <f t="shared" ca="1" si="96"/>
        <v>1</v>
      </c>
      <c r="V266" s="217">
        <f t="shared" ca="1" si="97"/>
        <v>0</v>
      </c>
      <c r="W266" s="217"/>
      <c r="X266" s="217"/>
      <c r="Y266" s="217"/>
      <c r="Z266" s="217"/>
      <c r="AA266" s="217"/>
      <c r="AB266" s="221"/>
      <c r="AC266" s="220">
        <v>5.8810000000000002</v>
      </c>
      <c r="AD266" s="217"/>
      <c r="AE266" s="220"/>
      <c r="AF266" s="220"/>
      <c r="AG266" s="223"/>
      <c r="AH266" s="223"/>
      <c r="AI266" s="223"/>
      <c r="AJ266" s="224" t="s">
        <v>677</v>
      </c>
      <c r="AK266" s="223"/>
      <c r="AL266" s="225"/>
      <c r="AM266" s="223"/>
      <c r="AN266" s="223"/>
      <c r="AO266" s="223"/>
      <c r="AP266" s="223"/>
      <c r="AQ266" s="223"/>
      <c r="AR266" s="223"/>
      <c r="AS266" s="223"/>
      <c r="AT266" s="223"/>
      <c r="AU266" s="217">
        <v>0</v>
      </c>
      <c r="AV266" s="217">
        <v>1</v>
      </c>
      <c r="AW266" s="217">
        <v>0</v>
      </c>
      <c r="AX266" s="217">
        <v>1</v>
      </c>
      <c r="AY266" s="217">
        <v>0</v>
      </c>
      <c r="AZ266" s="217">
        <v>0</v>
      </c>
      <c r="BA266" s="217">
        <v>0</v>
      </c>
      <c r="BB266" s="217" t="s">
        <v>692</v>
      </c>
      <c r="BC266" s="217"/>
      <c r="BD266" s="217"/>
      <c r="BE266" s="244" t="s">
        <v>3020</v>
      </c>
      <c r="BF266" s="217">
        <v>1</v>
      </c>
      <c r="BG266" s="245">
        <v>46240</v>
      </c>
      <c r="BH266" s="212">
        <f t="shared" si="100"/>
        <v>0</v>
      </c>
      <c r="BI266" s="244" t="s">
        <v>2469</v>
      </c>
      <c r="BJ266" s="217">
        <v>1</v>
      </c>
      <c r="BK266" s="245">
        <v>46240</v>
      </c>
      <c r="BL266" s="226"/>
      <c r="BM266" s="226"/>
      <c r="BN266" s="227"/>
      <c r="BO266" s="226"/>
      <c r="BP266" s="226"/>
      <c r="BQ266" s="226"/>
      <c r="BR266" s="226"/>
      <c r="BS266" s="226"/>
      <c r="BT266" s="227"/>
      <c r="BU266" s="226"/>
      <c r="BV266" s="226"/>
      <c r="BW266" s="226"/>
      <c r="BX266" s="226"/>
      <c r="BY266" s="226"/>
      <c r="BZ266" s="227"/>
      <c r="CA266" s="226"/>
      <c r="CB266" s="226"/>
      <c r="CC266" s="226"/>
      <c r="CD266" s="226"/>
      <c r="CE266" s="226"/>
      <c r="CF266" s="227"/>
      <c r="CG266" s="226"/>
      <c r="CH266" s="226"/>
      <c r="CI266" s="226"/>
      <c r="CJ266" s="212">
        <f t="shared" si="101"/>
        <v>0</v>
      </c>
    </row>
    <row r="267" spans="1:88" ht="13.5" customHeight="1">
      <c r="A267" s="214">
        <v>259</v>
      </c>
      <c r="B267" s="214" t="s">
        <v>3590</v>
      </c>
      <c r="C267" s="214" t="s">
        <v>3591</v>
      </c>
      <c r="D267" s="215" t="s">
        <v>2588</v>
      </c>
      <c r="E267" s="214"/>
      <c r="F267" s="214"/>
      <c r="G267" s="215" t="s">
        <v>3592</v>
      </c>
      <c r="H267" s="214"/>
      <c r="I267" s="214"/>
      <c r="J267" s="214"/>
      <c r="K267" s="214">
        <v>1</v>
      </c>
      <c r="L267" s="214"/>
      <c r="M267" s="216">
        <v>2741.5</v>
      </c>
      <c r="N267" s="216">
        <v>2741.5</v>
      </c>
      <c r="O267" s="214" t="s">
        <v>674</v>
      </c>
      <c r="P267" s="214"/>
      <c r="Q267" s="214"/>
      <c r="R267" s="214" t="s">
        <v>3951</v>
      </c>
      <c r="S267" s="214"/>
      <c r="T267" s="214"/>
      <c r="U267" s="214"/>
      <c r="V267" s="214"/>
      <c r="W267" s="214">
        <f ca="1">_xlfn.MINIFS(V:V,C:C,C267,AE:AE,"",AB:AB,"")</f>
        <v>0</v>
      </c>
      <c r="X267" s="214">
        <f ca="1">SUMIFS(T:T,C:C,C267,AE:AE,"")/SUMIFS(L:L,C:C,C267,AE:AE,"",AB:AB,"")</f>
        <v>0</v>
      </c>
      <c r="Y267" s="214"/>
      <c r="Z267" s="214"/>
      <c r="AA267" s="214"/>
      <c r="AB267" s="216"/>
      <c r="AC267" s="216">
        <v>102.07</v>
      </c>
      <c r="AD267" s="214"/>
      <c r="AE267" s="214" t="s">
        <v>675</v>
      </c>
      <c r="AF267" s="214" t="s">
        <v>676</v>
      </c>
      <c r="AG267" s="214"/>
      <c r="AH267" s="214"/>
      <c r="AI267" s="214"/>
      <c r="AJ267" s="214" t="s">
        <v>677</v>
      </c>
      <c r="AK267" s="214"/>
      <c r="AL267" s="214"/>
      <c r="AM267" s="214"/>
      <c r="AN267" s="214"/>
      <c r="AO267" s="214"/>
      <c r="AP267" s="214"/>
      <c r="AQ267" s="214"/>
      <c r="AR267" s="214"/>
      <c r="AS267" s="214"/>
      <c r="AT267" s="214"/>
      <c r="AU267" s="214"/>
      <c r="AV267" s="214"/>
      <c r="AW267" s="214"/>
      <c r="AX267" s="214"/>
      <c r="AY267" s="214"/>
      <c r="AZ267" s="214"/>
      <c r="BA267" s="214"/>
      <c r="BB267" s="214" t="s">
        <v>692</v>
      </c>
      <c r="BC267" s="214"/>
      <c r="BD267" s="214"/>
      <c r="BE267" s="214"/>
      <c r="BF267" s="214"/>
      <c r="BG267" s="214"/>
      <c r="BH267" s="214"/>
      <c r="BI267" s="214"/>
      <c r="BJ267" s="214"/>
      <c r="BK267" s="214"/>
      <c r="BL267" s="214"/>
      <c r="BM267" s="214"/>
      <c r="BN267" s="214"/>
      <c r="BO267" s="214"/>
      <c r="BP267" s="214"/>
      <c r="BQ267" s="214"/>
      <c r="BR267" s="214"/>
      <c r="BS267" s="214"/>
      <c r="BT267" s="214"/>
      <c r="BU267" s="214"/>
      <c r="BV267" s="214"/>
      <c r="BW267" s="214"/>
      <c r="BX267" s="214"/>
      <c r="BY267" s="214"/>
      <c r="BZ267" s="214"/>
      <c r="CA267" s="214"/>
      <c r="CB267" s="214"/>
      <c r="CC267" s="214"/>
      <c r="CD267" s="214"/>
      <c r="CE267" s="214"/>
      <c r="CF267" s="214"/>
      <c r="CG267" s="214"/>
      <c r="CH267" s="214"/>
      <c r="CI267" s="214"/>
      <c r="CJ267" s="214"/>
    </row>
    <row r="268" spans="1:88" ht="13.5" customHeight="1">
      <c r="A268" s="217">
        <v>260</v>
      </c>
      <c r="B268" s="217" t="s">
        <v>3590</v>
      </c>
      <c r="C268" s="217" t="s">
        <v>3591</v>
      </c>
      <c r="D268" s="218" t="s">
        <v>2487</v>
      </c>
      <c r="E268" s="217" t="s">
        <v>3441</v>
      </c>
      <c r="F268" s="217" t="s">
        <v>2883</v>
      </c>
      <c r="G268" s="218" t="s">
        <v>2476</v>
      </c>
      <c r="H268" s="220">
        <v>3923</v>
      </c>
      <c r="I268" s="217" t="s">
        <v>702</v>
      </c>
      <c r="J268" s="217">
        <v>3</v>
      </c>
      <c r="K268" s="217"/>
      <c r="L268" s="217">
        <v>3</v>
      </c>
      <c r="M268" s="220">
        <v>154.6</v>
      </c>
      <c r="N268" s="220">
        <v>463.9</v>
      </c>
      <c r="O268" s="217" t="s">
        <v>674</v>
      </c>
      <c r="P268" s="217" t="s">
        <v>11</v>
      </c>
      <c r="Q268" s="217" t="s">
        <v>786</v>
      </c>
      <c r="R268" s="217"/>
      <c r="S268" s="217"/>
      <c r="T268" s="21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7">
        <f t="shared" ref="U268:U283" ca="1" si="102">+L268-T268</f>
        <v>3</v>
      </c>
      <c r="V268" s="217">
        <f t="shared" ref="V268:V283" ca="1" si="103">ROUNDDOWN(T268/J268,0)</f>
        <v>0</v>
      </c>
      <c r="W268" s="217"/>
      <c r="X268" s="217"/>
      <c r="Y268" s="217"/>
      <c r="Z268" s="217"/>
      <c r="AA268" s="217"/>
      <c r="AB268" s="221"/>
      <c r="AC268" s="220">
        <v>8.0519999999999996</v>
      </c>
      <c r="AD268" s="217"/>
      <c r="AE268" s="220"/>
      <c r="AF268" s="220"/>
      <c r="AG268" s="223"/>
      <c r="AH268" s="223"/>
      <c r="AI268" s="223"/>
      <c r="AJ268" s="224" t="s">
        <v>677</v>
      </c>
      <c r="AK268" s="223"/>
      <c r="AL268" s="225"/>
      <c r="AM268" s="223"/>
      <c r="AN268" s="223"/>
      <c r="AO268" s="223"/>
      <c r="AP268" s="223"/>
      <c r="AQ268" s="223"/>
      <c r="AR268" s="223"/>
      <c r="AS268" s="223"/>
      <c r="AT268" s="223"/>
      <c r="AU268" s="217">
        <v>0</v>
      </c>
      <c r="AV268" s="217">
        <v>1</v>
      </c>
      <c r="AW268" s="217">
        <v>0</v>
      </c>
      <c r="AX268" s="217">
        <v>0</v>
      </c>
      <c r="AY268" s="217">
        <v>0</v>
      </c>
      <c r="AZ268" s="217">
        <v>0</v>
      </c>
      <c r="BA268" s="217">
        <v>0</v>
      </c>
      <c r="BB268" s="217" t="s">
        <v>692</v>
      </c>
      <c r="BC268" s="217"/>
      <c r="BD268" s="217"/>
      <c r="BE268" s="212" t="s">
        <v>3026</v>
      </c>
      <c r="BF268" s="217">
        <v>3</v>
      </c>
      <c r="BG268" s="230">
        <v>46240</v>
      </c>
      <c r="BH268" s="212">
        <f t="shared" ref="BH268:BH273" si="104">+L268-BF268</f>
        <v>0</v>
      </c>
      <c r="BI268" s="212" t="s">
        <v>2478</v>
      </c>
      <c r="BJ268" s="217">
        <v>3</v>
      </c>
      <c r="BK268" s="231">
        <v>46240</v>
      </c>
      <c r="BL268" s="226"/>
      <c r="BM268" s="226"/>
      <c r="BN268" s="227"/>
      <c r="BO268" s="226"/>
      <c r="BP268" s="226"/>
      <c r="BQ268" s="226"/>
      <c r="BR268" s="226"/>
      <c r="BS268" s="226"/>
      <c r="BT268" s="227"/>
      <c r="BU268" s="226"/>
      <c r="BV268" s="226"/>
      <c r="BW268" s="226"/>
      <c r="BX268" s="226"/>
      <c r="BY268" s="226"/>
      <c r="BZ268" s="227"/>
      <c r="CA268" s="226"/>
      <c r="CB268" s="226"/>
      <c r="CC268" s="226"/>
      <c r="CD268" s="226"/>
      <c r="CE268" s="226"/>
      <c r="CF268" s="227"/>
      <c r="CG268" s="226"/>
      <c r="CH268" s="226"/>
      <c r="CI268" s="226"/>
      <c r="CJ268" s="212">
        <f t="shared" ref="CJ268:CJ273" si="105">+L268-BJ268</f>
        <v>0</v>
      </c>
    </row>
    <row r="269" spans="1:88" ht="13.5" customHeight="1">
      <c r="A269" s="217">
        <v>261</v>
      </c>
      <c r="B269" s="217" t="s">
        <v>3590</v>
      </c>
      <c r="C269" s="217" t="s">
        <v>3591</v>
      </c>
      <c r="D269" s="218" t="s">
        <v>2487</v>
      </c>
      <c r="E269" s="217" t="s">
        <v>3575</v>
      </c>
      <c r="F269" s="217" t="s">
        <v>2882</v>
      </c>
      <c r="G269" s="218" t="s">
        <v>2486</v>
      </c>
      <c r="H269" s="220">
        <v>3922</v>
      </c>
      <c r="I269" s="217" t="s">
        <v>702</v>
      </c>
      <c r="J269" s="217">
        <v>1</v>
      </c>
      <c r="K269" s="217"/>
      <c r="L269" s="217">
        <v>1</v>
      </c>
      <c r="M269" s="220">
        <v>70</v>
      </c>
      <c r="N269" s="220">
        <v>70</v>
      </c>
      <c r="O269" s="217" t="s">
        <v>674</v>
      </c>
      <c r="P269" s="217" t="s">
        <v>11</v>
      </c>
      <c r="Q269" s="217" t="s">
        <v>786</v>
      </c>
      <c r="R269" s="217"/>
      <c r="S269" s="217"/>
      <c r="T269" s="21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7">
        <f t="shared" ca="1" si="102"/>
        <v>1</v>
      </c>
      <c r="V269" s="217">
        <f t="shared" ca="1" si="103"/>
        <v>0</v>
      </c>
      <c r="W269" s="217"/>
      <c r="X269" s="217"/>
      <c r="Y269" s="217"/>
      <c r="Z269" s="217"/>
      <c r="AA269" s="217"/>
      <c r="AB269" s="221"/>
      <c r="AC269" s="220">
        <v>1.9990000000000001</v>
      </c>
      <c r="AD269" s="217"/>
      <c r="AE269" s="220"/>
      <c r="AF269" s="220"/>
      <c r="AG269" s="223"/>
      <c r="AH269" s="223"/>
      <c r="AI269" s="223"/>
      <c r="AJ269" s="224" t="s">
        <v>677</v>
      </c>
      <c r="AK269" s="223"/>
      <c r="AL269" s="225"/>
      <c r="AM269" s="223"/>
      <c r="AN269" s="223"/>
      <c r="AO269" s="223"/>
      <c r="AP269" s="223"/>
      <c r="AQ269" s="223"/>
      <c r="AR269" s="223"/>
      <c r="AS269" s="223"/>
      <c r="AT269" s="223"/>
      <c r="AU269" s="217">
        <v>0</v>
      </c>
      <c r="AV269" s="217">
        <v>1</v>
      </c>
      <c r="AW269" s="217">
        <v>0</v>
      </c>
      <c r="AX269" s="217">
        <v>0</v>
      </c>
      <c r="AY269" s="217">
        <v>0</v>
      </c>
      <c r="AZ269" s="217">
        <v>0</v>
      </c>
      <c r="BA269" s="217">
        <v>0</v>
      </c>
      <c r="BB269" s="217" t="s">
        <v>692</v>
      </c>
      <c r="BC269" s="217"/>
      <c r="BD269" s="217"/>
      <c r="BE269" s="212" t="s">
        <v>3033</v>
      </c>
      <c r="BF269" s="217">
        <v>1</v>
      </c>
      <c r="BG269" s="230">
        <v>46240</v>
      </c>
      <c r="BH269" s="212">
        <f t="shared" si="104"/>
        <v>0</v>
      </c>
      <c r="BI269" s="212" t="s">
        <v>2488</v>
      </c>
      <c r="BJ269" s="217">
        <v>1</v>
      </c>
      <c r="BK269" s="231">
        <v>46240</v>
      </c>
      <c r="BL269" s="226"/>
      <c r="BM269" s="226"/>
      <c r="BN269" s="227"/>
      <c r="BO269" s="226"/>
      <c r="BP269" s="226"/>
      <c r="BQ269" s="226"/>
      <c r="BR269" s="226"/>
      <c r="BS269" s="226"/>
      <c r="BT269" s="227"/>
      <c r="BU269" s="226"/>
      <c r="BV269" s="226"/>
      <c r="BW269" s="226"/>
      <c r="BX269" s="226"/>
      <c r="BY269" s="226"/>
      <c r="BZ269" s="227"/>
      <c r="CA269" s="226"/>
      <c r="CB269" s="226"/>
      <c r="CC269" s="226"/>
      <c r="CD269" s="226"/>
      <c r="CE269" s="226"/>
      <c r="CF269" s="227"/>
      <c r="CG269" s="226"/>
      <c r="CH269" s="226"/>
      <c r="CI269" s="226"/>
      <c r="CJ269" s="212">
        <f t="shared" si="105"/>
        <v>0</v>
      </c>
    </row>
    <row r="270" spans="1:88" ht="13.5" customHeight="1">
      <c r="A270" s="217">
        <v>262</v>
      </c>
      <c r="B270" s="217" t="s">
        <v>3590</v>
      </c>
      <c r="C270" s="217" t="s">
        <v>3591</v>
      </c>
      <c r="D270" s="218" t="s">
        <v>2487</v>
      </c>
      <c r="E270" s="217" t="s">
        <v>3576</v>
      </c>
      <c r="F270" s="217" t="s">
        <v>2884</v>
      </c>
      <c r="G270" s="218" t="s">
        <v>732</v>
      </c>
      <c r="H270" s="220">
        <v>3921</v>
      </c>
      <c r="I270" s="217" t="s">
        <v>702</v>
      </c>
      <c r="J270" s="217">
        <v>1</v>
      </c>
      <c r="K270" s="217"/>
      <c r="L270" s="217">
        <v>1</v>
      </c>
      <c r="M270" s="220">
        <v>95.8</v>
      </c>
      <c r="N270" s="220">
        <v>95.8</v>
      </c>
      <c r="O270" s="217" t="s">
        <v>674</v>
      </c>
      <c r="P270" s="217" t="s">
        <v>11</v>
      </c>
      <c r="Q270" s="217" t="s">
        <v>786</v>
      </c>
      <c r="R270" s="217"/>
      <c r="S270" s="217"/>
      <c r="T270" s="21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7">
        <f t="shared" ca="1" si="102"/>
        <v>1</v>
      </c>
      <c r="V270" s="217">
        <f t="shared" ca="1" si="103"/>
        <v>0</v>
      </c>
      <c r="W270" s="217"/>
      <c r="X270" s="217"/>
      <c r="Y270" s="217"/>
      <c r="Z270" s="217"/>
      <c r="AA270" s="217"/>
      <c r="AB270" s="221"/>
      <c r="AC270" s="220">
        <v>2.738</v>
      </c>
      <c r="AD270" s="217"/>
      <c r="AE270" s="220"/>
      <c r="AF270" s="220"/>
      <c r="AG270" s="223"/>
      <c r="AH270" s="223"/>
      <c r="AI270" s="223"/>
      <c r="AJ270" s="224" t="s">
        <v>677</v>
      </c>
      <c r="AK270" s="223"/>
      <c r="AL270" s="225"/>
      <c r="AM270" s="223"/>
      <c r="AN270" s="223"/>
      <c r="AO270" s="223"/>
      <c r="AP270" s="223"/>
      <c r="AQ270" s="223"/>
      <c r="AR270" s="223"/>
      <c r="AS270" s="223"/>
      <c r="AT270" s="223"/>
      <c r="AU270" s="217">
        <v>0</v>
      </c>
      <c r="AV270" s="217">
        <v>1</v>
      </c>
      <c r="AW270" s="217">
        <v>0</v>
      </c>
      <c r="AX270" s="217">
        <v>0</v>
      </c>
      <c r="AY270" s="217">
        <v>0</v>
      </c>
      <c r="AZ270" s="217">
        <v>0</v>
      </c>
      <c r="BA270" s="217">
        <v>0</v>
      </c>
      <c r="BB270" s="217" t="s">
        <v>692</v>
      </c>
      <c r="BC270" s="217"/>
      <c r="BD270" s="217"/>
      <c r="BE270" s="212" t="s">
        <v>3037</v>
      </c>
      <c r="BF270" s="217">
        <v>1</v>
      </c>
      <c r="BG270" s="230">
        <v>46240</v>
      </c>
      <c r="BH270" s="212">
        <f t="shared" si="104"/>
        <v>0</v>
      </c>
      <c r="BI270" s="212" t="s">
        <v>2493</v>
      </c>
      <c r="BJ270" s="217">
        <v>1</v>
      </c>
      <c r="BK270" s="231">
        <v>46240</v>
      </c>
      <c r="BL270" s="226"/>
      <c r="BM270" s="226"/>
      <c r="BN270" s="227"/>
      <c r="BO270" s="226"/>
      <c r="BP270" s="226"/>
      <c r="BQ270" s="226"/>
      <c r="BR270" s="226"/>
      <c r="BS270" s="226"/>
      <c r="BT270" s="227"/>
      <c r="BU270" s="226"/>
      <c r="BV270" s="226"/>
      <c r="BW270" s="226"/>
      <c r="BX270" s="226"/>
      <c r="BY270" s="226"/>
      <c r="BZ270" s="227"/>
      <c r="CA270" s="226"/>
      <c r="CB270" s="226"/>
      <c r="CC270" s="226"/>
      <c r="CD270" s="226"/>
      <c r="CE270" s="226"/>
      <c r="CF270" s="227"/>
      <c r="CG270" s="226"/>
      <c r="CH270" s="226"/>
      <c r="CI270" s="226"/>
      <c r="CJ270" s="212">
        <f t="shared" si="105"/>
        <v>0</v>
      </c>
    </row>
    <row r="271" spans="1:88" ht="13.5" customHeight="1">
      <c r="A271" s="217">
        <v>263</v>
      </c>
      <c r="B271" s="217" t="s">
        <v>3590</v>
      </c>
      <c r="C271" s="217" t="s">
        <v>3591</v>
      </c>
      <c r="D271" s="218" t="s">
        <v>2819</v>
      </c>
      <c r="E271" s="217" t="s">
        <v>741</v>
      </c>
      <c r="F271" s="217" t="s">
        <v>2885</v>
      </c>
      <c r="G271" s="248" t="s">
        <v>2818</v>
      </c>
      <c r="H271" s="220">
        <v>242</v>
      </c>
      <c r="I271" s="217" t="s">
        <v>738</v>
      </c>
      <c r="J271" s="217">
        <v>1</v>
      </c>
      <c r="K271" s="217"/>
      <c r="L271" s="217">
        <v>1</v>
      </c>
      <c r="M271" s="220">
        <v>6.7</v>
      </c>
      <c r="N271" s="220">
        <v>6.7</v>
      </c>
      <c r="O271" s="217" t="s">
        <v>674</v>
      </c>
      <c r="P271" s="217" t="s">
        <v>11</v>
      </c>
      <c r="Q271" s="217" t="s">
        <v>703</v>
      </c>
      <c r="R271" s="217"/>
      <c r="S271" s="217"/>
      <c r="T271" s="21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7">
        <f t="shared" ca="1" si="102"/>
        <v>1</v>
      </c>
      <c r="V271" s="217">
        <f t="shared" ca="1" si="103"/>
        <v>0</v>
      </c>
      <c r="W271" s="217"/>
      <c r="X271" s="217"/>
      <c r="Y271" s="217"/>
      <c r="Z271" s="217"/>
      <c r="AA271" s="217"/>
      <c r="AB271" s="221"/>
      <c r="AC271" s="220">
        <v>0.13100000000000001</v>
      </c>
      <c r="AD271" s="217"/>
      <c r="AE271" s="220"/>
      <c r="AF271" s="220"/>
      <c r="AG271" s="223"/>
      <c r="AH271" s="223"/>
      <c r="AI271" s="223"/>
      <c r="AJ271" s="224" t="s">
        <v>677</v>
      </c>
      <c r="AK271" s="223"/>
      <c r="AL271" s="225"/>
      <c r="AM271" s="223"/>
      <c r="AN271" s="223"/>
      <c r="AO271" s="223"/>
      <c r="AP271" s="223"/>
      <c r="AQ271" s="223"/>
      <c r="AR271" s="223"/>
      <c r="AS271" s="223"/>
      <c r="AT271" s="223"/>
      <c r="AU271" s="217">
        <v>0</v>
      </c>
      <c r="AV271" s="217">
        <v>0</v>
      </c>
      <c r="AW271" s="217">
        <v>0</v>
      </c>
      <c r="AX271" s="217">
        <v>0</v>
      </c>
      <c r="AY271" s="217">
        <v>0</v>
      </c>
      <c r="AZ271" s="217">
        <v>0</v>
      </c>
      <c r="BA271" s="217">
        <v>0</v>
      </c>
      <c r="BB271" s="217" t="s">
        <v>692</v>
      </c>
      <c r="BC271" s="217"/>
      <c r="BD271" s="217"/>
      <c r="BE271" s="212" t="s">
        <v>3289</v>
      </c>
      <c r="BF271" s="217">
        <v>1</v>
      </c>
      <c r="BG271" s="230">
        <v>46240</v>
      </c>
      <c r="BH271" s="212">
        <f t="shared" si="104"/>
        <v>0</v>
      </c>
      <c r="BI271" s="212" t="s">
        <v>2820</v>
      </c>
      <c r="BJ271" s="217">
        <v>1</v>
      </c>
      <c r="BK271" s="231">
        <v>46240</v>
      </c>
      <c r="BL271" s="226"/>
      <c r="BM271" s="226"/>
      <c r="BN271" s="227"/>
      <c r="BO271" s="226"/>
      <c r="BP271" s="226"/>
      <c r="BQ271" s="226"/>
      <c r="BR271" s="226"/>
      <c r="BS271" s="226"/>
      <c r="BT271" s="227"/>
      <c r="BU271" s="226"/>
      <c r="BV271" s="226"/>
      <c r="BW271" s="226"/>
      <c r="BX271" s="226"/>
      <c r="BY271" s="226"/>
      <c r="BZ271" s="227"/>
      <c r="CA271" s="226"/>
      <c r="CB271" s="226"/>
      <c r="CC271" s="226"/>
      <c r="CD271" s="226"/>
      <c r="CE271" s="226"/>
      <c r="CF271" s="227"/>
      <c r="CG271" s="226"/>
      <c r="CH271" s="226"/>
      <c r="CI271" s="226"/>
      <c r="CJ271" s="212">
        <f t="shared" si="105"/>
        <v>0</v>
      </c>
    </row>
    <row r="272" spans="1:88" ht="13.5" customHeight="1">
      <c r="A272" s="217">
        <v>264</v>
      </c>
      <c r="B272" s="217" t="s">
        <v>3590</v>
      </c>
      <c r="C272" s="217" t="s">
        <v>3591</v>
      </c>
      <c r="D272" s="218" t="s">
        <v>781</v>
      </c>
      <c r="E272" s="217" t="s">
        <v>948</v>
      </c>
      <c r="F272" s="217" t="s">
        <v>2886</v>
      </c>
      <c r="G272" s="218" t="s">
        <v>2490</v>
      </c>
      <c r="H272" s="220">
        <v>211</v>
      </c>
      <c r="I272" s="217" t="s">
        <v>702</v>
      </c>
      <c r="J272" s="217">
        <v>2</v>
      </c>
      <c r="K272" s="217"/>
      <c r="L272" s="217">
        <v>2</v>
      </c>
      <c r="M272" s="220">
        <v>1.9</v>
      </c>
      <c r="N272" s="220">
        <v>3.7</v>
      </c>
      <c r="O272" s="217" t="s">
        <v>674</v>
      </c>
      <c r="P272" s="217" t="s">
        <v>13</v>
      </c>
      <c r="Q272" s="217" t="s">
        <v>703</v>
      </c>
      <c r="R272" s="217"/>
      <c r="S272" s="217"/>
      <c r="T272" s="217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7">
        <f t="shared" ca="1" si="102"/>
        <v>2</v>
      </c>
      <c r="V272" s="217">
        <f t="shared" ca="1" si="103"/>
        <v>0</v>
      </c>
      <c r="W272" s="217"/>
      <c r="X272" s="217"/>
      <c r="Y272" s="217"/>
      <c r="Z272" s="217"/>
      <c r="AA272" s="217"/>
      <c r="AB272" s="221"/>
      <c r="AC272" s="220">
        <v>0.107</v>
      </c>
      <c r="AD272" s="217"/>
      <c r="AE272" s="220"/>
      <c r="AF272" s="220"/>
      <c r="AG272" s="223"/>
      <c r="AH272" s="223"/>
      <c r="AI272" s="223"/>
      <c r="AJ272" s="224" t="s">
        <v>677</v>
      </c>
      <c r="AK272" s="223"/>
      <c r="AL272" s="225"/>
      <c r="AM272" s="223"/>
      <c r="AN272" s="223"/>
      <c r="AO272" s="223"/>
      <c r="AP272" s="223"/>
      <c r="AQ272" s="223"/>
      <c r="AR272" s="223"/>
      <c r="AS272" s="223"/>
      <c r="AT272" s="223"/>
      <c r="AU272" s="217">
        <v>1</v>
      </c>
      <c r="AV272" s="217">
        <v>0</v>
      </c>
      <c r="AW272" s="217">
        <v>0</v>
      </c>
      <c r="AX272" s="217">
        <v>0</v>
      </c>
      <c r="AY272" s="217">
        <v>0</v>
      </c>
      <c r="AZ272" s="217">
        <v>0</v>
      </c>
      <c r="BA272" s="217">
        <v>0</v>
      </c>
      <c r="BB272" s="217" t="s">
        <v>692</v>
      </c>
      <c r="BC272" s="217"/>
      <c r="BD272" s="217"/>
      <c r="BE272" s="212" t="s">
        <v>3035</v>
      </c>
      <c r="BF272" s="217">
        <v>2</v>
      </c>
      <c r="BG272" s="230">
        <v>46240</v>
      </c>
      <c r="BH272" s="212">
        <f t="shared" si="104"/>
        <v>0</v>
      </c>
      <c r="BI272" s="212" t="s">
        <v>2491</v>
      </c>
      <c r="BJ272" s="217">
        <v>2</v>
      </c>
      <c r="BK272" s="231">
        <v>46240</v>
      </c>
      <c r="BL272" s="226"/>
      <c r="BM272" s="226"/>
      <c r="BN272" s="227"/>
      <c r="BO272" s="226"/>
      <c r="BP272" s="226"/>
      <c r="BQ272" s="226"/>
      <c r="BR272" s="226"/>
      <c r="BS272" s="226"/>
      <c r="BT272" s="227"/>
      <c r="BU272" s="226"/>
      <c r="BV272" s="226"/>
      <c r="BW272" s="226"/>
      <c r="BX272" s="226"/>
      <c r="BY272" s="226"/>
      <c r="BZ272" s="227"/>
      <c r="CA272" s="226"/>
      <c r="CB272" s="226"/>
      <c r="CC272" s="226"/>
      <c r="CD272" s="226"/>
      <c r="CE272" s="226"/>
      <c r="CF272" s="227"/>
      <c r="CG272" s="226"/>
      <c r="CH272" s="226"/>
      <c r="CI272" s="226"/>
      <c r="CJ272" s="212">
        <f t="shared" si="105"/>
        <v>0</v>
      </c>
    </row>
    <row r="273" spans="1:88" ht="13.5" customHeight="1">
      <c r="A273" s="217">
        <v>265</v>
      </c>
      <c r="B273" s="217" t="s">
        <v>3590</v>
      </c>
      <c r="C273" s="217" t="s">
        <v>3591</v>
      </c>
      <c r="D273" s="218" t="s">
        <v>781</v>
      </c>
      <c r="E273" s="217" t="s">
        <v>1124</v>
      </c>
      <c r="F273" s="217" t="s">
        <v>2887</v>
      </c>
      <c r="G273" s="218" t="s">
        <v>2495</v>
      </c>
      <c r="H273" s="220">
        <v>184</v>
      </c>
      <c r="I273" s="217" t="s">
        <v>702</v>
      </c>
      <c r="J273" s="217">
        <v>2</v>
      </c>
      <c r="K273" s="217"/>
      <c r="L273" s="217">
        <v>2</v>
      </c>
      <c r="M273" s="220">
        <v>2.1</v>
      </c>
      <c r="N273" s="220">
        <v>4.2</v>
      </c>
      <c r="O273" s="217" t="s">
        <v>674</v>
      </c>
      <c r="P273" s="217" t="s">
        <v>13</v>
      </c>
      <c r="Q273" s="217" t="s">
        <v>703</v>
      </c>
      <c r="R273" s="217"/>
      <c r="S273" s="217"/>
      <c r="T273" s="21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7">
        <f t="shared" ca="1" si="102"/>
        <v>2</v>
      </c>
      <c r="V273" s="217">
        <f t="shared" ca="1" si="103"/>
        <v>0</v>
      </c>
      <c r="W273" s="217"/>
      <c r="X273" s="217"/>
      <c r="Y273" s="217"/>
      <c r="Z273" s="217"/>
      <c r="AA273" s="217"/>
      <c r="AB273" s="221"/>
      <c r="AC273" s="220">
        <v>0.11899999999999999</v>
      </c>
      <c r="AD273" s="217"/>
      <c r="AE273" s="220"/>
      <c r="AF273" s="220"/>
      <c r="AG273" s="223"/>
      <c r="AH273" s="223"/>
      <c r="AI273" s="223"/>
      <c r="AJ273" s="224" t="s">
        <v>677</v>
      </c>
      <c r="AK273" s="223"/>
      <c r="AL273" s="225"/>
      <c r="AM273" s="223"/>
      <c r="AN273" s="223"/>
      <c r="AO273" s="223"/>
      <c r="AP273" s="223"/>
      <c r="AQ273" s="223"/>
      <c r="AR273" s="223"/>
      <c r="AS273" s="223"/>
      <c r="AT273" s="223"/>
      <c r="AU273" s="217">
        <v>1</v>
      </c>
      <c r="AV273" s="217">
        <v>0</v>
      </c>
      <c r="AW273" s="217">
        <v>0</v>
      </c>
      <c r="AX273" s="217">
        <v>0</v>
      </c>
      <c r="AY273" s="217">
        <v>0</v>
      </c>
      <c r="AZ273" s="217">
        <v>0</v>
      </c>
      <c r="BA273" s="217">
        <v>0</v>
      </c>
      <c r="BB273" s="217" t="s">
        <v>692</v>
      </c>
      <c r="BC273" s="217"/>
      <c r="BD273" s="217"/>
      <c r="BE273" s="212" t="s">
        <v>3035</v>
      </c>
      <c r="BF273" s="217">
        <v>2</v>
      </c>
      <c r="BG273" s="230">
        <v>46240</v>
      </c>
      <c r="BH273" s="212">
        <f t="shared" si="104"/>
        <v>0</v>
      </c>
      <c r="BI273" s="212" t="s">
        <v>2491</v>
      </c>
      <c r="BJ273" s="217">
        <v>2</v>
      </c>
      <c r="BK273" s="231">
        <v>46240</v>
      </c>
      <c r="BL273" s="226"/>
      <c r="BM273" s="226"/>
      <c r="BN273" s="227"/>
      <c r="BO273" s="226"/>
      <c r="BP273" s="226"/>
      <c r="BQ273" s="226"/>
      <c r="BR273" s="226"/>
      <c r="BS273" s="226"/>
      <c r="BT273" s="227"/>
      <c r="BU273" s="226"/>
      <c r="BV273" s="226"/>
      <c r="BW273" s="226"/>
      <c r="BX273" s="226"/>
      <c r="BY273" s="226"/>
      <c r="BZ273" s="227"/>
      <c r="CA273" s="226"/>
      <c r="CB273" s="226"/>
      <c r="CC273" s="226"/>
      <c r="CD273" s="226"/>
      <c r="CE273" s="226"/>
      <c r="CF273" s="227"/>
      <c r="CG273" s="226"/>
      <c r="CH273" s="226"/>
      <c r="CI273" s="226"/>
      <c r="CJ273" s="212">
        <f t="shared" si="105"/>
        <v>0</v>
      </c>
    </row>
    <row r="274" spans="1:88" ht="13.5" customHeight="1">
      <c r="A274" s="217">
        <v>266</v>
      </c>
      <c r="B274" s="217" t="s">
        <v>3590</v>
      </c>
      <c r="C274" s="217" t="s">
        <v>3591</v>
      </c>
      <c r="D274" s="218" t="s">
        <v>2839</v>
      </c>
      <c r="E274" s="217" t="s">
        <v>1147</v>
      </c>
      <c r="F274" s="217" t="s">
        <v>2891</v>
      </c>
      <c r="G274" s="218" t="s">
        <v>2838</v>
      </c>
      <c r="H274" s="220">
        <v>86</v>
      </c>
      <c r="I274" s="217" t="s">
        <v>812</v>
      </c>
      <c r="J274" s="217">
        <v>1</v>
      </c>
      <c r="K274" s="217"/>
      <c r="L274" s="217">
        <v>1</v>
      </c>
      <c r="M274" s="220">
        <v>0.7</v>
      </c>
      <c r="N274" s="220">
        <v>0.7</v>
      </c>
      <c r="O274" s="217" t="s">
        <v>674</v>
      </c>
      <c r="P274" s="217" t="s">
        <v>14</v>
      </c>
      <c r="Q274" s="217" t="s">
        <v>682</v>
      </c>
      <c r="R274" s="217"/>
      <c r="S274" s="217"/>
      <c r="T274" s="21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7">
        <f t="shared" ca="1" si="102"/>
        <v>1</v>
      </c>
      <c r="V274" s="217">
        <f t="shared" ca="1" si="103"/>
        <v>0</v>
      </c>
      <c r="W274" s="217"/>
      <c r="X274" s="217"/>
      <c r="Y274" s="217"/>
      <c r="Z274" s="217"/>
      <c r="AA274" s="217"/>
      <c r="AB274" s="221"/>
      <c r="AC274" s="220">
        <v>2.7E-2</v>
      </c>
      <c r="AD274" s="217"/>
      <c r="AE274" s="220"/>
      <c r="AF274" s="220"/>
      <c r="AG274" s="223"/>
      <c r="AH274" s="223"/>
      <c r="AI274" s="223"/>
      <c r="AJ274" s="224" t="s">
        <v>677</v>
      </c>
      <c r="AK274" s="223"/>
      <c r="AL274" s="225"/>
      <c r="AM274" s="223"/>
      <c r="AN274" s="223"/>
      <c r="AO274" s="223"/>
      <c r="AP274" s="223"/>
      <c r="AQ274" s="223"/>
      <c r="AR274" s="223"/>
      <c r="AS274" s="223"/>
      <c r="AT274" s="223"/>
      <c r="AU274" s="217">
        <v>0</v>
      </c>
      <c r="AV274" s="217">
        <v>0</v>
      </c>
      <c r="AW274" s="217">
        <v>0</v>
      </c>
      <c r="AX274" s="217">
        <v>0</v>
      </c>
      <c r="AY274" s="217">
        <v>0</v>
      </c>
      <c r="AZ274" s="217">
        <v>0</v>
      </c>
      <c r="BA274" s="217">
        <v>0</v>
      </c>
      <c r="BB274" s="217" t="s">
        <v>14</v>
      </c>
      <c r="BC274" s="217"/>
      <c r="BD274" s="217"/>
      <c r="BE274" s="226"/>
      <c r="BF274" s="226"/>
      <c r="BG274" s="227"/>
      <c r="BH274" s="228"/>
      <c r="BI274" s="226"/>
      <c r="BJ274" s="226"/>
      <c r="BK274" s="226"/>
      <c r="BL274" s="226"/>
      <c r="BM274" s="226"/>
      <c r="BN274" s="227"/>
      <c r="BO274" s="226"/>
      <c r="BP274" s="226"/>
      <c r="BQ274" s="226"/>
      <c r="BR274" s="226"/>
      <c r="BS274" s="226"/>
      <c r="BT274" s="227"/>
      <c r="BU274" s="226"/>
      <c r="BV274" s="226"/>
      <c r="BW274" s="226"/>
      <c r="BX274" s="226"/>
      <c r="BY274" s="226"/>
      <c r="BZ274" s="227"/>
      <c r="CA274" s="226"/>
      <c r="CB274" s="226"/>
      <c r="CC274" s="226"/>
      <c r="CD274" s="226"/>
      <c r="CE274" s="226"/>
      <c r="CF274" s="227"/>
      <c r="CG274" s="226"/>
      <c r="CH274" s="226"/>
      <c r="CI274" s="226"/>
      <c r="CJ274" s="228"/>
    </row>
    <row r="275" spans="1:88" ht="13.5" customHeight="1">
      <c r="A275" s="217">
        <v>267</v>
      </c>
      <c r="B275" s="217" t="s">
        <v>3590</v>
      </c>
      <c r="C275" s="217" t="s">
        <v>3591</v>
      </c>
      <c r="D275" s="218" t="s">
        <v>2842</v>
      </c>
      <c r="E275" s="217" t="s">
        <v>1150</v>
      </c>
      <c r="F275" s="217" t="s">
        <v>2892</v>
      </c>
      <c r="G275" s="218" t="s">
        <v>2841</v>
      </c>
      <c r="H275" s="220">
        <v>30</v>
      </c>
      <c r="I275" s="217" t="s">
        <v>812</v>
      </c>
      <c r="J275" s="217">
        <v>1</v>
      </c>
      <c r="K275" s="217"/>
      <c r="L275" s="217">
        <v>1</v>
      </c>
      <c r="M275" s="220">
        <v>0.4</v>
      </c>
      <c r="N275" s="220">
        <v>0.4</v>
      </c>
      <c r="O275" s="217" t="s">
        <v>674</v>
      </c>
      <c r="P275" s="217" t="s">
        <v>14</v>
      </c>
      <c r="Q275" s="217" t="s">
        <v>682</v>
      </c>
      <c r="R275" s="217"/>
      <c r="S275" s="217"/>
      <c r="T275" s="21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7">
        <f t="shared" ca="1" si="102"/>
        <v>1</v>
      </c>
      <c r="V275" s="217">
        <f t="shared" ca="1" si="103"/>
        <v>0</v>
      </c>
      <c r="W275" s="217"/>
      <c r="X275" s="217"/>
      <c r="Y275" s="217"/>
      <c r="Z275" s="217"/>
      <c r="AA275" s="217"/>
      <c r="AB275" s="221"/>
      <c r="AC275" s="220">
        <v>8.9999999999999993E-3</v>
      </c>
      <c r="AD275" s="217"/>
      <c r="AE275" s="220"/>
      <c r="AF275" s="220"/>
      <c r="AG275" s="223"/>
      <c r="AH275" s="223"/>
      <c r="AI275" s="223"/>
      <c r="AJ275" s="224"/>
      <c r="AK275" s="223"/>
      <c r="AL275" s="225"/>
      <c r="AM275" s="223"/>
      <c r="AN275" s="223"/>
      <c r="AO275" s="223"/>
      <c r="AP275" s="223"/>
      <c r="AQ275" s="223"/>
      <c r="AR275" s="223"/>
      <c r="AS275" s="223"/>
      <c r="AT275" s="223"/>
      <c r="AU275" s="217">
        <v>0</v>
      </c>
      <c r="AV275" s="217">
        <v>0</v>
      </c>
      <c r="AW275" s="217">
        <v>0</v>
      </c>
      <c r="AX275" s="217">
        <v>0</v>
      </c>
      <c r="AY275" s="217">
        <v>0</v>
      </c>
      <c r="AZ275" s="217">
        <v>0</v>
      </c>
      <c r="BA275" s="217">
        <v>0</v>
      </c>
      <c r="BB275" s="217" t="s">
        <v>14</v>
      </c>
      <c r="BC275" s="217"/>
      <c r="BD275" s="217"/>
      <c r="BE275" s="226"/>
      <c r="BF275" s="226"/>
      <c r="BG275" s="227"/>
      <c r="BH275" s="228"/>
      <c r="BI275" s="226"/>
      <c r="BJ275" s="226"/>
      <c r="BK275" s="226"/>
      <c r="BL275" s="226"/>
      <c r="BM275" s="226"/>
      <c r="BN275" s="227"/>
      <c r="BO275" s="226"/>
      <c r="BP275" s="226"/>
      <c r="BQ275" s="226"/>
      <c r="BR275" s="226"/>
      <c r="BS275" s="226"/>
      <c r="BT275" s="227"/>
      <c r="BU275" s="226"/>
      <c r="BV275" s="226"/>
      <c r="BW275" s="226"/>
      <c r="BX275" s="226"/>
      <c r="BY275" s="226"/>
      <c r="BZ275" s="227"/>
      <c r="CA275" s="226"/>
      <c r="CB275" s="226"/>
      <c r="CC275" s="226"/>
      <c r="CD275" s="226"/>
      <c r="CE275" s="226"/>
      <c r="CF275" s="227"/>
      <c r="CG275" s="226"/>
      <c r="CH275" s="226"/>
      <c r="CI275" s="226"/>
      <c r="CJ275" s="228"/>
    </row>
    <row r="276" spans="1:88" ht="13.5" customHeight="1">
      <c r="A276" s="217">
        <v>268</v>
      </c>
      <c r="B276" s="217" t="s">
        <v>3590</v>
      </c>
      <c r="C276" s="217" t="s">
        <v>3591</v>
      </c>
      <c r="D276" s="218" t="s">
        <v>2828</v>
      </c>
      <c r="E276" s="217" t="s">
        <v>929</v>
      </c>
      <c r="F276" s="217" t="s">
        <v>2888</v>
      </c>
      <c r="G276" s="218" t="s">
        <v>2827</v>
      </c>
      <c r="H276" s="220">
        <v>279</v>
      </c>
      <c r="I276" s="217" t="s">
        <v>812</v>
      </c>
      <c r="J276" s="217">
        <v>1</v>
      </c>
      <c r="K276" s="217"/>
      <c r="L276" s="217">
        <v>1</v>
      </c>
      <c r="M276" s="220">
        <v>11.6</v>
      </c>
      <c r="N276" s="220">
        <v>11.6</v>
      </c>
      <c r="O276" s="217" t="s">
        <v>674</v>
      </c>
      <c r="P276" s="217" t="s">
        <v>14</v>
      </c>
      <c r="Q276" s="217" t="s">
        <v>682</v>
      </c>
      <c r="R276" s="217"/>
      <c r="S276" s="217"/>
      <c r="T276" s="21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7">
        <f t="shared" ca="1" si="102"/>
        <v>1</v>
      </c>
      <c r="V276" s="217">
        <f t="shared" ca="1" si="103"/>
        <v>0</v>
      </c>
      <c r="W276" s="217"/>
      <c r="X276" s="217"/>
      <c r="Y276" s="217"/>
      <c r="Z276" s="217"/>
      <c r="AA276" s="217"/>
      <c r="AB276" s="221"/>
      <c r="AC276" s="220">
        <v>0.14499999999999999</v>
      </c>
      <c r="AD276" s="217"/>
      <c r="AE276" s="220"/>
      <c r="AF276" s="220"/>
      <c r="AG276" s="223"/>
      <c r="AH276" s="223"/>
      <c r="AI276" s="223"/>
      <c r="AJ276" s="224"/>
      <c r="AK276" s="223"/>
      <c r="AL276" s="225"/>
      <c r="AM276" s="223"/>
      <c r="AN276" s="223"/>
      <c r="AO276" s="223"/>
      <c r="AP276" s="223"/>
      <c r="AQ276" s="223"/>
      <c r="AR276" s="223"/>
      <c r="AS276" s="223"/>
      <c r="AT276" s="223"/>
      <c r="AU276" s="217">
        <v>1</v>
      </c>
      <c r="AV276" s="217">
        <v>0</v>
      </c>
      <c r="AW276" s="217">
        <v>0</v>
      </c>
      <c r="AX276" s="217">
        <v>0</v>
      </c>
      <c r="AY276" s="217">
        <v>0</v>
      </c>
      <c r="AZ276" s="217">
        <v>1</v>
      </c>
      <c r="BA276" s="217">
        <v>0</v>
      </c>
      <c r="BB276" s="217" t="s">
        <v>14</v>
      </c>
      <c r="BC276" s="217"/>
      <c r="BD276" s="217"/>
      <c r="BE276" s="226"/>
      <c r="BF276" s="226"/>
      <c r="BG276" s="227"/>
      <c r="BH276" s="228"/>
      <c r="BI276" s="226"/>
      <c r="BJ276" s="226"/>
      <c r="BK276" s="226"/>
      <c r="BL276" s="226"/>
      <c r="BM276" s="226"/>
      <c r="BN276" s="227"/>
      <c r="BO276" s="226"/>
      <c r="BP276" s="226"/>
      <c r="BQ276" s="226"/>
      <c r="BR276" s="226"/>
      <c r="BS276" s="226"/>
      <c r="BT276" s="227"/>
      <c r="BU276" s="226"/>
      <c r="BV276" s="226"/>
      <c r="BW276" s="226"/>
      <c r="BX276" s="226"/>
      <c r="BY276" s="226"/>
      <c r="BZ276" s="227"/>
      <c r="CA276" s="226"/>
      <c r="CB276" s="226"/>
      <c r="CC276" s="226"/>
      <c r="CD276" s="226"/>
      <c r="CE276" s="226"/>
      <c r="CF276" s="227"/>
      <c r="CG276" s="226"/>
      <c r="CH276" s="226"/>
      <c r="CI276" s="226"/>
      <c r="CJ276" s="228"/>
    </row>
    <row r="277" spans="1:88" ht="13.5" customHeight="1">
      <c r="A277" s="217">
        <v>269</v>
      </c>
      <c r="B277" s="217" t="s">
        <v>3590</v>
      </c>
      <c r="C277" s="217" t="s">
        <v>3591</v>
      </c>
      <c r="D277" s="218" t="s">
        <v>2830</v>
      </c>
      <c r="E277" s="217" t="s">
        <v>931</v>
      </c>
      <c r="F277" s="217" t="s">
        <v>2889</v>
      </c>
      <c r="G277" s="218" t="s">
        <v>2827</v>
      </c>
      <c r="H277" s="220">
        <v>279</v>
      </c>
      <c r="I277" s="217" t="s">
        <v>812</v>
      </c>
      <c r="J277" s="217">
        <v>1</v>
      </c>
      <c r="K277" s="217"/>
      <c r="L277" s="217">
        <v>1</v>
      </c>
      <c r="M277" s="220">
        <v>8.5</v>
      </c>
      <c r="N277" s="220">
        <v>8.5</v>
      </c>
      <c r="O277" s="217" t="s">
        <v>674</v>
      </c>
      <c r="P277" s="217" t="s">
        <v>14</v>
      </c>
      <c r="Q277" s="217" t="s">
        <v>682</v>
      </c>
      <c r="R277" s="217"/>
      <c r="S277" s="217"/>
      <c r="T277" s="21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7">
        <f t="shared" ca="1" si="102"/>
        <v>1</v>
      </c>
      <c r="V277" s="217">
        <f t="shared" ca="1" si="103"/>
        <v>0</v>
      </c>
      <c r="W277" s="217"/>
      <c r="X277" s="217"/>
      <c r="Y277" s="217"/>
      <c r="Z277" s="217"/>
      <c r="AA277" s="217"/>
      <c r="AB277" s="221"/>
      <c r="AC277" s="220">
        <v>0.129</v>
      </c>
      <c r="AD277" s="217"/>
      <c r="AE277" s="220"/>
      <c r="AF277" s="220"/>
      <c r="AG277" s="223"/>
      <c r="AH277" s="223"/>
      <c r="AI277" s="223"/>
      <c r="AJ277" s="224"/>
      <c r="AK277" s="223"/>
      <c r="AL277" s="225"/>
      <c r="AM277" s="223"/>
      <c r="AN277" s="223"/>
      <c r="AO277" s="223"/>
      <c r="AP277" s="223"/>
      <c r="AQ277" s="223"/>
      <c r="AR277" s="223"/>
      <c r="AS277" s="223"/>
      <c r="AT277" s="223"/>
      <c r="AU277" s="217">
        <v>1</v>
      </c>
      <c r="AV277" s="217">
        <v>0</v>
      </c>
      <c r="AW277" s="217">
        <v>0</v>
      </c>
      <c r="AX277" s="217">
        <v>0</v>
      </c>
      <c r="AY277" s="217">
        <v>0</v>
      </c>
      <c r="AZ277" s="217">
        <v>1</v>
      </c>
      <c r="BA277" s="217">
        <v>0</v>
      </c>
      <c r="BB277" s="217" t="s">
        <v>14</v>
      </c>
      <c r="BC277" s="217"/>
      <c r="BD277" s="217"/>
      <c r="BE277" s="226"/>
      <c r="BF277" s="226"/>
      <c r="BG277" s="227"/>
      <c r="BH277" s="228"/>
      <c r="BI277" s="226"/>
      <c r="BJ277" s="226"/>
      <c r="BK277" s="226"/>
      <c r="BL277" s="226"/>
      <c r="BM277" s="226"/>
      <c r="BN277" s="227"/>
      <c r="BO277" s="226"/>
      <c r="BP277" s="226"/>
      <c r="BQ277" s="226"/>
      <c r="BR277" s="226"/>
      <c r="BS277" s="226"/>
      <c r="BT277" s="227"/>
      <c r="BU277" s="226"/>
      <c r="BV277" s="226"/>
      <c r="BW277" s="226"/>
      <c r="BX277" s="226"/>
      <c r="BY277" s="226"/>
      <c r="BZ277" s="227"/>
      <c r="CA277" s="226"/>
      <c r="CB277" s="226"/>
      <c r="CC277" s="226"/>
      <c r="CD277" s="226"/>
      <c r="CE277" s="226"/>
      <c r="CF277" s="227"/>
      <c r="CG277" s="226"/>
      <c r="CH277" s="226"/>
      <c r="CI277" s="226"/>
      <c r="CJ277" s="228"/>
    </row>
    <row r="278" spans="1:88" ht="13.5" customHeight="1">
      <c r="A278" s="217">
        <v>270</v>
      </c>
      <c r="B278" s="217" t="s">
        <v>3590</v>
      </c>
      <c r="C278" s="217" t="s">
        <v>3591</v>
      </c>
      <c r="D278" s="218" t="s">
        <v>2833</v>
      </c>
      <c r="E278" s="217" t="s">
        <v>933</v>
      </c>
      <c r="F278" s="217" t="s">
        <v>2890</v>
      </c>
      <c r="G278" s="218" t="s">
        <v>2832</v>
      </c>
      <c r="H278" s="220">
        <v>3</v>
      </c>
      <c r="I278" s="217" t="s">
        <v>820</v>
      </c>
      <c r="J278" s="217">
        <v>1</v>
      </c>
      <c r="K278" s="217"/>
      <c r="L278" s="217">
        <v>1</v>
      </c>
      <c r="M278" s="220">
        <v>0</v>
      </c>
      <c r="N278" s="220">
        <v>0</v>
      </c>
      <c r="O278" s="217" t="s">
        <v>674</v>
      </c>
      <c r="P278" s="217" t="s">
        <v>14</v>
      </c>
      <c r="Q278" s="217" t="s">
        <v>682</v>
      </c>
      <c r="R278" s="217"/>
      <c r="S278" s="217"/>
      <c r="T278" s="21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7">
        <f t="shared" ca="1" si="102"/>
        <v>1</v>
      </c>
      <c r="V278" s="217">
        <f t="shared" ca="1" si="103"/>
        <v>0</v>
      </c>
      <c r="W278" s="217"/>
      <c r="X278" s="217"/>
      <c r="Y278" s="217"/>
      <c r="Z278" s="217"/>
      <c r="AA278" s="217"/>
      <c r="AB278" s="221"/>
      <c r="AC278" s="220">
        <v>1.7000000000000001E-2</v>
      </c>
      <c r="AD278" s="217"/>
      <c r="AE278" s="220"/>
      <c r="AF278" s="220"/>
      <c r="AG278" s="223"/>
      <c r="AH278" s="223"/>
      <c r="AI278" s="223"/>
      <c r="AJ278" s="224"/>
      <c r="AK278" s="223"/>
      <c r="AL278" s="225"/>
      <c r="AM278" s="223"/>
      <c r="AN278" s="223"/>
      <c r="AO278" s="223"/>
      <c r="AP278" s="223"/>
      <c r="AQ278" s="223"/>
      <c r="AR278" s="223"/>
      <c r="AS278" s="223"/>
      <c r="AT278" s="223"/>
      <c r="AU278" s="217">
        <v>0</v>
      </c>
      <c r="AV278" s="217">
        <v>0</v>
      </c>
      <c r="AW278" s="217">
        <v>0</v>
      </c>
      <c r="AX278" s="217">
        <v>0</v>
      </c>
      <c r="AY278" s="217">
        <v>0</v>
      </c>
      <c r="AZ278" s="217">
        <v>0</v>
      </c>
      <c r="BA278" s="217">
        <v>0</v>
      </c>
      <c r="BB278" s="217" t="s">
        <v>14</v>
      </c>
      <c r="BC278" s="217"/>
      <c r="BD278" s="217"/>
      <c r="BE278" s="226"/>
      <c r="BF278" s="226"/>
      <c r="BG278" s="227"/>
      <c r="BH278" s="228"/>
      <c r="BI278" s="226"/>
      <c r="BJ278" s="226"/>
      <c r="BK278" s="226"/>
      <c r="BL278" s="226"/>
      <c r="BM278" s="226"/>
      <c r="BN278" s="227"/>
      <c r="BO278" s="226"/>
      <c r="BP278" s="226"/>
      <c r="BQ278" s="226"/>
      <c r="BR278" s="226"/>
      <c r="BS278" s="226"/>
      <c r="BT278" s="227"/>
      <c r="BU278" s="226"/>
      <c r="BV278" s="226"/>
      <c r="BW278" s="226"/>
      <c r="BX278" s="226"/>
      <c r="BY278" s="226"/>
      <c r="BZ278" s="227"/>
      <c r="CA278" s="226"/>
      <c r="CB278" s="226"/>
      <c r="CC278" s="226"/>
      <c r="CD278" s="226"/>
      <c r="CE278" s="226"/>
      <c r="CF278" s="227"/>
      <c r="CG278" s="226"/>
      <c r="CH278" s="226"/>
      <c r="CI278" s="226"/>
      <c r="CJ278" s="228"/>
    </row>
    <row r="279" spans="1:88" ht="13.5" customHeight="1">
      <c r="A279" s="217">
        <v>271</v>
      </c>
      <c r="B279" s="217" t="s">
        <v>3590</v>
      </c>
      <c r="C279" s="217" t="s">
        <v>3591</v>
      </c>
      <c r="D279" s="218" t="s">
        <v>2588</v>
      </c>
      <c r="E279" s="217" t="s">
        <v>3535</v>
      </c>
      <c r="F279" s="217" t="s">
        <v>2893</v>
      </c>
      <c r="G279" s="218" t="s">
        <v>2755</v>
      </c>
      <c r="H279" s="220">
        <v>4416</v>
      </c>
      <c r="I279" s="217" t="s">
        <v>702</v>
      </c>
      <c r="J279" s="217">
        <v>2</v>
      </c>
      <c r="K279" s="217"/>
      <c r="L279" s="217">
        <v>2</v>
      </c>
      <c r="M279" s="220">
        <v>415.4</v>
      </c>
      <c r="N279" s="220">
        <v>830.8</v>
      </c>
      <c r="O279" s="217" t="s">
        <v>674</v>
      </c>
      <c r="P279" s="217" t="s">
        <v>13</v>
      </c>
      <c r="Q279" s="217" t="s">
        <v>786</v>
      </c>
      <c r="R279" s="217"/>
      <c r="S279" s="217"/>
      <c r="T279" s="21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7">
        <f t="shared" ca="1" si="102"/>
        <v>2</v>
      </c>
      <c r="V279" s="217">
        <f t="shared" ca="1" si="103"/>
        <v>0</v>
      </c>
      <c r="W279" s="217"/>
      <c r="X279" s="217"/>
      <c r="Y279" s="217"/>
      <c r="Z279" s="217"/>
      <c r="AA279" s="217"/>
      <c r="AB279" s="221"/>
      <c r="AC279" s="220">
        <v>35.433</v>
      </c>
      <c r="AD279" s="217"/>
      <c r="AE279" s="220"/>
      <c r="AF279" s="220"/>
      <c r="AG279" s="223"/>
      <c r="AH279" s="223"/>
      <c r="AI279" s="223"/>
      <c r="AJ279" s="224" t="s">
        <v>677</v>
      </c>
      <c r="AK279" s="223"/>
      <c r="AL279" s="225"/>
      <c r="AM279" s="223"/>
      <c r="AN279" s="223"/>
      <c r="AO279" s="223"/>
      <c r="AP279" s="223"/>
      <c r="AQ279" s="223"/>
      <c r="AR279" s="223"/>
      <c r="AS279" s="223"/>
      <c r="AT279" s="223"/>
      <c r="AU279" s="217">
        <v>0</v>
      </c>
      <c r="AV279" s="217">
        <v>1</v>
      </c>
      <c r="AW279" s="217">
        <v>0</v>
      </c>
      <c r="AX279" s="217">
        <v>1</v>
      </c>
      <c r="AY279" s="217">
        <v>0</v>
      </c>
      <c r="AZ279" s="217">
        <v>0</v>
      </c>
      <c r="BA279" s="217">
        <v>0</v>
      </c>
      <c r="BB279" s="217" t="s">
        <v>692</v>
      </c>
      <c r="BC279" s="217"/>
      <c r="BD279" s="217"/>
      <c r="BE279" s="244" t="s">
        <v>3020</v>
      </c>
      <c r="BF279" s="217">
        <v>2</v>
      </c>
      <c r="BG279" s="245">
        <v>46240</v>
      </c>
      <c r="BH279" s="212">
        <f>+L279-BF279</f>
        <v>0</v>
      </c>
      <c r="BI279" s="244" t="s">
        <v>2469</v>
      </c>
      <c r="BJ279" s="217">
        <v>2</v>
      </c>
      <c r="BK279" s="245">
        <v>46240</v>
      </c>
      <c r="BL279" s="226"/>
      <c r="BM279" s="226"/>
      <c r="BN279" s="227"/>
      <c r="BO279" s="226"/>
      <c r="BP279" s="226"/>
      <c r="BQ279" s="226"/>
      <c r="BR279" s="226"/>
      <c r="BS279" s="226"/>
      <c r="BT279" s="227"/>
      <c r="BU279" s="226"/>
      <c r="BV279" s="226"/>
      <c r="BW279" s="226"/>
      <c r="BX279" s="226"/>
      <c r="BY279" s="226"/>
      <c r="BZ279" s="227"/>
      <c r="CA279" s="226"/>
      <c r="CB279" s="226"/>
      <c r="CC279" s="226"/>
      <c r="CD279" s="226"/>
      <c r="CE279" s="226"/>
      <c r="CF279" s="227"/>
      <c r="CG279" s="226"/>
      <c r="CH279" s="226"/>
      <c r="CI279" s="226"/>
      <c r="CJ279" s="212">
        <f>+L279-BJ279</f>
        <v>0</v>
      </c>
    </row>
    <row r="280" spans="1:88" ht="13.5" customHeight="1">
      <c r="A280" s="217">
        <v>272</v>
      </c>
      <c r="B280" s="217" t="s">
        <v>3590</v>
      </c>
      <c r="C280" s="217" t="s">
        <v>3591</v>
      </c>
      <c r="D280" s="218" t="s">
        <v>2588</v>
      </c>
      <c r="E280" s="217" t="s">
        <v>3593</v>
      </c>
      <c r="F280" s="217" t="s">
        <v>2894</v>
      </c>
      <c r="G280" s="218" t="s">
        <v>2755</v>
      </c>
      <c r="H280" s="220">
        <v>4416</v>
      </c>
      <c r="I280" s="217" t="s">
        <v>702</v>
      </c>
      <c r="J280" s="217">
        <v>1</v>
      </c>
      <c r="K280" s="217"/>
      <c r="L280" s="217">
        <v>1</v>
      </c>
      <c r="M280" s="220">
        <v>415.3</v>
      </c>
      <c r="N280" s="220">
        <v>415.3</v>
      </c>
      <c r="O280" s="217" t="s">
        <v>674</v>
      </c>
      <c r="P280" s="217" t="s">
        <v>13</v>
      </c>
      <c r="Q280" s="217" t="s">
        <v>786</v>
      </c>
      <c r="R280" s="217"/>
      <c r="S280" s="217"/>
      <c r="T280" s="21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7">
        <f t="shared" ca="1" si="102"/>
        <v>1</v>
      </c>
      <c r="V280" s="217">
        <f t="shared" ca="1" si="103"/>
        <v>0</v>
      </c>
      <c r="W280" s="217"/>
      <c r="X280" s="217"/>
      <c r="Y280" s="217"/>
      <c r="Z280" s="217"/>
      <c r="AA280" s="217"/>
      <c r="AB280" s="221"/>
      <c r="AC280" s="220">
        <v>17.71</v>
      </c>
      <c r="AD280" s="217"/>
      <c r="AE280" s="220"/>
      <c r="AF280" s="220"/>
      <c r="AG280" s="223"/>
      <c r="AH280" s="223"/>
      <c r="AI280" s="223"/>
      <c r="AJ280" s="224" t="s">
        <v>677</v>
      </c>
      <c r="AK280" s="223"/>
      <c r="AL280" s="225"/>
      <c r="AM280" s="223"/>
      <c r="AN280" s="223"/>
      <c r="AO280" s="223"/>
      <c r="AP280" s="223"/>
      <c r="AQ280" s="223"/>
      <c r="AR280" s="223"/>
      <c r="AS280" s="223"/>
      <c r="AT280" s="223"/>
      <c r="AU280" s="217">
        <v>0</v>
      </c>
      <c r="AV280" s="217">
        <v>1</v>
      </c>
      <c r="AW280" s="217">
        <v>0</v>
      </c>
      <c r="AX280" s="217">
        <v>1</v>
      </c>
      <c r="AY280" s="217">
        <v>0</v>
      </c>
      <c r="AZ280" s="217">
        <v>0</v>
      </c>
      <c r="BA280" s="217">
        <v>0</v>
      </c>
      <c r="BB280" s="217" t="s">
        <v>692</v>
      </c>
      <c r="BC280" s="217"/>
      <c r="BD280" s="217"/>
      <c r="BE280" s="244" t="s">
        <v>3020</v>
      </c>
      <c r="BF280" s="217">
        <v>1</v>
      </c>
      <c r="BG280" s="245">
        <v>46240</v>
      </c>
      <c r="BH280" s="212">
        <f>+L280-BF280</f>
        <v>0</v>
      </c>
      <c r="BI280" s="244" t="s">
        <v>2469</v>
      </c>
      <c r="BJ280" s="217">
        <v>1</v>
      </c>
      <c r="BK280" s="245">
        <v>46240</v>
      </c>
      <c r="BL280" s="226"/>
      <c r="BM280" s="226"/>
      <c r="BN280" s="227"/>
      <c r="BO280" s="226"/>
      <c r="BP280" s="226"/>
      <c r="BQ280" s="226"/>
      <c r="BR280" s="226"/>
      <c r="BS280" s="226"/>
      <c r="BT280" s="227"/>
      <c r="BU280" s="226"/>
      <c r="BV280" s="226"/>
      <c r="BW280" s="226"/>
      <c r="BX280" s="226"/>
      <c r="BY280" s="226"/>
      <c r="BZ280" s="227"/>
      <c r="CA280" s="226"/>
      <c r="CB280" s="226"/>
      <c r="CC280" s="226"/>
      <c r="CD280" s="226"/>
      <c r="CE280" s="226"/>
      <c r="CF280" s="227"/>
      <c r="CG280" s="226"/>
      <c r="CH280" s="226"/>
      <c r="CI280" s="226"/>
      <c r="CJ280" s="212">
        <f>+L280-BJ280</f>
        <v>0</v>
      </c>
    </row>
    <row r="281" spans="1:88" ht="13.5" customHeight="1">
      <c r="A281" s="217">
        <v>273</v>
      </c>
      <c r="B281" s="217" t="s">
        <v>3590</v>
      </c>
      <c r="C281" s="217" t="s">
        <v>3591</v>
      </c>
      <c r="D281" s="218" t="s">
        <v>2588</v>
      </c>
      <c r="E281" s="217" t="s">
        <v>3594</v>
      </c>
      <c r="F281" s="217" t="s">
        <v>2895</v>
      </c>
      <c r="G281" s="218" t="s">
        <v>2755</v>
      </c>
      <c r="H281" s="220">
        <v>4416</v>
      </c>
      <c r="I281" s="217" t="s">
        <v>702</v>
      </c>
      <c r="J281" s="217">
        <v>1</v>
      </c>
      <c r="K281" s="217"/>
      <c r="L281" s="217">
        <v>1</v>
      </c>
      <c r="M281" s="220">
        <v>414.3</v>
      </c>
      <c r="N281" s="220">
        <v>414.3</v>
      </c>
      <c r="O281" s="217" t="s">
        <v>674</v>
      </c>
      <c r="P281" s="217" t="s">
        <v>13</v>
      </c>
      <c r="Q281" s="217" t="s">
        <v>786</v>
      </c>
      <c r="R281" s="217"/>
      <c r="S281" s="217"/>
      <c r="T281" s="21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7">
        <f t="shared" ca="1" si="102"/>
        <v>1</v>
      </c>
      <c r="V281" s="217">
        <f t="shared" ca="1" si="103"/>
        <v>0</v>
      </c>
      <c r="W281" s="217"/>
      <c r="X281" s="217"/>
      <c r="Y281" s="217"/>
      <c r="Z281" s="217"/>
      <c r="AA281" s="217"/>
      <c r="AB281" s="221"/>
      <c r="AC281" s="220">
        <v>17.672000000000001</v>
      </c>
      <c r="AD281" s="217"/>
      <c r="AE281" s="220"/>
      <c r="AF281" s="220"/>
      <c r="AG281" s="223"/>
      <c r="AH281" s="223"/>
      <c r="AI281" s="223"/>
      <c r="AJ281" s="224" t="s">
        <v>677</v>
      </c>
      <c r="AK281" s="223"/>
      <c r="AL281" s="225"/>
      <c r="AM281" s="223"/>
      <c r="AN281" s="223"/>
      <c r="AO281" s="223"/>
      <c r="AP281" s="223"/>
      <c r="AQ281" s="223"/>
      <c r="AR281" s="223"/>
      <c r="AS281" s="223"/>
      <c r="AT281" s="223"/>
      <c r="AU281" s="217">
        <v>0</v>
      </c>
      <c r="AV281" s="217">
        <v>1</v>
      </c>
      <c r="AW281" s="217">
        <v>0</v>
      </c>
      <c r="AX281" s="217">
        <v>1</v>
      </c>
      <c r="AY281" s="217">
        <v>0</v>
      </c>
      <c r="AZ281" s="217">
        <v>0</v>
      </c>
      <c r="BA281" s="217">
        <v>0</v>
      </c>
      <c r="BB281" s="217" t="s">
        <v>692</v>
      </c>
      <c r="BC281" s="217"/>
      <c r="BD281" s="217"/>
      <c r="BE281" s="244" t="s">
        <v>3020</v>
      </c>
      <c r="BF281" s="217">
        <v>1</v>
      </c>
      <c r="BG281" s="245">
        <v>46240</v>
      </c>
      <c r="BH281" s="212">
        <f>+L281-BF281</f>
        <v>0</v>
      </c>
      <c r="BI281" s="244" t="s">
        <v>2469</v>
      </c>
      <c r="BJ281" s="217">
        <v>1</v>
      </c>
      <c r="BK281" s="245">
        <v>46240</v>
      </c>
      <c r="BL281" s="226"/>
      <c r="BM281" s="226"/>
      <c r="BN281" s="227"/>
      <c r="BO281" s="226"/>
      <c r="BP281" s="226"/>
      <c r="BQ281" s="226"/>
      <c r="BR281" s="226"/>
      <c r="BS281" s="226"/>
      <c r="BT281" s="227"/>
      <c r="BU281" s="226"/>
      <c r="BV281" s="226"/>
      <c r="BW281" s="226"/>
      <c r="BX281" s="226"/>
      <c r="BY281" s="226"/>
      <c r="BZ281" s="227"/>
      <c r="CA281" s="226"/>
      <c r="CB281" s="226"/>
      <c r="CC281" s="226"/>
      <c r="CD281" s="226"/>
      <c r="CE281" s="226"/>
      <c r="CF281" s="227"/>
      <c r="CG281" s="226"/>
      <c r="CH281" s="226"/>
      <c r="CI281" s="226"/>
      <c r="CJ281" s="212">
        <f>+L281-BJ281</f>
        <v>0</v>
      </c>
    </row>
    <row r="282" spans="1:88" ht="13.5" customHeight="1">
      <c r="A282" s="217">
        <v>274</v>
      </c>
      <c r="B282" s="217" t="s">
        <v>3590</v>
      </c>
      <c r="C282" s="217" t="s">
        <v>3591</v>
      </c>
      <c r="D282" s="218" t="s">
        <v>2588</v>
      </c>
      <c r="E282" s="217" t="s">
        <v>3595</v>
      </c>
      <c r="F282" s="217" t="s">
        <v>2896</v>
      </c>
      <c r="G282" s="218" t="s">
        <v>2897</v>
      </c>
      <c r="H282" s="220">
        <v>4416</v>
      </c>
      <c r="I282" s="217" t="s">
        <v>702</v>
      </c>
      <c r="J282" s="217">
        <v>1</v>
      </c>
      <c r="K282" s="217"/>
      <c r="L282" s="217">
        <v>1</v>
      </c>
      <c r="M282" s="220">
        <v>311.5</v>
      </c>
      <c r="N282" s="220">
        <v>311.5</v>
      </c>
      <c r="O282" s="217" t="s">
        <v>674</v>
      </c>
      <c r="P282" s="217" t="s">
        <v>13</v>
      </c>
      <c r="Q282" s="217" t="s">
        <v>786</v>
      </c>
      <c r="R282" s="217"/>
      <c r="S282" s="217"/>
      <c r="T282" s="21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7">
        <f t="shared" ca="1" si="102"/>
        <v>1</v>
      </c>
      <c r="V282" s="217">
        <f t="shared" ca="1" si="103"/>
        <v>0</v>
      </c>
      <c r="W282" s="217"/>
      <c r="X282" s="217"/>
      <c r="Y282" s="217"/>
      <c r="Z282" s="217"/>
      <c r="AA282" s="217"/>
      <c r="AB282" s="221"/>
      <c r="AC282" s="220">
        <v>13.298999999999999</v>
      </c>
      <c r="AD282" s="217"/>
      <c r="AE282" s="220"/>
      <c r="AF282" s="220"/>
      <c r="AG282" s="223"/>
      <c r="AH282" s="223"/>
      <c r="AI282" s="223"/>
      <c r="AJ282" s="224" t="s">
        <v>677</v>
      </c>
      <c r="AK282" s="223"/>
      <c r="AL282" s="225"/>
      <c r="AM282" s="223"/>
      <c r="AN282" s="223"/>
      <c r="AO282" s="223"/>
      <c r="AP282" s="223"/>
      <c r="AQ282" s="223"/>
      <c r="AR282" s="223"/>
      <c r="AS282" s="223"/>
      <c r="AT282" s="223"/>
      <c r="AU282" s="217">
        <v>0</v>
      </c>
      <c r="AV282" s="217">
        <v>1</v>
      </c>
      <c r="AW282" s="217">
        <v>0</v>
      </c>
      <c r="AX282" s="217">
        <v>1</v>
      </c>
      <c r="AY282" s="217">
        <v>0</v>
      </c>
      <c r="AZ282" s="217">
        <v>0</v>
      </c>
      <c r="BA282" s="217">
        <v>0</v>
      </c>
      <c r="BB282" s="217" t="s">
        <v>692</v>
      </c>
      <c r="BC282" s="217"/>
      <c r="BD282" s="217"/>
      <c r="BE282" s="244" t="s">
        <v>3020</v>
      </c>
      <c r="BF282" s="217">
        <v>1</v>
      </c>
      <c r="BG282" s="245">
        <v>46240</v>
      </c>
      <c r="BH282" s="212">
        <f>+L282-BF282</f>
        <v>0</v>
      </c>
      <c r="BI282" s="244" t="s">
        <v>2469</v>
      </c>
      <c r="BJ282" s="217">
        <v>1</v>
      </c>
      <c r="BK282" s="245">
        <v>46240</v>
      </c>
      <c r="BL282" s="226"/>
      <c r="BM282" s="226"/>
      <c r="BN282" s="227"/>
      <c r="BO282" s="226"/>
      <c r="BP282" s="226"/>
      <c r="BQ282" s="226"/>
      <c r="BR282" s="226"/>
      <c r="BS282" s="226"/>
      <c r="BT282" s="227"/>
      <c r="BU282" s="226"/>
      <c r="BV282" s="226"/>
      <c r="BW282" s="226"/>
      <c r="BX282" s="226"/>
      <c r="BY282" s="226"/>
      <c r="BZ282" s="227"/>
      <c r="CA282" s="226"/>
      <c r="CB282" s="226"/>
      <c r="CC282" s="226"/>
      <c r="CD282" s="226"/>
      <c r="CE282" s="226"/>
      <c r="CF282" s="227"/>
      <c r="CG282" s="226"/>
      <c r="CH282" s="226"/>
      <c r="CI282" s="226"/>
      <c r="CJ282" s="212">
        <f>+L282-BJ282</f>
        <v>0</v>
      </c>
    </row>
    <row r="283" spans="1:88" ht="13.5" customHeight="1">
      <c r="A283" s="217">
        <v>275</v>
      </c>
      <c r="B283" s="217" t="s">
        <v>3590</v>
      </c>
      <c r="C283" s="217" t="s">
        <v>3591</v>
      </c>
      <c r="D283" s="218" t="s">
        <v>2588</v>
      </c>
      <c r="E283" s="217" t="s">
        <v>3596</v>
      </c>
      <c r="F283" s="217" t="s">
        <v>2898</v>
      </c>
      <c r="G283" s="218" t="s">
        <v>2899</v>
      </c>
      <c r="H283" s="220">
        <v>4416</v>
      </c>
      <c r="I283" s="217" t="s">
        <v>702</v>
      </c>
      <c r="J283" s="217">
        <v>1</v>
      </c>
      <c r="K283" s="217"/>
      <c r="L283" s="217">
        <v>1</v>
      </c>
      <c r="M283" s="220">
        <v>104.2</v>
      </c>
      <c r="N283" s="220">
        <v>104.2</v>
      </c>
      <c r="O283" s="217" t="s">
        <v>674</v>
      </c>
      <c r="P283" s="217" t="s">
        <v>13</v>
      </c>
      <c r="Q283" s="217" t="s">
        <v>786</v>
      </c>
      <c r="R283" s="217"/>
      <c r="S283" s="217"/>
      <c r="T283" s="21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7">
        <f t="shared" ca="1" si="102"/>
        <v>1</v>
      </c>
      <c r="V283" s="217">
        <f t="shared" ca="1" si="103"/>
        <v>0</v>
      </c>
      <c r="W283" s="217"/>
      <c r="X283" s="217"/>
      <c r="Y283" s="217"/>
      <c r="Z283" s="217"/>
      <c r="AA283" s="217"/>
      <c r="AB283" s="221"/>
      <c r="AC283" s="220">
        <v>4.4829999999999997</v>
      </c>
      <c r="AD283" s="217"/>
      <c r="AE283" s="220"/>
      <c r="AF283" s="220"/>
      <c r="AG283" s="223"/>
      <c r="AH283" s="223"/>
      <c r="AI283" s="223"/>
      <c r="AJ283" s="224" t="s">
        <v>677</v>
      </c>
      <c r="AK283" s="223"/>
      <c r="AL283" s="225"/>
      <c r="AM283" s="223"/>
      <c r="AN283" s="223"/>
      <c r="AO283" s="223"/>
      <c r="AP283" s="223"/>
      <c r="AQ283" s="223"/>
      <c r="AR283" s="223"/>
      <c r="AS283" s="223"/>
      <c r="AT283" s="223"/>
      <c r="AU283" s="217">
        <v>0</v>
      </c>
      <c r="AV283" s="217">
        <v>1</v>
      </c>
      <c r="AW283" s="217">
        <v>0</v>
      </c>
      <c r="AX283" s="217">
        <v>1</v>
      </c>
      <c r="AY283" s="217">
        <v>0</v>
      </c>
      <c r="AZ283" s="217">
        <v>0</v>
      </c>
      <c r="BA283" s="217">
        <v>0</v>
      </c>
      <c r="BB283" s="217" t="s">
        <v>692</v>
      </c>
      <c r="BC283" s="217"/>
      <c r="BD283" s="217"/>
      <c r="BE283" s="244" t="s">
        <v>3020</v>
      </c>
      <c r="BF283" s="217">
        <v>1</v>
      </c>
      <c r="BG283" s="245">
        <v>46240</v>
      </c>
      <c r="BH283" s="212">
        <f>+L283-BF283</f>
        <v>0</v>
      </c>
      <c r="BI283" s="244" t="s">
        <v>2469</v>
      </c>
      <c r="BJ283" s="217">
        <v>1</v>
      </c>
      <c r="BK283" s="245">
        <v>46240</v>
      </c>
      <c r="BL283" s="226"/>
      <c r="BM283" s="226"/>
      <c r="BN283" s="227"/>
      <c r="BO283" s="226"/>
      <c r="BP283" s="226"/>
      <c r="BQ283" s="226"/>
      <c r="BR283" s="226"/>
      <c r="BS283" s="226"/>
      <c r="BT283" s="227"/>
      <c r="BU283" s="226"/>
      <c r="BV283" s="226"/>
      <c r="BW283" s="226"/>
      <c r="BX283" s="226"/>
      <c r="BY283" s="226"/>
      <c r="BZ283" s="227"/>
      <c r="CA283" s="226"/>
      <c r="CB283" s="226"/>
      <c r="CC283" s="226"/>
      <c r="CD283" s="226"/>
      <c r="CE283" s="226"/>
      <c r="CF283" s="227"/>
      <c r="CG283" s="226"/>
      <c r="CH283" s="226"/>
      <c r="CI283" s="226"/>
      <c r="CJ283" s="212">
        <f>+L283-BJ283</f>
        <v>0</v>
      </c>
    </row>
    <row r="284" spans="1:88" ht="13.5" customHeight="1">
      <c r="A284" s="214">
        <v>277</v>
      </c>
      <c r="B284" s="214" t="s">
        <v>3597</v>
      </c>
      <c r="C284" s="214" t="s">
        <v>3598</v>
      </c>
      <c r="D284" s="215" t="s">
        <v>2588</v>
      </c>
      <c r="E284" s="214"/>
      <c r="F284" s="214"/>
      <c r="G284" s="215" t="s">
        <v>3599</v>
      </c>
      <c r="H284" s="214"/>
      <c r="I284" s="214"/>
      <c r="J284" s="214"/>
      <c r="K284" s="214">
        <v>1</v>
      </c>
      <c r="L284" s="214"/>
      <c r="M284" s="216">
        <v>2767.4</v>
      </c>
      <c r="N284" s="216">
        <v>2767.4</v>
      </c>
      <c r="O284" s="214" t="s">
        <v>674</v>
      </c>
      <c r="P284" s="214"/>
      <c r="Q284" s="214"/>
      <c r="R284" s="214" t="s">
        <v>3951</v>
      </c>
      <c r="S284" s="214"/>
      <c r="T284" s="214"/>
      <c r="U284" s="214"/>
      <c r="V284" s="214"/>
      <c r="W284" s="214">
        <f ca="1">_xlfn.MINIFS(V:V,C:C,C284,AE:AE,"",AB:AB,"")</f>
        <v>0</v>
      </c>
      <c r="X284" s="214">
        <f ca="1">SUMIFS(T:T,C:C,C284,AE:AE,"")/SUMIFS(L:L,C:C,C284,AE:AE,"",AB:AB,"")</f>
        <v>0</v>
      </c>
      <c r="Y284" s="214"/>
      <c r="Z284" s="214"/>
      <c r="AA284" s="214"/>
      <c r="AB284" s="216"/>
      <c r="AC284" s="216">
        <v>102.45</v>
      </c>
      <c r="AD284" s="214"/>
      <c r="AE284" s="214" t="s">
        <v>675</v>
      </c>
      <c r="AF284" s="214" t="s">
        <v>676</v>
      </c>
      <c r="AG284" s="214"/>
      <c r="AH284" s="214"/>
      <c r="AI284" s="214"/>
      <c r="AJ284" s="214" t="s">
        <v>677</v>
      </c>
      <c r="AK284" s="214"/>
      <c r="AL284" s="214"/>
      <c r="AM284" s="214"/>
      <c r="AN284" s="214"/>
      <c r="AO284" s="214"/>
      <c r="AP284" s="214"/>
      <c r="AQ284" s="214"/>
      <c r="AR284" s="214"/>
      <c r="AS284" s="214"/>
      <c r="AT284" s="214"/>
      <c r="AU284" s="214"/>
      <c r="AV284" s="214"/>
      <c r="AW284" s="214"/>
      <c r="AX284" s="214"/>
      <c r="AY284" s="214"/>
      <c r="AZ284" s="214"/>
      <c r="BA284" s="214"/>
      <c r="BB284" s="214" t="s">
        <v>692</v>
      </c>
      <c r="BC284" s="214"/>
      <c r="BD284" s="214"/>
      <c r="BE284" s="214"/>
      <c r="BF284" s="214"/>
      <c r="BG284" s="214"/>
      <c r="BH284" s="214"/>
      <c r="BI284" s="214"/>
      <c r="BJ284" s="214"/>
      <c r="BK284" s="214"/>
      <c r="BL284" s="214"/>
      <c r="BM284" s="214"/>
      <c r="BN284" s="214"/>
      <c r="BO284" s="214"/>
      <c r="BP284" s="214"/>
      <c r="BQ284" s="214"/>
      <c r="BR284" s="214"/>
      <c r="BS284" s="214"/>
      <c r="BT284" s="214"/>
      <c r="BU284" s="214"/>
      <c r="BV284" s="214"/>
      <c r="BW284" s="214"/>
      <c r="BX284" s="214"/>
      <c r="BY284" s="214"/>
      <c r="BZ284" s="214"/>
      <c r="CA284" s="214"/>
      <c r="CB284" s="214"/>
      <c r="CC284" s="214"/>
      <c r="CD284" s="214"/>
      <c r="CE284" s="214"/>
      <c r="CF284" s="214"/>
      <c r="CG284" s="214"/>
      <c r="CH284" s="214"/>
      <c r="CI284" s="214"/>
      <c r="CJ284" s="214"/>
    </row>
    <row r="285" spans="1:88" ht="13.5" customHeight="1">
      <c r="A285" s="217">
        <v>278</v>
      </c>
      <c r="B285" s="217" t="s">
        <v>3597</v>
      </c>
      <c r="C285" s="217" t="s">
        <v>3598</v>
      </c>
      <c r="D285" s="218" t="s">
        <v>2487</v>
      </c>
      <c r="E285" s="217" t="s">
        <v>3441</v>
      </c>
      <c r="F285" s="217" t="s">
        <v>2901</v>
      </c>
      <c r="G285" s="218" t="s">
        <v>2476</v>
      </c>
      <c r="H285" s="220">
        <v>3923</v>
      </c>
      <c r="I285" s="217" t="s">
        <v>702</v>
      </c>
      <c r="J285" s="217">
        <v>3</v>
      </c>
      <c r="K285" s="217"/>
      <c r="L285" s="217">
        <v>3</v>
      </c>
      <c r="M285" s="220">
        <v>154.6</v>
      </c>
      <c r="N285" s="220">
        <v>463.9</v>
      </c>
      <c r="O285" s="217" t="s">
        <v>674</v>
      </c>
      <c r="P285" s="217" t="s">
        <v>11</v>
      </c>
      <c r="Q285" s="217" t="s">
        <v>786</v>
      </c>
      <c r="R285" s="217"/>
      <c r="S285" s="217"/>
      <c r="T285" s="21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7">
        <f t="shared" ref="U285:U300" ca="1" si="106">+L285-T285</f>
        <v>3</v>
      </c>
      <c r="V285" s="217">
        <f t="shared" ref="V285:V300" ca="1" si="107">ROUNDDOWN(T285/J285,0)</f>
        <v>0</v>
      </c>
      <c r="W285" s="217"/>
      <c r="X285" s="217"/>
      <c r="Y285" s="217"/>
      <c r="Z285" s="217"/>
      <c r="AA285" s="217"/>
      <c r="AB285" s="221"/>
      <c r="AC285" s="220">
        <v>8.0519999999999996</v>
      </c>
      <c r="AD285" s="217"/>
      <c r="AE285" s="220"/>
      <c r="AF285" s="220"/>
      <c r="AG285" s="223"/>
      <c r="AH285" s="223"/>
      <c r="AI285" s="223"/>
      <c r="AJ285" s="224" t="s">
        <v>677</v>
      </c>
      <c r="AK285" s="223"/>
      <c r="AL285" s="225"/>
      <c r="AM285" s="223"/>
      <c r="AN285" s="223"/>
      <c r="AO285" s="223"/>
      <c r="AP285" s="223"/>
      <c r="AQ285" s="223"/>
      <c r="AR285" s="223"/>
      <c r="AS285" s="223"/>
      <c r="AT285" s="223"/>
      <c r="AU285" s="217">
        <v>0</v>
      </c>
      <c r="AV285" s="217">
        <v>1</v>
      </c>
      <c r="AW285" s="217">
        <v>0</v>
      </c>
      <c r="AX285" s="217">
        <v>0</v>
      </c>
      <c r="AY285" s="217">
        <v>0</v>
      </c>
      <c r="AZ285" s="217">
        <v>0</v>
      </c>
      <c r="BA285" s="217">
        <v>0</v>
      </c>
      <c r="BB285" s="217" t="s">
        <v>692</v>
      </c>
      <c r="BC285" s="217"/>
      <c r="BD285" s="217"/>
      <c r="BE285" s="212" t="s">
        <v>3026</v>
      </c>
      <c r="BF285" s="217">
        <v>3</v>
      </c>
      <c r="BG285" s="230">
        <v>46240</v>
      </c>
      <c r="BH285" s="212">
        <f t="shared" ref="BH285:BH290" si="108">+L285-BF285</f>
        <v>0</v>
      </c>
      <c r="BI285" s="212" t="s">
        <v>2478</v>
      </c>
      <c r="BJ285" s="217">
        <v>3</v>
      </c>
      <c r="BK285" s="231">
        <v>46240</v>
      </c>
      <c r="BL285" s="226"/>
      <c r="BM285" s="226"/>
      <c r="BN285" s="227"/>
      <c r="BO285" s="226"/>
      <c r="BP285" s="226"/>
      <c r="BQ285" s="226"/>
      <c r="BR285" s="226"/>
      <c r="BS285" s="226"/>
      <c r="BT285" s="227"/>
      <c r="BU285" s="226"/>
      <c r="BV285" s="226"/>
      <c r="BW285" s="226"/>
      <c r="BX285" s="226"/>
      <c r="BY285" s="226"/>
      <c r="BZ285" s="227"/>
      <c r="CA285" s="226"/>
      <c r="CB285" s="226"/>
      <c r="CC285" s="226"/>
      <c r="CD285" s="226"/>
      <c r="CE285" s="226"/>
      <c r="CF285" s="227"/>
      <c r="CG285" s="226"/>
      <c r="CH285" s="226"/>
      <c r="CI285" s="226"/>
      <c r="CJ285" s="212">
        <f t="shared" ref="CJ285:CJ290" si="109">+L285-BJ285</f>
        <v>0</v>
      </c>
    </row>
    <row r="286" spans="1:88" ht="13.5" customHeight="1">
      <c r="A286" s="217">
        <v>279</v>
      </c>
      <c r="B286" s="217" t="s">
        <v>3597</v>
      </c>
      <c r="C286" s="217" t="s">
        <v>3598</v>
      </c>
      <c r="D286" s="218" t="s">
        <v>2487</v>
      </c>
      <c r="E286" s="217" t="s">
        <v>3575</v>
      </c>
      <c r="F286" s="217" t="s">
        <v>2900</v>
      </c>
      <c r="G286" s="218" t="s">
        <v>2486</v>
      </c>
      <c r="H286" s="220">
        <v>3922</v>
      </c>
      <c r="I286" s="217" t="s">
        <v>702</v>
      </c>
      <c r="J286" s="217">
        <v>1</v>
      </c>
      <c r="K286" s="217"/>
      <c r="L286" s="217">
        <v>1</v>
      </c>
      <c r="M286" s="220">
        <v>70</v>
      </c>
      <c r="N286" s="220">
        <v>70</v>
      </c>
      <c r="O286" s="217" t="s">
        <v>674</v>
      </c>
      <c r="P286" s="217" t="s">
        <v>11</v>
      </c>
      <c r="Q286" s="217" t="s">
        <v>786</v>
      </c>
      <c r="R286" s="217"/>
      <c r="S286" s="217"/>
      <c r="T286" s="21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7">
        <f t="shared" ca="1" si="106"/>
        <v>1</v>
      </c>
      <c r="V286" s="217">
        <f t="shared" ca="1" si="107"/>
        <v>0</v>
      </c>
      <c r="W286" s="217"/>
      <c r="X286" s="217"/>
      <c r="Y286" s="217"/>
      <c r="Z286" s="217"/>
      <c r="AA286" s="217"/>
      <c r="AB286" s="221"/>
      <c r="AC286" s="220">
        <v>1.9990000000000001</v>
      </c>
      <c r="AD286" s="217"/>
      <c r="AE286" s="220"/>
      <c r="AF286" s="220"/>
      <c r="AG286" s="223"/>
      <c r="AH286" s="223"/>
      <c r="AI286" s="223"/>
      <c r="AJ286" s="224" t="s">
        <v>677</v>
      </c>
      <c r="AK286" s="223"/>
      <c r="AL286" s="225"/>
      <c r="AM286" s="223"/>
      <c r="AN286" s="223"/>
      <c r="AO286" s="223"/>
      <c r="AP286" s="223"/>
      <c r="AQ286" s="223"/>
      <c r="AR286" s="223"/>
      <c r="AS286" s="223"/>
      <c r="AT286" s="223"/>
      <c r="AU286" s="217">
        <v>0</v>
      </c>
      <c r="AV286" s="217">
        <v>1</v>
      </c>
      <c r="AW286" s="217">
        <v>0</v>
      </c>
      <c r="AX286" s="217">
        <v>0</v>
      </c>
      <c r="AY286" s="217">
        <v>0</v>
      </c>
      <c r="AZ286" s="217">
        <v>0</v>
      </c>
      <c r="BA286" s="217">
        <v>0</v>
      </c>
      <c r="BB286" s="217" t="s">
        <v>692</v>
      </c>
      <c r="BC286" s="217"/>
      <c r="BD286" s="217"/>
      <c r="BE286" s="212" t="s">
        <v>3033</v>
      </c>
      <c r="BF286" s="217">
        <v>1</v>
      </c>
      <c r="BG286" s="230">
        <v>46240</v>
      </c>
      <c r="BH286" s="212">
        <f t="shared" si="108"/>
        <v>0</v>
      </c>
      <c r="BI286" s="212" t="s">
        <v>2488</v>
      </c>
      <c r="BJ286" s="217">
        <v>1</v>
      </c>
      <c r="BK286" s="231">
        <v>46240</v>
      </c>
      <c r="BL286" s="226"/>
      <c r="BM286" s="226"/>
      <c r="BN286" s="227"/>
      <c r="BO286" s="226"/>
      <c r="BP286" s="226"/>
      <c r="BQ286" s="226"/>
      <c r="BR286" s="226"/>
      <c r="BS286" s="226"/>
      <c r="BT286" s="227"/>
      <c r="BU286" s="226"/>
      <c r="BV286" s="226"/>
      <c r="BW286" s="226"/>
      <c r="BX286" s="226"/>
      <c r="BY286" s="226"/>
      <c r="BZ286" s="227"/>
      <c r="CA286" s="226"/>
      <c r="CB286" s="226"/>
      <c r="CC286" s="226"/>
      <c r="CD286" s="226"/>
      <c r="CE286" s="226"/>
      <c r="CF286" s="227"/>
      <c r="CG286" s="226"/>
      <c r="CH286" s="226"/>
      <c r="CI286" s="226"/>
      <c r="CJ286" s="212">
        <f t="shared" si="109"/>
        <v>0</v>
      </c>
    </row>
    <row r="287" spans="1:88" ht="13.5" customHeight="1">
      <c r="A287" s="217">
        <v>280</v>
      </c>
      <c r="B287" s="217" t="s">
        <v>3597</v>
      </c>
      <c r="C287" s="217" t="s">
        <v>3598</v>
      </c>
      <c r="D287" s="218" t="s">
        <v>2487</v>
      </c>
      <c r="E287" s="217" t="s">
        <v>3576</v>
      </c>
      <c r="F287" s="217" t="s">
        <v>2902</v>
      </c>
      <c r="G287" s="218" t="s">
        <v>732</v>
      </c>
      <c r="H287" s="220">
        <v>3921</v>
      </c>
      <c r="I287" s="217" t="s">
        <v>702</v>
      </c>
      <c r="J287" s="217">
        <v>1</v>
      </c>
      <c r="K287" s="217"/>
      <c r="L287" s="217">
        <v>1</v>
      </c>
      <c r="M287" s="220">
        <v>95.8</v>
      </c>
      <c r="N287" s="220">
        <v>95.8</v>
      </c>
      <c r="O287" s="217" t="s">
        <v>674</v>
      </c>
      <c r="P287" s="217" t="s">
        <v>11</v>
      </c>
      <c r="Q287" s="217" t="s">
        <v>786</v>
      </c>
      <c r="R287" s="217"/>
      <c r="S287" s="217"/>
      <c r="T287" s="21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7">
        <f t="shared" ca="1" si="106"/>
        <v>1</v>
      </c>
      <c r="V287" s="217">
        <f t="shared" ca="1" si="107"/>
        <v>0</v>
      </c>
      <c r="W287" s="217"/>
      <c r="X287" s="217"/>
      <c r="Y287" s="217"/>
      <c r="Z287" s="217"/>
      <c r="AA287" s="217"/>
      <c r="AB287" s="221"/>
      <c r="AC287" s="220">
        <v>2.738</v>
      </c>
      <c r="AD287" s="217"/>
      <c r="AE287" s="220"/>
      <c r="AF287" s="220"/>
      <c r="AG287" s="223"/>
      <c r="AH287" s="223"/>
      <c r="AI287" s="223"/>
      <c r="AJ287" s="224" t="s">
        <v>677</v>
      </c>
      <c r="AK287" s="223"/>
      <c r="AL287" s="225"/>
      <c r="AM287" s="223"/>
      <c r="AN287" s="223"/>
      <c r="AO287" s="223"/>
      <c r="AP287" s="223"/>
      <c r="AQ287" s="223"/>
      <c r="AR287" s="223"/>
      <c r="AS287" s="223"/>
      <c r="AT287" s="223"/>
      <c r="AU287" s="217">
        <v>0</v>
      </c>
      <c r="AV287" s="217">
        <v>1</v>
      </c>
      <c r="AW287" s="217">
        <v>0</v>
      </c>
      <c r="AX287" s="217">
        <v>0</v>
      </c>
      <c r="AY287" s="217">
        <v>0</v>
      </c>
      <c r="AZ287" s="217">
        <v>0</v>
      </c>
      <c r="BA287" s="217">
        <v>0</v>
      </c>
      <c r="BB287" s="217" t="s">
        <v>692</v>
      </c>
      <c r="BC287" s="217"/>
      <c r="BD287" s="217"/>
      <c r="BE287" s="212" t="s">
        <v>3037</v>
      </c>
      <c r="BF287" s="217">
        <v>1</v>
      </c>
      <c r="BG287" s="230">
        <v>46240</v>
      </c>
      <c r="BH287" s="212">
        <f t="shared" si="108"/>
        <v>0</v>
      </c>
      <c r="BI287" s="212" t="s">
        <v>2493</v>
      </c>
      <c r="BJ287" s="217">
        <v>1</v>
      </c>
      <c r="BK287" s="231">
        <v>46240</v>
      </c>
      <c r="BL287" s="226"/>
      <c r="BM287" s="226"/>
      <c r="BN287" s="227"/>
      <c r="BO287" s="226"/>
      <c r="BP287" s="226"/>
      <c r="BQ287" s="226"/>
      <c r="BR287" s="226"/>
      <c r="BS287" s="226"/>
      <c r="BT287" s="227"/>
      <c r="BU287" s="226"/>
      <c r="BV287" s="226"/>
      <c r="BW287" s="226"/>
      <c r="BX287" s="226"/>
      <c r="BY287" s="226"/>
      <c r="BZ287" s="227"/>
      <c r="CA287" s="226"/>
      <c r="CB287" s="226"/>
      <c r="CC287" s="226"/>
      <c r="CD287" s="226"/>
      <c r="CE287" s="226"/>
      <c r="CF287" s="227"/>
      <c r="CG287" s="226"/>
      <c r="CH287" s="226"/>
      <c r="CI287" s="226"/>
      <c r="CJ287" s="212">
        <f t="shared" si="109"/>
        <v>0</v>
      </c>
    </row>
    <row r="288" spans="1:88" ht="13.5" customHeight="1">
      <c r="A288" s="217">
        <v>281</v>
      </c>
      <c r="B288" s="217" t="s">
        <v>3597</v>
      </c>
      <c r="C288" s="217" t="s">
        <v>3598</v>
      </c>
      <c r="D288" s="218" t="s">
        <v>2819</v>
      </c>
      <c r="E288" s="217" t="s">
        <v>741</v>
      </c>
      <c r="F288" s="217" t="s">
        <v>2903</v>
      </c>
      <c r="G288" s="248" t="s">
        <v>2818</v>
      </c>
      <c r="H288" s="220">
        <v>242</v>
      </c>
      <c r="I288" s="217" t="s">
        <v>738</v>
      </c>
      <c r="J288" s="217">
        <v>2</v>
      </c>
      <c r="K288" s="217"/>
      <c r="L288" s="217">
        <v>2</v>
      </c>
      <c r="M288" s="220">
        <v>6.7</v>
      </c>
      <c r="N288" s="220">
        <v>13.5</v>
      </c>
      <c r="O288" s="217" t="s">
        <v>674</v>
      </c>
      <c r="P288" s="217" t="s">
        <v>11</v>
      </c>
      <c r="Q288" s="217" t="s">
        <v>703</v>
      </c>
      <c r="R288" s="217"/>
      <c r="S288" s="217"/>
      <c r="T288" s="21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7">
        <f t="shared" ca="1" si="106"/>
        <v>2</v>
      </c>
      <c r="V288" s="217">
        <f t="shared" ca="1" si="107"/>
        <v>0</v>
      </c>
      <c r="W288" s="217"/>
      <c r="X288" s="217"/>
      <c r="Y288" s="217"/>
      <c r="Z288" s="217"/>
      <c r="AA288" s="217"/>
      <c r="AB288" s="221"/>
      <c r="AC288" s="220">
        <v>0.26200000000000001</v>
      </c>
      <c r="AD288" s="217"/>
      <c r="AE288" s="220"/>
      <c r="AF288" s="220"/>
      <c r="AG288" s="223"/>
      <c r="AH288" s="223"/>
      <c r="AI288" s="223"/>
      <c r="AJ288" s="224" t="s">
        <v>677</v>
      </c>
      <c r="AK288" s="223"/>
      <c r="AL288" s="225"/>
      <c r="AM288" s="223"/>
      <c r="AN288" s="223"/>
      <c r="AO288" s="223"/>
      <c r="AP288" s="223"/>
      <c r="AQ288" s="223"/>
      <c r="AR288" s="223"/>
      <c r="AS288" s="223"/>
      <c r="AT288" s="223"/>
      <c r="AU288" s="217">
        <v>0</v>
      </c>
      <c r="AV288" s="217">
        <v>0</v>
      </c>
      <c r="AW288" s="217">
        <v>0</v>
      </c>
      <c r="AX288" s="217">
        <v>0</v>
      </c>
      <c r="AY288" s="217">
        <v>0</v>
      </c>
      <c r="AZ288" s="217">
        <v>0</v>
      </c>
      <c r="BA288" s="217">
        <v>0</v>
      </c>
      <c r="BB288" s="217" t="s">
        <v>692</v>
      </c>
      <c r="BC288" s="217"/>
      <c r="BD288" s="217"/>
      <c r="BE288" s="212" t="s">
        <v>3289</v>
      </c>
      <c r="BF288" s="217">
        <v>2</v>
      </c>
      <c r="BG288" s="230">
        <v>46240</v>
      </c>
      <c r="BH288" s="212">
        <f t="shared" si="108"/>
        <v>0</v>
      </c>
      <c r="BI288" s="212" t="s">
        <v>2820</v>
      </c>
      <c r="BJ288" s="217">
        <v>2</v>
      </c>
      <c r="BK288" s="231">
        <v>46240</v>
      </c>
      <c r="BL288" s="226"/>
      <c r="BM288" s="226"/>
      <c r="BN288" s="227"/>
      <c r="BO288" s="226"/>
      <c r="BP288" s="226"/>
      <c r="BQ288" s="226"/>
      <c r="BR288" s="226"/>
      <c r="BS288" s="226"/>
      <c r="BT288" s="227"/>
      <c r="BU288" s="226"/>
      <c r="BV288" s="226"/>
      <c r="BW288" s="226"/>
      <c r="BX288" s="226"/>
      <c r="BY288" s="226"/>
      <c r="BZ288" s="227"/>
      <c r="CA288" s="226"/>
      <c r="CB288" s="226"/>
      <c r="CC288" s="226"/>
      <c r="CD288" s="226"/>
      <c r="CE288" s="226"/>
      <c r="CF288" s="227"/>
      <c r="CG288" s="226"/>
      <c r="CH288" s="226"/>
      <c r="CI288" s="226"/>
      <c r="CJ288" s="212">
        <f t="shared" si="109"/>
        <v>0</v>
      </c>
    </row>
    <row r="289" spans="1:88" ht="13.5" customHeight="1">
      <c r="A289" s="217">
        <v>282</v>
      </c>
      <c r="B289" s="217" t="s">
        <v>3597</v>
      </c>
      <c r="C289" s="217" t="s">
        <v>3598</v>
      </c>
      <c r="D289" s="218" t="s">
        <v>781</v>
      </c>
      <c r="E289" s="217" t="s">
        <v>948</v>
      </c>
      <c r="F289" s="217" t="s">
        <v>2904</v>
      </c>
      <c r="G289" s="218" t="s">
        <v>2490</v>
      </c>
      <c r="H289" s="220">
        <v>211</v>
      </c>
      <c r="I289" s="217" t="s">
        <v>702</v>
      </c>
      <c r="J289" s="217">
        <v>2</v>
      </c>
      <c r="K289" s="217"/>
      <c r="L289" s="217">
        <v>2</v>
      </c>
      <c r="M289" s="220">
        <v>1.9</v>
      </c>
      <c r="N289" s="220">
        <v>3.7</v>
      </c>
      <c r="O289" s="217" t="s">
        <v>674</v>
      </c>
      <c r="P289" s="217" t="s">
        <v>13</v>
      </c>
      <c r="Q289" s="217" t="s">
        <v>703</v>
      </c>
      <c r="R289" s="217"/>
      <c r="S289" s="217"/>
      <c r="T289" s="21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7">
        <f t="shared" ca="1" si="106"/>
        <v>2</v>
      </c>
      <c r="V289" s="217">
        <f t="shared" ca="1" si="107"/>
        <v>0</v>
      </c>
      <c r="W289" s="217"/>
      <c r="X289" s="217"/>
      <c r="Y289" s="217"/>
      <c r="Z289" s="217"/>
      <c r="AA289" s="217"/>
      <c r="AB289" s="221"/>
      <c r="AC289" s="220">
        <v>0.107</v>
      </c>
      <c r="AD289" s="217"/>
      <c r="AE289" s="220"/>
      <c r="AF289" s="220"/>
      <c r="AG289" s="223"/>
      <c r="AH289" s="223"/>
      <c r="AI289" s="223"/>
      <c r="AJ289" s="224" t="s">
        <v>677</v>
      </c>
      <c r="AK289" s="223"/>
      <c r="AL289" s="225"/>
      <c r="AM289" s="223"/>
      <c r="AN289" s="223"/>
      <c r="AO289" s="223"/>
      <c r="AP289" s="223"/>
      <c r="AQ289" s="223"/>
      <c r="AR289" s="223"/>
      <c r="AS289" s="223"/>
      <c r="AT289" s="223"/>
      <c r="AU289" s="217">
        <v>1</v>
      </c>
      <c r="AV289" s="217">
        <v>0</v>
      </c>
      <c r="AW289" s="217">
        <v>0</v>
      </c>
      <c r="AX289" s="217">
        <v>0</v>
      </c>
      <c r="AY289" s="217">
        <v>0</v>
      </c>
      <c r="AZ289" s="217">
        <v>0</v>
      </c>
      <c r="BA289" s="217">
        <v>0</v>
      </c>
      <c r="BB289" s="217" t="s">
        <v>692</v>
      </c>
      <c r="BC289" s="217"/>
      <c r="BD289" s="217"/>
      <c r="BE289" s="212" t="s">
        <v>3035</v>
      </c>
      <c r="BF289" s="217">
        <v>2</v>
      </c>
      <c r="BG289" s="230">
        <v>46240</v>
      </c>
      <c r="BH289" s="212">
        <f t="shared" si="108"/>
        <v>0</v>
      </c>
      <c r="BI289" s="212" t="s">
        <v>2491</v>
      </c>
      <c r="BJ289" s="217">
        <v>2</v>
      </c>
      <c r="BK289" s="231">
        <v>46240</v>
      </c>
      <c r="BL289" s="226"/>
      <c r="BM289" s="226"/>
      <c r="BN289" s="227"/>
      <c r="BO289" s="226"/>
      <c r="BP289" s="226"/>
      <c r="BQ289" s="226"/>
      <c r="BR289" s="226"/>
      <c r="BS289" s="226"/>
      <c r="BT289" s="227"/>
      <c r="BU289" s="226"/>
      <c r="BV289" s="226"/>
      <c r="BW289" s="226"/>
      <c r="BX289" s="226"/>
      <c r="BY289" s="226"/>
      <c r="BZ289" s="227"/>
      <c r="CA289" s="226"/>
      <c r="CB289" s="226"/>
      <c r="CC289" s="226"/>
      <c r="CD289" s="226"/>
      <c r="CE289" s="226"/>
      <c r="CF289" s="227"/>
      <c r="CG289" s="226"/>
      <c r="CH289" s="226"/>
      <c r="CI289" s="226"/>
      <c r="CJ289" s="212">
        <f t="shared" si="109"/>
        <v>0</v>
      </c>
    </row>
    <row r="290" spans="1:88" ht="13.5" customHeight="1">
      <c r="A290" s="217">
        <v>283</v>
      </c>
      <c r="B290" s="217" t="s">
        <v>3597</v>
      </c>
      <c r="C290" s="217" t="s">
        <v>3598</v>
      </c>
      <c r="D290" s="218" t="s">
        <v>781</v>
      </c>
      <c r="E290" s="217" t="s">
        <v>1124</v>
      </c>
      <c r="F290" s="217" t="s">
        <v>2905</v>
      </c>
      <c r="G290" s="218" t="s">
        <v>2495</v>
      </c>
      <c r="H290" s="220">
        <v>184</v>
      </c>
      <c r="I290" s="217" t="s">
        <v>702</v>
      </c>
      <c r="J290" s="217">
        <v>2</v>
      </c>
      <c r="K290" s="217"/>
      <c r="L290" s="217">
        <v>2</v>
      </c>
      <c r="M290" s="220">
        <v>2.1</v>
      </c>
      <c r="N290" s="220">
        <v>4.2</v>
      </c>
      <c r="O290" s="217" t="s">
        <v>674</v>
      </c>
      <c r="P290" s="217" t="s">
        <v>13</v>
      </c>
      <c r="Q290" s="217" t="s">
        <v>703</v>
      </c>
      <c r="R290" s="217"/>
      <c r="S290" s="217"/>
      <c r="T290" s="21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7">
        <f t="shared" ca="1" si="106"/>
        <v>2</v>
      </c>
      <c r="V290" s="217">
        <f t="shared" ca="1" si="107"/>
        <v>0</v>
      </c>
      <c r="W290" s="217"/>
      <c r="X290" s="217"/>
      <c r="Y290" s="217"/>
      <c r="Z290" s="217"/>
      <c r="AA290" s="217"/>
      <c r="AB290" s="221"/>
      <c r="AC290" s="220">
        <v>0.11899999999999999</v>
      </c>
      <c r="AD290" s="217"/>
      <c r="AE290" s="220"/>
      <c r="AF290" s="220"/>
      <c r="AG290" s="223"/>
      <c r="AH290" s="223"/>
      <c r="AI290" s="223"/>
      <c r="AJ290" s="224" t="s">
        <v>677</v>
      </c>
      <c r="AK290" s="223"/>
      <c r="AL290" s="225"/>
      <c r="AM290" s="223"/>
      <c r="AN290" s="223"/>
      <c r="AO290" s="223"/>
      <c r="AP290" s="223"/>
      <c r="AQ290" s="223"/>
      <c r="AR290" s="223"/>
      <c r="AS290" s="223"/>
      <c r="AT290" s="223"/>
      <c r="AU290" s="217">
        <v>1</v>
      </c>
      <c r="AV290" s="217">
        <v>0</v>
      </c>
      <c r="AW290" s="217">
        <v>0</v>
      </c>
      <c r="AX290" s="217">
        <v>0</v>
      </c>
      <c r="AY290" s="217">
        <v>0</v>
      </c>
      <c r="AZ290" s="217">
        <v>0</v>
      </c>
      <c r="BA290" s="217">
        <v>0</v>
      </c>
      <c r="BB290" s="217" t="s">
        <v>692</v>
      </c>
      <c r="BC290" s="217"/>
      <c r="BD290" s="217"/>
      <c r="BE290" s="212" t="s">
        <v>3035</v>
      </c>
      <c r="BF290" s="217">
        <v>2</v>
      </c>
      <c r="BG290" s="230">
        <v>46240</v>
      </c>
      <c r="BH290" s="212">
        <f t="shared" si="108"/>
        <v>0</v>
      </c>
      <c r="BI290" s="212" t="s">
        <v>2491</v>
      </c>
      <c r="BJ290" s="217">
        <v>2</v>
      </c>
      <c r="BK290" s="231">
        <v>46240</v>
      </c>
      <c r="BL290" s="226"/>
      <c r="BM290" s="226"/>
      <c r="BN290" s="227"/>
      <c r="BO290" s="226"/>
      <c r="BP290" s="226"/>
      <c r="BQ290" s="226"/>
      <c r="BR290" s="226"/>
      <c r="BS290" s="226"/>
      <c r="BT290" s="227"/>
      <c r="BU290" s="226"/>
      <c r="BV290" s="226"/>
      <c r="BW290" s="226"/>
      <c r="BX290" s="226"/>
      <c r="BY290" s="226"/>
      <c r="BZ290" s="227"/>
      <c r="CA290" s="226"/>
      <c r="CB290" s="226"/>
      <c r="CC290" s="226"/>
      <c r="CD290" s="226"/>
      <c r="CE290" s="226"/>
      <c r="CF290" s="227"/>
      <c r="CG290" s="226"/>
      <c r="CH290" s="226"/>
      <c r="CI290" s="226"/>
      <c r="CJ290" s="212">
        <f t="shared" si="109"/>
        <v>0</v>
      </c>
    </row>
    <row r="291" spans="1:88" ht="13.5" customHeight="1">
      <c r="A291" s="217">
        <v>284</v>
      </c>
      <c r="B291" s="217" t="s">
        <v>3597</v>
      </c>
      <c r="C291" s="217" t="s">
        <v>3598</v>
      </c>
      <c r="D291" s="218" t="s">
        <v>2839</v>
      </c>
      <c r="E291" s="217" t="s">
        <v>1147</v>
      </c>
      <c r="F291" s="217" t="s">
        <v>2909</v>
      </c>
      <c r="G291" s="218" t="s">
        <v>2838</v>
      </c>
      <c r="H291" s="220">
        <v>86</v>
      </c>
      <c r="I291" s="217" t="s">
        <v>812</v>
      </c>
      <c r="J291" s="217">
        <v>1</v>
      </c>
      <c r="K291" s="217"/>
      <c r="L291" s="217">
        <v>1</v>
      </c>
      <c r="M291" s="220">
        <v>0.7</v>
      </c>
      <c r="N291" s="220">
        <v>0.7</v>
      </c>
      <c r="O291" s="217" t="s">
        <v>674</v>
      </c>
      <c r="P291" s="217" t="s">
        <v>14</v>
      </c>
      <c r="Q291" s="217" t="s">
        <v>682</v>
      </c>
      <c r="R291" s="217"/>
      <c r="S291" s="217"/>
      <c r="T291" s="217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7">
        <f t="shared" ca="1" si="106"/>
        <v>1</v>
      </c>
      <c r="V291" s="217">
        <f t="shared" ca="1" si="107"/>
        <v>0</v>
      </c>
      <c r="W291" s="217"/>
      <c r="X291" s="217"/>
      <c r="Y291" s="217"/>
      <c r="Z291" s="217"/>
      <c r="AA291" s="217"/>
      <c r="AB291" s="221"/>
      <c r="AC291" s="220">
        <v>2.7E-2</v>
      </c>
      <c r="AD291" s="217"/>
      <c r="AE291" s="220"/>
      <c r="AF291" s="220"/>
      <c r="AG291" s="223"/>
      <c r="AH291" s="223"/>
      <c r="AI291" s="223"/>
      <c r="AJ291" s="224" t="s">
        <v>677</v>
      </c>
      <c r="AK291" s="223"/>
      <c r="AL291" s="225"/>
      <c r="AM291" s="223"/>
      <c r="AN291" s="223"/>
      <c r="AO291" s="223"/>
      <c r="AP291" s="223"/>
      <c r="AQ291" s="223"/>
      <c r="AR291" s="223"/>
      <c r="AS291" s="223"/>
      <c r="AT291" s="223"/>
      <c r="AU291" s="217">
        <v>0</v>
      </c>
      <c r="AV291" s="217">
        <v>0</v>
      </c>
      <c r="AW291" s="217">
        <v>0</v>
      </c>
      <c r="AX291" s="217">
        <v>0</v>
      </c>
      <c r="AY291" s="217">
        <v>0</v>
      </c>
      <c r="AZ291" s="217">
        <v>0</v>
      </c>
      <c r="BA291" s="217">
        <v>0</v>
      </c>
      <c r="BB291" s="217" t="s">
        <v>14</v>
      </c>
      <c r="BC291" s="217"/>
      <c r="BD291" s="217"/>
      <c r="BE291" s="226"/>
      <c r="BF291" s="226"/>
      <c r="BG291" s="227"/>
      <c r="BH291" s="228"/>
      <c r="BI291" s="226"/>
      <c r="BJ291" s="226"/>
      <c r="BK291" s="226"/>
      <c r="BL291" s="226"/>
      <c r="BM291" s="226"/>
      <c r="BN291" s="227"/>
      <c r="BO291" s="226"/>
      <c r="BP291" s="226"/>
      <c r="BQ291" s="226"/>
      <c r="BR291" s="226"/>
      <c r="BS291" s="226"/>
      <c r="BT291" s="227"/>
      <c r="BU291" s="226"/>
      <c r="BV291" s="226"/>
      <c r="BW291" s="226"/>
      <c r="BX291" s="226"/>
      <c r="BY291" s="226"/>
      <c r="BZ291" s="227"/>
      <c r="CA291" s="226"/>
      <c r="CB291" s="226"/>
      <c r="CC291" s="226"/>
      <c r="CD291" s="226"/>
      <c r="CE291" s="226"/>
      <c r="CF291" s="227"/>
      <c r="CG291" s="226"/>
      <c r="CH291" s="226"/>
      <c r="CI291" s="226"/>
      <c r="CJ291" s="228"/>
    </row>
    <row r="292" spans="1:88" ht="13.5" customHeight="1">
      <c r="A292" s="217">
        <v>285</v>
      </c>
      <c r="B292" s="217" t="s">
        <v>3597</v>
      </c>
      <c r="C292" s="217" t="s">
        <v>3598</v>
      </c>
      <c r="D292" s="218" t="s">
        <v>2842</v>
      </c>
      <c r="E292" s="217" t="s">
        <v>1150</v>
      </c>
      <c r="F292" s="217" t="s">
        <v>2910</v>
      </c>
      <c r="G292" s="218" t="s">
        <v>2841</v>
      </c>
      <c r="H292" s="220">
        <v>30</v>
      </c>
      <c r="I292" s="217" t="s">
        <v>812</v>
      </c>
      <c r="J292" s="217">
        <v>1</v>
      </c>
      <c r="K292" s="217"/>
      <c r="L292" s="217">
        <v>1</v>
      </c>
      <c r="M292" s="220">
        <v>0.4</v>
      </c>
      <c r="N292" s="220">
        <v>0.4</v>
      </c>
      <c r="O292" s="217" t="s">
        <v>674</v>
      </c>
      <c r="P292" s="217" t="s">
        <v>14</v>
      </c>
      <c r="Q292" s="217" t="s">
        <v>682</v>
      </c>
      <c r="R292" s="217"/>
      <c r="S292" s="217"/>
      <c r="T292" s="217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7">
        <f t="shared" ca="1" si="106"/>
        <v>1</v>
      </c>
      <c r="V292" s="217">
        <f t="shared" ca="1" si="107"/>
        <v>0</v>
      </c>
      <c r="W292" s="217"/>
      <c r="X292" s="217"/>
      <c r="Y292" s="217"/>
      <c r="Z292" s="217"/>
      <c r="AA292" s="217"/>
      <c r="AB292" s="221"/>
      <c r="AC292" s="220">
        <v>8.9999999999999993E-3</v>
      </c>
      <c r="AD292" s="217"/>
      <c r="AE292" s="220"/>
      <c r="AF292" s="220"/>
      <c r="AG292" s="223"/>
      <c r="AH292" s="223"/>
      <c r="AI292" s="223"/>
      <c r="AJ292" s="224"/>
      <c r="AK292" s="223"/>
      <c r="AL292" s="225"/>
      <c r="AM292" s="223"/>
      <c r="AN292" s="223"/>
      <c r="AO292" s="223"/>
      <c r="AP292" s="223"/>
      <c r="AQ292" s="223"/>
      <c r="AR292" s="223"/>
      <c r="AS292" s="223"/>
      <c r="AT292" s="223"/>
      <c r="AU292" s="217">
        <v>0</v>
      </c>
      <c r="AV292" s="217">
        <v>0</v>
      </c>
      <c r="AW292" s="217">
        <v>0</v>
      </c>
      <c r="AX292" s="217">
        <v>0</v>
      </c>
      <c r="AY292" s="217">
        <v>0</v>
      </c>
      <c r="AZ292" s="217">
        <v>0</v>
      </c>
      <c r="BA292" s="217">
        <v>0</v>
      </c>
      <c r="BB292" s="217" t="s">
        <v>14</v>
      </c>
      <c r="BC292" s="217"/>
      <c r="BD292" s="217"/>
      <c r="BE292" s="226"/>
      <c r="BF292" s="226"/>
      <c r="BG292" s="227"/>
      <c r="BH292" s="228"/>
      <c r="BI292" s="226"/>
      <c r="BJ292" s="226"/>
      <c r="BK292" s="226"/>
      <c r="BL292" s="226"/>
      <c r="BM292" s="226"/>
      <c r="BN292" s="227"/>
      <c r="BO292" s="226"/>
      <c r="BP292" s="226"/>
      <c r="BQ292" s="226"/>
      <c r="BR292" s="226"/>
      <c r="BS292" s="226"/>
      <c r="BT292" s="227"/>
      <c r="BU292" s="226"/>
      <c r="BV292" s="226"/>
      <c r="BW292" s="226"/>
      <c r="BX292" s="226"/>
      <c r="BY292" s="226"/>
      <c r="BZ292" s="227"/>
      <c r="CA292" s="226"/>
      <c r="CB292" s="226"/>
      <c r="CC292" s="226"/>
      <c r="CD292" s="226"/>
      <c r="CE292" s="226"/>
      <c r="CF292" s="227"/>
      <c r="CG292" s="226"/>
      <c r="CH292" s="226"/>
      <c r="CI292" s="226"/>
      <c r="CJ292" s="228"/>
    </row>
    <row r="293" spans="1:88" ht="13.5" customHeight="1">
      <c r="A293" s="217">
        <v>286</v>
      </c>
      <c r="B293" s="217" t="s">
        <v>3597</v>
      </c>
      <c r="C293" s="217" t="s">
        <v>3598</v>
      </c>
      <c r="D293" s="218" t="s">
        <v>2828</v>
      </c>
      <c r="E293" s="217" t="s">
        <v>929</v>
      </c>
      <c r="F293" s="217" t="s">
        <v>2906</v>
      </c>
      <c r="G293" s="218" t="s">
        <v>2827</v>
      </c>
      <c r="H293" s="220">
        <v>279</v>
      </c>
      <c r="I293" s="217" t="s">
        <v>812</v>
      </c>
      <c r="J293" s="217">
        <v>2</v>
      </c>
      <c r="K293" s="217"/>
      <c r="L293" s="217">
        <v>2</v>
      </c>
      <c r="M293" s="220">
        <v>11.6</v>
      </c>
      <c r="N293" s="220">
        <v>23.1</v>
      </c>
      <c r="O293" s="217" t="s">
        <v>674</v>
      </c>
      <c r="P293" s="217" t="s">
        <v>14</v>
      </c>
      <c r="Q293" s="217" t="s">
        <v>682</v>
      </c>
      <c r="R293" s="217"/>
      <c r="S293" s="217"/>
      <c r="T293" s="217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7">
        <f t="shared" ca="1" si="106"/>
        <v>2</v>
      </c>
      <c r="V293" s="217">
        <f t="shared" ca="1" si="107"/>
        <v>0</v>
      </c>
      <c r="W293" s="217"/>
      <c r="X293" s="217"/>
      <c r="Y293" s="217"/>
      <c r="Z293" s="217"/>
      <c r="AA293" s="217"/>
      <c r="AB293" s="221"/>
      <c r="AC293" s="220">
        <v>0.28999999999999998</v>
      </c>
      <c r="AD293" s="217"/>
      <c r="AE293" s="220"/>
      <c r="AF293" s="220"/>
      <c r="AG293" s="223"/>
      <c r="AH293" s="223"/>
      <c r="AI293" s="223"/>
      <c r="AJ293" s="224"/>
      <c r="AK293" s="223"/>
      <c r="AL293" s="225"/>
      <c r="AM293" s="223"/>
      <c r="AN293" s="223"/>
      <c r="AO293" s="223"/>
      <c r="AP293" s="223"/>
      <c r="AQ293" s="223"/>
      <c r="AR293" s="223"/>
      <c r="AS293" s="223"/>
      <c r="AT293" s="223"/>
      <c r="AU293" s="217">
        <v>1</v>
      </c>
      <c r="AV293" s="217">
        <v>0</v>
      </c>
      <c r="AW293" s="217">
        <v>0</v>
      </c>
      <c r="AX293" s="217">
        <v>0</v>
      </c>
      <c r="AY293" s="217">
        <v>0</v>
      </c>
      <c r="AZ293" s="217">
        <v>1</v>
      </c>
      <c r="BA293" s="217">
        <v>0</v>
      </c>
      <c r="BB293" s="217" t="s">
        <v>14</v>
      </c>
      <c r="BC293" s="217"/>
      <c r="BD293" s="217"/>
      <c r="BE293" s="226"/>
      <c r="BF293" s="226"/>
      <c r="BG293" s="227"/>
      <c r="BH293" s="228"/>
      <c r="BI293" s="226"/>
      <c r="BJ293" s="226"/>
      <c r="BK293" s="226"/>
      <c r="BL293" s="226"/>
      <c r="BM293" s="226"/>
      <c r="BN293" s="227"/>
      <c r="BO293" s="226"/>
      <c r="BP293" s="226"/>
      <c r="BQ293" s="226"/>
      <c r="BR293" s="226"/>
      <c r="BS293" s="226"/>
      <c r="BT293" s="227"/>
      <c r="BU293" s="226"/>
      <c r="BV293" s="226"/>
      <c r="BW293" s="226"/>
      <c r="BX293" s="226"/>
      <c r="BY293" s="226"/>
      <c r="BZ293" s="227"/>
      <c r="CA293" s="226"/>
      <c r="CB293" s="226"/>
      <c r="CC293" s="226"/>
      <c r="CD293" s="226"/>
      <c r="CE293" s="226"/>
      <c r="CF293" s="227"/>
      <c r="CG293" s="226"/>
      <c r="CH293" s="226"/>
      <c r="CI293" s="226"/>
      <c r="CJ293" s="228"/>
    </row>
    <row r="294" spans="1:88" ht="13.5" customHeight="1">
      <c r="A294" s="217">
        <v>287</v>
      </c>
      <c r="B294" s="217" t="s">
        <v>3597</v>
      </c>
      <c r="C294" s="217" t="s">
        <v>3598</v>
      </c>
      <c r="D294" s="218" t="s">
        <v>2830</v>
      </c>
      <c r="E294" s="217" t="s">
        <v>931</v>
      </c>
      <c r="F294" s="217" t="s">
        <v>2907</v>
      </c>
      <c r="G294" s="218" t="s">
        <v>2827</v>
      </c>
      <c r="H294" s="220">
        <v>279</v>
      </c>
      <c r="I294" s="217" t="s">
        <v>812</v>
      </c>
      <c r="J294" s="217">
        <v>2</v>
      </c>
      <c r="K294" s="217"/>
      <c r="L294" s="217">
        <v>2</v>
      </c>
      <c r="M294" s="220">
        <v>8.5</v>
      </c>
      <c r="N294" s="220">
        <v>17</v>
      </c>
      <c r="O294" s="217" t="s">
        <v>674</v>
      </c>
      <c r="P294" s="217" t="s">
        <v>14</v>
      </c>
      <c r="Q294" s="217" t="s">
        <v>682</v>
      </c>
      <c r="R294" s="217"/>
      <c r="S294" s="217"/>
      <c r="T294" s="217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7">
        <f t="shared" ca="1" si="106"/>
        <v>2</v>
      </c>
      <c r="V294" s="217">
        <f t="shared" ca="1" si="107"/>
        <v>0</v>
      </c>
      <c r="W294" s="217"/>
      <c r="X294" s="217"/>
      <c r="Y294" s="217"/>
      <c r="Z294" s="217"/>
      <c r="AA294" s="217"/>
      <c r="AB294" s="221"/>
      <c r="AC294" s="220">
        <v>0.25800000000000001</v>
      </c>
      <c r="AD294" s="217"/>
      <c r="AE294" s="220"/>
      <c r="AF294" s="220"/>
      <c r="AG294" s="223"/>
      <c r="AH294" s="223"/>
      <c r="AI294" s="223"/>
      <c r="AJ294" s="224"/>
      <c r="AK294" s="223"/>
      <c r="AL294" s="225"/>
      <c r="AM294" s="223"/>
      <c r="AN294" s="223"/>
      <c r="AO294" s="223"/>
      <c r="AP294" s="223"/>
      <c r="AQ294" s="223"/>
      <c r="AR294" s="223"/>
      <c r="AS294" s="223"/>
      <c r="AT294" s="223"/>
      <c r="AU294" s="217">
        <v>1</v>
      </c>
      <c r="AV294" s="217">
        <v>0</v>
      </c>
      <c r="AW294" s="217">
        <v>0</v>
      </c>
      <c r="AX294" s="217">
        <v>0</v>
      </c>
      <c r="AY294" s="217">
        <v>0</v>
      </c>
      <c r="AZ294" s="217">
        <v>1</v>
      </c>
      <c r="BA294" s="217">
        <v>0</v>
      </c>
      <c r="BB294" s="217" t="s">
        <v>14</v>
      </c>
      <c r="BC294" s="217"/>
      <c r="BD294" s="217"/>
      <c r="BE294" s="226"/>
      <c r="BF294" s="226"/>
      <c r="BG294" s="227"/>
      <c r="BH294" s="228"/>
      <c r="BI294" s="226"/>
      <c r="BJ294" s="226"/>
      <c r="BK294" s="226"/>
      <c r="BL294" s="226"/>
      <c r="BM294" s="226"/>
      <c r="BN294" s="227"/>
      <c r="BO294" s="226"/>
      <c r="BP294" s="226"/>
      <c r="BQ294" s="226"/>
      <c r="BR294" s="226"/>
      <c r="BS294" s="226"/>
      <c r="BT294" s="227"/>
      <c r="BU294" s="226"/>
      <c r="BV294" s="226"/>
      <c r="BW294" s="226"/>
      <c r="BX294" s="226"/>
      <c r="BY294" s="226"/>
      <c r="BZ294" s="227"/>
      <c r="CA294" s="226"/>
      <c r="CB294" s="226"/>
      <c r="CC294" s="226"/>
      <c r="CD294" s="226"/>
      <c r="CE294" s="226"/>
      <c r="CF294" s="227"/>
      <c r="CG294" s="226"/>
      <c r="CH294" s="226"/>
      <c r="CI294" s="226"/>
      <c r="CJ294" s="228"/>
    </row>
    <row r="295" spans="1:88" ht="13.5" customHeight="1">
      <c r="A295" s="217">
        <v>288</v>
      </c>
      <c r="B295" s="217" t="s">
        <v>3597</v>
      </c>
      <c r="C295" s="217" t="s">
        <v>3598</v>
      </c>
      <c r="D295" s="218" t="s">
        <v>2833</v>
      </c>
      <c r="E295" s="217" t="s">
        <v>933</v>
      </c>
      <c r="F295" s="217" t="s">
        <v>2908</v>
      </c>
      <c r="G295" s="218" t="s">
        <v>2832</v>
      </c>
      <c r="H295" s="220">
        <v>3</v>
      </c>
      <c r="I295" s="217" t="s">
        <v>820</v>
      </c>
      <c r="J295" s="217">
        <v>2</v>
      </c>
      <c r="K295" s="217"/>
      <c r="L295" s="217">
        <v>2</v>
      </c>
      <c r="M295" s="220">
        <v>0</v>
      </c>
      <c r="N295" s="220">
        <v>0</v>
      </c>
      <c r="O295" s="217" t="s">
        <v>674</v>
      </c>
      <c r="P295" s="217" t="s">
        <v>14</v>
      </c>
      <c r="Q295" s="217" t="s">
        <v>682</v>
      </c>
      <c r="R295" s="217"/>
      <c r="S295" s="217"/>
      <c r="T295" s="217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7">
        <f t="shared" ca="1" si="106"/>
        <v>2</v>
      </c>
      <c r="V295" s="217">
        <f t="shared" ca="1" si="107"/>
        <v>0</v>
      </c>
      <c r="W295" s="217"/>
      <c r="X295" s="217"/>
      <c r="Y295" s="217"/>
      <c r="Z295" s="217"/>
      <c r="AA295" s="217"/>
      <c r="AB295" s="221"/>
      <c r="AC295" s="220">
        <v>3.4000000000000002E-2</v>
      </c>
      <c r="AD295" s="217"/>
      <c r="AE295" s="220"/>
      <c r="AF295" s="220"/>
      <c r="AG295" s="223"/>
      <c r="AH295" s="223"/>
      <c r="AI295" s="223"/>
      <c r="AJ295" s="224"/>
      <c r="AK295" s="223"/>
      <c r="AL295" s="225"/>
      <c r="AM295" s="223"/>
      <c r="AN295" s="223"/>
      <c r="AO295" s="223"/>
      <c r="AP295" s="223"/>
      <c r="AQ295" s="223"/>
      <c r="AR295" s="223"/>
      <c r="AS295" s="223"/>
      <c r="AT295" s="223"/>
      <c r="AU295" s="217">
        <v>0</v>
      </c>
      <c r="AV295" s="217">
        <v>0</v>
      </c>
      <c r="AW295" s="217">
        <v>0</v>
      </c>
      <c r="AX295" s="217">
        <v>0</v>
      </c>
      <c r="AY295" s="217">
        <v>0</v>
      </c>
      <c r="AZ295" s="217">
        <v>0</v>
      </c>
      <c r="BA295" s="217">
        <v>0</v>
      </c>
      <c r="BB295" s="217" t="s">
        <v>14</v>
      </c>
      <c r="BC295" s="217"/>
      <c r="BD295" s="217"/>
      <c r="BE295" s="226"/>
      <c r="BF295" s="226"/>
      <c r="BG295" s="227"/>
      <c r="BH295" s="228"/>
      <c r="BI295" s="226"/>
      <c r="BJ295" s="226"/>
      <c r="BK295" s="226"/>
      <c r="BL295" s="226"/>
      <c r="BM295" s="226"/>
      <c r="BN295" s="227"/>
      <c r="BO295" s="226"/>
      <c r="BP295" s="226"/>
      <c r="BQ295" s="226"/>
      <c r="BR295" s="226"/>
      <c r="BS295" s="226"/>
      <c r="BT295" s="227"/>
      <c r="BU295" s="226"/>
      <c r="BV295" s="226"/>
      <c r="BW295" s="226"/>
      <c r="BX295" s="226"/>
      <c r="BY295" s="226"/>
      <c r="BZ295" s="227"/>
      <c r="CA295" s="226"/>
      <c r="CB295" s="226"/>
      <c r="CC295" s="226"/>
      <c r="CD295" s="226"/>
      <c r="CE295" s="226"/>
      <c r="CF295" s="227"/>
      <c r="CG295" s="226"/>
      <c r="CH295" s="226"/>
      <c r="CI295" s="226"/>
      <c r="CJ295" s="228"/>
    </row>
    <row r="296" spans="1:88" ht="13.5" customHeight="1">
      <c r="A296" s="217">
        <v>289</v>
      </c>
      <c r="B296" s="217" t="s">
        <v>3597</v>
      </c>
      <c r="C296" s="217" t="s">
        <v>3598</v>
      </c>
      <c r="D296" s="218" t="s">
        <v>2588</v>
      </c>
      <c r="E296" s="217" t="s">
        <v>3535</v>
      </c>
      <c r="F296" s="217" t="s">
        <v>2911</v>
      </c>
      <c r="G296" s="218" t="s">
        <v>2755</v>
      </c>
      <c r="H296" s="220">
        <v>4416</v>
      </c>
      <c r="I296" s="217" t="s">
        <v>702</v>
      </c>
      <c r="J296" s="217">
        <v>2</v>
      </c>
      <c r="K296" s="217"/>
      <c r="L296" s="217">
        <v>2</v>
      </c>
      <c r="M296" s="220">
        <v>415.4</v>
      </c>
      <c r="N296" s="220">
        <v>830.8</v>
      </c>
      <c r="O296" s="217" t="s">
        <v>674</v>
      </c>
      <c r="P296" s="217" t="s">
        <v>13</v>
      </c>
      <c r="Q296" s="217" t="s">
        <v>786</v>
      </c>
      <c r="R296" s="217"/>
      <c r="S296" s="217"/>
      <c r="T296" s="217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7">
        <f t="shared" ca="1" si="106"/>
        <v>2</v>
      </c>
      <c r="V296" s="217">
        <f t="shared" ca="1" si="107"/>
        <v>0</v>
      </c>
      <c r="W296" s="217"/>
      <c r="X296" s="217"/>
      <c r="Y296" s="217"/>
      <c r="Z296" s="217"/>
      <c r="AA296" s="217"/>
      <c r="AB296" s="221"/>
      <c r="AC296" s="220">
        <v>35.433</v>
      </c>
      <c r="AD296" s="217"/>
      <c r="AE296" s="220"/>
      <c r="AF296" s="220"/>
      <c r="AG296" s="223"/>
      <c r="AH296" s="223"/>
      <c r="AI296" s="223"/>
      <c r="AJ296" s="224" t="s">
        <v>677</v>
      </c>
      <c r="AK296" s="223"/>
      <c r="AL296" s="225"/>
      <c r="AM296" s="223"/>
      <c r="AN296" s="223"/>
      <c r="AO296" s="223"/>
      <c r="AP296" s="223"/>
      <c r="AQ296" s="223"/>
      <c r="AR296" s="223"/>
      <c r="AS296" s="223"/>
      <c r="AT296" s="223"/>
      <c r="AU296" s="217">
        <v>0</v>
      </c>
      <c r="AV296" s="217">
        <v>1</v>
      </c>
      <c r="AW296" s="217">
        <v>0</v>
      </c>
      <c r="AX296" s="217">
        <v>1</v>
      </c>
      <c r="AY296" s="217">
        <v>0</v>
      </c>
      <c r="AZ296" s="217">
        <v>0</v>
      </c>
      <c r="BA296" s="217">
        <v>0</v>
      </c>
      <c r="BB296" s="217" t="s">
        <v>692</v>
      </c>
      <c r="BC296" s="217"/>
      <c r="BD296" s="217"/>
      <c r="BE296" s="244" t="s">
        <v>3020</v>
      </c>
      <c r="BF296" s="217">
        <v>2</v>
      </c>
      <c r="BG296" s="245">
        <v>46240</v>
      </c>
      <c r="BH296" s="212">
        <f>+L296-BF296</f>
        <v>0</v>
      </c>
      <c r="BI296" s="244" t="s">
        <v>2469</v>
      </c>
      <c r="BJ296" s="217">
        <v>2</v>
      </c>
      <c r="BK296" s="245">
        <v>46240</v>
      </c>
      <c r="BL296" s="226"/>
      <c r="BM296" s="226"/>
      <c r="BN296" s="227"/>
      <c r="BO296" s="226"/>
      <c r="BP296" s="226"/>
      <c r="BQ296" s="226"/>
      <c r="BR296" s="226"/>
      <c r="BS296" s="226"/>
      <c r="BT296" s="227"/>
      <c r="BU296" s="226"/>
      <c r="BV296" s="226"/>
      <c r="BW296" s="226"/>
      <c r="BX296" s="226"/>
      <c r="BY296" s="226"/>
      <c r="BZ296" s="227"/>
      <c r="CA296" s="226"/>
      <c r="CB296" s="226"/>
      <c r="CC296" s="226"/>
      <c r="CD296" s="226"/>
      <c r="CE296" s="226"/>
      <c r="CF296" s="227"/>
      <c r="CG296" s="226"/>
      <c r="CH296" s="226"/>
      <c r="CI296" s="226"/>
      <c r="CJ296" s="212">
        <f>+L296-BJ296</f>
        <v>0</v>
      </c>
    </row>
    <row r="297" spans="1:88" ht="13.5" customHeight="1">
      <c r="A297" s="217">
        <v>290</v>
      </c>
      <c r="B297" s="217" t="s">
        <v>3597</v>
      </c>
      <c r="C297" s="217" t="s">
        <v>3598</v>
      </c>
      <c r="D297" s="218" t="s">
        <v>2588</v>
      </c>
      <c r="E297" s="217" t="s">
        <v>3600</v>
      </c>
      <c r="F297" s="217" t="s">
        <v>2912</v>
      </c>
      <c r="G297" s="218" t="s">
        <v>2755</v>
      </c>
      <c r="H297" s="220">
        <v>4416</v>
      </c>
      <c r="I297" s="217" t="s">
        <v>702</v>
      </c>
      <c r="J297" s="217">
        <v>1</v>
      </c>
      <c r="K297" s="217"/>
      <c r="L297" s="217">
        <v>1</v>
      </c>
      <c r="M297" s="220">
        <v>415.1</v>
      </c>
      <c r="N297" s="220">
        <v>415.1</v>
      </c>
      <c r="O297" s="217" t="s">
        <v>674</v>
      </c>
      <c r="P297" s="217" t="s">
        <v>13</v>
      </c>
      <c r="Q297" s="217" t="s">
        <v>786</v>
      </c>
      <c r="R297" s="217"/>
      <c r="S297" s="217"/>
      <c r="T297" s="217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7">
        <f t="shared" ca="1" si="106"/>
        <v>1</v>
      </c>
      <c r="V297" s="217">
        <f t="shared" ca="1" si="107"/>
        <v>0</v>
      </c>
      <c r="W297" s="217"/>
      <c r="X297" s="217"/>
      <c r="Y297" s="217"/>
      <c r="Z297" s="217"/>
      <c r="AA297" s="217"/>
      <c r="AB297" s="221"/>
      <c r="AC297" s="220">
        <v>17.702999999999999</v>
      </c>
      <c r="AD297" s="217"/>
      <c r="AE297" s="220"/>
      <c r="AF297" s="220"/>
      <c r="AG297" s="223"/>
      <c r="AH297" s="223"/>
      <c r="AI297" s="223"/>
      <c r="AJ297" s="224" t="s">
        <v>677</v>
      </c>
      <c r="AK297" s="223"/>
      <c r="AL297" s="225"/>
      <c r="AM297" s="223"/>
      <c r="AN297" s="223"/>
      <c r="AO297" s="223"/>
      <c r="AP297" s="223"/>
      <c r="AQ297" s="223"/>
      <c r="AR297" s="223"/>
      <c r="AS297" s="223"/>
      <c r="AT297" s="223"/>
      <c r="AU297" s="217">
        <v>0</v>
      </c>
      <c r="AV297" s="217">
        <v>1</v>
      </c>
      <c r="AW297" s="217">
        <v>0</v>
      </c>
      <c r="AX297" s="217">
        <v>1</v>
      </c>
      <c r="AY297" s="217">
        <v>0</v>
      </c>
      <c r="AZ297" s="217">
        <v>0</v>
      </c>
      <c r="BA297" s="217">
        <v>0</v>
      </c>
      <c r="BB297" s="217" t="s">
        <v>692</v>
      </c>
      <c r="BC297" s="217"/>
      <c r="BD297" s="217"/>
      <c r="BE297" s="244" t="s">
        <v>3020</v>
      </c>
      <c r="BF297" s="217">
        <v>1</v>
      </c>
      <c r="BG297" s="245">
        <v>46240</v>
      </c>
      <c r="BH297" s="212">
        <f>+L297-BF297</f>
        <v>0</v>
      </c>
      <c r="BI297" s="244" t="s">
        <v>2469</v>
      </c>
      <c r="BJ297" s="217">
        <v>1</v>
      </c>
      <c r="BK297" s="245">
        <v>46240</v>
      </c>
      <c r="BL297" s="226"/>
      <c r="BM297" s="226"/>
      <c r="BN297" s="227"/>
      <c r="BO297" s="226"/>
      <c r="BP297" s="226"/>
      <c r="BQ297" s="226"/>
      <c r="BR297" s="226"/>
      <c r="BS297" s="226"/>
      <c r="BT297" s="227"/>
      <c r="BU297" s="226"/>
      <c r="BV297" s="226"/>
      <c r="BW297" s="226"/>
      <c r="BX297" s="226"/>
      <c r="BY297" s="226"/>
      <c r="BZ297" s="227"/>
      <c r="CA297" s="226"/>
      <c r="CB297" s="226"/>
      <c r="CC297" s="226"/>
      <c r="CD297" s="226"/>
      <c r="CE297" s="226"/>
      <c r="CF297" s="227"/>
      <c r="CG297" s="226"/>
      <c r="CH297" s="226"/>
      <c r="CI297" s="226"/>
      <c r="CJ297" s="212">
        <f>+L297-BJ297</f>
        <v>0</v>
      </c>
    </row>
    <row r="298" spans="1:88" ht="13.5" customHeight="1">
      <c r="A298" s="217">
        <v>291</v>
      </c>
      <c r="B298" s="217" t="s">
        <v>3597</v>
      </c>
      <c r="C298" s="217" t="s">
        <v>3598</v>
      </c>
      <c r="D298" s="218" t="s">
        <v>2588</v>
      </c>
      <c r="E298" s="217" t="s">
        <v>3601</v>
      </c>
      <c r="F298" s="217" t="s">
        <v>2913</v>
      </c>
      <c r="G298" s="218" t="s">
        <v>2755</v>
      </c>
      <c r="H298" s="220">
        <v>4416</v>
      </c>
      <c r="I298" s="217" t="s">
        <v>702</v>
      </c>
      <c r="J298" s="217">
        <v>1</v>
      </c>
      <c r="K298" s="217"/>
      <c r="L298" s="217">
        <v>1</v>
      </c>
      <c r="M298" s="220">
        <v>413.4</v>
      </c>
      <c r="N298" s="220">
        <v>413.4</v>
      </c>
      <c r="O298" s="217" t="s">
        <v>674</v>
      </c>
      <c r="P298" s="217" t="s">
        <v>13</v>
      </c>
      <c r="Q298" s="217" t="s">
        <v>786</v>
      </c>
      <c r="R298" s="217"/>
      <c r="S298" s="217"/>
      <c r="T298" s="217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7">
        <f t="shared" ca="1" si="106"/>
        <v>1</v>
      </c>
      <c r="V298" s="217">
        <f t="shared" ca="1" si="107"/>
        <v>0</v>
      </c>
      <c r="W298" s="217"/>
      <c r="X298" s="217"/>
      <c r="Y298" s="217"/>
      <c r="Z298" s="217"/>
      <c r="AA298" s="217"/>
      <c r="AB298" s="221"/>
      <c r="AC298" s="220">
        <v>17.635999999999999</v>
      </c>
      <c r="AD298" s="217"/>
      <c r="AE298" s="220"/>
      <c r="AF298" s="220"/>
      <c r="AG298" s="223"/>
      <c r="AH298" s="223"/>
      <c r="AI298" s="223"/>
      <c r="AJ298" s="224" t="s">
        <v>677</v>
      </c>
      <c r="AK298" s="223"/>
      <c r="AL298" s="225"/>
      <c r="AM298" s="223"/>
      <c r="AN298" s="223"/>
      <c r="AO298" s="223"/>
      <c r="AP298" s="223"/>
      <c r="AQ298" s="223"/>
      <c r="AR298" s="223"/>
      <c r="AS298" s="223"/>
      <c r="AT298" s="223"/>
      <c r="AU298" s="217">
        <v>0</v>
      </c>
      <c r="AV298" s="217">
        <v>1</v>
      </c>
      <c r="AW298" s="217">
        <v>0</v>
      </c>
      <c r="AX298" s="217">
        <v>1</v>
      </c>
      <c r="AY298" s="217">
        <v>0</v>
      </c>
      <c r="AZ298" s="217">
        <v>0</v>
      </c>
      <c r="BA298" s="217">
        <v>0</v>
      </c>
      <c r="BB298" s="217" t="s">
        <v>692</v>
      </c>
      <c r="BC298" s="217"/>
      <c r="BD298" s="217"/>
      <c r="BE298" s="244" t="s">
        <v>3020</v>
      </c>
      <c r="BF298" s="217">
        <v>1</v>
      </c>
      <c r="BG298" s="245">
        <v>46240</v>
      </c>
      <c r="BH298" s="212">
        <f>+L298-BF298</f>
        <v>0</v>
      </c>
      <c r="BI298" s="244" t="s">
        <v>2469</v>
      </c>
      <c r="BJ298" s="217">
        <v>1</v>
      </c>
      <c r="BK298" s="245">
        <v>46240</v>
      </c>
      <c r="BL298" s="226"/>
      <c r="BM298" s="226"/>
      <c r="BN298" s="227"/>
      <c r="BO298" s="226"/>
      <c r="BP298" s="226"/>
      <c r="BQ298" s="226"/>
      <c r="BR298" s="226"/>
      <c r="BS298" s="226"/>
      <c r="BT298" s="227"/>
      <c r="BU298" s="226"/>
      <c r="BV298" s="226"/>
      <c r="BW298" s="226"/>
      <c r="BX298" s="226"/>
      <c r="BY298" s="226"/>
      <c r="BZ298" s="227"/>
      <c r="CA298" s="226"/>
      <c r="CB298" s="226"/>
      <c r="CC298" s="226"/>
      <c r="CD298" s="226"/>
      <c r="CE298" s="226"/>
      <c r="CF298" s="227"/>
      <c r="CG298" s="226"/>
      <c r="CH298" s="226"/>
      <c r="CI298" s="226"/>
      <c r="CJ298" s="212">
        <f>+L298-BJ298</f>
        <v>0</v>
      </c>
    </row>
    <row r="299" spans="1:88" ht="13.5" customHeight="1">
      <c r="A299" s="217">
        <v>292</v>
      </c>
      <c r="B299" s="217" t="s">
        <v>3597</v>
      </c>
      <c r="C299" s="217" t="s">
        <v>3598</v>
      </c>
      <c r="D299" s="218" t="s">
        <v>2588</v>
      </c>
      <c r="E299" s="217" t="s">
        <v>3595</v>
      </c>
      <c r="F299" s="217" t="s">
        <v>2914</v>
      </c>
      <c r="G299" s="218" t="s">
        <v>2897</v>
      </c>
      <c r="H299" s="220">
        <v>4416</v>
      </c>
      <c r="I299" s="217" t="s">
        <v>702</v>
      </c>
      <c r="J299" s="217">
        <v>1</v>
      </c>
      <c r="K299" s="217"/>
      <c r="L299" s="217">
        <v>1</v>
      </c>
      <c r="M299" s="220">
        <v>311.5</v>
      </c>
      <c r="N299" s="220">
        <v>311.5</v>
      </c>
      <c r="O299" s="217" t="s">
        <v>674</v>
      </c>
      <c r="P299" s="217" t="s">
        <v>13</v>
      </c>
      <c r="Q299" s="217" t="s">
        <v>786</v>
      </c>
      <c r="R299" s="217"/>
      <c r="S299" s="217"/>
      <c r="T299" s="217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7">
        <f t="shared" ca="1" si="106"/>
        <v>1</v>
      </c>
      <c r="V299" s="217">
        <f t="shared" ca="1" si="107"/>
        <v>0</v>
      </c>
      <c r="W299" s="217"/>
      <c r="X299" s="217"/>
      <c r="Y299" s="217"/>
      <c r="Z299" s="217"/>
      <c r="AA299" s="217"/>
      <c r="AB299" s="221"/>
      <c r="AC299" s="220">
        <v>13.298999999999999</v>
      </c>
      <c r="AD299" s="217"/>
      <c r="AE299" s="220"/>
      <c r="AF299" s="220"/>
      <c r="AG299" s="223"/>
      <c r="AH299" s="223"/>
      <c r="AI299" s="223"/>
      <c r="AJ299" s="224" t="s">
        <v>677</v>
      </c>
      <c r="AK299" s="223"/>
      <c r="AL299" s="225"/>
      <c r="AM299" s="223"/>
      <c r="AN299" s="223"/>
      <c r="AO299" s="223"/>
      <c r="AP299" s="223"/>
      <c r="AQ299" s="223"/>
      <c r="AR299" s="223"/>
      <c r="AS299" s="223"/>
      <c r="AT299" s="223"/>
      <c r="AU299" s="217">
        <v>0</v>
      </c>
      <c r="AV299" s="217">
        <v>1</v>
      </c>
      <c r="AW299" s="217">
        <v>0</v>
      </c>
      <c r="AX299" s="217">
        <v>1</v>
      </c>
      <c r="AY299" s="217">
        <v>0</v>
      </c>
      <c r="AZ299" s="217">
        <v>0</v>
      </c>
      <c r="BA299" s="217">
        <v>0</v>
      </c>
      <c r="BB299" s="217" t="s">
        <v>692</v>
      </c>
      <c r="BC299" s="217"/>
      <c r="BD299" s="217"/>
      <c r="BE299" s="244" t="s">
        <v>3020</v>
      </c>
      <c r="BF299" s="217">
        <v>1</v>
      </c>
      <c r="BG299" s="245">
        <v>46240</v>
      </c>
      <c r="BH299" s="212">
        <f>+L299-BF299</f>
        <v>0</v>
      </c>
      <c r="BI299" s="244" t="s">
        <v>2469</v>
      </c>
      <c r="BJ299" s="217">
        <v>1</v>
      </c>
      <c r="BK299" s="245">
        <v>46240</v>
      </c>
      <c r="BL299" s="226"/>
      <c r="BM299" s="226"/>
      <c r="BN299" s="227"/>
      <c r="BO299" s="226"/>
      <c r="BP299" s="226"/>
      <c r="BQ299" s="226"/>
      <c r="BR299" s="226"/>
      <c r="BS299" s="226"/>
      <c r="BT299" s="227"/>
      <c r="BU299" s="226"/>
      <c r="BV299" s="226"/>
      <c r="BW299" s="226"/>
      <c r="BX299" s="226"/>
      <c r="BY299" s="226"/>
      <c r="BZ299" s="227"/>
      <c r="CA299" s="226"/>
      <c r="CB299" s="226"/>
      <c r="CC299" s="226"/>
      <c r="CD299" s="226"/>
      <c r="CE299" s="226"/>
      <c r="CF299" s="227"/>
      <c r="CG299" s="226"/>
      <c r="CH299" s="226"/>
      <c r="CI299" s="226"/>
      <c r="CJ299" s="212">
        <f>+L299-BJ299</f>
        <v>0</v>
      </c>
    </row>
    <row r="300" spans="1:88" ht="13.5" customHeight="1">
      <c r="A300" s="217">
        <v>293</v>
      </c>
      <c r="B300" s="217" t="s">
        <v>3597</v>
      </c>
      <c r="C300" s="217" t="s">
        <v>3598</v>
      </c>
      <c r="D300" s="218" t="s">
        <v>2588</v>
      </c>
      <c r="E300" s="217" t="s">
        <v>3596</v>
      </c>
      <c r="F300" s="217" t="s">
        <v>2915</v>
      </c>
      <c r="G300" s="218" t="s">
        <v>2899</v>
      </c>
      <c r="H300" s="220">
        <v>4416</v>
      </c>
      <c r="I300" s="217" t="s">
        <v>702</v>
      </c>
      <c r="J300" s="217">
        <v>1</v>
      </c>
      <c r="K300" s="217"/>
      <c r="L300" s="217">
        <v>1</v>
      </c>
      <c r="M300" s="220">
        <v>104.2</v>
      </c>
      <c r="N300" s="220">
        <v>104.2</v>
      </c>
      <c r="O300" s="217" t="s">
        <v>674</v>
      </c>
      <c r="P300" s="217" t="s">
        <v>13</v>
      </c>
      <c r="Q300" s="217" t="s">
        <v>786</v>
      </c>
      <c r="R300" s="217"/>
      <c r="S300" s="217"/>
      <c r="T300" s="217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7">
        <f t="shared" ca="1" si="106"/>
        <v>1</v>
      </c>
      <c r="V300" s="217">
        <f t="shared" ca="1" si="107"/>
        <v>0</v>
      </c>
      <c r="W300" s="217"/>
      <c r="X300" s="217"/>
      <c r="Y300" s="217"/>
      <c r="Z300" s="217"/>
      <c r="AA300" s="217"/>
      <c r="AB300" s="221"/>
      <c r="AC300" s="220">
        <v>4.4829999999999997</v>
      </c>
      <c r="AD300" s="217"/>
      <c r="AE300" s="220"/>
      <c r="AF300" s="220"/>
      <c r="AG300" s="223"/>
      <c r="AH300" s="223"/>
      <c r="AI300" s="223"/>
      <c r="AJ300" s="224" t="s">
        <v>677</v>
      </c>
      <c r="AK300" s="223"/>
      <c r="AL300" s="225"/>
      <c r="AM300" s="223"/>
      <c r="AN300" s="223"/>
      <c r="AO300" s="223"/>
      <c r="AP300" s="223"/>
      <c r="AQ300" s="223"/>
      <c r="AR300" s="223"/>
      <c r="AS300" s="223"/>
      <c r="AT300" s="223"/>
      <c r="AU300" s="217">
        <v>0</v>
      </c>
      <c r="AV300" s="217">
        <v>1</v>
      </c>
      <c r="AW300" s="217">
        <v>0</v>
      </c>
      <c r="AX300" s="217">
        <v>1</v>
      </c>
      <c r="AY300" s="217">
        <v>0</v>
      </c>
      <c r="AZ300" s="217">
        <v>0</v>
      </c>
      <c r="BA300" s="217">
        <v>0</v>
      </c>
      <c r="BB300" s="217" t="s">
        <v>692</v>
      </c>
      <c r="BC300" s="217"/>
      <c r="BD300" s="217"/>
      <c r="BE300" s="244" t="s">
        <v>3020</v>
      </c>
      <c r="BF300" s="217">
        <v>1</v>
      </c>
      <c r="BG300" s="245">
        <v>46240</v>
      </c>
      <c r="BH300" s="212">
        <f>+L300-BF300</f>
        <v>0</v>
      </c>
      <c r="BI300" s="244" t="s">
        <v>2469</v>
      </c>
      <c r="BJ300" s="217">
        <v>1</v>
      </c>
      <c r="BK300" s="245">
        <v>46240</v>
      </c>
      <c r="BL300" s="226"/>
      <c r="BM300" s="226"/>
      <c r="BN300" s="227"/>
      <c r="BO300" s="226"/>
      <c r="BP300" s="226"/>
      <c r="BQ300" s="226"/>
      <c r="BR300" s="226"/>
      <c r="BS300" s="226"/>
      <c r="BT300" s="227"/>
      <c r="BU300" s="226"/>
      <c r="BV300" s="226"/>
      <c r="BW300" s="226"/>
      <c r="BX300" s="226"/>
      <c r="BY300" s="226"/>
      <c r="BZ300" s="227"/>
      <c r="CA300" s="226"/>
      <c r="CB300" s="226"/>
      <c r="CC300" s="226"/>
      <c r="CD300" s="226"/>
      <c r="CE300" s="226"/>
      <c r="CF300" s="227"/>
      <c r="CG300" s="226"/>
      <c r="CH300" s="226"/>
      <c r="CI300" s="226"/>
      <c r="CJ300" s="212">
        <f>+L300-BJ300</f>
        <v>0</v>
      </c>
    </row>
    <row r="301" spans="1:88" ht="13.5" customHeight="1">
      <c r="A301" s="214">
        <v>295</v>
      </c>
      <c r="B301" s="214" t="s">
        <v>3602</v>
      </c>
      <c r="C301" s="214" t="s">
        <v>3603</v>
      </c>
      <c r="D301" s="215" t="s">
        <v>2588</v>
      </c>
      <c r="E301" s="214"/>
      <c r="F301" s="214"/>
      <c r="G301" s="215" t="s">
        <v>3604</v>
      </c>
      <c r="H301" s="214"/>
      <c r="I301" s="214"/>
      <c r="J301" s="214"/>
      <c r="K301" s="214">
        <v>1</v>
      </c>
      <c r="L301" s="214"/>
      <c r="M301" s="216">
        <v>2900.1</v>
      </c>
      <c r="N301" s="216">
        <v>2900.1</v>
      </c>
      <c r="O301" s="214" t="s">
        <v>674</v>
      </c>
      <c r="P301" s="214"/>
      <c r="Q301" s="214"/>
      <c r="R301" s="214" t="s">
        <v>3951</v>
      </c>
      <c r="S301" s="214"/>
      <c r="T301" s="214"/>
      <c r="U301" s="214"/>
      <c r="V301" s="214"/>
      <c r="W301" s="214">
        <f ca="1">_xlfn.MINIFS(V:V,C:C,C301,AE:AE,"",AB:AB,"")</f>
        <v>0</v>
      </c>
      <c r="X301" s="214">
        <f ca="1">SUMIFS(T:T,C:C,C301,AE:AE,"")/SUMIFS(L:L,C:C,C301,AE:AE,"",AB:AB,"")</f>
        <v>0</v>
      </c>
      <c r="Y301" s="214"/>
      <c r="Z301" s="214"/>
      <c r="AA301" s="214"/>
      <c r="AB301" s="216"/>
      <c r="AC301" s="216">
        <v>103.571</v>
      </c>
      <c r="AD301" s="214"/>
      <c r="AE301" s="214" t="s">
        <v>675</v>
      </c>
      <c r="AF301" s="214" t="s">
        <v>676</v>
      </c>
      <c r="AG301" s="214"/>
      <c r="AH301" s="214"/>
      <c r="AI301" s="214"/>
      <c r="AJ301" s="214" t="s">
        <v>677</v>
      </c>
      <c r="AK301" s="214"/>
      <c r="AL301" s="229" t="s">
        <v>698</v>
      </c>
      <c r="AM301" s="214"/>
      <c r="AN301" s="214"/>
      <c r="AO301" s="214"/>
      <c r="AP301" s="214"/>
      <c r="AQ301" s="214"/>
      <c r="AR301" s="214"/>
      <c r="AS301" s="214"/>
      <c r="AT301" s="214"/>
      <c r="AU301" s="214"/>
      <c r="AV301" s="214"/>
      <c r="AW301" s="214"/>
      <c r="AX301" s="214"/>
      <c r="AY301" s="214"/>
      <c r="AZ301" s="214"/>
      <c r="BA301" s="214"/>
      <c r="BB301" s="214" t="s">
        <v>692</v>
      </c>
      <c r="BC301" s="214"/>
      <c r="BD301" s="214"/>
      <c r="BE301" s="214"/>
      <c r="BF301" s="214"/>
      <c r="BG301" s="214"/>
      <c r="BH301" s="214"/>
      <c r="BI301" s="214"/>
      <c r="BJ301" s="214"/>
      <c r="BK301" s="214"/>
      <c r="BL301" s="214"/>
      <c r="BM301" s="214"/>
      <c r="BN301" s="214"/>
      <c r="BO301" s="214"/>
      <c r="BP301" s="214"/>
      <c r="BQ301" s="214"/>
      <c r="BR301" s="214"/>
      <c r="BS301" s="214"/>
      <c r="BT301" s="214"/>
      <c r="BU301" s="214"/>
      <c r="BV301" s="214"/>
      <c r="BW301" s="214"/>
      <c r="BX301" s="214"/>
      <c r="BY301" s="214"/>
      <c r="BZ301" s="214"/>
      <c r="CA301" s="214"/>
      <c r="CB301" s="214"/>
      <c r="CC301" s="214"/>
      <c r="CD301" s="214"/>
      <c r="CE301" s="214"/>
      <c r="CF301" s="214"/>
      <c r="CG301" s="214"/>
      <c r="CH301" s="214"/>
      <c r="CI301" s="214"/>
      <c r="CJ301" s="214"/>
    </row>
    <row r="302" spans="1:88" ht="13.5" customHeight="1">
      <c r="A302" s="217">
        <v>296</v>
      </c>
      <c r="B302" s="217" t="s">
        <v>3602</v>
      </c>
      <c r="C302" s="217" t="s">
        <v>3603</v>
      </c>
      <c r="D302" s="218" t="s">
        <v>2487</v>
      </c>
      <c r="E302" s="217" t="s">
        <v>3441</v>
      </c>
      <c r="F302" s="217" t="s">
        <v>2917</v>
      </c>
      <c r="G302" s="218" t="s">
        <v>2476</v>
      </c>
      <c r="H302" s="220">
        <v>3923</v>
      </c>
      <c r="I302" s="217" t="s">
        <v>702</v>
      </c>
      <c r="J302" s="217">
        <v>3</v>
      </c>
      <c r="K302" s="217"/>
      <c r="L302" s="217">
        <v>3</v>
      </c>
      <c r="M302" s="220">
        <v>154.6</v>
      </c>
      <c r="N302" s="220">
        <v>463.9</v>
      </c>
      <c r="O302" s="217" t="s">
        <v>674</v>
      </c>
      <c r="P302" s="217" t="s">
        <v>11</v>
      </c>
      <c r="Q302" s="217" t="s">
        <v>786</v>
      </c>
      <c r="R302" s="217"/>
      <c r="S302" s="217"/>
      <c r="T302" s="217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7">
        <f t="shared" ref="U302:U322" ca="1" si="110">+L302-T302</f>
        <v>3</v>
      </c>
      <c r="V302" s="217">
        <f t="shared" ref="V302:V322" ca="1" si="111">ROUNDDOWN(T302/J302,0)</f>
        <v>0</v>
      </c>
      <c r="W302" s="217"/>
      <c r="X302" s="217"/>
      <c r="Y302" s="217"/>
      <c r="Z302" s="217"/>
      <c r="AA302" s="217"/>
      <c r="AB302" s="221"/>
      <c r="AC302" s="220">
        <v>8.0519999999999996</v>
      </c>
      <c r="AD302" s="217"/>
      <c r="AE302" s="220"/>
      <c r="AF302" s="220"/>
      <c r="AG302" s="223"/>
      <c r="AH302" s="223"/>
      <c r="AI302" s="223"/>
      <c r="AJ302" s="224" t="s">
        <v>677</v>
      </c>
      <c r="AK302" s="223"/>
      <c r="AL302" s="225"/>
      <c r="AM302" s="223"/>
      <c r="AN302" s="223"/>
      <c r="AO302" s="223"/>
      <c r="AP302" s="223"/>
      <c r="AQ302" s="223"/>
      <c r="AR302" s="223"/>
      <c r="AS302" s="223"/>
      <c r="AT302" s="223"/>
      <c r="AU302" s="217">
        <v>0</v>
      </c>
      <c r="AV302" s="217">
        <v>1</v>
      </c>
      <c r="AW302" s="217">
        <v>0</v>
      </c>
      <c r="AX302" s="217">
        <v>0</v>
      </c>
      <c r="AY302" s="217">
        <v>0</v>
      </c>
      <c r="AZ302" s="217">
        <v>0</v>
      </c>
      <c r="BA302" s="217">
        <v>0</v>
      </c>
      <c r="BB302" s="217" t="s">
        <v>692</v>
      </c>
      <c r="BC302" s="217"/>
      <c r="BD302" s="217"/>
      <c r="BE302" s="212" t="s">
        <v>3026</v>
      </c>
      <c r="BF302" s="217">
        <v>3</v>
      </c>
      <c r="BG302" s="230">
        <v>46240</v>
      </c>
      <c r="BH302" s="212">
        <f t="shared" ref="BH302:BH309" si="112">+L302-BF302</f>
        <v>0</v>
      </c>
      <c r="BI302" s="212" t="s">
        <v>2478</v>
      </c>
      <c r="BJ302" s="217">
        <v>3</v>
      </c>
      <c r="BK302" s="231">
        <v>46240</v>
      </c>
      <c r="BL302" s="226"/>
      <c r="BM302" s="226"/>
      <c r="BN302" s="227"/>
      <c r="BO302" s="226"/>
      <c r="BP302" s="226"/>
      <c r="BQ302" s="226"/>
      <c r="BR302" s="226"/>
      <c r="BS302" s="226"/>
      <c r="BT302" s="227"/>
      <c r="BU302" s="226"/>
      <c r="BV302" s="226"/>
      <c r="BW302" s="226"/>
      <c r="BX302" s="226"/>
      <c r="BY302" s="226"/>
      <c r="BZ302" s="227"/>
      <c r="CA302" s="226"/>
      <c r="CB302" s="226"/>
      <c r="CC302" s="226"/>
      <c r="CD302" s="226"/>
      <c r="CE302" s="226"/>
      <c r="CF302" s="227"/>
      <c r="CG302" s="226"/>
      <c r="CH302" s="226"/>
      <c r="CI302" s="226"/>
      <c r="CJ302" s="212">
        <f t="shared" ref="CJ302:CJ309" si="113">+L302-BJ302</f>
        <v>0</v>
      </c>
    </row>
    <row r="303" spans="1:88" ht="13.5" customHeight="1">
      <c r="A303" s="217">
        <v>297</v>
      </c>
      <c r="B303" s="217" t="s">
        <v>3602</v>
      </c>
      <c r="C303" s="217" t="s">
        <v>3603</v>
      </c>
      <c r="D303" s="218" t="s">
        <v>2487</v>
      </c>
      <c r="E303" s="217" t="s">
        <v>3575</v>
      </c>
      <c r="F303" s="217" t="s">
        <v>2916</v>
      </c>
      <c r="G303" s="218" t="s">
        <v>2486</v>
      </c>
      <c r="H303" s="220">
        <v>3922</v>
      </c>
      <c r="I303" s="217" t="s">
        <v>702</v>
      </c>
      <c r="J303" s="217">
        <v>1</v>
      </c>
      <c r="K303" s="217"/>
      <c r="L303" s="217">
        <v>1</v>
      </c>
      <c r="M303" s="220">
        <v>70</v>
      </c>
      <c r="N303" s="220">
        <v>70</v>
      </c>
      <c r="O303" s="217" t="s">
        <v>674</v>
      </c>
      <c r="P303" s="217" t="s">
        <v>11</v>
      </c>
      <c r="Q303" s="217" t="s">
        <v>786</v>
      </c>
      <c r="R303" s="217"/>
      <c r="S303" s="217"/>
      <c r="T303" s="217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7">
        <f t="shared" ca="1" si="110"/>
        <v>1</v>
      </c>
      <c r="V303" s="217">
        <f t="shared" ca="1" si="111"/>
        <v>0</v>
      </c>
      <c r="W303" s="217"/>
      <c r="X303" s="217"/>
      <c r="Y303" s="217"/>
      <c r="Z303" s="217"/>
      <c r="AA303" s="217"/>
      <c r="AB303" s="221"/>
      <c r="AC303" s="220">
        <v>1.9990000000000001</v>
      </c>
      <c r="AD303" s="217"/>
      <c r="AE303" s="220"/>
      <c r="AF303" s="220"/>
      <c r="AG303" s="223"/>
      <c r="AH303" s="223"/>
      <c r="AI303" s="223"/>
      <c r="AJ303" s="224" t="s">
        <v>677</v>
      </c>
      <c r="AK303" s="223"/>
      <c r="AL303" s="225"/>
      <c r="AM303" s="223"/>
      <c r="AN303" s="223"/>
      <c r="AO303" s="223"/>
      <c r="AP303" s="223"/>
      <c r="AQ303" s="223"/>
      <c r="AR303" s="223"/>
      <c r="AS303" s="223"/>
      <c r="AT303" s="223"/>
      <c r="AU303" s="217">
        <v>0</v>
      </c>
      <c r="AV303" s="217">
        <v>1</v>
      </c>
      <c r="AW303" s="217">
        <v>0</v>
      </c>
      <c r="AX303" s="217">
        <v>0</v>
      </c>
      <c r="AY303" s="217">
        <v>0</v>
      </c>
      <c r="AZ303" s="217">
        <v>0</v>
      </c>
      <c r="BA303" s="217">
        <v>0</v>
      </c>
      <c r="BB303" s="217" t="s">
        <v>692</v>
      </c>
      <c r="BC303" s="217"/>
      <c r="BD303" s="217"/>
      <c r="BE303" s="212" t="s">
        <v>3033</v>
      </c>
      <c r="BF303" s="217">
        <v>1</v>
      </c>
      <c r="BG303" s="230">
        <v>46240</v>
      </c>
      <c r="BH303" s="212">
        <f t="shared" si="112"/>
        <v>0</v>
      </c>
      <c r="BI303" s="212" t="s">
        <v>2488</v>
      </c>
      <c r="BJ303" s="217">
        <v>1</v>
      </c>
      <c r="BK303" s="231">
        <v>46240</v>
      </c>
      <c r="BL303" s="226"/>
      <c r="BM303" s="226"/>
      <c r="BN303" s="227"/>
      <c r="BO303" s="226"/>
      <c r="BP303" s="226"/>
      <c r="BQ303" s="226"/>
      <c r="BR303" s="226"/>
      <c r="BS303" s="226"/>
      <c r="BT303" s="227"/>
      <c r="BU303" s="226"/>
      <c r="BV303" s="226"/>
      <c r="BW303" s="226"/>
      <c r="BX303" s="226"/>
      <c r="BY303" s="226"/>
      <c r="BZ303" s="227"/>
      <c r="CA303" s="226"/>
      <c r="CB303" s="226"/>
      <c r="CC303" s="226"/>
      <c r="CD303" s="226"/>
      <c r="CE303" s="226"/>
      <c r="CF303" s="227"/>
      <c r="CG303" s="226"/>
      <c r="CH303" s="226"/>
      <c r="CI303" s="226"/>
      <c r="CJ303" s="212">
        <f t="shared" si="113"/>
        <v>0</v>
      </c>
    </row>
    <row r="304" spans="1:88" ht="13.5" customHeight="1">
      <c r="A304" s="217">
        <v>298</v>
      </c>
      <c r="B304" s="217" t="s">
        <v>3602</v>
      </c>
      <c r="C304" s="217" t="s">
        <v>3603</v>
      </c>
      <c r="D304" s="218" t="s">
        <v>2487</v>
      </c>
      <c r="E304" s="217" t="s">
        <v>3576</v>
      </c>
      <c r="F304" s="217" t="s">
        <v>2918</v>
      </c>
      <c r="G304" s="218" t="s">
        <v>732</v>
      </c>
      <c r="H304" s="220">
        <v>3921</v>
      </c>
      <c r="I304" s="217" t="s">
        <v>702</v>
      </c>
      <c r="J304" s="217">
        <v>1</v>
      </c>
      <c r="K304" s="217"/>
      <c r="L304" s="217">
        <v>1</v>
      </c>
      <c r="M304" s="220">
        <v>95.8</v>
      </c>
      <c r="N304" s="220">
        <v>95.8</v>
      </c>
      <c r="O304" s="217" t="s">
        <v>674</v>
      </c>
      <c r="P304" s="217" t="s">
        <v>11</v>
      </c>
      <c r="Q304" s="217" t="s">
        <v>786</v>
      </c>
      <c r="R304" s="217"/>
      <c r="S304" s="217"/>
      <c r="T304" s="217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7">
        <f t="shared" ca="1" si="110"/>
        <v>1</v>
      </c>
      <c r="V304" s="217">
        <f t="shared" ca="1" si="111"/>
        <v>0</v>
      </c>
      <c r="W304" s="217"/>
      <c r="X304" s="217"/>
      <c r="Y304" s="217"/>
      <c r="Z304" s="217"/>
      <c r="AA304" s="217"/>
      <c r="AB304" s="221"/>
      <c r="AC304" s="220">
        <v>2.738</v>
      </c>
      <c r="AD304" s="217"/>
      <c r="AE304" s="220"/>
      <c r="AF304" s="220"/>
      <c r="AG304" s="223"/>
      <c r="AH304" s="223"/>
      <c r="AI304" s="223"/>
      <c r="AJ304" s="224" t="s">
        <v>677</v>
      </c>
      <c r="AK304" s="223"/>
      <c r="AL304" s="225"/>
      <c r="AM304" s="223"/>
      <c r="AN304" s="223"/>
      <c r="AO304" s="223"/>
      <c r="AP304" s="223"/>
      <c r="AQ304" s="223"/>
      <c r="AR304" s="223"/>
      <c r="AS304" s="223"/>
      <c r="AT304" s="223"/>
      <c r="AU304" s="217">
        <v>0</v>
      </c>
      <c r="AV304" s="217">
        <v>1</v>
      </c>
      <c r="AW304" s="217">
        <v>0</v>
      </c>
      <c r="AX304" s="217">
        <v>0</v>
      </c>
      <c r="AY304" s="217">
        <v>0</v>
      </c>
      <c r="AZ304" s="217">
        <v>0</v>
      </c>
      <c r="BA304" s="217">
        <v>0</v>
      </c>
      <c r="BB304" s="217" t="s">
        <v>692</v>
      </c>
      <c r="BC304" s="217"/>
      <c r="BD304" s="217"/>
      <c r="BE304" s="212" t="s">
        <v>3037</v>
      </c>
      <c r="BF304" s="217">
        <v>1</v>
      </c>
      <c r="BG304" s="230">
        <v>46240</v>
      </c>
      <c r="BH304" s="212">
        <f t="shared" si="112"/>
        <v>0</v>
      </c>
      <c r="BI304" s="212" t="s">
        <v>2493</v>
      </c>
      <c r="BJ304" s="217">
        <v>1</v>
      </c>
      <c r="BK304" s="231">
        <v>46240</v>
      </c>
      <c r="BL304" s="226"/>
      <c r="BM304" s="226"/>
      <c r="BN304" s="227"/>
      <c r="BO304" s="226"/>
      <c r="BP304" s="226"/>
      <c r="BQ304" s="226"/>
      <c r="BR304" s="226"/>
      <c r="BS304" s="226"/>
      <c r="BT304" s="227"/>
      <c r="BU304" s="226"/>
      <c r="BV304" s="226"/>
      <c r="BW304" s="226"/>
      <c r="BX304" s="226"/>
      <c r="BY304" s="226"/>
      <c r="BZ304" s="227"/>
      <c r="CA304" s="226"/>
      <c r="CB304" s="226"/>
      <c r="CC304" s="226"/>
      <c r="CD304" s="226"/>
      <c r="CE304" s="226"/>
      <c r="CF304" s="227"/>
      <c r="CG304" s="226"/>
      <c r="CH304" s="226"/>
      <c r="CI304" s="226"/>
      <c r="CJ304" s="212">
        <f t="shared" si="113"/>
        <v>0</v>
      </c>
    </row>
    <row r="305" spans="1:88" ht="13.5" customHeight="1">
      <c r="A305" s="217">
        <v>299</v>
      </c>
      <c r="B305" s="217" t="s">
        <v>3602</v>
      </c>
      <c r="C305" s="217" t="s">
        <v>3603</v>
      </c>
      <c r="D305" s="218" t="s">
        <v>2819</v>
      </c>
      <c r="E305" s="217" t="s">
        <v>736</v>
      </c>
      <c r="F305" s="217" t="s">
        <v>2919</v>
      </c>
      <c r="G305" s="218" t="s">
        <v>2818</v>
      </c>
      <c r="H305" s="220">
        <v>242</v>
      </c>
      <c r="I305" s="217" t="s">
        <v>738</v>
      </c>
      <c r="J305" s="217">
        <v>1</v>
      </c>
      <c r="K305" s="217"/>
      <c r="L305" s="217">
        <v>1</v>
      </c>
      <c r="M305" s="220">
        <v>6.7</v>
      </c>
      <c r="N305" s="220">
        <v>6.7</v>
      </c>
      <c r="O305" s="217" t="s">
        <v>674</v>
      </c>
      <c r="P305" s="217" t="s">
        <v>11</v>
      </c>
      <c r="Q305" s="217" t="s">
        <v>703</v>
      </c>
      <c r="R305" s="217"/>
      <c r="S305" s="217"/>
      <c r="T305" s="217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7">
        <f t="shared" ca="1" si="110"/>
        <v>1</v>
      </c>
      <c r="V305" s="217">
        <f t="shared" ca="1" si="111"/>
        <v>0</v>
      </c>
      <c r="W305" s="217"/>
      <c r="X305" s="217"/>
      <c r="Y305" s="217"/>
      <c r="Z305" s="217"/>
      <c r="AA305" s="217"/>
      <c r="AB305" s="221"/>
      <c r="AC305" s="220">
        <v>0.13100000000000001</v>
      </c>
      <c r="AD305" s="217"/>
      <c r="AE305" s="220"/>
      <c r="AF305" s="220"/>
      <c r="AG305" s="223"/>
      <c r="AH305" s="223"/>
      <c r="AI305" s="223"/>
      <c r="AJ305" s="224" t="s">
        <v>677</v>
      </c>
      <c r="AK305" s="223"/>
      <c r="AL305" s="225"/>
      <c r="AM305" s="223"/>
      <c r="AN305" s="223"/>
      <c r="AO305" s="223"/>
      <c r="AP305" s="223"/>
      <c r="AQ305" s="223"/>
      <c r="AR305" s="223"/>
      <c r="AS305" s="223"/>
      <c r="AT305" s="223"/>
      <c r="AU305" s="217">
        <v>0</v>
      </c>
      <c r="AV305" s="217">
        <v>0</v>
      </c>
      <c r="AW305" s="217">
        <v>0</v>
      </c>
      <c r="AX305" s="217">
        <v>0</v>
      </c>
      <c r="AY305" s="217">
        <v>0</v>
      </c>
      <c r="AZ305" s="217">
        <v>0</v>
      </c>
      <c r="BA305" s="217">
        <v>0</v>
      </c>
      <c r="BB305" s="217" t="s">
        <v>692</v>
      </c>
      <c r="BC305" s="217"/>
      <c r="BD305" s="217"/>
      <c r="BE305" s="212" t="s">
        <v>3289</v>
      </c>
      <c r="BF305" s="217">
        <v>1</v>
      </c>
      <c r="BG305" s="230">
        <v>46240</v>
      </c>
      <c r="BH305" s="212">
        <f t="shared" si="112"/>
        <v>0</v>
      </c>
      <c r="BI305" s="212" t="s">
        <v>2820</v>
      </c>
      <c r="BJ305" s="217">
        <v>1</v>
      </c>
      <c r="BK305" s="231">
        <v>46240</v>
      </c>
      <c r="BL305" s="226"/>
      <c r="BM305" s="226"/>
      <c r="BN305" s="227"/>
      <c r="BO305" s="226"/>
      <c r="BP305" s="226"/>
      <c r="BQ305" s="226"/>
      <c r="BR305" s="226"/>
      <c r="BS305" s="226"/>
      <c r="BT305" s="227"/>
      <c r="BU305" s="226"/>
      <c r="BV305" s="226"/>
      <c r="BW305" s="226"/>
      <c r="BX305" s="226"/>
      <c r="BY305" s="226"/>
      <c r="BZ305" s="227"/>
      <c r="CA305" s="226"/>
      <c r="CB305" s="226"/>
      <c r="CC305" s="226"/>
      <c r="CD305" s="226"/>
      <c r="CE305" s="226"/>
      <c r="CF305" s="227"/>
      <c r="CG305" s="226"/>
      <c r="CH305" s="226"/>
      <c r="CI305" s="226"/>
      <c r="CJ305" s="212">
        <f t="shared" si="113"/>
        <v>0</v>
      </c>
    </row>
    <row r="306" spans="1:88" ht="13.5" customHeight="1">
      <c r="A306" s="217">
        <v>300</v>
      </c>
      <c r="B306" s="217" t="s">
        <v>3602</v>
      </c>
      <c r="C306" s="217" t="s">
        <v>3603</v>
      </c>
      <c r="D306" s="218" t="s">
        <v>2819</v>
      </c>
      <c r="E306" s="217" t="s">
        <v>741</v>
      </c>
      <c r="F306" s="217" t="s">
        <v>2920</v>
      </c>
      <c r="G306" s="248" t="s">
        <v>2818</v>
      </c>
      <c r="H306" s="220">
        <v>242</v>
      </c>
      <c r="I306" s="217" t="s">
        <v>738</v>
      </c>
      <c r="J306" s="217">
        <v>2</v>
      </c>
      <c r="K306" s="217"/>
      <c r="L306" s="217">
        <v>2</v>
      </c>
      <c r="M306" s="220">
        <v>6.7</v>
      </c>
      <c r="N306" s="220">
        <v>13.5</v>
      </c>
      <c r="O306" s="217" t="s">
        <v>674</v>
      </c>
      <c r="P306" s="217" t="s">
        <v>11</v>
      </c>
      <c r="Q306" s="217" t="s">
        <v>703</v>
      </c>
      <c r="R306" s="217"/>
      <c r="S306" s="217"/>
      <c r="T306" s="217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7">
        <f t="shared" ca="1" si="110"/>
        <v>2</v>
      </c>
      <c r="V306" s="217">
        <f t="shared" ca="1" si="111"/>
        <v>0</v>
      </c>
      <c r="W306" s="217"/>
      <c r="X306" s="217"/>
      <c r="Y306" s="217"/>
      <c r="Z306" s="217"/>
      <c r="AA306" s="217"/>
      <c r="AB306" s="221"/>
      <c r="AC306" s="220">
        <v>0.26200000000000001</v>
      </c>
      <c r="AD306" s="217"/>
      <c r="AE306" s="220"/>
      <c r="AF306" s="220"/>
      <c r="AG306" s="223"/>
      <c r="AH306" s="223"/>
      <c r="AI306" s="223"/>
      <c r="AJ306" s="224" t="s">
        <v>677</v>
      </c>
      <c r="AK306" s="223"/>
      <c r="AL306" s="225"/>
      <c r="AM306" s="223"/>
      <c r="AN306" s="223"/>
      <c r="AO306" s="223"/>
      <c r="AP306" s="223"/>
      <c r="AQ306" s="223"/>
      <c r="AR306" s="223"/>
      <c r="AS306" s="223"/>
      <c r="AT306" s="223"/>
      <c r="AU306" s="217">
        <v>0</v>
      </c>
      <c r="AV306" s="217">
        <v>0</v>
      </c>
      <c r="AW306" s="217">
        <v>0</v>
      </c>
      <c r="AX306" s="217">
        <v>0</v>
      </c>
      <c r="AY306" s="217">
        <v>0</v>
      </c>
      <c r="AZ306" s="217">
        <v>0</v>
      </c>
      <c r="BA306" s="217">
        <v>0</v>
      </c>
      <c r="BB306" s="217" t="s">
        <v>692</v>
      </c>
      <c r="BC306" s="217"/>
      <c r="BD306" s="217"/>
      <c r="BE306" s="212" t="s">
        <v>3289</v>
      </c>
      <c r="BF306" s="217">
        <v>2</v>
      </c>
      <c r="BG306" s="230">
        <v>46240</v>
      </c>
      <c r="BH306" s="212">
        <f t="shared" si="112"/>
        <v>0</v>
      </c>
      <c r="BI306" s="212" t="s">
        <v>2820</v>
      </c>
      <c r="BJ306" s="217">
        <v>2</v>
      </c>
      <c r="BK306" s="231">
        <v>46240</v>
      </c>
      <c r="BL306" s="226"/>
      <c r="BM306" s="226"/>
      <c r="BN306" s="227"/>
      <c r="BO306" s="226"/>
      <c r="BP306" s="226"/>
      <c r="BQ306" s="226"/>
      <c r="BR306" s="226"/>
      <c r="BS306" s="226"/>
      <c r="BT306" s="227"/>
      <c r="BU306" s="226"/>
      <c r="BV306" s="226"/>
      <c r="BW306" s="226"/>
      <c r="BX306" s="226"/>
      <c r="BY306" s="226"/>
      <c r="BZ306" s="227"/>
      <c r="CA306" s="226"/>
      <c r="CB306" s="226"/>
      <c r="CC306" s="226"/>
      <c r="CD306" s="226"/>
      <c r="CE306" s="226"/>
      <c r="CF306" s="227"/>
      <c r="CG306" s="226"/>
      <c r="CH306" s="226"/>
      <c r="CI306" s="226"/>
      <c r="CJ306" s="212">
        <f t="shared" si="113"/>
        <v>0</v>
      </c>
    </row>
    <row r="307" spans="1:88" ht="13.5" customHeight="1">
      <c r="A307" s="217">
        <v>301</v>
      </c>
      <c r="B307" s="217" t="s">
        <v>3602</v>
      </c>
      <c r="C307" s="217" t="s">
        <v>3603</v>
      </c>
      <c r="D307" s="218" t="s">
        <v>781</v>
      </c>
      <c r="E307" s="217" t="s">
        <v>948</v>
      </c>
      <c r="F307" s="217" t="s">
        <v>2921</v>
      </c>
      <c r="G307" s="218" t="s">
        <v>2490</v>
      </c>
      <c r="H307" s="220">
        <v>211</v>
      </c>
      <c r="I307" s="217" t="s">
        <v>702</v>
      </c>
      <c r="J307" s="217">
        <v>1</v>
      </c>
      <c r="K307" s="217"/>
      <c r="L307" s="217">
        <v>1</v>
      </c>
      <c r="M307" s="220">
        <v>1.9</v>
      </c>
      <c r="N307" s="220">
        <v>1.9</v>
      </c>
      <c r="O307" s="217" t="s">
        <v>674</v>
      </c>
      <c r="P307" s="217" t="s">
        <v>13</v>
      </c>
      <c r="Q307" s="217" t="s">
        <v>703</v>
      </c>
      <c r="R307" s="217"/>
      <c r="S307" s="217"/>
      <c r="T307" s="217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7">
        <f t="shared" ca="1" si="110"/>
        <v>1</v>
      </c>
      <c r="V307" s="217">
        <f t="shared" ca="1" si="111"/>
        <v>0</v>
      </c>
      <c r="W307" s="217"/>
      <c r="X307" s="217"/>
      <c r="Y307" s="217"/>
      <c r="Z307" s="217"/>
      <c r="AA307" s="217"/>
      <c r="AB307" s="221"/>
      <c r="AC307" s="220">
        <v>5.2999999999999999E-2</v>
      </c>
      <c r="AD307" s="217"/>
      <c r="AE307" s="220"/>
      <c r="AF307" s="220"/>
      <c r="AG307" s="223"/>
      <c r="AH307" s="223"/>
      <c r="AI307" s="223"/>
      <c r="AJ307" s="224" t="s">
        <v>677</v>
      </c>
      <c r="AK307" s="223"/>
      <c r="AL307" s="225"/>
      <c r="AM307" s="223"/>
      <c r="AN307" s="223"/>
      <c r="AO307" s="223"/>
      <c r="AP307" s="223"/>
      <c r="AQ307" s="223"/>
      <c r="AR307" s="223"/>
      <c r="AS307" s="223"/>
      <c r="AT307" s="223"/>
      <c r="AU307" s="217">
        <v>1</v>
      </c>
      <c r="AV307" s="217">
        <v>0</v>
      </c>
      <c r="AW307" s="217">
        <v>0</v>
      </c>
      <c r="AX307" s="217">
        <v>0</v>
      </c>
      <c r="AY307" s="217">
        <v>0</v>
      </c>
      <c r="AZ307" s="217">
        <v>0</v>
      </c>
      <c r="BA307" s="217">
        <v>0</v>
      </c>
      <c r="BB307" s="217" t="s">
        <v>692</v>
      </c>
      <c r="BC307" s="217"/>
      <c r="BD307" s="217"/>
      <c r="BE307" s="212" t="s">
        <v>3035</v>
      </c>
      <c r="BF307" s="217">
        <v>1</v>
      </c>
      <c r="BG307" s="230">
        <v>46240</v>
      </c>
      <c r="BH307" s="212">
        <f t="shared" si="112"/>
        <v>0</v>
      </c>
      <c r="BI307" s="212" t="s">
        <v>2491</v>
      </c>
      <c r="BJ307" s="217">
        <v>1</v>
      </c>
      <c r="BK307" s="231">
        <v>46240</v>
      </c>
      <c r="BL307" s="226"/>
      <c r="BM307" s="226"/>
      <c r="BN307" s="227"/>
      <c r="BO307" s="226"/>
      <c r="BP307" s="226"/>
      <c r="BQ307" s="226"/>
      <c r="BR307" s="226"/>
      <c r="BS307" s="226"/>
      <c r="BT307" s="227"/>
      <c r="BU307" s="226"/>
      <c r="BV307" s="226"/>
      <c r="BW307" s="226"/>
      <c r="BX307" s="226"/>
      <c r="BY307" s="226"/>
      <c r="BZ307" s="227"/>
      <c r="CA307" s="226"/>
      <c r="CB307" s="226"/>
      <c r="CC307" s="226"/>
      <c r="CD307" s="226"/>
      <c r="CE307" s="226"/>
      <c r="CF307" s="227"/>
      <c r="CG307" s="226"/>
      <c r="CH307" s="226"/>
      <c r="CI307" s="226"/>
      <c r="CJ307" s="212">
        <f t="shared" si="113"/>
        <v>0</v>
      </c>
    </row>
    <row r="308" spans="1:88" ht="13.5" customHeight="1">
      <c r="A308" s="217">
        <v>302</v>
      </c>
      <c r="B308" s="217" t="s">
        <v>3602</v>
      </c>
      <c r="C308" s="217" t="s">
        <v>3603</v>
      </c>
      <c r="D308" s="218" t="s">
        <v>781</v>
      </c>
      <c r="E308" s="217" t="s">
        <v>1124</v>
      </c>
      <c r="F308" s="217" t="s">
        <v>2922</v>
      </c>
      <c r="G308" s="218" t="s">
        <v>2495</v>
      </c>
      <c r="H308" s="220">
        <v>184</v>
      </c>
      <c r="I308" s="217" t="s">
        <v>702</v>
      </c>
      <c r="J308" s="217">
        <v>1</v>
      </c>
      <c r="K308" s="217"/>
      <c r="L308" s="217">
        <v>1</v>
      </c>
      <c r="M308" s="220">
        <v>2.1</v>
      </c>
      <c r="N308" s="220">
        <v>2.1</v>
      </c>
      <c r="O308" s="217" t="s">
        <v>674</v>
      </c>
      <c r="P308" s="217" t="s">
        <v>13</v>
      </c>
      <c r="Q308" s="217" t="s">
        <v>703</v>
      </c>
      <c r="R308" s="217"/>
      <c r="S308" s="217"/>
      <c r="T308" s="217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7">
        <f t="shared" ca="1" si="110"/>
        <v>1</v>
      </c>
      <c r="V308" s="217">
        <f t="shared" ca="1" si="111"/>
        <v>0</v>
      </c>
      <c r="W308" s="217"/>
      <c r="X308" s="217"/>
      <c r="Y308" s="217"/>
      <c r="Z308" s="217"/>
      <c r="AA308" s="217"/>
      <c r="AB308" s="221"/>
      <c r="AC308" s="220">
        <v>5.8999999999999997E-2</v>
      </c>
      <c r="AD308" s="217"/>
      <c r="AE308" s="220"/>
      <c r="AF308" s="220"/>
      <c r="AG308" s="223"/>
      <c r="AH308" s="223"/>
      <c r="AI308" s="223"/>
      <c r="AJ308" s="224" t="s">
        <v>677</v>
      </c>
      <c r="AK308" s="223"/>
      <c r="AL308" s="225"/>
      <c r="AM308" s="223"/>
      <c r="AN308" s="223"/>
      <c r="AO308" s="223"/>
      <c r="AP308" s="223"/>
      <c r="AQ308" s="223"/>
      <c r="AR308" s="223"/>
      <c r="AS308" s="223"/>
      <c r="AT308" s="223"/>
      <c r="AU308" s="217">
        <v>1</v>
      </c>
      <c r="AV308" s="217">
        <v>0</v>
      </c>
      <c r="AW308" s="217">
        <v>0</v>
      </c>
      <c r="AX308" s="217">
        <v>0</v>
      </c>
      <c r="AY308" s="217">
        <v>0</v>
      </c>
      <c r="AZ308" s="217">
        <v>0</v>
      </c>
      <c r="BA308" s="217">
        <v>0</v>
      </c>
      <c r="BB308" s="217" t="s">
        <v>692</v>
      </c>
      <c r="BC308" s="217"/>
      <c r="BD308" s="217"/>
      <c r="BE308" s="212" t="s">
        <v>3035</v>
      </c>
      <c r="BF308" s="217">
        <v>1</v>
      </c>
      <c r="BG308" s="230">
        <v>46240</v>
      </c>
      <c r="BH308" s="212">
        <f t="shared" si="112"/>
        <v>0</v>
      </c>
      <c r="BI308" s="212" t="s">
        <v>2491</v>
      </c>
      <c r="BJ308" s="217">
        <v>1</v>
      </c>
      <c r="BK308" s="231">
        <v>46240</v>
      </c>
      <c r="BL308" s="226"/>
      <c r="BM308" s="226"/>
      <c r="BN308" s="227"/>
      <c r="BO308" s="226"/>
      <c r="BP308" s="226"/>
      <c r="BQ308" s="226"/>
      <c r="BR308" s="226"/>
      <c r="BS308" s="226"/>
      <c r="BT308" s="227"/>
      <c r="BU308" s="226"/>
      <c r="BV308" s="226"/>
      <c r="BW308" s="226"/>
      <c r="BX308" s="226"/>
      <c r="BY308" s="226"/>
      <c r="BZ308" s="227"/>
      <c r="CA308" s="226"/>
      <c r="CB308" s="226"/>
      <c r="CC308" s="226"/>
      <c r="CD308" s="226"/>
      <c r="CE308" s="226"/>
      <c r="CF308" s="227"/>
      <c r="CG308" s="226"/>
      <c r="CH308" s="226"/>
      <c r="CI308" s="226"/>
      <c r="CJ308" s="212">
        <f t="shared" si="113"/>
        <v>0</v>
      </c>
    </row>
    <row r="309" spans="1:88" ht="13.5" customHeight="1">
      <c r="A309" s="217">
        <v>303</v>
      </c>
      <c r="B309" s="217" t="s">
        <v>3602</v>
      </c>
      <c r="C309" s="217" t="s">
        <v>3603</v>
      </c>
      <c r="D309" s="218" t="s">
        <v>2579</v>
      </c>
      <c r="E309" s="217" t="s">
        <v>789</v>
      </c>
      <c r="F309" s="217" t="s">
        <v>2923</v>
      </c>
      <c r="G309" s="218" t="s">
        <v>2578</v>
      </c>
      <c r="H309" s="220">
        <v>673</v>
      </c>
      <c r="I309" s="217" t="s">
        <v>702</v>
      </c>
      <c r="J309" s="217">
        <v>1</v>
      </c>
      <c r="K309" s="217"/>
      <c r="L309" s="217">
        <v>1</v>
      </c>
      <c r="M309" s="220">
        <v>76.2</v>
      </c>
      <c r="N309" s="220">
        <v>76.2</v>
      </c>
      <c r="O309" s="217" t="s">
        <v>674</v>
      </c>
      <c r="P309" s="217" t="s">
        <v>13</v>
      </c>
      <c r="Q309" s="217" t="s">
        <v>786</v>
      </c>
      <c r="R309" s="217"/>
      <c r="S309" s="217"/>
      <c r="T309" s="217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7">
        <f t="shared" ca="1" si="110"/>
        <v>1</v>
      </c>
      <c r="V309" s="217">
        <f t="shared" ca="1" si="111"/>
        <v>0</v>
      </c>
      <c r="W309" s="217"/>
      <c r="X309" s="217"/>
      <c r="Y309" s="217"/>
      <c r="Z309" s="217"/>
      <c r="AA309" s="217"/>
      <c r="AB309" s="221"/>
      <c r="AC309" s="220">
        <v>0.48</v>
      </c>
      <c r="AD309" s="217"/>
      <c r="AE309" s="220"/>
      <c r="AF309" s="220"/>
      <c r="AG309" s="223"/>
      <c r="AH309" s="223"/>
      <c r="AI309" s="223"/>
      <c r="AJ309" s="224" t="s">
        <v>677</v>
      </c>
      <c r="AK309" s="223"/>
      <c r="AL309" s="225"/>
      <c r="AM309" s="223"/>
      <c r="AN309" s="223"/>
      <c r="AO309" s="223"/>
      <c r="AP309" s="223"/>
      <c r="AQ309" s="223"/>
      <c r="AR309" s="223"/>
      <c r="AS309" s="223"/>
      <c r="AT309" s="223"/>
      <c r="AU309" s="217">
        <v>1</v>
      </c>
      <c r="AV309" s="217">
        <v>0</v>
      </c>
      <c r="AW309" s="217">
        <v>0</v>
      </c>
      <c r="AX309" s="217">
        <v>0</v>
      </c>
      <c r="AY309" s="217">
        <v>1</v>
      </c>
      <c r="AZ309" s="217">
        <v>0</v>
      </c>
      <c r="BA309" s="217">
        <v>0</v>
      </c>
      <c r="BB309" s="217" t="s">
        <v>692</v>
      </c>
      <c r="BC309" s="217"/>
      <c r="BD309" s="217"/>
      <c r="BE309" s="232" t="s">
        <v>3102</v>
      </c>
      <c r="BF309" s="232">
        <v>1</v>
      </c>
      <c r="BG309" s="233">
        <v>46240</v>
      </c>
      <c r="BH309" s="212">
        <f t="shared" si="112"/>
        <v>0</v>
      </c>
      <c r="BI309" s="232" t="s">
        <v>2580</v>
      </c>
      <c r="BJ309" s="232">
        <v>1</v>
      </c>
      <c r="BK309" s="234">
        <v>46240</v>
      </c>
      <c r="BL309" s="226"/>
      <c r="BM309" s="226"/>
      <c r="BN309" s="227"/>
      <c r="BO309" s="226"/>
      <c r="BP309" s="226"/>
      <c r="BQ309" s="226"/>
      <c r="BR309" s="226"/>
      <c r="BS309" s="226"/>
      <c r="BT309" s="227"/>
      <c r="BU309" s="226"/>
      <c r="BV309" s="226"/>
      <c r="BW309" s="226"/>
      <c r="BX309" s="226"/>
      <c r="BY309" s="226"/>
      <c r="BZ309" s="227"/>
      <c r="CA309" s="226"/>
      <c r="CB309" s="226"/>
      <c r="CC309" s="226"/>
      <c r="CD309" s="226"/>
      <c r="CE309" s="226"/>
      <c r="CF309" s="227"/>
      <c r="CG309" s="226"/>
      <c r="CH309" s="226"/>
      <c r="CI309" s="226"/>
      <c r="CJ309" s="212">
        <f t="shared" si="113"/>
        <v>0</v>
      </c>
    </row>
    <row r="310" spans="1:88" ht="13.5" customHeight="1">
      <c r="A310" s="217">
        <v>304</v>
      </c>
      <c r="B310" s="217" t="s">
        <v>3602</v>
      </c>
      <c r="C310" s="217" t="s">
        <v>3603</v>
      </c>
      <c r="D310" s="218" t="s">
        <v>2828</v>
      </c>
      <c r="E310" s="217" t="s">
        <v>995</v>
      </c>
      <c r="F310" s="217" t="s">
        <v>2924</v>
      </c>
      <c r="G310" s="218" t="s">
        <v>2827</v>
      </c>
      <c r="H310" s="220">
        <v>279</v>
      </c>
      <c r="I310" s="217" t="s">
        <v>812</v>
      </c>
      <c r="J310" s="217">
        <v>1</v>
      </c>
      <c r="K310" s="217"/>
      <c r="L310" s="217">
        <v>1</v>
      </c>
      <c r="M310" s="220">
        <v>11.6</v>
      </c>
      <c r="N310" s="220">
        <v>11.6</v>
      </c>
      <c r="O310" s="217" t="s">
        <v>674</v>
      </c>
      <c r="P310" s="217" t="s">
        <v>14</v>
      </c>
      <c r="Q310" s="217" t="s">
        <v>682</v>
      </c>
      <c r="R310" s="217"/>
      <c r="S310" s="217"/>
      <c r="T310" s="217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7">
        <f t="shared" ca="1" si="110"/>
        <v>1</v>
      </c>
      <c r="V310" s="217">
        <f t="shared" ca="1" si="111"/>
        <v>0</v>
      </c>
      <c r="W310" s="217"/>
      <c r="X310" s="217"/>
      <c r="Y310" s="217"/>
      <c r="Z310" s="217"/>
      <c r="AA310" s="217"/>
      <c r="AB310" s="221"/>
      <c r="AC310" s="220">
        <v>0.14499999999999999</v>
      </c>
      <c r="AD310" s="217"/>
      <c r="AE310" s="220"/>
      <c r="AF310" s="220"/>
      <c r="AG310" s="223"/>
      <c r="AH310" s="223"/>
      <c r="AI310" s="223"/>
      <c r="AJ310" s="224"/>
      <c r="AK310" s="223"/>
      <c r="AL310" s="225"/>
      <c r="AM310" s="223"/>
      <c r="AN310" s="223"/>
      <c r="AO310" s="223"/>
      <c r="AP310" s="223"/>
      <c r="AQ310" s="223"/>
      <c r="AR310" s="223"/>
      <c r="AS310" s="223"/>
      <c r="AT310" s="223"/>
      <c r="AU310" s="217">
        <v>1</v>
      </c>
      <c r="AV310" s="217">
        <v>0</v>
      </c>
      <c r="AW310" s="217">
        <v>0</v>
      </c>
      <c r="AX310" s="217">
        <v>0</v>
      </c>
      <c r="AY310" s="217">
        <v>0</v>
      </c>
      <c r="AZ310" s="217">
        <v>1</v>
      </c>
      <c r="BA310" s="217">
        <v>0</v>
      </c>
      <c r="BB310" s="217" t="s">
        <v>14</v>
      </c>
      <c r="BC310" s="217"/>
      <c r="BD310" s="217"/>
      <c r="BE310" s="226"/>
      <c r="BF310" s="226"/>
      <c r="BG310" s="227"/>
      <c r="BH310" s="228"/>
      <c r="BI310" s="226"/>
      <c r="BJ310" s="226"/>
      <c r="BK310" s="226"/>
      <c r="BL310" s="226"/>
      <c r="BM310" s="226"/>
      <c r="BN310" s="227"/>
      <c r="BO310" s="226"/>
      <c r="BP310" s="226"/>
      <c r="BQ310" s="226"/>
      <c r="BR310" s="226"/>
      <c r="BS310" s="226"/>
      <c r="BT310" s="227"/>
      <c r="BU310" s="226"/>
      <c r="BV310" s="226"/>
      <c r="BW310" s="226"/>
      <c r="BX310" s="226"/>
      <c r="BY310" s="226"/>
      <c r="BZ310" s="227"/>
      <c r="CA310" s="226"/>
      <c r="CB310" s="226"/>
      <c r="CC310" s="226"/>
      <c r="CD310" s="226"/>
      <c r="CE310" s="226"/>
      <c r="CF310" s="227"/>
      <c r="CG310" s="226"/>
      <c r="CH310" s="226"/>
      <c r="CI310" s="226"/>
      <c r="CJ310" s="228"/>
    </row>
    <row r="311" spans="1:88" ht="13.5" customHeight="1">
      <c r="A311" s="217">
        <v>305</v>
      </c>
      <c r="B311" s="217" t="s">
        <v>3602</v>
      </c>
      <c r="C311" s="217" t="s">
        <v>3603</v>
      </c>
      <c r="D311" s="218" t="s">
        <v>2830</v>
      </c>
      <c r="E311" s="217" t="s">
        <v>997</v>
      </c>
      <c r="F311" s="217" t="s">
        <v>2925</v>
      </c>
      <c r="G311" s="218" t="s">
        <v>2827</v>
      </c>
      <c r="H311" s="220">
        <v>279</v>
      </c>
      <c r="I311" s="217" t="s">
        <v>812</v>
      </c>
      <c r="J311" s="217">
        <v>1</v>
      </c>
      <c r="K311" s="217"/>
      <c r="L311" s="217">
        <v>1</v>
      </c>
      <c r="M311" s="220">
        <v>8.5</v>
      </c>
      <c r="N311" s="220">
        <v>8.5</v>
      </c>
      <c r="O311" s="217" t="s">
        <v>674</v>
      </c>
      <c r="P311" s="217" t="s">
        <v>14</v>
      </c>
      <c r="Q311" s="217" t="s">
        <v>682</v>
      </c>
      <c r="R311" s="217"/>
      <c r="S311" s="217"/>
      <c r="T311" s="217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7">
        <f t="shared" ca="1" si="110"/>
        <v>1</v>
      </c>
      <c r="V311" s="217">
        <f t="shared" ca="1" si="111"/>
        <v>0</v>
      </c>
      <c r="W311" s="217"/>
      <c r="X311" s="217"/>
      <c r="Y311" s="217"/>
      <c r="Z311" s="217"/>
      <c r="AA311" s="217"/>
      <c r="AB311" s="221"/>
      <c r="AC311" s="220">
        <v>0.129</v>
      </c>
      <c r="AD311" s="217"/>
      <c r="AE311" s="220"/>
      <c r="AF311" s="220"/>
      <c r="AG311" s="223"/>
      <c r="AH311" s="223"/>
      <c r="AI311" s="223"/>
      <c r="AJ311" s="224"/>
      <c r="AK311" s="223"/>
      <c r="AL311" s="225"/>
      <c r="AM311" s="223"/>
      <c r="AN311" s="223"/>
      <c r="AO311" s="223"/>
      <c r="AP311" s="223"/>
      <c r="AQ311" s="223"/>
      <c r="AR311" s="223"/>
      <c r="AS311" s="223"/>
      <c r="AT311" s="223"/>
      <c r="AU311" s="217">
        <v>1</v>
      </c>
      <c r="AV311" s="217">
        <v>0</v>
      </c>
      <c r="AW311" s="217">
        <v>0</v>
      </c>
      <c r="AX311" s="217">
        <v>0</v>
      </c>
      <c r="AY311" s="217">
        <v>0</v>
      </c>
      <c r="AZ311" s="217">
        <v>1</v>
      </c>
      <c r="BA311" s="217">
        <v>0</v>
      </c>
      <c r="BB311" s="217" t="s">
        <v>14</v>
      </c>
      <c r="BC311" s="217"/>
      <c r="BD311" s="217"/>
      <c r="BE311" s="226"/>
      <c r="BF311" s="226"/>
      <c r="BG311" s="227"/>
      <c r="BH311" s="228"/>
      <c r="BI311" s="226"/>
      <c r="BJ311" s="226"/>
      <c r="BK311" s="226"/>
      <c r="BL311" s="226"/>
      <c r="BM311" s="226"/>
      <c r="BN311" s="227"/>
      <c r="BO311" s="226"/>
      <c r="BP311" s="226"/>
      <c r="BQ311" s="226"/>
      <c r="BR311" s="226"/>
      <c r="BS311" s="226"/>
      <c r="BT311" s="227"/>
      <c r="BU311" s="226"/>
      <c r="BV311" s="226"/>
      <c r="BW311" s="226"/>
      <c r="BX311" s="226"/>
      <c r="BY311" s="226"/>
      <c r="BZ311" s="227"/>
      <c r="CA311" s="226"/>
      <c r="CB311" s="226"/>
      <c r="CC311" s="226"/>
      <c r="CD311" s="226"/>
      <c r="CE311" s="226"/>
      <c r="CF311" s="227"/>
      <c r="CG311" s="226"/>
      <c r="CH311" s="226"/>
      <c r="CI311" s="226"/>
      <c r="CJ311" s="228"/>
    </row>
    <row r="312" spans="1:88" ht="13.5" customHeight="1">
      <c r="A312" s="217">
        <v>306</v>
      </c>
      <c r="B312" s="217" t="s">
        <v>3602</v>
      </c>
      <c r="C312" s="217" t="s">
        <v>3603</v>
      </c>
      <c r="D312" s="218" t="s">
        <v>2833</v>
      </c>
      <c r="E312" s="217" t="s">
        <v>927</v>
      </c>
      <c r="F312" s="217" t="s">
        <v>2926</v>
      </c>
      <c r="G312" s="218" t="s">
        <v>2832</v>
      </c>
      <c r="H312" s="220">
        <v>3</v>
      </c>
      <c r="I312" s="217" t="s">
        <v>820</v>
      </c>
      <c r="J312" s="217">
        <v>1</v>
      </c>
      <c r="K312" s="217"/>
      <c r="L312" s="217">
        <v>1</v>
      </c>
      <c r="M312" s="220">
        <v>0</v>
      </c>
      <c r="N312" s="220">
        <v>0</v>
      </c>
      <c r="O312" s="217" t="s">
        <v>674</v>
      </c>
      <c r="P312" s="217" t="s">
        <v>14</v>
      </c>
      <c r="Q312" s="217" t="s">
        <v>682</v>
      </c>
      <c r="R312" s="217"/>
      <c r="S312" s="217"/>
      <c r="T312" s="217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7">
        <f t="shared" ca="1" si="110"/>
        <v>1</v>
      </c>
      <c r="V312" s="217">
        <f t="shared" ca="1" si="111"/>
        <v>0</v>
      </c>
      <c r="W312" s="217"/>
      <c r="X312" s="217"/>
      <c r="Y312" s="217"/>
      <c r="Z312" s="217"/>
      <c r="AA312" s="217"/>
      <c r="AB312" s="221"/>
      <c r="AC312" s="220">
        <v>1.7000000000000001E-2</v>
      </c>
      <c r="AD312" s="217"/>
      <c r="AE312" s="220"/>
      <c r="AF312" s="220"/>
      <c r="AG312" s="223"/>
      <c r="AH312" s="223"/>
      <c r="AI312" s="223"/>
      <c r="AJ312" s="224"/>
      <c r="AK312" s="223"/>
      <c r="AL312" s="225"/>
      <c r="AM312" s="223"/>
      <c r="AN312" s="223"/>
      <c r="AO312" s="223"/>
      <c r="AP312" s="223"/>
      <c r="AQ312" s="223"/>
      <c r="AR312" s="223"/>
      <c r="AS312" s="223"/>
      <c r="AT312" s="223"/>
      <c r="AU312" s="217">
        <v>0</v>
      </c>
      <c r="AV312" s="217">
        <v>0</v>
      </c>
      <c r="AW312" s="217">
        <v>0</v>
      </c>
      <c r="AX312" s="217">
        <v>0</v>
      </c>
      <c r="AY312" s="217">
        <v>0</v>
      </c>
      <c r="AZ312" s="217">
        <v>0</v>
      </c>
      <c r="BA312" s="217">
        <v>0</v>
      </c>
      <c r="BB312" s="217" t="s">
        <v>14</v>
      </c>
      <c r="BC312" s="217"/>
      <c r="BD312" s="217"/>
      <c r="BE312" s="226"/>
      <c r="BF312" s="226"/>
      <c r="BG312" s="227"/>
      <c r="BH312" s="228"/>
      <c r="BI312" s="226"/>
      <c r="BJ312" s="226"/>
      <c r="BK312" s="226"/>
      <c r="BL312" s="226"/>
      <c r="BM312" s="226"/>
      <c r="BN312" s="227"/>
      <c r="BO312" s="226"/>
      <c r="BP312" s="226"/>
      <c r="BQ312" s="226"/>
      <c r="BR312" s="226"/>
      <c r="BS312" s="226"/>
      <c r="BT312" s="227"/>
      <c r="BU312" s="226"/>
      <c r="BV312" s="226"/>
      <c r="BW312" s="226"/>
      <c r="BX312" s="226"/>
      <c r="BY312" s="226"/>
      <c r="BZ312" s="227"/>
      <c r="CA312" s="226"/>
      <c r="CB312" s="226"/>
      <c r="CC312" s="226"/>
      <c r="CD312" s="226"/>
      <c r="CE312" s="226"/>
      <c r="CF312" s="227"/>
      <c r="CG312" s="226"/>
      <c r="CH312" s="226"/>
      <c r="CI312" s="226"/>
      <c r="CJ312" s="228"/>
    </row>
    <row r="313" spans="1:88" ht="13.5" customHeight="1">
      <c r="A313" s="217">
        <v>307</v>
      </c>
      <c r="B313" s="217" t="s">
        <v>3602</v>
      </c>
      <c r="C313" s="217" t="s">
        <v>3603</v>
      </c>
      <c r="D313" s="218" t="s">
        <v>2828</v>
      </c>
      <c r="E313" s="217" t="s">
        <v>929</v>
      </c>
      <c r="F313" s="217" t="s">
        <v>2927</v>
      </c>
      <c r="G313" s="218" t="s">
        <v>2827</v>
      </c>
      <c r="H313" s="220">
        <v>279</v>
      </c>
      <c r="I313" s="217" t="s">
        <v>812</v>
      </c>
      <c r="J313" s="217">
        <v>2</v>
      </c>
      <c r="K313" s="217"/>
      <c r="L313" s="217">
        <v>2</v>
      </c>
      <c r="M313" s="220">
        <v>11.6</v>
      </c>
      <c r="N313" s="220">
        <v>23.1</v>
      </c>
      <c r="O313" s="217" t="s">
        <v>674</v>
      </c>
      <c r="P313" s="217" t="s">
        <v>14</v>
      </c>
      <c r="Q313" s="217" t="s">
        <v>682</v>
      </c>
      <c r="R313" s="217"/>
      <c r="S313" s="217"/>
      <c r="T313" s="217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7">
        <f t="shared" ca="1" si="110"/>
        <v>2</v>
      </c>
      <c r="V313" s="217">
        <f t="shared" ca="1" si="111"/>
        <v>0</v>
      </c>
      <c r="W313" s="217"/>
      <c r="X313" s="217"/>
      <c r="Y313" s="217"/>
      <c r="Z313" s="217"/>
      <c r="AA313" s="217"/>
      <c r="AB313" s="221"/>
      <c r="AC313" s="220">
        <v>0.28999999999999998</v>
      </c>
      <c r="AD313" s="217"/>
      <c r="AE313" s="220"/>
      <c r="AF313" s="220"/>
      <c r="AG313" s="223"/>
      <c r="AH313" s="223"/>
      <c r="AI313" s="223"/>
      <c r="AJ313" s="224"/>
      <c r="AK313" s="223"/>
      <c r="AL313" s="225"/>
      <c r="AM313" s="223"/>
      <c r="AN313" s="223"/>
      <c r="AO313" s="223"/>
      <c r="AP313" s="223"/>
      <c r="AQ313" s="223"/>
      <c r="AR313" s="223"/>
      <c r="AS313" s="223"/>
      <c r="AT313" s="223"/>
      <c r="AU313" s="217">
        <v>1</v>
      </c>
      <c r="AV313" s="217">
        <v>0</v>
      </c>
      <c r="AW313" s="217">
        <v>0</v>
      </c>
      <c r="AX313" s="217">
        <v>0</v>
      </c>
      <c r="AY313" s="217">
        <v>0</v>
      </c>
      <c r="AZ313" s="217">
        <v>1</v>
      </c>
      <c r="BA313" s="217">
        <v>0</v>
      </c>
      <c r="BB313" s="217" t="s">
        <v>14</v>
      </c>
      <c r="BC313" s="217"/>
      <c r="BD313" s="217"/>
      <c r="BE313" s="226"/>
      <c r="BF313" s="226"/>
      <c r="BG313" s="227"/>
      <c r="BH313" s="228"/>
      <c r="BI313" s="226"/>
      <c r="BJ313" s="226"/>
      <c r="BK313" s="226"/>
      <c r="BL313" s="226"/>
      <c r="BM313" s="226"/>
      <c r="BN313" s="227"/>
      <c r="BO313" s="226"/>
      <c r="BP313" s="226"/>
      <c r="BQ313" s="226"/>
      <c r="BR313" s="226"/>
      <c r="BS313" s="226"/>
      <c r="BT313" s="227"/>
      <c r="BU313" s="226"/>
      <c r="BV313" s="226"/>
      <c r="BW313" s="226"/>
      <c r="BX313" s="226"/>
      <c r="BY313" s="226"/>
      <c r="BZ313" s="227"/>
      <c r="CA313" s="226"/>
      <c r="CB313" s="226"/>
      <c r="CC313" s="226"/>
      <c r="CD313" s="226"/>
      <c r="CE313" s="226"/>
      <c r="CF313" s="227"/>
      <c r="CG313" s="226"/>
      <c r="CH313" s="226"/>
      <c r="CI313" s="226"/>
      <c r="CJ313" s="228"/>
    </row>
    <row r="314" spans="1:88" ht="13.5" customHeight="1">
      <c r="A314" s="217">
        <v>308</v>
      </c>
      <c r="B314" s="217" t="s">
        <v>3602</v>
      </c>
      <c r="C314" s="217" t="s">
        <v>3603</v>
      </c>
      <c r="D314" s="218" t="s">
        <v>2830</v>
      </c>
      <c r="E314" s="217" t="s">
        <v>931</v>
      </c>
      <c r="F314" s="217" t="s">
        <v>2928</v>
      </c>
      <c r="G314" s="218" t="s">
        <v>2827</v>
      </c>
      <c r="H314" s="220">
        <v>279</v>
      </c>
      <c r="I314" s="217" t="s">
        <v>812</v>
      </c>
      <c r="J314" s="217">
        <v>2</v>
      </c>
      <c r="K314" s="217"/>
      <c r="L314" s="217">
        <v>2</v>
      </c>
      <c r="M314" s="220">
        <v>8.5</v>
      </c>
      <c r="N314" s="220">
        <v>17</v>
      </c>
      <c r="O314" s="217" t="s">
        <v>674</v>
      </c>
      <c r="P314" s="217" t="s">
        <v>14</v>
      </c>
      <c r="Q314" s="217" t="s">
        <v>682</v>
      </c>
      <c r="R314" s="217"/>
      <c r="S314" s="217"/>
      <c r="T314" s="217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7">
        <f t="shared" ca="1" si="110"/>
        <v>2</v>
      </c>
      <c r="V314" s="217">
        <f t="shared" ca="1" si="111"/>
        <v>0</v>
      </c>
      <c r="W314" s="217"/>
      <c r="X314" s="217"/>
      <c r="Y314" s="217"/>
      <c r="Z314" s="217"/>
      <c r="AA314" s="217"/>
      <c r="AB314" s="221"/>
      <c r="AC314" s="220">
        <v>0.25800000000000001</v>
      </c>
      <c r="AD314" s="217"/>
      <c r="AE314" s="220"/>
      <c r="AF314" s="220"/>
      <c r="AG314" s="223"/>
      <c r="AH314" s="223"/>
      <c r="AI314" s="223"/>
      <c r="AJ314" s="224"/>
      <c r="AK314" s="223"/>
      <c r="AL314" s="225"/>
      <c r="AM314" s="223"/>
      <c r="AN314" s="223"/>
      <c r="AO314" s="223"/>
      <c r="AP314" s="223"/>
      <c r="AQ314" s="223"/>
      <c r="AR314" s="223"/>
      <c r="AS314" s="223"/>
      <c r="AT314" s="223"/>
      <c r="AU314" s="217">
        <v>1</v>
      </c>
      <c r="AV314" s="217">
        <v>0</v>
      </c>
      <c r="AW314" s="217">
        <v>0</v>
      </c>
      <c r="AX314" s="217">
        <v>0</v>
      </c>
      <c r="AY314" s="217">
        <v>0</v>
      </c>
      <c r="AZ314" s="217">
        <v>1</v>
      </c>
      <c r="BA314" s="217">
        <v>0</v>
      </c>
      <c r="BB314" s="217" t="s">
        <v>14</v>
      </c>
      <c r="BC314" s="217"/>
      <c r="BD314" s="217"/>
      <c r="BE314" s="226"/>
      <c r="BF314" s="226"/>
      <c r="BG314" s="227"/>
      <c r="BH314" s="228"/>
      <c r="BI314" s="226"/>
      <c r="BJ314" s="226"/>
      <c r="BK314" s="226"/>
      <c r="BL314" s="226"/>
      <c r="BM314" s="226"/>
      <c r="BN314" s="227"/>
      <c r="BO314" s="226"/>
      <c r="BP314" s="226"/>
      <c r="BQ314" s="226"/>
      <c r="BR314" s="226"/>
      <c r="BS314" s="226"/>
      <c r="BT314" s="227"/>
      <c r="BU314" s="226"/>
      <c r="BV314" s="226"/>
      <c r="BW314" s="226"/>
      <c r="BX314" s="226"/>
      <c r="BY314" s="226"/>
      <c r="BZ314" s="227"/>
      <c r="CA314" s="226"/>
      <c r="CB314" s="226"/>
      <c r="CC314" s="226"/>
      <c r="CD314" s="226"/>
      <c r="CE314" s="226"/>
      <c r="CF314" s="227"/>
      <c r="CG314" s="226"/>
      <c r="CH314" s="226"/>
      <c r="CI314" s="226"/>
      <c r="CJ314" s="228"/>
    </row>
    <row r="315" spans="1:88" ht="13.5" customHeight="1">
      <c r="A315" s="217">
        <v>309</v>
      </c>
      <c r="B315" s="217" t="s">
        <v>3602</v>
      </c>
      <c r="C315" s="217" t="s">
        <v>3603</v>
      </c>
      <c r="D315" s="218" t="s">
        <v>2833</v>
      </c>
      <c r="E315" s="217" t="s">
        <v>933</v>
      </c>
      <c r="F315" s="217" t="s">
        <v>2929</v>
      </c>
      <c r="G315" s="218" t="s">
        <v>2832</v>
      </c>
      <c r="H315" s="220">
        <v>3</v>
      </c>
      <c r="I315" s="217" t="s">
        <v>820</v>
      </c>
      <c r="J315" s="217">
        <v>2</v>
      </c>
      <c r="K315" s="217"/>
      <c r="L315" s="217">
        <v>2</v>
      </c>
      <c r="M315" s="220">
        <v>0</v>
      </c>
      <c r="N315" s="220">
        <v>0</v>
      </c>
      <c r="O315" s="217" t="s">
        <v>674</v>
      </c>
      <c r="P315" s="217" t="s">
        <v>14</v>
      </c>
      <c r="Q315" s="217" t="s">
        <v>682</v>
      </c>
      <c r="R315" s="217"/>
      <c r="S315" s="217"/>
      <c r="T315" s="217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7">
        <f t="shared" ca="1" si="110"/>
        <v>2</v>
      </c>
      <c r="V315" s="217">
        <f t="shared" ca="1" si="111"/>
        <v>0</v>
      </c>
      <c r="W315" s="217"/>
      <c r="X315" s="217"/>
      <c r="Y315" s="217"/>
      <c r="Z315" s="217"/>
      <c r="AA315" s="217"/>
      <c r="AB315" s="221"/>
      <c r="AC315" s="220">
        <v>3.4000000000000002E-2</v>
      </c>
      <c r="AD315" s="217"/>
      <c r="AE315" s="220"/>
      <c r="AF315" s="220"/>
      <c r="AG315" s="223"/>
      <c r="AH315" s="223"/>
      <c r="AI315" s="223"/>
      <c r="AJ315" s="224"/>
      <c r="AK315" s="223"/>
      <c r="AL315" s="225"/>
      <c r="AM315" s="223"/>
      <c r="AN315" s="223"/>
      <c r="AO315" s="223"/>
      <c r="AP315" s="223"/>
      <c r="AQ315" s="223"/>
      <c r="AR315" s="223"/>
      <c r="AS315" s="223"/>
      <c r="AT315" s="223"/>
      <c r="AU315" s="217">
        <v>0</v>
      </c>
      <c r="AV315" s="217">
        <v>0</v>
      </c>
      <c r="AW315" s="217">
        <v>0</v>
      </c>
      <c r="AX315" s="217">
        <v>0</v>
      </c>
      <c r="AY315" s="217">
        <v>0</v>
      </c>
      <c r="AZ315" s="217">
        <v>0</v>
      </c>
      <c r="BA315" s="217">
        <v>0</v>
      </c>
      <c r="BB315" s="217" t="s">
        <v>14</v>
      </c>
      <c r="BC315" s="217"/>
      <c r="BD315" s="217"/>
      <c r="BE315" s="226"/>
      <c r="BF315" s="226"/>
      <c r="BG315" s="227"/>
      <c r="BH315" s="228"/>
      <c r="BI315" s="226"/>
      <c r="BJ315" s="226"/>
      <c r="BK315" s="226"/>
      <c r="BL315" s="226"/>
      <c r="BM315" s="226"/>
      <c r="BN315" s="227"/>
      <c r="BO315" s="226"/>
      <c r="BP315" s="226"/>
      <c r="BQ315" s="226"/>
      <c r="BR315" s="226"/>
      <c r="BS315" s="226"/>
      <c r="BT315" s="227"/>
      <c r="BU315" s="226"/>
      <c r="BV315" s="226"/>
      <c r="BW315" s="226"/>
      <c r="BX315" s="226"/>
      <c r="BY315" s="226"/>
      <c r="BZ315" s="227"/>
      <c r="CA315" s="226"/>
      <c r="CB315" s="226"/>
      <c r="CC315" s="226"/>
      <c r="CD315" s="226"/>
      <c r="CE315" s="226"/>
      <c r="CF315" s="227"/>
      <c r="CG315" s="226"/>
      <c r="CH315" s="226"/>
      <c r="CI315" s="226"/>
      <c r="CJ315" s="228"/>
    </row>
    <row r="316" spans="1:88" ht="13.5" customHeight="1">
      <c r="A316" s="217">
        <v>311</v>
      </c>
      <c r="B316" s="217" t="s">
        <v>3602</v>
      </c>
      <c r="C316" s="217" t="s">
        <v>3603</v>
      </c>
      <c r="D316" s="218" t="s">
        <v>2588</v>
      </c>
      <c r="E316" s="217" t="s">
        <v>3535</v>
      </c>
      <c r="F316" s="217" t="s">
        <v>2931</v>
      </c>
      <c r="G316" s="218" t="s">
        <v>2755</v>
      </c>
      <c r="H316" s="220">
        <v>4416</v>
      </c>
      <c r="I316" s="217" t="s">
        <v>702</v>
      </c>
      <c r="J316" s="217">
        <v>1</v>
      </c>
      <c r="K316" s="217"/>
      <c r="L316" s="217">
        <v>1</v>
      </c>
      <c r="M316" s="220">
        <v>415.4</v>
      </c>
      <c r="N316" s="220">
        <v>415.4</v>
      </c>
      <c r="O316" s="217" t="s">
        <v>674</v>
      </c>
      <c r="P316" s="217" t="s">
        <v>13</v>
      </c>
      <c r="Q316" s="217" t="s">
        <v>786</v>
      </c>
      <c r="R316" s="217"/>
      <c r="S316" s="217"/>
      <c r="T316" s="217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7">
        <f t="shared" ca="1" si="110"/>
        <v>1</v>
      </c>
      <c r="V316" s="217">
        <f t="shared" ca="1" si="111"/>
        <v>0</v>
      </c>
      <c r="W316" s="217"/>
      <c r="X316" s="217"/>
      <c r="Y316" s="217"/>
      <c r="Z316" s="217"/>
      <c r="AA316" s="217"/>
      <c r="AB316" s="221"/>
      <c r="AC316" s="220">
        <v>17.716999999999999</v>
      </c>
      <c r="AD316" s="217"/>
      <c r="AE316" s="220"/>
      <c r="AF316" s="220"/>
      <c r="AG316" s="223"/>
      <c r="AH316" s="223"/>
      <c r="AI316" s="223"/>
      <c r="AJ316" s="224" t="s">
        <v>677</v>
      </c>
      <c r="AK316" s="223"/>
      <c r="AL316" s="225"/>
      <c r="AM316" s="223"/>
      <c r="AN316" s="223"/>
      <c r="AO316" s="223"/>
      <c r="AP316" s="223"/>
      <c r="AQ316" s="223"/>
      <c r="AR316" s="223"/>
      <c r="AS316" s="223"/>
      <c r="AT316" s="223"/>
      <c r="AU316" s="217">
        <v>0</v>
      </c>
      <c r="AV316" s="217">
        <v>1</v>
      </c>
      <c r="AW316" s="217">
        <v>0</v>
      </c>
      <c r="AX316" s="217">
        <v>1</v>
      </c>
      <c r="AY316" s="217">
        <v>0</v>
      </c>
      <c r="AZ316" s="217">
        <v>0</v>
      </c>
      <c r="BA316" s="217">
        <v>0</v>
      </c>
      <c r="BB316" s="217" t="s">
        <v>692</v>
      </c>
      <c r="BC316" s="217"/>
      <c r="BD316" s="217"/>
      <c r="BE316" s="244" t="s">
        <v>3020</v>
      </c>
      <c r="BF316" s="217">
        <v>1</v>
      </c>
      <c r="BG316" s="245">
        <v>46240</v>
      </c>
      <c r="BH316" s="212">
        <f t="shared" ref="BH316:BH321" si="114">+L316-BF316</f>
        <v>0</v>
      </c>
      <c r="BI316" s="244" t="s">
        <v>2469</v>
      </c>
      <c r="BJ316" s="217">
        <v>1</v>
      </c>
      <c r="BK316" s="245">
        <v>46240</v>
      </c>
      <c r="BL316" s="226"/>
      <c r="BM316" s="226"/>
      <c r="BN316" s="227"/>
      <c r="BO316" s="226"/>
      <c r="BP316" s="226"/>
      <c r="BQ316" s="226"/>
      <c r="BR316" s="226"/>
      <c r="BS316" s="226"/>
      <c r="BT316" s="227"/>
      <c r="BU316" s="226"/>
      <c r="BV316" s="226"/>
      <c r="BW316" s="226"/>
      <c r="BX316" s="226"/>
      <c r="BY316" s="226"/>
      <c r="BZ316" s="227"/>
      <c r="CA316" s="226"/>
      <c r="CB316" s="226"/>
      <c r="CC316" s="226"/>
      <c r="CD316" s="226"/>
      <c r="CE316" s="226"/>
      <c r="CF316" s="227"/>
      <c r="CG316" s="226"/>
      <c r="CH316" s="226"/>
      <c r="CI316" s="226"/>
      <c r="CJ316" s="212">
        <f t="shared" ref="CJ316:CJ321" si="115">+L316-BJ316</f>
        <v>0</v>
      </c>
    </row>
    <row r="317" spans="1:88" ht="13.5" customHeight="1">
      <c r="A317" s="217">
        <v>312</v>
      </c>
      <c r="B317" s="217" t="s">
        <v>3602</v>
      </c>
      <c r="C317" s="217" t="s">
        <v>3603</v>
      </c>
      <c r="D317" s="218" t="s">
        <v>2588</v>
      </c>
      <c r="E317" s="217" t="s">
        <v>3605</v>
      </c>
      <c r="F317" s="217" t="s">
        <v>2932</v>
      </c>
      <c r="G317" s="218" t="s">
        <v>2874</v>
      </c>
      <c r="H317" s="220">
        <v>4416</v>
      </c>
      <c r="I317" s="217" t="s">
        <v>702</v>
      </c>
      <c r="J317" s="217">
        <v>1</v>
      </c>
      <c r="K317" s="217"/>
      <c r="L317" s="217">
        <v>1</v>
      </c>
      <c r="M317" s="220">
        <v>373.9</v>
      </c>
      <c r="N317" s="220">
        <v>373.9</v>
      </c>
      <c r="O317" s="217" t="s">
        <v>674</v>
      </c>
      <c r="P317" s="217" t="s">
        <v>13</v>
      </c>
      <c r="Q317" s="217" t="s">
        <v>786</v>
      </c>
      <c r="R317" s="217"/>
      <c r="S317" s="217"/>
      <c r="T317" s="217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7">
        <f t="shared" ca="1" si="110"/>
        <v>1</v>
      </c>
      <c r="V317" s="217">
        <f t="shared" ca="1" si="111"/>
        <v>0</v>
      </c>
      <c r="W317" s="217"/>
      <c r="X317" s="217"/>
      <c r="Y317" s="217"/>
      <c r="Z317" s="217"/>
      <c r="AA317" s="217"/>
      <c r="AB317" s="221"/>
      <c r="AC317" s="220">
        <v>15.949</v>
      </c>
      <c r="AD317" s="217"/>
      <c r="AE317" s="220"/>
      <c r="AF317" s="220"/>
      <c r="AG317" s="223"/>
      <c r="AH317" s="223"/>
      <c r="AI317" s="223"/>
      <c r="AJ317" s="224" t="s">
        <v>677</v>
      </c>
      <c r="AK317" s="223"/>
      <c r="AL317" s="225"/>
      <c r="AM317" s="223"/>
      <c r="AN317" s="223"/>
      <c r="AO317" s="223"/>
      <c r="AP317" s="223"/>
      <c r="AQ317" s="223"/>
      <c r="AR317" s="223"/>
      <c r="AS317" s="223"/>
      <c r="AT317" s="223"/>
      <c r="AU317" s="217">
        <v>0</v>
      </c>
      <c r="AV317" s="217">
        <v>1</v>
      </c>
      <c r="AW317" s="217">
        <v>0</v>
      </c>
      <c r="AX317" s="217">
        <v>1</v>
      </c>
      <c r="AY317" s="217">
        <v>0</v>
      </c>
      <c r="AZ317" s="217">
        <v>0</v>
      </c>
      <c r="BA317" s="217">
        <v>0</v>
      </c>
      <c r="BB317" s="217" t="s">
        <v>692</v>
      </c>
      <c r="BC317" s="217"/>
      <c r="BD317" s="217"/>
      <c r="BE317" s="244" t="s">
        <v>3020</v>
      </c>
      <c r="BF317" s="217">
        <v>1</v>
      </c>
      <c r="BG317" s="245">
        <v>46240</v>
      </c>
      <c r="BH317" s="212">
        <f t="shared" si="114"/>
        <v>0</v>
      </c>
      <c r="BI317" s="244" t="s">
        <v>2469</v>
      </c>
      <c r="BJ317" s="217">
        <v>1</v>
      </c>
      <c r="BK317" s="245">
        <v>46240</v>
      </c>
      <c r="BL317" s="226"/>
      <c r="BM317" s="226"/>
      <c r="BN317" s="227"/>
      <c r="BO317" s="226"/>
      <c r="BP317" s="226"/>
      <c r="BQ317" s="226"/>
      <c r="BR317" s="226"/>
      <c r="BS317" s="226"/>
      <c r="BT317" s="227"/>
      <c r="BU317" s="226"/>
      <c r="BV317" s="226"/>
      <c r="BW317" s="226"/>
      <c r="BX317" s="226"/>
      <c r="BY317" s="226"/>
      <c r="BZ317" s="227"/>
      <c r="CA317" s="226"/>
      <c r="CB317" s="226"/>
      <c r="CC317" s="226"/>
      <c r="CD317" s="226"/>
      <c r="CE317" s="226"/>
      <c r="CF317" s="227"/>
      <c r="CG317" s="226"/>
      <c r="CH317" s="226"/>
      <c r="CI317" s="226"/>
      <c r="CJ317" s="212">
        <f t="shared" si="115"/>
        <v>0</v>
      </c>
    </row>
    <row r="318" spans="1:88" ht="13.5" customHeight="1">
      <c r="A318" s="217">
        <v>313</v>
      </c>
      <c r="B318" s="217" t="s">
        <v>3602</v>
      </c>
      <c r="C318" s="217" t="s">
        <v>3603</v>
      </c>
      <c r="D318" s="218" t="s">
        <v>2588</v>
      </c>
      <c r="E318" s="217" t="s">
        <v>3606</v>
      </c>
      <c r="F318" s="217" t="s">
        <v>2933</v>
      </c>
      <c r="G318" s="218" t="s">
        <v>2755</v>
      </c>
      <c r="H318" s="220">
        <v>4409</v>
      </c>
      <c r="I318" s="217" t="s">
        <v>702</v>
      </c>
      <c r="J318" s="217">
        <v>1</v>
      </c>
      <c r="K318" s="217"/>
      <c r="L318" s="217">
        <v>1</v>
      </c>
      <c r="M318" s="220">
        <v>413.1</v>
      </c>
      <c r="N318" s="220">
        <v>413.1</v>
      </c>
      <c r="O318" s="217" t="s">
        <v>674</v>
      </c>
      <c r="P318" s="217" t="s">
        <v>13</v>
      </c>
      <c r="Q318" s="217" t="s">
        <v>786</v>
      </c>
      <c r="R318" s="217"/>
      <c r="S318" s="217"/>
      <c r="T318" s="217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7">
        <f t="shared" ca="1" si="110"/>
        <v>1</v>
      </c>
      <c r="V318" s="217">
        <f t="shared" ca="1" si="111"/>
        <v>0</v>
      </c>
      <c r="W318" s="217"/>
      <c r="X318" s="217"/>
      <c r="Y318" s="217"/>
      <c r="Z318" s="217"/>
      <c r="AA318" s="217"/>
      <c r="AB318" s="221"/>
      <c r="AC318" s="220">
        <v>17.623000000000001</v>
      </c>
      <c r="AD318" s="217"/>
      <c r="AE318" s="220"/>
      <c r="AF318" s="220"/>
      <c r="AG318" s="223"/>
      <c r="AH318" s="223"/>
      <c r="AI318" s="223"/>
      <c r="AJ318" s="224" t="s">
        <v>677</v>
      </c>
      <c r="AK318" s="223"/>
      <c r="AL318" s="225"/>
      <c r="AM318" s="223"/>
      <c r="AN318" s="223"/>
      <c r="AO318" s="223"/>
      <c r="AP318" s="223"/>
      <c r="AQ318" s="223"/>
      <c r="AR318" s="223"/>
      <c r="AS318" s="223"/>
      <c r="AT318" s="223"/>
      <c r="AU318" s="217">
        <v>0</v>
      </c>
      <c r="AV318" s="217">
        <v>1</v>
      </c>
      <c r="AW318" s="217">
        <v>0</v>
      </c>
      <c r="AX318" s="217">
        <v>1</v>
      </c>
      <c r="AY318" s="217">
        <v>0</v>
      </c>
      <c r="AZ318" s="217">
        <v>0</v>
      </c>
      <c r="BA318" s="217">
        <v>0</v>
      </c>
      <c r="BB318" s="217" t="s">
        <v>692</v>
      </c>
      <c r="BC318" s="217"/>
      <c r="BD318" s="217"/>
      <c r="BE318" s="244" t="s">
        <v>3020</v>
      </c>
      <c r="BF318" s="217">
        <v>1</v>
      </c>
      <c r="BG318" s="245">
        <v>46240</v>
      </c>
      <c r="BH318" s="212">
        <f t="shared" si="114"/>
        <v>0</v>
      </c>
      <c r="BI318" s="244" t="s">
        <v>2469</v>
      </c>
      <c r="BJ318" s="217">
        <v>1</v>
      </c>
      <c r="BK318" s="245">
        <v>46240</v>
      </c>
      <c r="BL318" s="226"/>
      <c r="BM318" s="226"/>
      <c r="BN318" s="227"/>
      <c r="BO318" s="226"/>
      <c r="BP318" s="226"/>
      <c r="BQ318" s="226"/>
      <c r="BR318" s="226"/>
      <c r="BS318" s="226"/>
      <c r="BT318" s="227"/>
      <c r="BU318" s="226"/>
      <c r="BV318" s="226"/>
      <c r="BW318" s="226"/>
      <c r="BX318" s="226"/>
      <c r="BY318" s="226"/>
      <c r="BZ318" s="227"/>
      <c r="CA318" s="226"/>
      <c r="CB318" s="226"/>
      <c r="CC318" s="226"/>
      <c r="CD318" s="226"/>
      <c r="CE318" s="226"/>
      <c r="CF318" s="227"/>
      <c r="CG318" s="226"/>
      <c r="CH318" s="226"/>
      <c r="CI318" s="226"/>
      <c r="CJ318" s="212">
        <f t="shared" si="115"/>
        <v>0</v>
      </c>
    </row>
    <row r="319" spans="1:88" ht="13.5" customHeight="1">
      <c r="A319" s="217">
        <v>314</v>
      </c>
      <c r="B319" s="217" t="s">
        <v>3602</v>
      </c>
      <c r="C319" s="217" t="s">
        <v>3603</v>
      </c>
      <c r="D319" s="218" t="s">
        <v>2588</v>
      </c>
      <c r="E319" s="217" t="s">
        <v>3607</v>
      </c>
      <c r="F319" s="217" t="s">
        <v>2934</v>
      </c>
      <c r="G319" s="218" t="s">
        <v>2755</v>
      </c>
      <c r="H319" s="220">
        <v>4416</v>
      </c>
      <c r="I319" s="217" t="s">
        <v>702</v>
      </c>
      <c r="J319" s="217">
        <v>1</v>
      </c>
      <c r="K319" s="217"/>
      <c r="L319" s="217">
        <v>1</v>
      </c>
      <c r="M319" s="220">
        <v>414.6</v>
      </c>
      <c r="N319" s="220">
        <v>414.6</v>
      </c>
      <c r="O319" s="217" t="s">
        <v>674</v>
      </c>
      <c r="P319" s="217" t="s">
        <v>13</v>
      </c>
      <c r="Q319" s="217" t="s">
        <v>786</v>
      </c>
      <c r="R319" s="217"/>
      <c r="S319" s="217"/>
      <c r="T319" s="217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7">
        <f t="shared" ca="1" si="110"/>
        <v>1</v>
      </c>
      <c r="V319" s="217">
        <f t="shared" ca="1" si="111"/>
        <v>0</v>
      </c>
      <c r="W319" s="217"/>
      <c r="X319" s="217"/>
      <c r="Y319" s="217"/>
      <c r="Z319" s="217"/>
      <c r="AA319" s="217"/>
      <c r="AB319" s="221"/>
      <c r="AC319" s="220">
        <v>17.681999999999999</v>
      </c>
      <c r="AD319" s="217"/>
      <c r="AE319" s="220"/>
      <c r="AF319" s="220"/>
      <c r="AG319" s="223"/>
      <c r="AH319" s="223"/>
      <c r="AI319" s="223"/>
      <c r="AJ319" s="224" t="s">
        <v>677</v>
      </c>
      <c r="AK319" s="223"/>
      <c r="AL319" s="225"/>
      <c r="AM319" s="223"/>
      <c r="AN319" s="223"/>
      <c r="AO319" s="223"/>
      <c r="AP319" s="223"/>
      <c r="AQ319" s="223"/>
      <c r="AR319" s="223"/>
      <c r="AS319" s="223"/>
      <c r="AT319" s="223"/>
      <c r="AU319" s="217">
        <v>0</v>
      </c>
      <c r="AV319" s="217">
        <v>1</v>
      </c>
      <c r="AW319" s="217">
        <v>0</v>
      </c>
      <c r="AX319" s="217">
        <v>1</v>
      </c>
      <c r="AY319" s="217">
        <v>0</v>
      </c>
      <c r="AZ319" s="217">
        <v>0</v>
      </c>
      <c r="BA319" s="217">
        <v>0</v>
      </c>
      <c r="BB319" s="217" t="s">
        <v>692</v>
      </c>
      <c r="BC319" s="217"/>
      <c r="BD319" s="217"/>
      <c r="BE319" s="244" t="s">
        <v>3020</v>
      </c>
      <c r="BF319" s="217">
        <v>1</v>
      </c>
      <c r="BG319" s="245">
        <v>46240</v>
      </c>
      <c r="BH319" s="212">
        <f t="shared" si="114"/>
        <v>0</v>
      </c>
      <c r="BI319" s="244" t="s">
        <v>2469</v>
      </c>
      <c r="BJ319" s="217">
        <v>1</v>
      </c>
      <c r="BK319" s="245">
        <v>46240</v>
      </c>
      <c r="BL319" s="226"/>
      <c r="BM319" s="226"/>
      <c r="BN319" s="227"/>
      <c r="BO319" s="226"/>
      <c r="BP319" s="226"/>
      <c r="BQ319" s="226"/>
      <c r="BR319" s="226"/>
      <c r="BS319" s="226"/>
      <c r="BT319" s="227"/>
      <c r="BU319" s="226"/>
      <c r="BV319" s="226"/>
      <c r="BW319" s="226"/>
      <c r="BX319" s="226"/>
      <c r="BY319" s="226"/>
      <c r="BZ319" s="227"/>
      <c r="CA319" s="226"/>
      <c r="CB319" s="226"/>
      <c r="CC319" s="226"/>
      <c r="CD319" s="226"/>
      <c r="CE319" s="226"/>
      <c r="CF319" s="227"/>
      <c r="CG319" s="226"/>
      <c r="CH319" s="226"/>
      <c r="CI319" s="226"/>
      <c r="CJ319" s="212">
        <f t="shared" si="115"/>
        <v>0</v>
      </c>
    </row>
    <row r="320" spans="1:88" ht="13.5" customHeight="1">
      <c r="A320" s="217">
        <v>315</v>
      </c>
      <c r="B320" s="217" t="s">
        <v>3602</v>
      </c>
      <c r="C320" s="217" t="s">
        <v>3603</v>
      </c>
      <c r="D320" s="218" t="s">
        <v>2588</v>
      </c>
      <c r="E320" s="217" t="s">
        <v>3608</v>
      </c>
      <c r="F320" s="217" t="s">
        <v>2935</v>
      </c>
      <c r="G320" s="218" t="s">
        <v>2936</v>
      </c>
      <c r="H320" s="220">
        <v>4416</v>
      </c>
      <c r="I320" s="217" t="s">
        <v>702</v>
      </c>
      <c r="J320" s="217">
        <v>1</v>
      </c>
      <c r="K320" s="217"/>
      <c r="L320" s="217">
        <v>1</v>
      </c>
      <c r="M320" s="220">
        <v>320.2</v>
      </c>
      <c r="N320" s="220">
        <v>320.2</v>
      </c>
      <c r="O320" s="217" t="s">
        <v>674</v>
      </c>
      <c r="P320" s="217" t="s">
        <v>13</v>
      </c>
      <c r="Q320" s="217" t="s">
        <v>786</v>
      </c>
      <c r="R320" s="217"/>
      <c r="S320" s="217"/>
      <c r="T320" s="217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7">
        <f t="shared" ca="1" si="110"/>
        <v>1</v>
      </c>
      <c r="V320" s="217">
        <f t="shared" ca="1" si="111"/>
        <v>0</v>
      </c>
      <c r="W320" s="217"/>
      <c r="X320" s="217"/>
      <c r="Y320" s="217"/>
      <c r="Z320" s="217"/>
      <c r="AA320" s="217"/>
      <c r="AB320" s="221"/>
      <c r="AC320" s="220">
        <v>13.667999999999999</v>
      </c>
      <c r="AD320" s="217"/>
      <c r="AE320" s="220"/>
      <c r="AF320" s="220"/>
      <c r="AG320" s="223"/>
      <c r="AH320" s="223"/>
      <c r="AI320" s="223"/>
      <c r="AJ320" s="224" t="s">
        <v>677</v>
      </c>
      <c r="AK320" s="223"/>
      <c r="AL320" s="225"/>
      <c r="AM320" s="223"/>
      <c r="AN320" s="223"/>
      <c r="AO320" s="223"/>
      <c r="AP320" s="223"/>
      <c r="AQ320" s="223"/>
      <c r="AR320" s="223"/>
      <c r="AS320" s="223"/>
      <c r="AT320" s="223"/>
      <c r="AU320" s="217">
        <v>0</v>
      </c>
      <c r="AV320" s="217">
        <v>1</v>
      </c>
      <c r="AW320" s="217">
        <v>0</v>
      </c>
      <c r="AX320" s="217">
        <v>1</v>
      </c>
      <c r="AY320" s="217">
        <v>0</v>
      </c>
      <c r="AZ320" s="217">
        <v>0</v>
      </c>
      <c r="BA320" s="217">
        <v>0</v>
      </c>
      <c r="BB320" s="217" t="s">
        <v>692</v>
      </c>
      <c r="BC320" s="217"/>
      <c r="BD320" s="217"/>
      <c r="BE320" s="244" t="s">
        <v>3020</v>
      </c>
      <c r="BF320" s="217">
        <v>1</v>
      </c>
      <c r="BG320" s="245">
        <v>46240</v>
      </c>
      <c r="BH320" s="212">
        <f t="shared" si="114"/>
        <v>0</v>
      </c>
      <c r="BI320" s="244" t="s">
        <v>2469</v>
      </c>
      <c r="BJ320" s="217">
        <v>1</v>
      </c>
      <c r="BK320" s="245">
        <v>46240</v>
      </c>
      <c r="BL320" s="226"/>
      <c r="BM320" s="226"/>
      <c r="BN320" s="227"/>
      <c r="BO320" s="226"/>
      <c r="BP320" s="226"/>
      <c r="BQ320" s="226"/>
      <c r="BR320" s="226"/>
      <c r="BS320" s="226"/>
      <c r="BT320" s="227"/>
      <c r="BU320" s="226"/>
      <c r="BV320" s="226"/>
      <c r="BW320" s="226"/>
      <c r="BX320" s="226"/>
      <c r="BY320" s="226"/>
      <c r="BZ320" s="227"/>
      <c r="CA320" s="226"/>
      <c r="CB320" s="226"/>
      <c r="CC320" s="226"/>
      <c r="CD320" s="226"/>
      <c r="CE320" s="226"/>
      <c r="CF320" s="227"/>
      <c r="CG320" s="226"/>
      <c r="CH320" s="226"/>
      <c r="CI320" s="226"/>
      <c r="CJ320" s="212">
        <f t="shared" si="115"/>
        <v>0</v>
      </c>
    </row>
    <row r="321" spans="1:88" ht="13.5" customHeight="1">
      <c r="A321" s="217">
        <v>316</v>
      </c>
      <c r="B321" s="217" t="s">
        <v>3602</v>
      </c>
      <c r="C321" s="217" t="s">
        <v>3603</v>
      </c>
      <c r="D321" s="218" t="s">
        <v>2588</v>
      </c>
      <c r="E321" s="217" t="s">
        <v>3589</v>
      </c>
      <c r="F321" s="217" t="s">
        <v>2937</v>
      </c>
      <c r="G321" s="218" t="s">
        <v>2881</v>
      </c>
      <c r="H321" s="220">
        <v>4416</v>
      </c>
      <c r="I321" s="217" t="s">
        <v>702</v>
      </c>
      <c r="J321" s="217">
        <v>1</v>
      </c>
      <c r="K321" s="217"/>
      <c r="L321" s="217">
        <v>1</v>
      </c>
      <c r="M321" s="220">
        <v>137.1</v>
      </c>
      <c r="N321" s="220">
        <v>137.1</v>
      </c>
      <c r="O321" s="217" t="s">
        <v>674</v>
      </c>
      <c r="P321" s="217" t="s">
        <v>13</v>
      </c>
      <c r="Q321" s="217" t="s">
        <v>786</v>
      </c>
      <c r="R321" s="217"/>
      <c r="S321" s="217"/>
      <c r="T321" s="217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7">
        <f t="shared" ca="1" si="110"/>
        <v>1</v>
      </c>
      <c r="V321" s="217">
        <f t="shared" ca="1" si="111"/>
        <v>0</v>
      </c>
      <c r="W321" s="217"/>
      <c r="X321" s="217"/>
      <c r="Y321" s="217"/>
      <c r="Z321" s="217"/>
      <c r="AA321" s="217"/>
      <c r="AB321" s="221"/>
      <c r="AC321" s="220">
        <v>5.8810000000000002</v>
      </c>
      <c r="AD321" s="217"/>
      <c r="AE321" s="220"/>
      <c r="AF321" s="220"/>
      <c r="AG321" s="223"/>
      <c r="AH321" s="223"/>
      <c r="AI321" s="223"/>
      <c r="AJ321" s="224" t="s">
        <v>677</v>
      </c>
      <c r="AK321" s="223"/>
      <c r="AL321" s="225"/>
      <c r="AM321" s="223"/>
      <c r="AN321" s="223"/>
      <c r="AO321" s="223"/>
      <c r="AP321" s="223"/>
      <c r="AQ321" s="223"/>
      <c r="AR321" s="223"/>
      <c r="AS321" s="223"/>
      <c r="AT321" s="223"/>
      <c r="AU321" s="217">
        <v>0</v>
      </c>
      <c r="AV321" s="217">
        <v>1</v>
      </c>
      <c r="AW321" s="217">
        <v>0</v>
      </c>
      <c r="AX321" s="217">
        <v>1</v>
      </c>
      <c r="AY321" s="217">
        <v>0</v>
      </c>
      <c r="AZ321" s="217">
        <v>0</v>
      </c>
      <c r="BA321" s="217">
        <v>0</v>
      </c>
      <c r="BB321" s="217" t="s">
        <v>692</v>
      </c>
      <c r="BC321" s="223"/>
      <c r="BD321" s="223"/>
      <c r="BE321" s="244" t="s">
        <v>3020</v>
      </c>
      <c r="BF321" s="217">
        <v>1</v>
      </c>
      <c r="BG321" s="245">
        <v>46240</v>
      </c>
      <c r="BH321" s="212">
        <f t="shared" si="114"/>
        <v>0</v>
      </c>
      <c r="BI321" s="244" t="s">
        <v>2469</v>
      </c>
      <c r="BJ321" s="217">
        <v>1</v>
      </c>
      <c r="BK321" s="245">
        <v>46240</v>
      </c>
      <c r="BL321" s="223"/>
      <c r="BM321" s="223"/>
      <c r="BN321" s="223"/>
      <c r="BO321" s="223"/>
      <c r="BP321" s="223"/>
      <c r="BQ321" s="223"/>
      <c r="BR321" s="223"/>
      <c r="BS321" s="223"/>
      <c r="BT321" s="223"/>
      <c r="BU321" s="223"/>
      <c r="BV321" s="223"/>
      <c r="BW321" s="223"/>
      <c r="BX321" s="223"/>
      <c r="BY321" s="223"/>
      <c r="BZ321" s="223"/>
      <c r="CA321" s="223"/>
      <c r="CB321" s="223"/>
      <c r="CC321" s="223"/>
      <c r="CD321" s="223"/>
      <c r="CE321" s="223"/>
      <c r="CF321" s="223"/>
      <c r="CG321" s="223"/>
      <c r="CH321" s="223"/>
      <c r="CI321" s="223"/>
      <c r="CJ321" s="212">
        <f t="shared" si="115"/>
        <v>0</v>
      </c>
    </row>
    <row r="322" spans="1:88" ht="13.5" customHeight="1">
      <c r="A322" s="217">
        <v>316</v>
      </c>
      <c r="B322" s="217" t="s">
        <v>3602</v>
      </c>
      <c r="C322" s="235" t="s">
        <v>3603</v>
      </c>
      <c r="D322" s="236" t="s">
        <v>2579</v>
      </c>
      <c r="E322" s="235" t="s">
        <v>3417</v>
      </c>
      <c r="F322" s="235" t="s">
        <v>2930</v>
      </c>
      <c r="G322" s="236" t="s">
        <v>2584</v>
      </c>
      <c r="H322" s="163">
        <v>429</v>
      </c>
      <c r="I322" s="235" t="s">
        <v>702</v>
      </c>
      <c r="J322" s="235">
        <v>1</v>
      </c>
      <c r="K322" s="235"/>
      <c r="L322" s="235">
        <v>1</v>
      </c>
      <c r="M322" s="163">
        <v>35.5</v>
      </c>
      <c r="N322" s="163">
        <v>35.5</v>
      </c>
      <c r="O322" s="235" t="s">
        <v>674</v>
      </c>
      <c r="P322" s="235" t="s">
        <v>13</v>
      </c>
      <c r="Q322" s="217" t="s">
        <v>786</v>
      </c>
      <c r="R322" s="217"/>
      <c r="S322" s="217"/>
      <c r="T322" s="217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7">
        <f t="shared" ca="1" si="110"/>
        <v>1</v>
      </c>
      <c r="V322" s="217">
        <f t="shared" ca="1" si="111"/>
        <v>0</v>
      </c>
      <c r="W322" s="217"/>
      <c r="X322" s="217"/>
      <c r="Y322" s="217"/>
      <c r="Z322" s="217"/>
      <c r="AA322" s="235"/>
      <c r="AB322" s="221"/>
      <c r="AC322" s="163">
        <v>0.40200000000000002</v>
      </c>
      <c r="AD322" s="235"/>
      <c r="AE322" s="220"/>
      <c r="AF322" s="220"/>
      <c r="AG322" s="223"/>
      <c r="AH322" s="223"/>
      <c r="AI322" s="223"/>
      <c r="AJ322" s="224" t="s">
        <v>677</v>
      </c>
      <c r="AK322" s="223"/>
      <c r="AL322" s="237" t="s">
        <v>880</v>
      </c>
      <c r="AM322" s="223"/>
      <c r="AN322" s="223"/>
      <c r="AO322" s="223"/>
      <c r="AP322" s="223"/>
      <c r="AQ322" s="223"/>
      <c r="AR322" s="223"/>
      <c r="AS322" s="223"/>
      <c r="AT322" s="223"/>
      <c r="AU322" s="235">
        <v>0</v>
      </c>
      <c r="AV322" s="235">
        <v>1</v>
      </c>
      <c r="AW322" s="235">
        <v>0</v>
      </c>
      <c r="AX322" s="235">
        <v>0</v>
      </c>
      <c r="AY322" s="235">
        <v>0</v>
      </c>
      <c r="AZ322" s="235">
        <v>0</v>
      </c>
      <c r="BA322" s="235">
        <v>0</v>
      </c>
      <c r="BB322" s="235" t="s">
        <v>14</v>
      </c>
      <c r="BC322" s="223"/>
      <c r="BD322" s="223"/>
      <c r="BE322" s="223"/>
      <c r="BF322" s="223"/>
      <c r="BG322" s="223"/>
      <c r="BH322" s="223"/>
      <c r="BI322" s="223"/>
      <c r="BJ322" s="223"/>
      <c r="BK322" s="223"/>
      <c r="BL322" s="223"/>
      <c r="BM322" s="223"/>
      <c r="BN322" s="223"/>
      <c r="BO322" s="223"/>
      <c r="BP322" s="223"/>
      <c r="BQ322" s="223"/>
      <c r="BR322" s="223"/>
      <c r="BS322" s="223"/>
      <c r="BT322" s="223"/>
      <c r="BU322" s="223"/>
      <c r="BV322" s="223"/>
      <c r="BW322" s="223"/>
      <c r="BX322" s="223"/>
      <c r="BY322" s="223"/>
      <c r="BZ322" s="223"/>
      <c r="CA322" s="223"/>
      <c r="CB322" s="223"/>
      <c r="CC322" s="223"/>
      <c r="CD322" s="223"/>
      <c r="CE322" s="223"/>
      <c r="CF322" s="223"/>
      <c r="CG322" s="223"/>
      <c r="CH322" s="223"/>
      <c r="CI322" s="223"/>
      <c r="CJ322" s="223"/>
    </row>
    <row r="323" spans="1:88" ht="13.5" customHeight="1">
      <c r="A323" s="214">
        <v>318</v>
      </c>
      <c r="B323" s="214" t="s">
        <v>3609</v>
      </c>
      <c r="C323" s="214" t="s">
        <v>3610</v>
      </c>
      <c r="D323" s="215" t="s">
        <v>3611</v>
      </c>
      <c r="E323" s="214"/>
      <c r="F323" s="214"/>
      <c r="G323" s="215" t="s">
        <v>3612</v>
      </c>
      <c r="H323" s="214"/>
      <c r="I323" s="214"/>
      <c r="J323" s="214"/>
      <c r="K323" s="214">
        <v>3</v>
      </c>
      <c r="L323" s="214"/>
      <c r="M323" s="216">
        <v>76.400000000000006</v>
      </c>
      <c r="N323" s="216">
        <v>229.2</v>
      </c>
      <c r="O323" s="214" t="s">
        <v>674</v>
      </c>
      <c r="P323" s="214"/>
      <c r="Q323" s="214"/>
      <c r="R323" s="214" t="s">
        <v>3951</v>
      </c>
      <c r="S323" s="214"/>
      <c r="T323" s="214"/>
      <c r="U323" s="214"/>
      <c r="V323" s="214"/>
      <c r="W323" s="214">
        <f ca="1">_xlfn.MINIFS(V:V,C:C,C323,AE:AE,"",AB:AB,"")</f>
        <v>0</v>
      </c>
      <c r="X323" s="214">
        <f ca="1">SUMIFS(T:T,C:C,C323,AE:AE,"")/SUMIFS(L:L,C:C,C323,AE:AE,"",AB:AB,"")</f>
        <v>0</v>
      </c>
      <c r="Y323" s="214"/>
      <c r="Z323" s="214"/>
      <c r="AA323" s="214"/>
      <c r="AB323" s="216"/>
      <c r="AC323" s="216">
        <v>5.2240000000000002</v>
      </c>
      <c r="AD323" s="214"/>
      <c r="AE323" s="214" t="s">
        <v>675</v>
      </c>
      <c r="AF323" s="214" t="s">
        <v>676</v>
      </c>
      <c r="AG323" s="214"/>
      <c r="AH323" s="214"/>
      <c r="AI323" s="214"/>
      <c r="AJ323" s="214" t="s">
        <v>677</v>
      </c>
      <c r="AK323" s="214"/>
      <c r="AL323" s="214"/>
      <c r="AM323" s="214"/>
      <c r="AN323" s="214"/>
      <c r="AO323" s="214"/>
      <c r="AP323" s="214"/>
      <c r="AQ323" s="214"/>
      <c r="AR323" s="214"/>
      <c r="AS323" s="214"/>
      <c r="AT323" s="214"/>
      <c r="AU323" s="214"/>
      <c r="AV323" s="214"/>
      <c r="AW323" s="214"/>
      <c r="AX323" s="214"/>
      <c r="AY323" s="214"/>
      <c r="AZ323" s="214"/>
      <c r="BA323" s="214"/>
      <c r="BB323" s="214" t="s">
        <v>692</v>
      </c>
      <c r="BC323" s="214"/>
      <c r="BD323" s="214"/>
      <c r="BE323" s="214"/>
      <c r="BF323" s="214"/>
      <c r="BG323" s="214"/>
      <c r="BH323" s="214"/>
      <c r="BI323" s="214"/>
      <c r="BJ323" s="214"/>
      <c r="BK323" s="214"/>
      <c r="BL323" s="214"/>
      <c r="BM323" s="214"/>
      <c r="BN323" s="214"/>
      <c r="BO323" s="214"/>
      <c r="BP323" s="214"/>
      <c r="BQ323" s="214"/>
      <c r="BR323" s="214"/>
      <c r="BS323" s="214"/>
      <c r="BT323" s="214"/>
      <c r="BU323" s="214"/>
      <c r="BV323" s="214"/>
      <c r="BW323" s="214"/>
      <c r="BX323" s="214"/>
      <c r="BY323" s="214"/>
      <c r="BZ323" s="214"/>
      <c r="CA323" s="214"/>
      <c r="CB323" s="214"/>
      <c r="CC323" s="214"/>
      <c r="CD323" s="214"/>
      <c r="CE323" s="214"/>
      <c r="CF323" s="214"/>
      <c r="CG323" s="214"/>
      <c r="CH323" s="214"/>
      <c r="CI323" s="214"/>
      <c r="CJ323" s="214"/>
    </row>
    <row r="324" spans="1:88" ht="13.5" customHeight="1">
      <c r="A324" s="217">
        <v>319</v>
      </c>
      <c r="B324" s="217" t="s">
        <v>3609</v>
      </c>
      <c r="C324" s="217" t="s">
        <v>3610</v>
      </c>
      <c r="D324" s="218" t="s">
        <v>2391</v>
      </c>
      <c r="E324" s="217" t="s">
        <v>3613</v>
      </c>
      <c r="F324" s="217" t="s">
        <v>2389</v>
      </c>
      <c r="G324" s="248" t="s">
        <v>2390</v>
      </c>
      <c r="H324" s="220">
        <v>4573</v>
      </c>
      <c r="I324" s="217" t="s">
        <v>738</v>
      </c>
      <c r="J324" s="217">
        <v>1</v>
      </c>
      <c r="K324" s="217"/>
      <c r="L324" s="217">
        <v>3</v>
      </c>
      <c r="M324" s="220">
        <v>72</v>
      </c>
      <c r="N324" s="220">
        <v>216.1</v>
      </c>
      <c r="O324" s="217" t="s">
        <v>674</v>
      </c>
      <c r="P324" s="217" t="s">
        <v>11</v>
      </c>
      <c r="Q324" s="217" t="s">
        <v>703</v>
      </c>
      <c r="R324" s="217"/>
      <c r="S324" s="217"/>
      <c r="T324" s="217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7">
        <f t="shared" ref="U324:U325" ca="1" si="116">+L324-T324</f>
        <v>3</v>
      </c>
      <c r="V324" s="217">
        <f t="shared" ref="V324:V325" ca="1" si="117">ROUNDDOWN(T324/J324,0)</f>
        <v>0</v>
      </c>
      <c r="W324" s="217"/>
      <c r="X324" s="217"/>
      <c r="Y324" s="217"/>
      <c r="Z324" s="217"/>
      <c r="AA324" s="217"/>
      <c r="AB324" s="221"/>
      <c r="AC324" s="220">
        <v>4.9020000000000001</v>
      </c>
      <c r="AD324" s="217"/>
      <c r="AE324" s="220"/>
      <c r="AF324" s="220"/>
      <c r="AG324" s="249"/>
      <c r="AH324" s="249"/>
      <c r="AI324" s="249"/>
      <c r="AJ324" s="224" t="s">
        <v>677</v>
      </c>
      <c r="AK324" s="228"/>
      <c r="AL324" s="250"/>
      <c r="AM324" s="226"/>
      <c r="AN324" s="228"/>
      <c r="AO324" s="226"/>
      <c r="AP324" s="226"/>
      <c r="AQ324" s="226"/>
      <c r="AR324" s="228"/>
      <c r="AS324" s="226"/>
      <c r="AT324" s="226"/>
      <c r="AU324" s="217">
        <v>0</v>
      </c>
      <c r="AV324" s="217">
        <v>0</v>
      </c>
      <c r="AW324" s="217">
        <v>0</v>
      </c>
      <c r="AX324" s="217">
        <v>1</v>
      </c>
      <c r="AY324" s="217">
        <v>0</v>
      </c>
      <c r="AZ324" s="217">
        <v>0</v>
      </c>
      <c r="BA324" s="217">
        <v>0</v>
      </c>
      <c r="BB324" s="217" t="s">
        <v>692</v>
      </c>
      <c r="BC324" s="217"/>
      <c r="BD324" s="217"/>
      <c r="BE324" s="212" t="s">
        <v>2970</v>
      </c>
      <c r="BF324" s="212">
        <v>3</v>
      </c>
      <c r="BG324" s="230">
        <v>46240</v>
      </c>
      <c r="BH324" s="212">
        <f>+L324-BF324</f>
        <v>0</v>
      </c>
      <c r="BI324" s="212" t="s">
        <v>2392</v>
      </c>
      <c r="BJ324" s="212">
        <v>3</v>
      </c>
      <c r="BK324" s="231">
        <v>46240</v>
      </c>
      <c r="BL324" s="226"/>
      <c r="BM324" s="226"/>
      <c r="BN324" s="227"/>
      <c r="BO324" s="226"/>
      <c r="BP324" s="226"/>
      <c r="BQ324" s="226"/>
      <c r="BR324" s="226"/>
      <c r="BS324" s="226"/>
      <c r="BT324" s="227"/>
      <c r="BU324" s="226"/>
      <c r="BV324" s="226"/>
      <c r="BW324" s="226"/>
      <c r="BX324" s="226"/>
      <c r="BY324" s="226"/>
      <c r="BZ324" s="227"/>
      <c r="CA324" s="226"/>
      <c r="CB324" s="226"/>
      <c r="CC324" s="226"/>
      <c r="CD324" s="226"/>
      <c r="CE324" s="226"/>
      <c r="CF324" s="227"/>
      <c r="CG324" s="226"/>
      <c r="CH324" s="226"/>
      <c r="CI324" s="226"/>
      <c r="CJ324" s="212">
        <f>+L324-BJ324</f>
        <v>0</v>
      </c>
    </row>
    <row r="325" spans="1:88" ht="13.5" customHeight="1">
      <c r="A325" s="217">
        <v>320</v>
      </c>
      <c r="B325" s="217" t="s">
        <v>3609</v>
      </c>
      <c r="C325" s="217" t="s">
        <v>3610</v>
      </c>
      <c r="D325" s="218" t="s">
        <v>781</v>
      </c>
      <c r="E325" s="217" t="s">
        <v>1069</v>
      </c>
      <c r="F325" s="217" t="s">
        <v>2393</v>
      </c>
      <c r="G325" s="218" t="s">
        <v>2394</v>
      </c>
      <c r="H325" s="220">
        <v>152</v>
      </c>
      <c r="I325" s="217" t="s">
        <v>702</v>
      </c>
      <c r="J325" s="217">
        <v>2</v>
      </c>
      <c r="K325" s="217"/>
      <c r="L325" s="217">
        <v>6</v>
      </c>
      <c r="M325" s="220">
        <v>2.2000000000000002</v>
      </c>
      <c r="N325" s="220">
        <v>13.1</v>
      </c>
      <c r="O325" s="217" t="s">
        <v>674</v>
      </c>
      <c r="P325" s="217" t="s">
        <v>13</v>
      </c>
      <c r="Q325" s="217" t="s">
        <v>703</v>
      </c>
      <c r="R325" s="217"/>
      <c r="S325" s="217"/>
      <c r="T325" s="217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7">
        <f t="shared" ca="1" si="116"/>
        <v>6</v>
      </c>
      <c r="V325" s="217">
        <f t="shared" ca="1" si="117"/>
        <v>0</v>
      </c>
      <c r="W325" s="217"/>
      <c r="X325" s="217"/>
      <c r="Y325" s="217"/>
      <c r="Z325" s="217"/>
      <c r="AA325" s="217"/>
      <c r="AB325" s="221"/>
      <c r="AC325" s="220">
        <v>0.32300000000000001</v>
      </c>
      <c r="AD325" s="217"/>
      <c r="AE325" s="220"/>
      <c r="AF325" s="220"/>
      <c r="AG325" s="249"/>
      <c r="AH325" s="249"/>
      <c r="AI325" s="249"/>
      <c r="AJ325" s="224" t="s">
        <v>677</v>
      </c>
      <c r="AK325" s="228"/>
      <c r="AL325" s="250"/>
      <c r="AM325" s="226"/>
      <c r="AN325" s="228"/>
      <c r="AO325" s="226"/>
      <c r="AP325" s="226"/>
      <c r="AQ325" s="226"/>
      <c r="AR325" s="228"/>
      <c r="AS325" s="226"/>
      <c r="AT325" s="226"/>
      <c r="AU325" s="217">
        <v>0</v>
      </c>
      <c r="AV325" s="217">
        <v>0</v>
      </c>
      <c r="AW325" s="217">
        <v>0</v>
      </c>
      <c r="AX325" s="217">
        <v>0</v>
      </c>
      <c r="AY325" s="217">
        <v>0</v>
      </c>
      <c r="AZ325" s="217">
        <v>0</v>
      </c>
      <c r="BA325" s="217">
        <v>0</v>
      </c>
      <c r="BB325" s="217" t="s">
        <v>692</v>
      </c>
      <c r="BC325" s="217"/>
      <c r="BD325" s="217"/>
      <c r="BE325" s="212" t="s">
        <v>2964</v>
      </c>
      <c r="BF325" s="217">
        <v>6</v>
      </c>
      <c r="BG325" s="230">
        <v>46240</v>
      </c>
      <c r="BH325" s="212">
        <f>+L325-BF325</f>
        <v>0</v>
      </c>
      <c r="BI325" s="212" t="s">
        <v>2384</v>
      </c>
      <c r="BJ325" s="217">
        <v>6</v>
      </c>
      <c r="BK325" s="231">
        <v>46240</v>
      </c>
      <c r="BL325" s="226"/>
      <c r="BM325" s="226"/>
      <c r="BN325" s="227"/>
      <c r="BO325" s="226"/>
      <c r="BP325" s="226"/>
      <c r="BQ325" s="226"/>
      <c r="BR325" s="226"/>
      <c r="BS325" s="226"/>
      <c r="BT325" s="227"/>
      <c r="BU325" s="226"/>
      <c r="BV325" s="226"/>
      <c r="BW325" s="226"/>
      <c r="BX325" s="226"/>
      <c r="BY325" s="226"/>
      <c r="BZ325" s="227"/>
      <c r="CA325" s="226"/>
      <c r="CB325" s="226"/>
      <c r="CC325" s="226"/>
      <c r="CD325" s="226"/>
      <c r="CE325" s="226"/>
      <c r="CF325" s="227"/>
      <c r="CG325" s="226"/>
      <c r="CH325" s="226"/>
      <c r="CI325" s="226"/>
      <c r="CJ325" s="212">
        <f>+L325-BJ325</f>
        <v>0</v>
      </c>
    </row>
    <row r="326" spans="1:88" ht="13.5" customHeight="1">
      <c r="A326" s="214">
        <v>321</v>
      </c>
      <c r="B326" s="214" t="s">
        <v>3614</v>
      </c>
      <c r="C326" s="214" t="s">
        <v>3615</v>
      </c>
      <c r="D326" s="215" t="s">
        <v>3616</v>
      </c>
      <c r="E326" s="214"/>
      <c r="F326" s="214"/>
      <c r="G326" s="215" t="s">
        <v>3617</v>
      </c>
      <c r="H326" s="214"/>
      <c r="I326" s="214"/>
      <c r="J326" s="214"/>
      <c r="K326" s="214">
        <v>1</v>
      </c>
      <c r="L326" s="214"/>
      <c r="M326" s="216">
        <v>45</v>
      </c>
      <c r="N326" s="216">
        <v>45</v>
      </c>
      <c r="O326" s="214" t="s">
        <v>674</v>
      </c>
      <c r="P326" s="214"/>
      <c r="Q326" s="214"/>
      <c r="R326" s="214" t="s">
        <v>3951</v>
      </c>
      <c r="S326" s="214"/>
      <c r="T326" s="214"/>
      <c r="U326" s="214"/>
      <c r="V326" s="214"/>
      <c r="W326" s="214">
        <f ca="1">_xlfn.MINIFS(V:V,C:C,C326,AE:AE,"",AB:AB,"")</f>
        <v>0</v>
      </c>
      <c r="X326" s="214">
        <f ca="1">SUMIFS(T:T,C:C,C326,AE:AE,"")/SUMIFS(L:L,C:C,C326,AE:AE,"",AB:AB,"")</f>
        <v>0</v>
      </c>
      <c r="Y326" s="214"/>
      <c r="Z326" s="214"/>
      <c r="AA326" s="214"/>
      <c r="AB326" s="216"/>
      <c r="AC326" s="216">
        <v>1.0820000000000001</v>
      </c>
      <c r="AD326" s="214"/>
      <c r="AE326" s="214" t="s">
        <v>675</v>
      </c>
      <c r="AF326" s="214" t="s">
        <v>676</v>
      </c>
      <c r="AG326" s="214"/>
      <c r="AH326" s="214"/>
      <c r="AI326" s="214"/>
      <c r="AJ326" s="214" t="s">
        <v>677</v>
      </c>
      <c r="AK326" s="214"/>
      <c r="AL326" s="214"/>
      <c r="AM326" s="214"/>
      <c r="AN326" s="214"/>
      <c r="AO326" s="214"/>
      <c r="AP326" s="214"/>
      <c r="AQ326" s="214"/>
      <c r="AR326" s="214"/>
      <c r="AS326" s="214"/>
      <c r="AT326" s="214"/>
      <c r="AU326" s="214"/>
      <c r="AV326" s="214"/>
      <c r="AW326" s="214"/>
      <c r="AX326" s="214"/>
      <c r="AY326" s="214"/>
      <c r="AZ326" s="214"/>
      <c r="BA326" s="214"/>
      <c r="BB326" s="214" t="s">
        <v>692</v>
      </c>
      <c r="BC326" s="214"/>
      <c r="BD326" s="214"/>
      <c r="BE326" s="214"/>
      <c r="BF326" s="214"/>
      <c r="BG326" s="214"/>
      <c r="BH326" s="214"/>
      <c r="BI326" s="214"/>
      <c r="BJ326" s="214"/>
      <c r="BK326" s="214"/>
      <c r="BL326" s="214"/>
      <c r="BM326" s="214"/>
      <c r="BN326" s="214"/>
      <c r="BO326" s="214"/>
      <c r="BP326" s="214"/>
      <c r="BQ326" s="214"/>
      <c r="BR326" s="214"/>
      <c r="BS326" s="214"/>
      <c r="BT326" s="214"/>
      <c r="BU326" s="214"/>
      <c r="BV326" s="214"/>
      <c r="BW326" s="214"/>
      <c r="BX326" s="214"/>
      <c r="BY326" s="214"/>
      <c r="BZ326" s="214"/>
      <c r="CA326" s="214"/>
      <c r="CB326" s="214"/>
      <c r="CC326" s="214"/>
      <c r="CD326" s="214"/>
      <c r="CE326" s="214"/>
      <c r="CF326" s="214"/>
      <c r="CG326" s="214"/>
      <c r="CH326" s="214"/>
      <c r="CI326" s="214"/>
      <c r="CJ326" s="214"/>
    </row>
    <row r="327" spans="1:88" ht="13.5" customHeight="1">
      <c r="A327" s="217">
        <v>322</v>
      </c>
      <c r="B327" s="217" t="s">
        <v>3614</v>
      </c>
      <c r="C327" s="217" t="s">
        <v>3615</v>
      </c>
      <c r="D327" s="218" t="s">
        <v>2399</v>
      </c>
      <c r="E327" s="217" t="s">
        <v>2223</v>
      </c>
      <c r="F327" s="217" t="s">
        <v>2397</v>
      </c>
      <c r="G327" s="248" t="s">
        <v>2398</v>
      </c>
      <c r="H327" s="220">
        <v>3401</v>
      </c>
      <c r="I327" s="217" t="s">
        <v>2400</v>
      </c>
      <c r="J327" s="217">
        <v>1</v>
      </c>
      <c r="K327" s="217"/>
      <c r="L327" s="217">
        <v>1</v>
      </c>
      <c r="M327" s="220">
        <v>37.9</v>
      </c>
      <c r="N327" s="220">
        <v>37.9</v>
      </c>
      <c r="O327" s="217" t="s">
        <v>674</v>
      </c>
      <c r="P327" s="217" t="s">
        <v>11</v>
      </c>
      <c r="Q327" s="217" t="s">
        <v>703</v>
      </c>
      <c r="R327" s="217"/>
      <c r="S327" s="217"/>
      <c r="T327" s="217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7">
        <f t="shared" ref="U327:U329" ca="1" si="118">+L327-T327</f>
        <v>1</v>
      </c>
      <c r="V327" s="217">
        <f t="shared" ref="V327:V329" ca="1" si="119">ROUNDDOWN(T327/J327,0)</f>
        <v>0</v>
      </c>
      <c r="W327" s="217"/>
      <c r="X327" s="217"/>
      <c r="Y327" s="217"/>
      <c r="Z327" s="217"/>
      <c r="AA327" s="217"/>
      <c r="AB327" s="221"/>
      <c r="AC327" s="220">
        <v>0.94399999999999995</v>
      </c>
      <c r="AD327" s="217"/>
      <c r="AE327" s="220"/>
      <c r="AF327" s="220"/>
      <c r="AG327" s="249"/>
      <c r="AH327" s="249"/>
      <c r="AI327" s="249"/>
      <c r="AJ327" s="224" t="s">
        <v>677</v>
      </c>
      <c r="AK327" s="228"/>
      <c r="AL327" s="250"/>
      <c r="AM327" s="226"/>
      <c r="AN327" s="228"/>
      <c r="AO327" s="226"/>
      <c r="AP327" s="226"/>
      <c r="AQ327" s="226"/>
      <c r="AR327" s="228"/>
      <c r="AS327" s="226"/>
      <c r="AT327" s="226"/>
      <c r="AU327" s="217">
        <v>0</v>
      </c>
      <c r="AV327" s="217">
        <v>0</v>
      </c>
      <c r="AW327" s="217">
        <v>0</v>
      </c>
      <c r="AX327" s="217">
        <v>1</v>
      </c>
      <c r="AY327" s="217">
        <v>0</v>
      </c>
      <c r="AZ327" s="217">
        <v>0</v>
      </c>
      <c r="BA327" s="217">
        <v>0</v>
      </c>
      <c r="BB327" s="217" t="s">
        <v>692</v>
      </c>
      <c r="BC327" s="217"/>
      <c r="BD327" s="217"/>
      <c r="BE327" s="212" t="s">
        <v>2974</v>
      </c>
      <c r="BF327" s="212">
        <v>1</v>
      </c>
      <c r="BG327" s="230">
        <v>46240</v>
      </c>
      <c r="BH327" s="212">
        <f>+L327-BF327</f>
        <v>0</v>
      </c>
      <c r="BI327" s="212" t="s">
        <v>2401</v>
      </c>
      <c r="BJ327" s="212">
        <v>1</v>
      </c>
      <c r="BK327" s="231">
        <v>46240</v>
      </c>
      <c r="BL327" s="226"/>
      <c r="BM327" s="226"/>
      <c r="BN327" s="227"/>
      <c r="BO327" s="226"/>
      <c r="BP327" s="226"/>
      <c r="BQ327" s="226"/>
      <c r="BR327" s="226"/>
      <c r="BS327" s="226"/>
      <c r="BT327" s="227"/>
      <c r="BU327" s="226"/>
      <c r="BV327" s="226"/>
      <c r="BW327" s="226"/>
      <c r="BX327" s="226"/>
      <c r="BY327" s="226"/>
      <c r="BZ327" s="227"/>
      <c r="CA327" s="226"/>
      <c r="CB327" s="226"/>
      <c r="CC327" s="226"/>
      <c r="CD327" s="226"/>
      <c r="CE327" s="226"/>
      <c r="CF327" s="227"/>
      <c r="CG327" s="226"/>
      <c r="CH327" s="226"/>
      <c r="CI327" s="226"/>
      <c r="CJ327" s="212">
        <f>+L327-BJ327</f>
        <v>0</v>
      </c>
    </row>
    <row r="328" spans="1:88" ht="13.5" customHeight="1">
      <c r="A328" s="217">
        <v>323</v>
      </c>
      <c r="B328" s="217" t="s">
        <v>3614</v>
      </c>
      <c r="C328" s="217" t="s">
        <v>3615</v>
      </c>
      <c r="D328" s="218" t="s">
        <v>2399</v>
      </c>
      <c r="E328" s="217" t="s">
        <v>3618</v>
      </c>
      <c r="F328" s="217" t="s">
        <v>2402</v>
      </c>
      <c r="G328" s="248" t="s">
        <v>2398</v>
      </c>
      <c r="H328" s="220">
        <v>222</v>
      </c>
      <c r="I328" s="217" t="s">
        <v>2400</v>
      </c>
      <c r="J328" s="217">
        <v>1</v>
      </c>
      <c r="K328" s="217"/>
      <c r="L328" s="217">
        <v>1</v>
      </c>
      <c r="M328" s="220">
        <v>2.5</v>
      </c>
      <c r="N328" s="220">
        <v>2.5</v>
      </c>
      <c r="O328" s="217" t="s">
        <v>674</v>
      </c>
      <c r="P328" s="217" t="s">
        <v>11</v>
      </c>
      <c r="Q328" s="217" t="s">
        <v>703</v>
      </c>
      <c r="R328" s="217"/>
      <c r="S328" s="217"/>
      <c r="T328" s="217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7">
        <f t="shared" ca="1" si="118"/>
        <v>1</v>
      </c>
      <c r="V328" s="217">
        <f t="shared" ca="1" si="119"/>
        <v>0</v>
      </c>
      <c r="W328" s="217"/>
      <c r="X328" s="217"/>
      <c r="Y328" s="217"/>
      <c r="Z328" s="217"/>
      <c r="AA328" s="217"/>
      <c r="AB328" s="221"/>
      <c r="AC328" s="220">
        <v>6.3E-2</v>
      </c>
      <c r="AD328" s="217"/>
      <c r="AE328" s="220"/>
      <c r="AF328" s="220"/>
      <c r="AG328" s="249"/>
      <c r="AH328" s="249"/>
      <c r="AI328" s="249"/>
      <c r="AJ328" s="224" t="s">
        <v>677</v>
      </c>
      <c r="AK328" s="228"/>
      <c r="AL328" s="250"/>
      <c r="AM328" s="226"/>
      <c r="AN328" s="228"/>
      <c r="AO328" s="226"/>
      <c r="AP328" s="226"/>
      <c r="AQ328" s="226"/>
      <c r="AR328" s="228"/>
      <c r="AS328" s="226"/>
      <c r="AT328" s="226"/>
      <c r="AU328" s="217">
        <v>0</v>
      </c>
      <c r="AV328" s="217">
        <v>0</v>
      </c>
      <c r="AW328" s="217">
        <v>0</v>
      </c>
      <c r="AX328" s="217">
        <v>1</v>
      </c>
      <c r="AY328" s="217">
        <v>0</v>
      </c>
      <c r="AZ328" s="217">
        <v>0</v>
      </c>
      <c r="BA328" s="217">
        <v>0</v>
      </c>
      <c r="BB328" s="217" t="s">
        <v>692</v>
      </c>
      <c r="BC328" s="217"/>
      <c r="BD328" s="217"/>
      <c r="BE328" s="212" t="s">
        <v>2974</v>
      </c>
      <c r="BF328" s="212">
        <v>1</v>
      </c>
      <c r="BG328" s="230">
        <v>46240</v>
      </c>
      <c r="BH328" s="212">
        <f>+L328-BF328</f>
        <v>0</v>
      </c>
      <c r="BI328" s="212" t="s">
        <v>2401</v>
      </c>
      <c r="BJ328" s="212">
        <v>1</v>
      </c>
      <c r="BK328" s="231">
        <v>46240</v>
      </c>
      <c r="BL328" s="226"/>
      <c r="BM328" s="226"/>
      <c r="BN328" s="227"/>
      <c r="BO328" s="226"/>
      <c r="BP328" s="226"/>
      <c r="BQ328" s="226"/>
      <c r="BR328" s="226"/>
      <c r="BS328" s="226"/>
      <c r="BT328" s="227"/>
      <c r="BU328" s="226"/>
      <c r="BV328" s="226"/>
      <c r="BW328" s="226"/>
      <c r="BX328" s="226"/>
      <c r="BY328" s="226"/>
      <c r="BZ328" s="227"/>
      <c r="CA328" s="226"/>
      <c r="CB328" s="226"/>
      <c r="CC328" s="226"/>
      <c r="CD328" s="226"/>
      <c r="CE328" s="226"/>
      <c r="CF328" s="227"/>
      <c r="CG328" s="226"/>
      <c r="CH328" s="226"/>
      <c r="CI328" s="226"/>
      <c r="CJ328" s="212">
        <f>+L328-BJ328</f>
        <v>0</v>
      </c>
    </row>
    <row r="329" spans="1:88" ht="13.5" customHeight="1">
      <c r="A329" s="217">
        <v>324</v>
      </c>
      <c r="B329" s="217" t="s">
        <v>3614</v>
      </c>
      <c r="C329" s="217" t="s">
        <v>3615</v>
      </c>
      <c r="D329" s="218" t="s">
        <v>2405</v>
      </c>
      <c r="E329" s="217" t="s">
        <v>818</v>
      </c>
      <c r="F329" s="217" t="s">
        <v>2403</v>
      </c>
      <c r="G329" s="218" t="s">
        <v>2404</v>
      </c>
      <c r="H329" s="220">
        <v>191</v>
      </c>
      <c r="I329" s="217" t="s">
        <v>2406</v>
      </c>
      <c r="J329" s="217">
        <v>1</v>
      </c>
      <c r="K329" s="217"/>
      <c r="L329" s="217">
        <v>1</v>
      </c>
      <c r="M329" s="220">
        <v>4.7</v>
      </c>
      <c r="N329" s="220">
        <v>4.7</v>
      </c>
      <c r="O329" s="217" t="s">
        <v>674</v>
      </c>
      <c r="P329" s="217" t="s">
        <v>14</v>
      </c>
      <c r="Q329" s="217" t="s">
        <v>682</v>
      </c>
      <c r="R329" s="217"/>
      <c r="S329" s="217"/>
      <c r="T329" s="217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7">
        <f t="shared" ca="1" si="118"/>
        <v>1</v>
      </c>
      <c r="V329" s="217">
        <f t="shared" ca="1" si="119"/>
        <v>0</v>
      </c>
      <c r="W329" s="217"/>
      <c r="X329" s="217"/>
      <c r="Y329" s="217"/>
      <c r="Z329" s="217"/>
      <c r="AA329" s="217"/>
      <c r="AB329" s="221"/>
      <c r="AC329" s="220">
        <v>7.4999999999999997E-2</v>
      </c>
      <c r="AD329" s="217"/>
      <c r="AE329" s="220"/>
      <c r="AF329" s="220"/>
      <c r="AG329" s="249"/>
      <c r="AH329" s="249"/>
      <c r="AI329" s="249"/>
      <c r="AJ329" s="224"/>
      <c r="AK329" s="228"/>
      <c r="AL329" s="250"/>
      <c r="AM329" s="226"/>
      <c r="AN329" s="228"/>
      <c r="AO329" s="226"/>
      <c r="AP329" s="226"/>
      <c r="AQ329" s="226"/>
      <c r="AR329" s="228"/>
      <c r="AS329" s="226"/>
      <c r="AT329" s="226"/>
      <c r="AU329" s="217">
        <v>1</v>
      </c>
      <c r="AV329" s="217">
        <v>0</v>
      </c>
      <c r="AW329" s="217">
        <v>0</v>
      </c>
      <c r="AX329" s="217">
        <v>0</v>
      </c>
      <c r="AY329" s="217">
        <v>0</v>
      </c>
      <c r="AZ329" s="217">
        <v>1</v>
      </c>
      <c r="BA329" s="217">
        <v>0</v>
      </c>
      <c r="BB329" s="217" t="s">
        <v>14</v>
      </c>
      <c r="BC329" s="217"/>
      <c r="BD329" s="217"/>
      <c r="BE329" s="226"/>
      <c r="BF329" s="226"/>
      <c r="BG329" s="227"/>
      <c r="BH329" s="228"/>
      <c r="BI329" s="226"/>
      <c r="BJ329" s="226"/>
      <c r="BK329" s="226"/>
      <c r="BL329" s="226"/>
      <c r="BM329" s="226"/>
      <c r="BN329" s="227"/>
      <c r="BO329" s="226"/>
      <c r="BP329" s="226"/>
      <c r="BQ329" s="226"/>
      <c r="BR329" s="226"/>
      <c r="BS329" s="226"/>
      <c r="BT329" s="227"/>
      <c r="BU329" s="226"/>
      <c r="BV329" s="226"/>
      <c r="BW329" s="226"/>
      <c r="BX329" s="226"/>
      <c r="BY329" s="226"/>
      <c r="BZ329" s="227"/>
      <c r="CA329" s="226"/>
      <c r="CB329" s="226"/>
      <c r="CC329" s="226"/>
      <c r="CD329" s="226"/>
      <c r="CE329" s="226"/>
      <c r="CF329" s="227"/>
      <c r="CG329" s="226"/>
      <c r="CH329" s="226"/>
      <c r="CI329" s="226"/>
      <c r="CJ329" s="228"/>
    </row>
    <row r="330" spans="1:88" ht="13.5" customHeight="1">
      <c r="A330" s="214">
        <v>325</v>
      </c>
      <c r="B330" s="214" t="s">
        <v>3619</v>
      </c>
      <c r="C330" s="214" t="s">
        <v>3620</v>
      </c>
      <c r="D330" s="215" t="s">
        <v>3616</v>
      </c>
      <c r="E330" s="214"/>
      <c r="F330" s="214"/>
      <c r="G330" s="215" t="s">
        <v>3621</v>
      </c>
      <c r="H330" s="214"/>
      <c r="I330" s="214"/>
      <c r="J330" s="214"/>
      <c r="K330" s="214">
        <v>1</v>
      </c>
      <c r="L330" s="214"/>
      <c r="M330" s="216">
        <v>44.6</v>
      </c>
      <c r="N330" s="216">
        <v>44.6</v>
      </c>
      <c r="O330" s="214" t="s">
        <v>674</v>
      </c>
      <c r="P330" s="214"/>
      <c r="Q330" s="214"/>
      <c r="R330" s="214" t="s">
        <v>3951</v>
      </c>
      <c r="S330" s="214"/>
      <c r="T330" s="214"/>
      <c r="U330" s="214"/>
      <c r="V330" s="214"/>
      <c r="W330" s="214">
        <f ca="1">_xlfn.MINIFS(V:V,C:C,C330,AE:AE,"",AB:AB,"")</f>
        <v>0</v>
      </c>
      <c r="X330" s="214">
        <f ca="1">SUMIFS(T:T,C:C,C330,AE:AE,"")/SUMIFS(L:L,C:C,C330,AE:AE,"",AB:AB,"")</f>
        <v>0</v>
      </c>
      <c r="Y330" s="214"/>
      <c r="Z330" s="214"/>
      <c r="AA330" s="214"/>
      <c r="AB330" s="216"/>
      <c r="AC330" s="216">
        <v>1.1120000000000001</v>
      </c>
      <c r="AD330" s="214"/>
      <c r="AE330" s="214" t="s">
        <v>675</v>
      </c>
      <c r="AF330" s="214" t="s">
        <v>676</v>
      </c>
      <c r="AG330" s="214"/>
      <c r="AH330" s="214"/>
      <c r="AI330" s="214"/>
      <c r="AJ330" s="214" t="s">
        <v>677</v>
      </c>
      <c r="AK330" s="214"/>
      <c r="AL330" s="214"/>
      <c r="AM330" s="214"/>
      <c r="AN330" s="214"/>
      <c r="AO330" s="214"/>
      <c r="AP330" s="214"/>
      <c r="AQ330" s="214"/>
      <c r="AR330" s="214"/>
      <c r="AS330" s="214"/>
      <c r="AT330" s="214"/>
      <c r="AU330" s="214"/>
      <c r="AV330" s="214"/>
      <c r="AW330" s="214"/>
      <c r="AX330" s="214"/>
      <c r="AY330" s="214"/>
      <c r="AZ330" s="214"/>
      <c r="BA330" s="214"/>
      <c r="BB330" s="214" t="s">
        <v>692</v>
      </c>
      <c r="BC330" s="214"/>
      <c r="BD330" s="214"/>
      <c r="BE330" s="214"/>
      <c r="BF330" s="214"/>
      <c r="BG330" s="214"/>
      <c r="BH330" s="214"/>
      <c r="BI330" s="214"/>
      <c r="BJ330" s="214"/>
      <c r="BK330" s="214"/>
      <c r="BL330" s="214"/>
      <c r="BM330" s="214"/>
      <c r="BN330" s="214"/>
      <c r="BO330" s="214"/>
      <c r="BP330" s="214"/>
      <c r="BQ330" s="214"/>
      <c r="BR330" s="214"/>
      <c r="BS330" s="214"/>
      <c r="BT330" s="214"/>
      <c r="BU330" s="214"/>
      <c r="BV330" s="214"/>
      <c r="BW330" s="214"/>
      <c r="BX330" s="214"/>
      <c r="BY330" s="214"/>
      <c r="BZ330" s="214"/>
      <c r="CA330" s="214"/>
      <c r="CB330" s="214"/>
      <c r="CC330" s="214"/>
      <c r="CD330" s="214"/>
      <c r="CE330" s="214"/>
      <c r="CF330" s="214"/>
      <c r="CG330" s="214"/>
      <c r="CH330" s="214"/>
      <c r="CI330" s="214"/>
      <c r="CJ330" s="214"/>
    </row>
    <row r="331" spans="1:88" ht="13.5" customHeight="1">
      <c r="A331" s="217">
        <v>326</v>
      </c>
      <c r="B331" s="217" t="s">
        <v>3619</v>
      </c>
      <c r="C331" s="217" t="s">
        <v>3620</v>
      </c>
      <c r="D331" s="218" t="s">
        <v>2399</v>
      </c>
      <c r="E331" s="217" t="s">
        <v>2185</v>
      </c>
      <c r="F331" s="217" t="s">
        <v>2407</v>
      </c>
      <c r="G331" s="248" t="s">
        <v>2398</v>
      </c>
      <c r="H331" s="220">
        <v>3811</v>
      </c>
      <c r="I331" s="217" t="s">
        <v>2400</v>
      </c>
      <c r="J331" s="217">
        <v>1</v>
      </c>
      <c r="K331" s="217"/>
      <c r="L331" s="217">
        <v>1</v>
      </c>
      <c r="M331" s="220">
        <v>42.5</v>
      </c>
      <c r="N331" s="220">
        <v>42.5</v>
      </c>
      <c r="O331" s="217" t="s">
        <v>674</v>
      </c>
      <c r="P331" s="217" t="s">
        <v>11</v>
      </c>
      <c r="Q331" s="217" t="s">
        <v>703</v>
      </c>
      <c r="R331" s="217"/>
      <c r="S331" s="217"/>
      <c r="T331" s="217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7">
        <f t="shared" ref="U331:U332" ca="1" si="120">+L331-T331</f>
        <v>1</v>
      </c>
      <c r="V331" s="217">
        <f t="shared" ref="V331:V332" ca="1" si="121">ROUNDDOWN(T331/J331,0)</f>
        <v>0</v>
      </c>
      <c r="W331" s="217"/>
      <c r="X331" s="217"/>
      <c r="Y331" s="217"/>
      <c r="Z331" s="217"/>
      <c r="AA331" s="217"/>
      <c r="AB331" s="221"/>
      <c r="AC331" s="220">
        <v>1.0589999999999999</v>
      </c>
      <c r="AD331" s="217"/>
      <c r="AE331" s="220"/>
      <c r="AF331" s="220"/>
      <c r="AG331" s="249"/>
      <c r="AH331" s="249"/>
      <c r="AI331" s="249"/>
      <c r="AJ331" s="224" t="s">
        <v>677</v>
      </c>
      <c r="AK331" s="228"/>
      <c r="AL331" s="250"/>
      <c r="AM331" s="226"/>
      <c r="AN331" s="228"/>
      <c r="AO331" s="226"/>
      <c r="AP331" s="226"/>
      <c r="AQ331" s="226"/>
      <c r="AR331" s="228"/>
      <c r="AS331" s="226"/>
      <c r="AT331" s="226"/>
      <c r="AU331" s="217">
        <v>0</v>
      </c>
      <c r="AV331" s="217">
        <v>0</v>
      </c>
      <c r="AW331" s="217">
        <v>0</v>
      </c>
      <c r="AX331" s="217">
        <v>1</v>
      </c>
      <c r="AY331" s="217">
        <v>0</v>
      </c>
      <c r="AZ331" s="217">
        <v>0</v>
      </c>
      <c r="BA331" s="217">
        <v>0</v>
      </c>
      <c r="BB331" s="217" t="s">
        <v>692</v>
      </c>
      <c r="BC331" s="217"/>
      <c r="BD331" s="217"/>
      <c r="BE331" s="212" t="s">
        <v>2974</v>
      </c>
      <c r="BF331" s="212">
        <v>1</v>
      </c>
      <c r="BG331" s="230">
        <v>46240</v>
      </c>
      <c r="BH331" s="212">
        <f>+L331-BF331</f>
        <v>0</v>
      </c>
      <c r="BI331" s="212" t="s">
        <v>2401</v>
      </c>
      <c r="BJ331" s="212">
        <v>1</v>
      </c>
      <c r="BK331" s="231">
        <v>46240</v>
      </c>
      <c r="BL331" s="226"/>
      <c r="BM331" s="226"/>
      <c r="BN331" s="227"/>
      <c r="BO331" s="226"/>
      <c r="BP331" s="226"/>
      <c r="BQ331" s="226"/>
      <c r="BR331" s="226"/>
      <c r="BS331" s="226"/>
      <c r="BT331" s="227"/>
      <c r="BU331" s="226"/>
      <c r="BV331" s="226"/>
      <c r="BW331" s="226"/>
      <c r="BX331" s="226"/>
      <c r="BY331" s="226"/>
      <c r="BZ331" s="227"/>
      <c r="CA331" s="226"/>
      <c r="CB331" s="226"/>
      <c r="CC331" s="226"/>
      <c r="CD331" s="226"/>
      <c r="CE331" s="226"/>
      <c r="CF331" s="227"/>
      <c r="CG331" s="226"/>
      <c r="CH331" s="226"/>
      <c r="CI331" s="226"/>
      <c r="CJ331" s="212">
        <f>+L331-BJ331</f>
        <v>0</v>
      </c>
    </row>
    <row r="332" spans="1:88" ht="13.5" customHeight="1">
      <c r="A332" s="217">
        <v>327</v>
      </c>
      <c r="B332" s="217" t="s">
        <v>3619</v>
      </c>
      <c r="C332" s="217" t="s">
        <v>3620</v>
      </c>
      <c r="D332" s="218" t="s">
        <v>2409</v>
      </c>
      <c r="E332" s="217" t="s">
        <v>3622</v>
      </c>
      <c r="F332" s="217" t="s">
        <v>2408</v>
      </c>
      <c r="G332" s="248" t="s">
        <v>2398</v>
      </c>
      <c r="H332" s="220">
        <v>121</v>
      </c>
      <c r="I332" s="217" t="s">
        <v>2410</v>
      </c>
      <c r="J332" s="217">
        <v>1</v>
      </c>
      <c r="K332" s="217"/>
      <c r="L332" s="217">
        <v>1</v>
      </c>
      <c r="M332" s="220">
        <v>2.1</v>
      </c>
      <c r="N332" s="220">
        <v>2.1</v>
      </c>
      <c r="O332" s="217" t="s">
        <v>674</v>
      </c>
      <c r="P332" s="217" t="s">
        <v>14</v>
      </c>
      <c r="Q332" s="217" t="s">
        <v>682</v>
      </c>
      <c r="R332" s="217"/>
      <c r="S332" s="217"/>
      <c r="T332" s="217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7">
        <f t="shared" ca="1" si="120"/>
        <v>1</v>
      </c>
      <c r="V332" s="217">
        <f t="shared" ca="1" si="121"/>
        <v>0</v>
      </c>
      <c r="W332" s="217"/>
      <c r="X332" s="217"/>
      <c r="Y332" s="217"/>
      <c r="Z332" s="217"/>
      <c r="AA332" s="217"/>
      <c r="AB332" s="221"/>
      <c r="AC332" s="220">
        <v>5.2999999999999999E-2</v>
      </c>
      <c r="AD332" s="217"/>
      <c r="AE332" s="220"/>
      <c r="AF332" s="220"/>
      <c r="AG332" s="249"/>
      <c r="AH332" s="249"/>
      <c r="AI332" s="249"/>
      <c r="AJ332" s="224" t="s">
        <v>677</v>
      </c>
      <c r="AK332" s="228"/>
      <c r="AL332" s="250"/>
      <c r="AM332" s="226"/>
      <c r="AN332" s="228"/>
      <c r="AO332" s="226"/>
      <c r="AP332" s="226"/>
      <c r="AQ332" s="226"/>
      <c r="AR332" s="228"/>
      <c r="AS332" s="226"/>
      <c r="AT332" s="226"/>
      <c r="AU332" s="217">
        <v>0</v>
      </c>
      <c r="AV332" s="217">
        <v>0</v>
      </c>
      <c r="AW332" s="217">
        <v>0</v>
      </c>
      <c r="AX332" s="217">
        <v>1</v>
      </c>
      <c r="AY332" s="217">
        <v>0</v>
      </c>
      <c r="AZ332" s="217">
        <v>0</v>
      </c>
      <c r="BA332" s="217">
        <v>0</v>
      </c>
      <c r="BB332" s="217" t="s">
        <v>14</v>
      </c>
      <c r="BC332" s="217"/>
      <c r="BD332" s="217"/>
      <c r="BE332" s="226"/>
      <c r="BF332" s="226"/>
      <c r="BG332" s="227"/>
      <c r="BH332" s="228"/>
      <c r="BI332" s="226"/>
      <c r="BJ332" s="226"/>
      <c r="BK332" s="226"/>
      <c r="BL332" s="226"/>
      <c r="BM332" s="226"/>
      <c r="BN332" s="227"/>
      <c r="BO332" s="226"/>
      <c r="BP332" s="226"/>
      <c r="BQ332" s="226"/>
      <c r="BR332" s="226"/>
      <c r="BS332" s="226"/>
      <c r="BT332" s="227"/>
      <c r="BU332" s="226"/>
      <c r="BV332" s="226"/>
      <c r="BW332" s="226"/>
      <c r="BX332" s="226"/>
      <c r="BY332" s="226"/>
      <c r="BZ332" s="227"/>
      <c r="CA332" s="226"/>
      <c r="CB332" s="226"/>
      <c r="CC332" s="226"/>
      <c r="CD332" s="226"/>
      <c r="CE332" s="226"/>
      <c r="CF332" s="227"/>
      <c r="CG332" s="226"/>
      <c r="CH332" s="226"/>
      <c r="CI332" s="226"/>
      <c r="CJ332" s="228"/>
    </row>
    <row r="333" spans="1:88" ht="13.5" customHeight="1">
      <c r="A333" s="214">
        <v>328</v>
      </c>
      <c r="B333" s="214" t="s">
        <v>3623</v>
      </c>
      <c r="C333" s="214" t="s">
        <v>3624</v>
      </c>
      <c r="D333" s="215" t="s">
        <v>2000</v>
      </c>
      <c r="E333" s="214"/>
      <c r="F333" s="214"/>
      <c r="G333" s="215" t="s">
        <v>3625</v>
      </c>
      <c r="H333" s="214"/>
      <c r="I333" s="214"/>
      <c r="J333" s="214"/>
      <c r="K333" s="214">
        <v>32</v>
      </c>
      <c r="L333" s="214"/>
      <c r="M333" s="216">
        <v>2.9</v>
      </c>
      <c r="N333" s="216">
        <v>91.5</v>
      </c>
      <c r="O333" s="214" t="s">
        <v>674</v>
      </c>
      <c r="P333" s="214"/>
      <c r="Q333" s="214"/>
      <c r="R333" s="214" t="s">
        <v>3951</v>
      </c>
      <c r="S333" s="214"/>
      <c r="T333" s="214"/>
      <c r="U333" s="214"/>
      <c r="V333" s="214"/>
      <c r="W333" s="214">
        <f>_xlfn.MINIFS(V:V,C:C,C333,AE:AE,"",AB:AB,"")</f>
        <v>0</v>
      </c>
      <c r="X333" s="214" t="e">
        <f ca="1">SUMIFS(T:T,C:C,C333,AE:AE,"")/SUMIFS(L:L,C:C,C333,AE:AE,"",AB:AB,"")</f>
        <v>#DIV/0!</v>
      </c>
      <c r="Y333" s="214"/>
      <c r="Z333" s="214"/>
      <c r="AA333" s="214"/>
      <c r="AB333" s="216"/>
      <c r="AC333" s="216">
        <v>70.881</v>
      </c>
      <c r="AD333" s="214"/>
      <c r="AE333" s="214" t="s">
        <v>675</v>
      </c>
      <c r="AF333" s="214" t="s">
        <v>676</v>
      </c>
      <c r="AG333" s="214"/>
      <c r="AH333" s="214"/>
      <c r="AI333" s="214"/>
      <c r="AJ333" s="214" t="s">
        <v>677</v>
      </c>
      <c r="AK333" s="214"/>
      <c r="AL333" s="214"/>
      <c r="AM333" s="214"/>
      <c r="AN333" s="214"/>
      <c r="AO333" s="214"/>
      <c r="AP333" s="214"/>
      <c r="AQ333" s="214"/>
      <c r="AR333" s="214"/>
      <c r="AS333" s="214"/>
      <c r="AT333" s="214"/>
      <c r="AU333" s="214"/>
      <c r="AV333" s="214"/>
      <c r="AW333" s="214"/>
      <c r="AX333" s="214"/>
      <c r="AY333" s="214"/>
      <c r="AZ333" s="214"/>
      <c r="BA333" s="214"/>
      <c r="BB333" s="214" t="s">
        <v>692</v>
      </c>
      <c r="BC333" s="214"/>
      <c r="BD333" s="214"/>
      <c r="BE333" s="214"/>
      <c r="BF333" s="214"/>
      <c r="BG333" s="214"/>
      <c r="BH333" s="214"/>
      <c r="BI333" s="214"/>
      <c r="BJ333" s="214"/>
      <c r="BK333" s="214"/>
      <c r="BL333" s="214"/>
      <c r="BM333" s="214"/>
      <c r="BN333" s="214"/>
      <c r="BO333" s="214"/>
      <c r="BP333" s="214"/>
      <c r="BQ333" s="214"/>
      <c r="BR333" s="214"/>
      <c r="BS333" s="214"/>
      <c r="BT333" s="214"/>
      <c r="BU333" s="214"/>
      <c r="BV333" s="214"/>
      <c r="BW333" s="214"/>
      <c r="BX333" s="214"/>
      <c r="BY333" s="214"/>
      <c r="BZ333" s="214"/>
      <c r="CA333" s="214"/>
      <c r="CB333" s="214"/>
      <c r="CC333" s="214"/>
      <c r="CD333" s="214"/>
      <c r="CE333" s="214"/>
      <c r="CF333" s="214"/>
      <c r="CG333" s="214"/>
      <c r="CH333" s="214"/>
      <c r="CI333" s="214"/>
      <c r="CJ333" s="214"/>
    </row>
    <row r="334" spans="1:88" ht="13.5" customHeight="1">
      <c r="A334" s="217">
        <v>329</v>
      </c>
      <c r="B334" s="217" t="s">
        <v>3623</v>
      </c>
      <c r="C334" s="217" t="s">
        <v>3624</v>
      </c>
      <c r="D334" s="218" t="s">
        <v>2413</v>
      </c>
      <c r="E334" s="217" t="s">
        <v>3626</v>
      </c>
      <c r="F334" s="217" t="s">
        <v>2411</v>
      </c>
      <c r="G334" s="218" t="s">
        <v>2412</v>
      </c>
      <c r="H334" s="220">
        <v>670</v>
      </c>
      <c r="I334" s="217" t="s">
        <v>2001</v>
      </c>
      <c r="J334" s="217">
        <v>1</v>
      </c>
      <c r="K334" s="217"/>
      <c r="L334" s="217">
        <v>32</v>
      </c>
      <c r="M334" s="220">
        <v>2.9</v>
      </c>
      <c r="N334" s="220">
        <v>91.5</v>
      </c>
      <c r="O334" s="217" t="s">
        <v>674</v>
      </c>
      <c r="P334" s="217" t="s">
        <v>11</v>
      </c>
      <c r="Q334" s="217" t="s">
        <v>786</v>
      </c>
      <c r="R334" s="217"/>
      <c r="S334" s="217"/>
      <c r="T334" s="217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7">
        <f ca="1">+L334-T334</f>
        <v>32</v>
      </c>
      <c r="V334" s="217">
        <f ca="1">ROUNDDOWN(T334/J334,0)</f>
        <v>0</v>
      </c>
      <c r="W334" s="217"/>
      <c r="X334" s="217"/>
      <c r="Y334" s="217"/>
      <c r="Z334" s="217"/>
      <c r="AA334" s="217"/>
      <c r="AB334" s="221" t="s">
        <v>602</v>
      </c>
      <c r="AC334" s="220">
        <v>70.881</v>
      </c>
      <c r="AD334" s="217"/>
      <c r="AE334" s="220"/>
      <c r="AF334" s="220"/>
      <c r="AG334" s="249"/>
      <c r="AH334" s="249"/>
      <c r="AI334" s="249"/>
      <c r="AJ334" s="224" t="s">
        <v>677</v>
      </c>
      <c r="AK334" s="228"/>
      <c r="AL334" s="250"/>
      <c r="AM334" s="226"/>
      <c r="AN334" s="228"/>
      <c r="AO334" s="226"/>
      <c r="AP334" s="226"/>
      <c r="AQ334" s="226"/>
      <c r="AR334" s="228"/>
      <c r="AS334" s="226"/>
      <c r="AT334" s="226"/>
      <c r="AU334" s="217">
        <v>0</v>
      </c>
      <c r="AV334" s="217">
        <v>1</v>
      </c>
      <c r="AW334" s="217">
        <v>0</v>
      </c>
      <c r="AX334" s="217">
        <v>0</v>
      </c>
      <c r="AY334" s="217">
        <v>0</v>
      </c>
      <c r="AZ334" s="217">
        <v>0</v>
      </c>
      <c r="BA334" s="217">
        <v>0</v>
      </c>
      <c r="BB334" s="217" t="s">
        <v>692</v>
      </c>
      <c r="BC334" s="217"/>
      <c r="BD334" s="217"/>
      <c r="BE334" s="212" t="s">
        <v>2980</v>
      </c>
      <c r="BF334" s="217">
        <v>32</v>
      </c>
      <c r="BG334" s="230">
        <v>46240</v>
      </c>
      <c r="BH334" s="212">
        <f>+L334-BF334</f>
        <v>0</v>
      </c>
      <c r="BI334" s="212" t="s">
        <v>2414</v>
      </c>
      <c r="BJ334" s="217">
        <v>32</v>
      </c>
      <c r="BK334" s="231">
        <v>46240</v>
      </c>
      <c r="BL334" s="226"/>
      <c r="BM334" s="226"/>
      <c r="BN334" s="227"/>
      <c r="BO334" s="226"/>
      <c r="BP334" s="226"/>
      <c r="BQ334" s="226"/>
      <c r="BR334" s="226"/>
      <c r="BS334" s="226"/>
      <c r="BT334" s="227"/>
      <c r="BU334" s="226"/>
      <c r="BV334" s="226"/>
      <c r="BW334" s="226"/>
      <c r="BX334" s="226"/>
      <c r="BY334" s="226"/>
      <c r="BZ334" s="227"/>
      <c r="CA334" s="226"/>
      <c r="CB334" s="226"/>
      <c r="CC334" s="226"/>
      <c r="CD334" s="226"/>
      <c r="CE334" s="226"/>
      <c r="CF334" s="227"/>
      <c r="CG334" s="226"/>
      <c r="CH334" s="226"/>
      <c r="CI334" s="226"/>
      <c r="CJ334" s="212">
        <f>+L334-BJ334</f>
        <v>0</v>
      </c>
    </row>
    <row r="335" spans="1:88" ht="13.5" customHeight="1">
      <c r="A335" s="214">
        <v>330</v>
      </c>
      <c r="B335" s="214" t="s">
        <v>3627</v>
      </c>
      <c r="C335" s="214" t="s">
        <v>3628</v>
      </c>
      <c r="D335" s="215" t="s">
        <v>2000</v>
      </c>
      <c r="E335" s="214"/>
      <c r="F335" s="214"/>
      <c r="G335" s="215" t="s">
        <v>3629</v>
      </c>
      <c r="H335" s="214"/>
      <c r="I335" s="214"/>
      <c r="J335" s="214"/>
      <c r="K335" s="214">
        <v>2</v>
      </c>
      <c r="L335" s="214"/>
      <c r="M335" s="216">
        <v>3.9</v>
      </c>
      <c r="N335" s="216">
        <v>7.8</v>
      </c>
      <c r="O335" s="214" t="s">
        <v>674</v>
      </c>
      <c r="P335" s="214"/>
      <c r="Q335" s="214"/>
      <c r="R335" s="214" t="s">
        <v>3951</v>
      </c>
      <c r="S335" s="214"/>
      <c r="T335" s="214"/>
      <c r="U335" s="214"/>
      <c r="V335" s="214"/>
      <c r="W335" s="214">
        <f ca="1">_xlfn.MINIFS(V:V,C:C,C335,AE:AE,"",AB:AB,"")</f>
        <v>0</v>
      </c>
      <c r="X335" s="214">
        <f ca="1">SUMIFS(T:T,C:C,C335,AE:AE,"")/SUMIFS(L:L,C:C,C335,AE:AE,"",AB:AB,"")</f>
        <v>0</v>
      </c>
      <c r="Y335" s="214"/>
      <c r="Z335" s="214"/>
      <c r="AA335" s="214"/>
      <c r="AB335" s="216"/>
      <c r="AC335" s="216">
        <v>5.7859999999999996</v>
      </c>
      <c r="AD335" s="214"/>
      <c r="AE335" s="214" t="s">
        <v>675</v>
      </c>
      <c r="AF335" s="214" t="s">
        <v>676</v>
      </c>
      <c r="AG335" s="214"/>
      <c r="AH335" s="214"/>
      <c r="AI335" s="214"/>
      <c r="AJ335" s="214" t="s">
        <v>677</v>
      </c>
      <c r="AK335" s="214"/>
      <c r="AL335" s="214"/>
      <c r="AM335" s="214"/>
      <c r="AN335" s="214"/>
      <c r="AO335" s="214"/>
      <c r="AP335" s="214"/>
      <c r="AQ335" s="214"/>
      <c r="AR335" s="214"/>
      <c r="AS335" s="214"/>
      <c r="AT335" s="214"/>
      <c r="AU335" s="214"/>
      <c r="AV335" s="214"/>
      <c r="AW335" s="214"/>
      <c r="AX335" s="214"/>
      <c r="AY335" s="214"/>
      <c r="AZ335" s="214"/>
      <c r="BA335" s="214"/>
      <c r="BB335" s="214" t="s">
        <v>692</v>
      </c>
      <c r="BC335" s="214"/>
      <c r="BD335" s="214"/>
      <c r="BE335" s="214"/>
      <c r="BF335" s="214"/>
      <c r="BG335" s="214"/>
      <c r="BH335" s="214"/>
      <c r="BI335" s="214"/>
      <c r="BJ335" s="214"/>
      <c r="BK335" s="214"/>
      <c r="BL335" s="214"/>
      <c r="BM335" s="214"/>
      <c r="BN335" s="214"/>
      <c r="BO335" s="214"/>
      <c r="BP335" s="214"/>
      <c r="BQ335" s="214"/>
      <c r="BR335" s="214"/>
      <c r="BS335" s="214"/>
      <c r="BT335" s="214"/>
      <c r="BU335" s="214"/>
      <c r="BV335" s="214"/>
      <c r="BW335" s="214"/>
      <c r="BX335" s="214"/>
      <c r="BY335" s="214"/>
      <c r="BZ335" s="214"/>
      <c r="CA335" s="214"/>
      <c r="CB335" s="214"/>
      <c r="CC335" s="214"/>
      <c r="CD335" s="214"/>
      <c r="CE335" s="214"/>
      <c r="CF335" s="214"/>
      <c r="CG335" s="214"/>
      <c r="CH335" s="214"/>
      <c r="CI335" s="214"/>
      <c r="CJ335" s="214"/>
    </row>
    <row r="336" spans="1:88" ht="13.5" customHeight="1">
      <c r="A336" s="217">
        <v>331</v>
      </c>
      <c r="B336" s="217" t="s">
        <v>3627</v>
      </c>
      <c r="C336" s="217" t="s">
        <v>3628</v>
      </c>
      <c r="D336" s="218" t="s">
        <v>2413</v>
      </c>
      <c r="E336" s="217" t="s">
        <v>3630</v>
      </c>
      <c r="F336" s="217" t="s">
        <v>2430</v>
      </c>
      <c r="G336" s="218" t="s">
        <v>2421</v>
      </c>
      <c r="H336" s="220">
        <v>670</v>
      </c>
      <c r="I336" s="217" t="s">
        <v>2001</v>
      </c>
      <c r="J336" s="217">
        <v>1</v>
      </c>
      <c r="K336" s="217"/>
      <c r="L336" s="217">
        <v>2</v>
      </c>
      <c r="M336" s="220">
        <v>3.6</v>
      </c>
      <c r="N336" s="220">
        <v>7.3</v>
      </c>
      <c r="O336" s="217" t="s">
        <v>674</v>
      </c>
      <c r="P336" s="217" t="s">
        <v>11</v>
      </c>
      <c r="Q336" s="217" t="s">
        <v>786</v>
      </c>
      <c r="R336" s="217"/>
      <c r="S336" s="217"/>
      <c r="T336" s="217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7">
        <f ca="1">+L336-T336</f>
        <v>2</v>
      </c>
      <c r="V336" s="217">
        <f ca="1">ROUNDDOWN(T336/J336,0)</f>
        <v>0</v>
      </c>
      <c r="W336" s="217"/>
      <c r="X336" s="217"/>
      <c r="Y336" s="217"/>
      <c r="Z336" s="217"/>
      <c r="AA336" s="217"/>
      <c r="AB336" s="221"/>
      <c r="AC336" s="220">
        <v>5.64</v>
      </c>
      <c r="AD336" s="217"/>
      <c r="AE336" s="220"/>
      <c r="AF336" s="220"/>
      <c r="AG336" s="249"/>
      <c r="AH336" s="249"/>
      <c r="AI336" s="249"/>
      <c r="AJ336" s="224" t="s">
        <v>677</v>
      </c>
      <c r="AK336" s="228"/>
      <c r="AL336" s="250"/>
      <c r="AM336" s="226"/>
      <c r="AN336" s="228"/>
      <c r="AO336" s="226"/>
      <c r="AP336" s="226"/>
      <c r="AQ336" s="226"/>
      <c r="AR336" s="228"/>
      <c r="AS336" s="226"/>
      <c r="AT336" s="226"/>
      <c r="AU336" s="217">
        <v>0</v>
      </c>
      <c r="AV336" s="217">
        <v>1</v>
      </c>
      <c r="AW336" s="217">
        <v>0</v>
      </c>
      <c r="AX336" s="217">
        <v>0</v>
      </c>
      <c r="AY336" s="217">
        <v>0</v>
      </c>
      <c r="AZ336" s="217">
        <v>0</v>
      </c>
      <c r="BA336" s="217">
        <v>0</v>
      </c>
      <c r="BB336" s="217" t="s">
        <v>692</v>
      </c>
      <c r="BC336" s="217"/>
      <c r="BD336" s="217"/>
      <c r="BE336" s="212" t="s">
        <v>2980</v>
      </c>
      <c r="BF336" s="217">
        <v>2</v>
      </c>
      <c r="BG336" s="230">
        <v>46240</v>
      </c>
      <c r="BH336" s="212">
        <f>+L336-BF336</f>
        <v>0</v>
      </c>
      <c r="BI336" s="212" t="s">
        <v>2414</v>
      </c>
      <c r="BJ336" s="217">
        <v>2</v>
      </c>
      <c r="BK336" s="231">
        <v>46240</v>
      </c>
      <c r="BL336" s="226"/>
      <c r="BM336" s="226"/>
      <c r="BN336" s="227"/>
      <c r="BO336" s="226"/>
      <c r="BP336" s="226"/>
      <c r="BQ336" s="226"/>
      <c r="BR336" s="226"/>
      <c r="BS336" s="226"/>
      <c r="BT336" s="227"/>
      <c r="BU336" s="226"/>
      <c r="BV336" s="226"/>
      <c r="BW336" s="226"/>
      <c r="BX336" s="226"/>
      <c r="BY336" s="226"/>
      <c r="BZ336" s="227"/>
      <c r="CA336" s="226"/>
      <c r="CB336" s="226"/>
      <c r="CC336" s="226"/>
      <c r="CD336" s="226"/>
      <c r="CE336" s="226"/>
      <c r="CF336" s="227"/>
      <c r="CG336" s="226"/>
      <c r="CH336" s="226"/>
      <c r="CI336" s="226"/>
      <c r="CJ336" s="212">
        <f>+L336-BJ336</f>
        <v>0</v>
      </c>
    </row>
    <row r="337" spans="1:88" ht="13.5" customHeight="1">
      <c r="A337" s="214">
        <v>333</v>
      </c>
      <c r="B337" s="214" t="s">
        <v>3631</v>
      </c>
      <c r="C337" s="214" t="s">
        <v>3632</v>
      </c>
      <c r="D337" s="215" t="s">
        <v>2000</v>
      </c>
      <c r="E337" s="214"/>
      <c r="F337" s="214"/>
      <c r="G337" s="215" t="s">
        <v>3633</v>
      </c>
      <c r="H337" s="214"/>
      <c r="I337" s="214"/>
      <c r="J337" s="214"/>
      <c r="K337" s="214">
        <v>2</v>
      </c>
      <c r="L337" s="214"/>
      <c r="M337" s="216">
        <v>4.0999999999999996</v>
      </c>
      <c r="N337" s="216">
        <v>8.1</v>
      </c>
      <c r="O337" s="214" t="s">
        <v>674</v>
      </c>
      <c r="P337" s="214"/>
      <c r="Q337" s="214"/>
      <c r="R337" s="214" t="s">
        <v>3951</v>
      </c>
      <c r="S337" s="214"/>
      <c r="T337" s="214"/>
      <c r="U337" s="214"/>
      <c r="V337" s="214"/>
      <c r="W337" s="214">
        <f>_xlfn.MINIFS(V:V,C:C,C337,AE:AE,"",AB:AB,"")</f>
        <v>0</v>
      </c>
      <c r="X337" s="214" t="e">
        <f ca="1">SUMIFS(T:T,C:C,C337,AE:AE,"")/SUMIFS(L:L,C:C,C337,AE:AE,"",AB:AB,"")</f>
        <v>#DIV/0!</v>
      </c>
      <c r="Y337" s="214"/>
      <c r="Z337" s="214"/>
      <c r="AA337" s="214"/>
      <c r="AB337" s="216"/>
      <c r="AC337" s="216">
        <v>6.3079999999999998</v>
      </c>
      <c r="AD337" s="214"/>
      <c r="AE337" s="214" t="s">
        <v>675</v>
      </c>
      <c r="AF337" s="214" t="s">
        <v>676</v>
      </c>
      <c r="AG337" s="214"/>
      <c r="AH337" s="214"/>
      <c r="AI337" s="214"/>
      <c r="AJ337" s="214" t="s">
        <v>677</v>
      </c>
      <c r="AK337" s="214"/>
      <c r="AL337" s="214"/>
      <c r="AM337" s="214"/>
      <c r="AN337" s="214"/>
      <c r="AO337" s="214"/>
      <c r="AP337" s="214"/>
      <c r="AQ337" s="214"/>
      <c r="AR337" s="214"/>
      <c r="AS337" s="214"/>
      <c r="AT337" s="214"/>
      <c r="AU337" s="214"/>
      <c r="AV337" s="214"/>
      <c r="AW337" s="214"/>
      <c r="AX337" s="214"/>
      <c r="AY337" s="214"/>
      <c r="AZ337" s="214"/>
      <c r="BA337" s="214"/>
      <c r="BB337" s="214" t="s">
        <v>692</v>
      </c>
      <c r="BC337" s="214"/>
      <c r="BD337" s="214"/>
      <c r="BE337" s="214"/>
      <c r="BF337" s="214"/>
      <c r="BG337" s="214"/>
      <c r="BH337" s="214"/>
      <c r="BI337" s="214"/>
      <c r="BJ337" s="214"/>
      <c r="BK337" s="214"/>
      <c r="BL337" s="214"/>
      <c r="BM337" s="214"/>
      <c r="BN337" s="214"/>
      <c r="BO337" s="214"/>
      <c r="BP337" s="214"/>
      <c r="BQ337" s="214"/>
      <c r="BR337" s="214"/>
      <c r="BS337" s="214"/>
      <c r="BT337" s="214"/>
      <c r="BU337" s="214"/>
      <c r="BV337" s="214"/>
      <c r="BW337" s="214"/>
      <c r="BX337" s="214"/>
      <c r="BY337" s="214"/>
      <c r="BZ337" s="214"/>
      <c r="CA337" s="214"/>
      <c r="CB337" s="214"/>
      <c r="CC337" s="214"/>
      <c r="CD337" s="214"/>
      <c r="CE337" s="214"/>
      <c r="CF337" s="214"/>
      <c r="CG337" s="214"/>
      <c r="CH337" s="214"/>
      <c r="CI337" s="214"/>
      <c r="CJ337" s="214"/>
    </row>
    <row r="338" spans="1:88" ht="13.5" customHeight="1">
      <c r="A338" s="217">
        <v>334</v>
      </c>
      <c r="B338" s="217" t="s">
        <v>3631</v>
      </c>
      <c r="C338" s="217" t="s">
        <v>3632</v>
      </c>
      <c r="D338" s="218" t="s">
        <v>2413</v>
      </c>
      <c r="E338" s="217" t="s">
        <v>3634</v>
      </c>
      <c r="F338" s="217" t="s">
        <v>2447</v>
      </c>
      <c r="G338" s="218" t="s">
        <v>2421</v>
      </c>
      <c r="H338" s="220">
        <v>670</v>
      </c>
      <c r="I338" s="217" t="s">
        <v>2001</v>
      </c>
      <c r="J338" s="217">
        <v>1</v>
      </c>
      <c r="K338" s="217"/>
      <c r="L338" s="217">
        <v>2</v>
      </c>
      <c r="M338" s="220">
        <v>4.0999999999999996</v>
      </c>
      <c r="N338" s="220">
        <v>8.1</v>
      </c>
      <c r="O338" s="217" t="s">
        <v>674</v>
      </c>
      <c r="P338" s="217" t="s">
        <v>11</v>
      </c>
      <c r="Q338" s="217" t="s">
        <v>786</v>
      </c>
      <c r="R338" s="217"/>
      <c r="S338" s="217"/>
      <c r="T338" s="217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7">
        <f ca="1">+L338-T338</f>
        <v>2</v>
      </c>
      <c r="V338" s="217">
        <f ca="1">ROUNDDOWN(T338/J338,0)</f>
        <v>0</v>
      </c>
      <c r="W338" s="217"/>
      <c r="X338" s="217"/>
      <c r="Y338" s="217"/>
      <c r="Z338" s="217"/>
      <c r="AA338" s="217"/>
      <c r="AB338" s="221" t="s">
        <v>602</v>
      </c>
      <c r="AC338" s="220">
        <v>6.3079999999999998</v>
      </c>
      <c r="AD338" s="217"/>
      <c r="AE338" s="220"/>
      <c r="AF338" s="220"/>
      <c r="AG338" s="249"/>
      <c r="AH338" s="249"/>
      <c r="AI338" s="249"/>
      <c r="AJ338" s="224" t="s">
        <v>677</v>
      </c>
      <c r="AK338" s="228"/>
      <c r="AL338" s="250"/>
      <c r="AM338" s="226"/>
      <c r="AN338" s="228"/>
      <c r="AO338" s="226"/>
      <c r="AP338" s="226"/>
      <c r="AQ338" s="226"/>
      <c r="AR338" s="228"/>
      <c r="AS338" s="226"/>
      <c r="AT338" s="226"/>
      <c r="AU338" s="217">
        <v>0</v>
      </c>
      <c r="AV338" s="217">
        <v>1</v>
      </c>
      <c r="AW338" s="217">
        <v>0</v>
      </c>
      <c r="AX338" s="217">
        <v>0</v>
      </c>
      <c r="AY338" s="217">
        <v>0</v>
      </c>
      <c r="AZ338" s="217">
        <v>0</v>
      </c>
      <c r="BA338" s="217">
        <v>0</v>
      </c>
      <c r="BB338" s="217" t="s">
        <v>692</v>
      </c>
      <c r="BC338" s="217"/>
      <c r="BD338" s="217"/>
      <c r="BE338" s="212" t="s">
        <v>2980</v>
      </c>
      <c r="BF338" s="217">
        <v>2</v>
      </c>
      <c r="BG338" s="230">
        <v>46240</v>
      </c>
      <c r="BH338" s="212">
        <f>+L338-BF338</f>
        <v>0</v>
      </c>
      <c r="BI338" s="212" t="s">
        <v>2414</v>
      </c>
      <c r="BJ338" s="217">
        <v>2</v>
      </c>
      <c r="BK338" s="231">
        <v>46240</v>
      </c>
      <c r="BL338" s="226"/>
      <c r="BM338" s="226"/>
      <c r="BN338" s="227"/>
      <c r="BO338" s="226"/>
      <c r="BP338" s="226"/>
      <c r="BQ338" s="226"/>
      <c r="BR338" s="226"/>
      <c r="BS338" s="226"/>
      <c r="BT338" s="227"/>
      <c r="BU338" s="226"/>
      <c r="BV338" s="226"/>
      <c r="BW338" s="226"/>
      <c r="BX338" s="226"/>
      <c r="BY338" s="226"/>
      <c r="BZ338" s="227"/>
      <c r="CA338" s="226"/>
      <c r="CB338" s="226"/>
      <c r="CC338" s="226"/>
      <c r="CD338" s="226"/>
      <c r="CE338" s="226"/>
      <c r="CF338" s="227"/>
      <c r="CG338" s="226"/>
      <c r="CH338" s="226"/>
      <c r="CI338" s="226"/>
      <c r="CJ338" s="212">
        <f>+L338-BJ338</f>
        <v>0</v>
      </c>
    </row>
    <row r="339" spans="1:88" ht="13.5" customHeight="1">
      <c r="A339" s="214">
        <v>335</v>
      </c>
      <c r="B339" s="214" t="s">
        <v>3635</v>
      </c>
      <c r="C339" s="214" t="s">
        <v>3636</v>
      </c>
      <c r="D339" s="215" t="s">
        <v>2000</v>
      </c>
      <c r="E339" s="214"/>
      <c r="F339" s="214"/>
      <c r="G339" s="215" t="s">
        <v>3633</v>
      </c>
      <c r="H339" s="214"/>
      <c r="I339" s="214"/>
      <c r="J339" s="214"/>
      <c r="K339" s="214">
        <v>4</v>
      </c>
      <c r="L339" s="214"/>
      <c r="M339" s="216">
        <v>4.2</v>
      </c>
      <c r="N339" s="216">
        <v>16.8</v>
      </c>
      <c r="O339" s="214" t="s">
        <v>674</v>
      </c>
      <c r="P339" s="214"/>
      <c r="Q339" s="214"/>
      <c r="R339" s="214" t="s">
        <v>3951</v>
      </c>
      <c r="S339" s="214"/>
      <c r="T339" s="214"/>
      <c r="U339" s="214"/>
      <c r="V339" s="214"/>
      <c r="W339" s="214">
        <f>_xlfn.MINIFS(V:V,C:C,C339,AE:AE,"",AB:AB,"")</f>
        <v>0</v>
      </c>
      <c r="X339" s="214" t="e">
        <f ca="1">SUMIFS(T:T,C:C,C339,AE:AE,"")/SUMIFS(L:L,C:C,C339,AE:AE,"",AB:AB,"")</f>
        <v>#DIV/0!</v>
      </c>
      <c r="Y339" s="214"/>
      <c r="Z339" s="214"/>
      <c r="AA339" s="214"/>
      <c r="AB339" s="216"/>
      <c r="AC339" s="216">
        <v>12.997999999999999</v>
      </c>
      <c r="AD339" s="214"/>
      <c r="AE339" s="214" t="s">
        <v>675</v>
      </c>
      <c r="AF339" s="214" t="s">
        <v>676</v>
      </c>
      <c r="AG339" s="214"/>
      <c r="AH339" s="214"/>
      <c r="AI339" s="214"/>
      <c r="AJ339" s="214" t="s">
        <v>677</v>
      </c>
      <c r="AK339" s="214"/>
      <c r="AL339" s="214"/>
      <c r="AM339" s="214"/>
      <c r="AN339" s="214"/>
      <c r="AO339" s="214"/>
      <c r="AP339" s="214"/>
      <c r="AQ339" s="214"/>
      <c r="AR339" s="214"/>
      <c r="AS339" s="214"/>
      <c r="AT339" s="214"/>
      <c r="AU339" s="214"/>
      <c r="AV339" s="214"/>
      <c r="AW339" s="214"/>
      <c r="AX339" s="214"/>
      <c r="AY339" s="214"/>
      <c r="AZ339" s="214"/>
      <c r="BA339" s="214"/>
      <c r="BB339" s="214" t="s">
        <v>692</v>
      </c>
      <c r="BC339" s="214"/>
      <c r="BD339" s="214"/>
      <c r="BE339" s="214"/>
      <c r="BF339" s="214"/>
      <c r="BG339" s="214"/>
      <c r="BH339" s="214"/>
      <c r="BI339" s="214"/>
      <c r="BJ339" s="214"/>
      <c r="BK339" s="214"/>
      <c r="BL339" s="214"/>
      <c r="BM339" s="214"/>
      <c r="BN339" s="214"/>
      <c r="BO339" s="214"/>
      <c r="BP339" s="214"/>
      <c r="BQ339" s="214"/>
      <c r="BR339" s="214"/>
      <c r="BS339" s="214"/>
      <c r="BT339" s="214"/>
      <c r="BU339" s="214"/>
      <c r="BV339" s="214"/>
      <c r="BW339" s="214"/>
      <c r="BX339" s="214"/>
      <c r="BY339" s="214"/>
      <c r="BZ339" s="214"/>
      <c r="CA339" s="214"/>
      <c r="CB339" s="214"/>
      <c r="CC339" s="214"/>
      <c r="CD339" s="214"/>
      <c r="CE339" s="214"/>
      <c r="CF339" s="214"/>
      <c r="CG339" s="214"/>
      <c r="CH339" s="214"/>
      <c r="CI339" s="214"/>
      <c r="CJ339" s="214"/>
    </row>
    <row r="340" spans="1:88" ht="13.5" customHeight="1">
      <c r="A340" s="217">
        <v>336</v>
      </c>
      <c r="B340" s="217" t="s">
        <v>3635</v>
      </c>
      <c r="C340" s="217" t="s">
        <v>3636</v>
      </c>
      <c r="D340" s="218" t="s">
        <v>2413</v>
      </c>
      <c r="E340" s="217" t="s">
        <v>2180</v>
      </c>
      <c r="F340" s="217" t="s">
        <v>2456</v>
      </c>
      <c r="G340" s="218" t="s">
        <v>2421</v>
      </c>
      <c r="H340" s="220">
        <v>670</v>
      </c>
      <c r="I340" s="217" t="s">
        <v>2001</v>
      </c>
      <c r="J340" s="217">
        <v>1</v>
      </c>
      <c r="K340" s="217"/>
      <c r="L340" s="217">
        <v>4</v>
      </c>
      <c r="M340" s="220">
        <v>4.2</v>
      </c>
      <c r="N340" s="220">
        <v>16.8</v>
      </c>
      <c r="O340" s="217" t="s">
        <v>674</v>
      </c>
      <c r="P340" s="217" t="s">
        <v>11</v>
      </c>
      <c r="Q340" s="217" t="s">
        <v>786</v>
      </c>
      <c r="R340" s="217"/>
      <c r="S340" s="217"/>
      <c r="T340" s="217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7">
        <f ca="1">+L340-T340</f>
        <v>4</v>
      </c>
      <c r="V340" s="217">
        <f ca="1">ROUNDDOWN(T340/J340,0)</f>
        <v>0</v>
      </c>
      <c r="W340" s="217"/>
      <c r="X340" s="217"/>
      <c r="Y340" s="217"/>
      <c r="Z340" s="217"/>
      <c r="AA340" s="217"/>
      <c r="AB340" s="221" t="s">
        <v>602</v>
      </c>
      <c r="AC340" s="220">
        <v>12.997999999999999</v>
      </c>
      <c r="AD340" s="217"/>
      <c r="AE340" s="220"/>
      <c r="AF340" s="220"/>
      <c r="AG340" s="249"/>
      <c r="AH340" s="249"/>
      <c r="AI340" s="249"/>
      <c r="AJ340" s="224" t="s">
        <v>677</v>
      </c>
      <c r="AK340" s="228"/>
      <c r="AL340" s="250"/>
      <c r="AM340" s="226"/>
      <c r="AN340" s="228"/>
      <c r="AO340" s="226"/>
      <c r="AP340" s="226"/>
      <c r="AQ340" s="226"/>
      <c r="AR340" s="228"/>
      <c r="AS340" s="226"/>
      <c r="AT340" s="226"/>
      <c r="AU340" s="217">
        <v>0</v>
      </c>
      <c r="AV340" s="217">
        <v>1</v>
      </c>
      <c r="AW340" s="217">
        <v>0</v>
      </c>
      <c r="AX340" s="217">
        <v>0</v>
      </c>
      <c r="AY340" s="217">
        <v>0</v>
      </c>
      <c r="AZ340" s="217">
        <v>0</v>
      </c>
      <c r="BA340" s="217">
        <v>0</v>
      </c>
      <c r="BB340" s="217" t="s">
        <v>692</v>
      </c>
      <c r="BC340" s="217"/>
      <c r="BD340" s="217"/>
      <c r="BE340" s="212" t="s">
        <v>2980</v>
      </c>
      <c r="BF340" s="217">
        <v>4</v>
      </c>
      <c r="BG340" s="230">
        <v>46240</v>
      </c>
      <c r="BH340" s="212">
        <f>+L340-BF340</f>
        <v>0</v>
      </c>
      <c r="BI340" s="212" t="s">
        <v>2414</v>
      </c>
      <c r="BJ340" s="217">
        <v>4</v>
      </c>
      <c r="BK340" s="231">
        <v>46240</v>
      </c>
      <c r="BL340" s="226"/>
      <c r="BM340" s="226"/>
      <c r="BN340" s="227"/>
      <c r="BO340" s="226"/>
      <c r="BP340" s="226"/>
      <c r="BQ340" s="226"/>
      <c r="BR340" s="226"/>
      <c r="BS340" s="226"/>
      <c r="BT340" s="227"/>
      <c r="BU340" s="226"/>
      <c r="BV340" s="226"/>
      <c r="BW340" s="226"/>
      <c r="BX340" s="226"/>
      <c r="BY340" s="226"/>
      <c r="BZ340" s="227"/>
      <c r="CA340" s="226"/>
      <c r="CB340" s="226"/>
      <c r="CC340" s="226"/>
      <c r="CD340" s="226"/>
      <c r="CE340" s="226"/>
      <c r="CF340" s="227"/>
      <c r="CG340" s="226"/>
      <c r="CH340" s="226"/>
      <c r="CI340" s="226"/>
      <c r="CJ340" s="212">
        <f>+L340-BJ340</f>
        <v>0</v>
      </c>
    </row>
    <row r="341" spans="1:88" ht="13.5" customHeight="1">
      <c r="A341" s="214">
        <v>337</v>
      </c>
      <c r="B341" s="214" t="s">
        <v>3637</v>
      </c>
      <c r="C341" s="214" t="s">
        <v>3638</v>
      </c>
      <c r="D341" s="215" t="s">
        <v>2000</v>
      </c>
      <c r="E341" s="214"/>
      <c r="F341" s="214"/>
      <c r="G341" s="215" t="s">
        <v>3629</v>
      </c>
      <c r="H341" s="214"/>
      <c r="I341" s="214"/>
      <c r="J341" s="214"/>
      <c r="K341" s="214">
        <v>4</v>
      </c>
      <c r="L341" s="214"/>
      <c r="M341" s="216">
        <v>3.9</v>
      </c>
      <c r="N341" s="216">
        <v>15.6</v>
      </c>
      <c r="O341" s="214" t="s">
        <v>674</v>
      </c>
      <c r="P341" s="214"/>
      <c r="Q341" s="214"/>
      <c r="R341" s="214" t="s">
        <v>3951</v>
      </c>
      <c r="S341" s="214"/>
      <c r="T341" s="214"/>
      <c r="U341" s="214"/>
      <c r="V341" s="214"/>
      <c r="W341" s="214">
        <f ca="1">_xlfn.MINIFS(V:V,C:C,C341,AE:AE,"",AB:AB,"")</f>
        <v>0</v>
      </c>
      <c r="X341" s="214">
        <f ca="1">SUMIFS(T:T,C:C,C341,AE:AE,"")/SUMIFS(L:L,C:C,C341,AE:AE,"",AB:AB,"")</f>
        <v>0</v>
      </c>
      <c r="Y341" s="214"/>
      <c r="Z341" s="214"/>
      <c r="AA341" s="214"/>
      <c r="AB341" s="216"/>
      <c r="AC341" s="216">
        <v>11.573</v>
      </c>
      <c r="AD341" s="214"/>
      <c r="AE341" s="214" t="s">
        <v>675</v>
      </c>
      <c r="AF341" s="214" t="s">
        <v>676</v>
      </c>
      <c r="AG341" s="214"/>
      <c r="AH341" s="214"/>
      <c r="AI341" s="214"/>
      <c r="AJ341" s="214" t="s">
        <v>677</v>
      </c>
      <c r="AK341" s="214"/>
      <c r="AL341" s="214"/>
      <c r="AM341" s="214"/>
      <c r="AN341" s="214"/>
      <c r="AO341" s="214"/>
      <c r="AP341" s="214"/>
      <c r="AQ341" s="214"/>
      <c r="AR341" s="214"/>
      <c r="AS341" s="214"/>
      <c r="AT341" s="214"/>
      <c r="AU341" s="214"/>
      <c r="AV341" s="214"/>
      <c r="AW341" s="214"/>
      <c r="AX341" s="214"/>
      <c r="AY341" s="214"/>
      <c r="AZ341" s="214"/>
      <c r="BA341" s="214"/>
      <c r="BB341" s="214" t="s">
        <v>692</v>
      </c>
      <c r="BC341" s="214"/>
      <c r="BD341" s="214"/>
      <c r="BE341" s="214"/>
      <c r="BF341" s="214"/>
      <c r="BG341" s="214"/>
      <c r="BH341" s="214"/>
      <c r="BI341" s="214"/>
      <c r="BJ341" s="214"/>
      <c r="BK341" s="214"/>
      <c r="BL341" s="214"/>
      <c r="BM341" s="214"/>
      <c r="BN341" s="214"/>
      <c r="BO341" s="214"/>
      <c r="BP341" s="214"/>
      <c r="BQ341" s="214"/>
      <c r="BR341" s="214"/>
      <c r="BS341" s="214"/>
      <c r="BT341" s="214"/>
      <c r="BU341" s="214"/>
      <c r="BV341" s="214"/>
      <c r="BW341" s="214"/>
      <c r="BX341" s="214"/>
      <c r="BY341" s="214"/>
      <c r="BZ341" s="214"/>
      <c r="CA341" s="214"/>
      <c r="CB341" s="214"/>
      <c r="CC341" s="214"/>
      <c r="CD341" s="214"/>
      <c r="CE341" s="214"/>
      <c r="CF341" s="214"/>
      <c r="CG341" s="214"/>
      <c r="CH341" s="214"/>
      <c r="CI341" s="214"/>
      <c r="CJ341" s="214"/>
    </row>
    <row r="342" spans="1:88" ht="13.5" customHeight="1">
      <c r="A342" s="217">
        <v>338</v>
      </c>
      <c r="B342" s="217" t="s">
        <v>3637</v>
      </c>
      <c r="C342" s="217" t="s">
        <v>3638</v>
      </c>
      <c r="D342" s="218" t="s">
        <v>2413</v>
      </c>
      <c r="E342" s="217" t="s">
        <v>3639</v>
      </c>
      <c r="F342" s="217" t="s">
        <v>2457</v>
      </c>
      <c r="G342" s="218" t="s">
        <v>2421</v>
      </c>
      <c r="H342" s="220">
        <v>670</v>
      </c>
      <c r="I342" s="217" t="s">
        <v>2001</v>
      </c>
      <c r="J342" s="217">
        <v>1</v>
      </c>
      <c r="K342" s="217"/>
      <c r="L342" s="217">
        <v>4</v>
      </c>
      <c r="M342" s="220">
        <v>3.6</v>
      </c>
      <c r="N342" s="220">
        <v>14.6</v>
      </c>
      <c r="O342" s="217" t="s">
        <v>674</v>
      </c>
      <c r="P342" s="217" t="s">
        <v>11</v>
      </c>
      <c r="Q342" s="217" t="s">
        <v>786</v>
      </c>
      <c r="R342" s="217"/>
      <c r="S342" s="217"/>
      <c r="T342" s="217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7">
        <f ca="1">+L342-T342</f>
        <v>4</v>
      </c>
      <c r="V342" s="217">
        <f ca="1">ROUNDDOWN(T342/J342,0)</f>
        <v>0</v>
      </c>
      <c r="W342" s="217"/>
      <c r="X342" s="217"/>
      <c r="Y342" s="217"/>
      <c r="Z342" s="217"/>
      <c r="AA342" s="217"/>
      <c r="AB342" s="221"/>
      <c r="AC342" s="220">
        <v>11.279</v>
      </c>
      <c r="AD342" s="217"/>
      <c r="AE342" s="220"/>
      <c r="AF342" s="220"/>
      <c r="AG342" s="249"/>
      <c r="AH342" s="249"/>
      <c r="AI342" s="249"/>
      <c r="AJ342" s="224" t="s">
        <v>677</v>
      </c>
      <c r="AK342" s="228"/>
      <c r="AL342" s="250"/>
      <c r="AM342" s="226"/>
      <c r="AN342" s="228"/>
      <c r="AO342" s="226"/>
      <c r="AP342" s="226"/>
      <c r="AQ342" s="226"/>
      <c r="AR342" s="228"/>
      <c r="AS342" s="226"/>
      <c r="AT342" s="226"/>
      <c r="AU342" s="217">
        <v>0</v>
      </c>
      <c r="AV342" s="217">
        <v>1</v>
      </c>
      <c r="AW342" s="217">
        <v>0</v>
      </c>
      <c r="AX342" s="217">
        <v>0</v>
      </c>
      <c r="AY342" s="217">
        <v>0</v>
      </c>
      <c r="AZ342" s="217">
        <v>0</v>
      </c>
      <c r="BA342" s="217">
        <v>0</v>
      </c>
      <c r="BB342" s="217" t="s">
        <v>692</v>
      </c>
      <c r="BC342" s="217"/>
      <c r="BD342" s="217"/>
      <c r="BE342" s="212" t="s">
        <v>2980</v>
      </c>
      <c r="BF342" s="217">
        <v>4</v>
      </c>
      <c r="BG342" s="230">
        <v>46240</v>
      </c>
      <c r="BH342" s="212">
        <f>+L342-BF342</f>
        <v>0</v>
      </c>
      <c r="BI342" s="212" t="s">
        <v>2414</v>
      </c>
      <c r="BJ342" s="217">
        <v>4</v>
      </c>
      <c r="BK342" s="231">
        <v>46240</v>
      </c>
      <c r="BL342" s="226"/>
      <c r="BM342" s="226"/>
      <c r="BN342" s="227"/>
      <c r="BO342" s="226"/>
      <c r="BP342" s="226"/>
      <c r="BQ342" s="226"/>
      <c r="BR342" s="226"/>
      <c r="BS342" s="226"/>
      <c r="BT342" s="227"/>
      <c r="BU342" s="226"/>
      <c r="BV342" s="226"/>
      <c r="BW342" s="226"/>
      <c r="BX342" s="226"/>
      <c r="BY342" s="226"/>
      <c r="BZ342" s="227"/>
      <c r="CA342" s="226"/>
      <c r="CB342" s="226"/>
      <c r="CC342" s="226"/>
      <c r="CD342" s="226"/>
      <c r="CE342" s="226"/>
      <c r="CF342" s="227"/>
      <c r="CG342" s="226"/>
      <c r="CH342" s="226"/>
      <c r="CI342" s="226"/>
      <c r="CJ342" s="212">
        <f>+L342-BJ342</f>
        <v>0</v>
      </c>
    </row>
    <row r="343" spans="1:88" ht="13.5" customHeight="1">
      <c r="A343" s="214">
        <v>340</v>
      </c>
      <c r="B343" s="214" t="s">
        <v>3640</v>
      </c>
      <c r="C343" s="214" t="s">
        <v>3641</v>
      </c>
      <c r="D343" s="215" t="s">
        <v>2000</v>
      </c>
      <c r="E343" s="214"/>
      <c r="F343" s="214"/>
      <c r="G343" s="215" t="s">
        <v>3642</v>
      </c>
      <c r="H343" s="214"/>
      <c r="I343" s="214"/>
      <c r="J343" s="214"/>
      <c r="K343" s="214">
        <v>4</v>
      </c>
      <c r="L343" s="214"/>
      <c r="M343" s="216">
        <v>4.0999999999999996</v>
      </c>
      <c r="N343" s="216">
        <v>16.5</v>
      </c>
      <c r="O343" s="214" t="s">
        <v>674</v>
      </c>
      <c r="P343" s="214"/>
      <c r="Q343" s="214"/>
      <c r="R343" s="214" t="s">
        <v>3951</v>
      </c>
      <c r="S343" s="214"/>
      <c r="T343" s="214"/>
      <c r="U343" s="214"/>
      <c r="V343" s="214"/>
      <c r="W343" s="214">
        <f ca="1">_xlfn.MINIFS(V:V,C:C,C343,AE:AE,"",AB:AB,"")</f>
        <v>0</v>
      </c>
      <c r="X343" s="214">
        <f ca="1">SUMIFS(T:T,C:C,C343,AE:AE,"")/SUMIFS(L:L,C:C,C343,AE:AE,"",AB:AB,"")</f>
        <v>0</v>
      </c>
      <c r="Y343" s="214"/>
      <c r="Z343" s="214"/>
      <c r="AA343" s="214"/>
      <c r="AB343" s="216"/>
      <c r="AC343" s="216">
        <v>12.385</v>
      </c>
      <c r="AD343" s="214"/>
      <c r="AE343" s="214" t="s">
        <v>675</v>
      </c>
      <c r="AF343" s="214" t="s">
        <v>676</v>
      </c>
      <c r="AG343" s="214"/>
      <c r="AH343" s="214"/>
      <c r="AI343" s="214"/>
      <c r="AJ343" s="214" t="s">
        <v>677</v>
      </c>
      <c r="AK343" s="214"/>
      <c r="AL343" s="214"/>
      <c r="AM343" s="214"/>
      <c r="AN343" s="214"/>
      <c r="AO343" s="214"/>
      <c r="AP343" s="214"/>
      <c r="AQ343" s="214"/>
      <c r="AR343" s="214"/>
      <c r="AS343" s="214"/>
      <c r="AT343" s="214"/>
      <c r="AU343" s="214"/>
      <c r="AV343" s="214"/>
      <c r="AW343" s="214"/>
      <c r="AX343" s="214"/>
      <c r="AY343" s="214"/>
      <c r="AZ343" s="214"/>
      <c r="BA343" s="214"/>
      <c r="BB343" s="214" t="s">
        <v>692</v>
      </c>
      <c r="BC343" s="214"/>
      <c r="BD343" s="214"/>
      <c r="BE343" s="214"/>
      <c r="BF343" s="214"/>
      <c r="BG343" s="214"/>
      <c r="BH343" s="214"/>
      <c r="BI343" s="214"/>
      <c r="BJ343" s="214"/>
      <c r="BK343" s="214"/>
      <c r="BL343" s="214"/>
      <c r="BM343" s="214"/>
      <c r="BN343" s="214"/>
      <c r="BO343" s="214"/>
      <c r="BP343" s="214"/>
      <c r="BQ343" s="214"/>
      <c r="BR343" s="214"/>
      <c r="BS343" s="214"/>
      <c r="BT343" s="214"/>
      <c r="BU343" s="214"/>
      <c r="BV343" s="214"/>
      <c r="BW343" s="214"/>
      <c r="BX343" s="214"/>
      <c r="BY343" s="214"/>
      <c r="BZ343" s="214"/>
      <c r="CA343" s="214"/>
      <c r="CB343" s="214"/>
      <c r="CC343" s="214"/>
      <c r="CD343" s="214"/>
      <c r="CE343" s="214"/>
      <c r="CF343" s="214"/>
      <c r="CG343" s="214"/>
      <c r="CH343" s="214"/>
      <c r="CI343" s="214"/>
      <c r="CJ343" s="214"/>
    </row>
    <row r="344" spans="1:88" ht="13.5" customHeight="1">
      <c r="A344" s="217">
        <v>341</v>
      </c>
      <c r="B344" s="217" t="s">
        <v>3640</v>
      </c>
      <c r="C344" s="217" t="s">
        <v>3641</v>
      </c>
      <c r="D344" s="218" t="s">
        <v>2413</v>
      </c>
      <c r="E344" s="217" t="s">
        <v>2170</v>
      </c>
      <c r="F344" s="217" t="s">
        <v>2458</v>
      </c>
      <c r="G344" s="218" t="s">
        <v>2421</v>
      </c>
      <c r="H344" s="220">
        <v>670</v>
      </c>
      <c r="I344" s="217" t="s">
        <v>2001</v>
      </c>
      <c r="J344" s="217">
        <v>1</v>
      </c>
      <c r="K344" s="217"/>
      <c r="L344" s="217">
        <v>4</v>
      </c>
      <c r="M344" s="220">
        <v>3.9</v>
      </c>
      <c r="N344" s="220">
        <v>15.7</v>
      </c>
      <c r="O344" s="217" t="s">
        <v>674</v>
      </c>
      <c r="P344" s="217" t="s">
        <v>11</v>
      </c>
      <c r="Q344" s="217" t="s">
        <v>786</v>
      </c>
      <c r="R344" s="217"/>
      <c r="S344" s="217"/>
      <c r="T344" s="217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7">
        <f ca="1">+L344-T344</f>
        <v>4</v>
      </c>
      <c r="V344" s="217">
        <f ca="1">ROUNDDOWN(T344/J344,0)</f>
        <v>0</v>
      </c>
      <c r="W344" s="217"/>
      <c r="X344" s="217"/>
      <c r="Y344" s="217"/>
      <c r="Z344" s="217"/>
      <c r="AA344" s="217"/>
      <c r="AB344" s="221"/>
      <c r="AC344" s="220">
        <v>12.191000000000001</v>
      </c>
      <c r="AD344" s="217"/>
      <c r="AE344" s="220"/>
      <c r="AF344" s="220"/>
      <c r="AG344" s="249"/>
      <c r="AH344" s="249"/>
      <c r="AI344" s="249"/>
      <c r="AJ344" s="224" t="s">
        <v>677</v>
      </c>
      <c r="AK344" s="228"/>
      <c r="AL344" s="250"/>
      <c r="AM344" s="226"/>
      <c r="AN344" s="228"/>
      <c r="AO344" s="226"/>
      <c r="AP344" s="226"/>
      <c r="AQ344" s="226"/>
      <c r="AR344" s="228"/>
      <c r="AS344" s="226"/>
      <c r="AT344" s="226"/>
      <c r="AU344" s="217">
        <v>0</v>
      </c>
      <c r="AV344" s="217">
        <v>1</v>
      </c>
      <c r="AW344" s="217">
        <v>0</v>
      </c>
      <c r="AX344" s="217">
        <v>0</v>
      </c>
      <c r="AY344" s="217">
        <v>0</v>
      </c>
      <c r="AZ344" s="217">
        <v>0</v>
      </c>
      <c r="BA344" s="217">
        <v>0</v>
      </c>
      <c r="BB344" s="217" t="s">
        <v>692</v>
      </c>
      <c r="BC344" s="217"/>
      <c r="BD344" s="217"/>
      <c r="BE344" s="212" t="s">
        <v>2980</v>
      </c>
      <c r="BF344" s="217">
        <v>4</v>
      </c>
      <c r="BG344" s="230">
        <v>46240</v>
      </c>
      <c r="BH344" s="212">
        <f>+L344-BF344</f>
        <v>0</v>
      </c>
      <c r="BI344" s="212" t="s">
        <v>2414</v>
      </c>
      <c r="BJ344" s="217">
        <v>4</v>
      </c>
      <c r="BK344" s="231">
        <v>46240</v>
      </c>
      <c r="BL344" s="226"/>
      <c r="BM344" s="226"/>
      <c r="BN344" s="227"/>
      <c r="BO344" s="226"/>
      <c r="BP344" s="226"/>
      <c r="BQ344" s="226"/>
      <c r="BR344" s="226"/>
      <c r="BS344" s="226"/>
      <c r="BT344" s="227"/>
      <c r="BU344" s="226"/>
      <c r="BV344" s="226"/>
      <c r="BW344" s="226"/>
      <c r="BX344" s="226"/>
      <c r="BY344" s="226"/>
      <c r="BZ344" s="227"/>
      <c r="CA344" s="226"/>
      <c r="CB344" s="226"/>
      <c r="CC344" s="226"/>
      <c r="CD344" s="226"/>
      <c r="CE344" s="226"/>
      <c r="CF344" s="227"/>
      <c r="CG344" s="226"/>
      <c r="CH344" s="226"/>
      <c r="CI344" s="226"/>
      <c r="CJ344" s="212">
        <f>+L344-BJ344</f>
        <v>0</v>
      </c>
    </row>
    <row r="345" spans="1:88" ht="13.5" customHeight="1">
      <c r="A345" s="214">
        <v>343</v>
      </c>
      <c r="B345" s="214" t="s">
        <v>3643</v>
      </c>
      <c r="C345" s="214" t="s">
        <v>3644</v>
      </c>
      <c r="D345" s="215" t="s">
        <v>2000</v>
      </c>
      <c r="E345" s="214"/>
      <c r="F345" s="214"/>
      <c r="G345" s="215" t="s">
        <v>3633</v>
      </c>
      <c r="H345" s="214"/>
      <c r="I345" s="214"/>
      <c r="J345" s="214"/>
      <c r="K345" s="214">
        <v>4</v>
      </c>
      <c r="L345" s="214"/>
      <c r="M345" s="216">
        <v>4.0999999999999996</v>
      </c>
      <c r="N345" s="216">
        <v>16.3</v>
      </c>
      <c r="O345" s="214" t="s">
        <v>674</v>
      </c>
      <c r="P345" s="214"/>
      <c r="Q345" s="214"/>
      <c r="R345" s="214" t="s">
        <v>3951</v>
      </c>
      <c r="S345" s="214"/>
      <c r="T345" s="214"/>
      <c r="U345" s="214"/>
      <c r="V345" s="214"/>
      <c r="W345" s="214">
        <f>_xlfn.MINIFS(V:V,C:C,C345,AE:AE,"",AB:AB,"")</f>
        <v>0</v>
      </c>
      <c r="X345" s="214" t="e">
        <f ca="1">SUMIFS(T:T,C:C,C345,AE:AE,"")/SUMIFS(L:L,C:C,C345,AE:AE,"",AB:AB,"")</f>
        <v>#DIV/0!</v>
      </c>
      <c r="Y345" s="214"/>
      <c r="Z345" s="214"/>
      <c r="AA345" s="214"/>
      <c r="AB345" s="216"/>
      <c r="AC345" s="216">
        <v>12.617000000000001</v>
      </c>
      <c r="AD345" s="214"/>
      <c r="AE345" s="214" t="s">
        <v>675</v>
      </c>
      <c r="AF345" s="214" t="s">
        <v>676</v>
      </c>
      <c r="AG345" s="214"/>
      <c r="AH345" s="214"/>
      <c r="AI345" s="214"/>
      <c r="AJ345" s="214" t="s">
        <v>677</v>
      </c>
      <c r="AK345" s="214"/>
      <c r="AL345" s="214"/>
      <c r="AM345" s="214"/>
      <c r="AN345" s="214"/>
      <c r="AO345" s="214"/>
      <c r="AP345" s="214"/>
      <c r="AQ345" s="214"/>
      <c r="AR345" s="214"/>
      <c r="AS345" s="214"/>
      <c r="AT345" s="214"/>
      <c r="AU345" s="214"/>
      <c r="AV345" s="214"/>
      <c r="AW345" s="214"/>
      <c r="AX345" s="214"/>
      <c r="AY345" s="214"/>
      <c r="AZ345" s="214"/>
      <c r="BA345" s="214"/>
      <c r="BB345" s="214" t="s">
        <v>692</v>
      </c>
      <c r="BC345" s="214"/>
      <c r="BD345" s="214"/>
      <c r="BE345" s="214"/>
      <c r="BF345" s="214"/>
      <c r="BG345" s="214"/>
      <c r="BH345" s="214"/>
      <c r="BI345" s="214"/>
      <c r="BJ345" s="214"/>
      <c r="BK345" s="214"/>
      <c r="BL345" s="214"/>
      <c r="BM345" s="214"/>
      <c r="BN345" s="214"/>
      <c r="BO345" s="214"/>
      <c r="BP345" s="214"/>
      <c r="BQ345" s="214"/>
      <c r="BR345" s="214"/>
      <c r="BS345" s="214"/>
      <c r="BT345" s="214"/>
      <c r="BU345" s="214"/>
      <c r="BV345" s="214"/>
      <c r="BW345" s="214"/>
      <c r="BX345" s="214"/>
      <c r="BY345" s="214"/>
      <c r="BZ345" s="214"/>
      <c r="CA345" s="214"/>
      <c r="CB345" s="214"/>
      <c r="CC345" s="214"/>
      <c r="CD345" s="214"/>
      <c r="CE345" s="214"/>
      <c r="CF345" s="214"/>
      <c r="CG345" s="214"/>
      <c r="CH345" s="214"/>
      <c r="CI345" s="214"/>
      <c r="CJ345" s="214"/>
    </row>
    <row r="346" spans="1:88" ht="13.5" customHeight="1">
      <c r="A346" s="217">
        <v>344</v>
      </c>
      <c r="B346" s="217" t="s">
        <v>3643</v>
      </c>
      <c r="C346" s="217" t="s">
        <v>3644</v>
      </c>
      <c r="D346" s="218" t="s">
        <v>2413</v>
      </c>
      <c r="E346" s="217" t="s">
        <v>3645</v>
      </c>
      <c r="F346" s="217" t="s">
        <v>2459</v>
      </c>
      <c r="G346" s="218" t="s">
        <v>2421</v>
      </c>
      <c r="H346" s="220">
        <v>670</v>
      </c>
      <c r="I346" s="217" t="s">
        <v>2001</v>
      </c>
      <c r="J346" s="217">
        <v>1</v>
      </c>
      <c r="K346" s="217"/>
      <c r="L346" s="217">
        <v>4</v>
      </c>
      <c r="M346" s="220">
        <v>4.0999999999999996</v>
      </c>
      <c r="N346" s="220">
        <v>16.3</v>
      </c>
      <c r="O346" s="217" t="s">
        <v>674</v>
      </c>
      <c r="P346" s="217" t="s">
        <v>11</v>
      </c>
      <c r="Q346" s="217" t="s">
        <v>786</v>
      </c>
      <c r="R346" s="217"/>
      <c r="S346" s="217"/>
      <c r="T346" s="217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7">
        <f ca="1">+L346-T346</f>
        <v>4</v>
      </c>
      <c r="V346" s="217">
        <f ca="1">ROUNDDOWN(T346/J346,0)</f>
        <v>0</v>
      </c>
      <c r="W346" s="217"/>
      <c r="X346" s="217"/>
      <c r="Y346" s="217"/>
      <c r="Z346" s="217"/>
      <c r="AA346" s="217"/>
      <c r="AB346" s="221" t="s">
        <v>602</v>
      </c>
      <c r="AC346" s="220">
        <v>12.617000000000001</v>
      </c>
      <c r="AD346" s="217"/>
      <c r="AE346" s="220"/>
      <c r="AF346" s="220"/>
      <c r="AG346" s="249"/>
      <c r="AH346" s="249"/>
      <c r="AI346" s="249"/>
      <c r="AJ346" s="224" t="s">
        <v>677</v>
      </c>
      <c r="AK346" s="228"/>
      <c r="AL346" s="250"/>
      <c r="AM346" s="226"/>
      <c r="AN346" s="228"/>
      <c r="AO346" s="226"/>
      <c r="AP346" s="226"/>
      <c r="AQ346" s="226"/>
      <c r="AR346" s="228"/>
      <c r="AS346" s="226"/>
      <c r="AT346" s="226"/>
      <c r="AU346" s="217">
        <v>0</v>
      </c>
      <c r="AV346" s="217">
        <v>1</v>
      </c>
      <c r="AW346" s="217">
        <v>0</v>
      </c>
      <c r="AX346" s="217">
        <v>0</v>
      </c>
      <c r="AY346" s="217">
        <v>0</v>
      </c>
      <c r="AZ346" s="217">
        <v>0</v>
      </c>
      <c r="BA346" s="217">
        <v>0</v>
      </c>
      <c r="BB346" s="217" t="s">
        <v>692</v>
      </c>
      <c r="BC346" s="217"/>
      <c r="BD346" s="217"/>
      <c r="BE346" s="212" t="s">
        <v>2980</v>
      </c>
      <c r="BF346" s="217">
        <v>4</v>
      </c>
      <c r="BG346" s="230">
        <v>46240</v>
      </c>
      <c r="BH346" s="212">
        <f>+L346-BF346</f>
        <v>0</v>
      </c>
      <c r="BI346" s="212" t="s">
        <v>2414</v>
      </c>
      <c r="BJ346" s="217">
        <v>4</v>
      </c>
      <c r="BK346" s="231">
        <v>46240</v>
      </c>
      <c r="BL346" s="226"/>
      <c r="BM346" s="226"/>
      <c r="BN346" s="227"/>
      <c r="BO346" s="226"/>
      <c r="BP346" s="226"/>
      <c r="BQ346" s="226"/>
      <c r="BR346" s="226"/>
      <c r="BS346" s="226"/>
      <c r="BT346" s="227"/>
      <c r="BU346" s="226"/>
      <c r="BV346" s="226"/>
      <c r="BW346" s="226"/>
      <c r="BX346" s="226"/>
      <c r="BY346" s="226"/>
      <c r="BZ346" s="227"/>
      <c r="CA346" s="226"/>
      <c r="CB346" s="226"/>
      <c r="CC346" s="226"/>
      <c r="CD346" s="226"/>
      <c r="CE346" s="226"/>
      <c r="CF346" s="227"/>
      <c r="CG346" s="226"/>
      <c r="CH346" s="226"/>
      <c r="CI346" s="226"/>
      <c r="CJ346" s="212">
        <f>+L346-BJ346</f>
        <v>0</v>
      </c>
    </row>
    <row r="347" spans="1:88" ht="13.5" customHeight="1">
      <c r="A347" s="214">
        <v>345</v>
      </c>
      <c r="B347" s="214" t="s">
        <v>3646</v>
      </c>
      <c r="C347" s="214" t="s">
        <v>3647</v>
      </c>
      <c r="D347" s="215" t="s">
        <v>2000</v>
      </c>
      <c r="E347" s="214"/>
      <c r="F347" s="214"/>
      <c r="G347" s="215" t="s">
        <v>3648</v>
      </c>
      <c r="H347" s="214"/>
      <c r="I347" s="214"/>
      <c r="J347" s="214"/>
      <c r="K347" s="214">
        <v>3</v>
      </c>
      <c r="L347" s="214"/>
      <c r="M347" s="216">
        <v>3.7</v>
      </c>
      <c r="N347" s="216">
        <v>11</v>
      </c>
      <c r="O347" s="214" t="s">
        <v>674</v>
      </c>
      <c r="P347" s="214"/>
      <c r="Q347" s="214"/>
      <c r="R347" s="214" t="s">
        <v>3951</v>
      </c>
      <c r="S347" s="214"/>
      <c r="T347" s="214"/>
      <c r="U347" s="214"/>
      <c r="V347" s="214"/>
      <c r="W347" s="214">
        <f>_xlfn.MINIFS(V:V,C:C,C347,AE:AE,"",AB:AB,"")</f>
        <v>0</v>
      </c>
      <c r="X347" s="214" t="e">
        <f ca="1">SUMIFS(T:T,C:C,C347,AE:AE,"")/SUMIFS(L:L,C:C,C347,AE:AE,"",AB:AB,"")</f>
        <v>#DIV/0!</v>
      </c>
      <c r="Y347" s="214"/>
      <c r="Z347" s="214"/>
      <c r="AA347" s="214"/>
      <c r="AB347" s="216"/>
      <c r="AC347" s="216">
        <v>8.5440000000000005</v>
      </c>
      <c r="AD347" s="214"/>
      <c r="AE347" s="214" t="s">
        <v>675</v>
      </c>
      <c r="AF347" s="214" t="s">
        <v>676</v>
      </c>
      <c r="AG347" s="214"/>
      <c r="AH347" s="214"/>
      <c r="AI347" s="214"/>
      <c r="AJ347" s="214" t="s">
        <v>677</v>
      </c>
      <c r="AK347" s="214"/>
      <c r="AL347" s="214"/>
      <c r="AM347" s="214"/>
      <c r="AN347" s="214"/>
      <c r="AO347" s="214"/>
      <c r="AP347" s="214"/>
      <c r="AQ347" s="214"/>
      <c r="AR347" s="214"/>
      <c r="AS347" s="214"/>
      <c r="AT347" s="214"/>
      <c r="AU347" s="214"/>
      <c r="AV347" s="214"/>
      <c r="AW347" s="214"/>
      <c r="AX347" s="214"/>
      <c r="AY347" s="214"/>
      <c r="AZ347" s="214"/>
      <c r="BA347" s="214"/>
      <c r="BB347" s="214" t="s">
        <v>692</v>
      </c>
      <c r="BC347" s="214"/>
      <c r="BD347" s="214"/>
      <c r="BE347" s="214"/>
      <c r="BF347" s="214"/>
      <c r="BG347" s="214"/>
      <c r="BH347" s="214"/>
      <c r="BI347" s="214"/>
      <c r="BJ347" s="214"/>
      <c r="BK347" s="214"/>
      <c r="BL347" s="214"/>
      <c r="BM347" s="214"/>
      <c r="BN347" s="214"/>
      <c r="BO347" s="214"/>
      <c r="BP347" s="214"/>
      <c r="BQ347" s="214"/>
      <c r="BR347" s="214"/>
      <c r="BS347" s="214"/>
      <c r="BT347" s="214"/>
      <c r="BU347" s="214"/>
      <c r="BV347" s="214"/>
      <c r="BW347" s="214"/>
      <c r="BX347" s="214"/>
      <c r="BY347" s="214"/>
      <c r="BZ347" s="214"/>
      <c r="CA347" s="214"/>
      <c r="CB347" s="214"/>
      <c r="CC347" s="214"/>
      <c r="CD347" s="214"/>
      <c r="CE347" s="214"/>
      <c r="CF347" s="214"/>
      <c r="CG347" s="214"/>
      <c r="CH347" s="214"/>
      <c r="CI347" s="214"/>
      <c r="CJ347" s="214"/>
    </row>
    <row r="348" spans="1:88" ht="13.5" customHeight="1">
      <c r="A348" s="217">
        <v>346</v>
      </c>
      <c r="B348" s="217" t="s">
        <v>3646</v>
      </c>
      <c r="C348" s="217" t="s">
        <v>3647</v>
      </c>
      <c r="D348" s="218" t="s">
        <v>2413</v>
      </c>
      <c r="E348" s="217" t="s">
        <v>3649</v>
      </c>
      <c r="F348" s="217" t="s">
        <v>2460</v>
      </c>
      <c r="G348" s="218" t="s">
        <v>2434</v>
      </c>
      <c r="H348" s="220">
        <v>1022</v>
      </c>
      <c r="I348" s="217" t="s">
        <v>2001</v>
      </c>
      <c r="J348" s="217">
        <v>1</v>
      </c>
      <c r="K348" s="217"/>
      <c r="L348" s="217">
        <v>3</v>
      </c>
      <c r="M348" s="220">
        <v>3.7</v>
      </c>
      <c r="N348" s="220">
        <v>11</v>
      </c>
      <c r="O348" s="217" t="s">
        <v>674</v>
      </c>
      <c r="P348" s="217" t="s">
        <v>11</v>
      </c>
      <c r="Q348" s="217" t="s">
        <v>786</v>
      </c>
      <c r="R348" s="217"/>
      <c r="S348" s="217"/>
      <c r="T348" s="217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7">
        <f ca="1">+L348-T348</f>
        <v>3</v>
      </c>
      <c r="V348" s="217">
        <f ca="1">ROUNDDOWN(T348/J348,0)</f>
        <v>0</v>
      </c>
      <c r="W348" s="217"/>
      <c r="X348" s="217"/>
      <c r="Y348" s="217"/>
      <c r="Z348" s="217"/>
      <c r="AA348" s="217"/>
      <c r="AB348" s="221" t="s">
        <v>602</v>
      </c>
      <c r="AC348" s="220">
        <v>8.5440000000000005</v>
      </c>
      <c r="AD348" s="217"/>
      <c r="AE348" s="220"/>
      <c r="AF348" s="220"/>
      <c r="AG348" s="249"/>
      <c r="AH348" s="249"/>
      <c r="AI348" s="249"/>
      <c r="AJ348" s="224" t="s">
        <v>677</v>
      </c>
      <c r="AK348" s="228"/>
      <c r="AL348" s="250"/>
      <c r="AM348" s="226"/>
      <c r="AN348" s="228"/>
      <c r="AO348" s="226"/>
      <c r="AP348" s="226"/>
      <c r="AQ348" s="226"/>
      <c r="AR348" s="228"/>
      <c r="AS348" s="226"/>
      <c r="AT348" s="226"/>
      <c r="AU348" s="217">
        <v>0</v>
      </c>
      <c r="AV348" s="217">
        <v>1</v>
      </c>
      <c r="AW348" s="217">
        <v>0</v>
      </c>
      <c r="AX348" s="217">
        <v>0</v>
      </c>
      <c r="AY348" s="217">
        <v>0</v>
      </c>
      <c r="AZ348" s="217">
        <v>0</v>
      </c>
      <c r="BA348" s="217">
        <v>0</v>
      </c>
      <c r="BB348" s="217" t="s">
        <v>692</v>
      </c>
      <c r="BC348" s="217"/>
      <c r="BD348" s="217"/>
      <c r="BE348" s="212" t="s">
        <v>2980</v>
      </c>
      <c r="BF348" s="217">
        <v>3</v>
      </c>
      <c r="BG348" s="230">
        <v>46240</v>
      </c>
      <c r="BH348" s="212">
        <f>+L348-BF348</f>
        <v>0</v>
      </c>
      <c r="BI348" s="212" t="s">
        <v>2414</v>
      </c>
      <c r="BJ348" s="217">
        <v>3</v>
      </c>
      <c r="BK348" s="231">
        <v>46240</v>
      </c>
      <c r="BL348" s="226"/>
      <c r="BM348" s="226"/>
      <c r="BN348" s="227"/>
      <c r="BO348" s="226"/>
      <c r="BP348" s="226"/>
      <c r="BQ348" s="226"/>
      <c r="BR348" s="226"/>
      <c r="BS348" s="226"/>
      <c r="BT348" s="227"/>
      <c r="BU348" s="226"/>
      <c r="BV348" s="226"/>
      <c r="BW348" s="226"/>
      <c r="BX348" s="226"/>
      <c r="BY348" s="226"/>
      <c r="BZ348" s="227"/>
      <c r="CA348" s="226"/>
      <c r="CB348" s="226"/>
      <c r="CC348" s="226"/>
      <c r="CD348" s="226"/>
      <c r="CE348" s="226"/>
      <c r="CF348" s="227"/>
      <c r="CG348" s="226"/>
      <c r="CH348" s="226"/>
      <c r="CI348" s="226"/>
      <c r="CJ348" s="212">
        <f>+L348-BJ348</f>
        <v>0</v>
      </c>
    </row>
    <row r="349" spans="1:88" ht="13.5" customHeight="1">
      <c r="A349" s="214">
        <v>347</v>
      </c>
      <c r="B349" s="214" t="s">
        <v>3650</v>
      </c>
      <c r="C349" s="214" t="s">
        <v>3651</v>
      </c>
      <c r="D349" s="215" t="s">
        <v>2000</v>
      </c>
      <c r="E349" s="214"/>
      <c r="F349" s="214"/>
      <c r="G349" s="215" t="s">
        <v>3652</v>
      </c>
      <c r="H349" s="214"/>
      <c r="I349" s="214"/>
      <c r="J349" s="214"/>
      <c r="K349" s="229">
        <v>2</v>
      </c>
      <c r="L349" s="214"/>
      <c r="M349" s="216">
        <v>2.1</v>
      </c>
      <c r="N349" s="238">
        <v>4.3</v>
      </c>
      <c r="O349" s="214" t="s">
        <v>674</v>
      </c>
      <c r="P349" s="229"/>
      <c r="Q349" s="229"/>
      <c r="R349" s="214" t="s">
        <v>3951</v>
      </c>
      <c r="S349" s="229"/>
      <c r="T349" s="229"/>
      <c r="U349" s="229"/>
      <c r="V349" s="229"/>
      <c r="W349" s="214">
        <f>_xlfn.MINIFS(V:V,C:C,C349,AE:AE,"",AB:AB,"")</f>
        <v>0</v>
      </c>
      <c r="X349" s="214" t="e">
        <f ca="1">SUMIFS(T:T,C:C,C349,AE:AE,"")/SUMIFS(L:L,C:C,C349,AE:AE,"",AB:AB,"")</f>
        <v>#DIV/0!</v>
      </c>
      <c r="Y349" s="229"/>
      <c r="Z349" s="229"/>
      <c r="AA349" s="229"/>
      <c r="AB349" s="216"/>
      <c r="AC349" s="238">
        <v>3.3149999999999999</v>
      </c>
      <c r="AD349" s="214"/>
      <c r="AE349" s="214" t="s">
        <v>675</v>
      </c>
      <c r="AF349" s="214" t="s">
        <v>676</v>
      </c>
      <c r="AG349" s="214"/>
      <c r="AH349" s="214"/>
      <c r="AI349" s="214"/>
      <c r="AJ349" s="214" t="s">
        <v>677</v>
      </c>
      <c r="AK349" s="214"/>
      <c r="AL349" s="229" t="s">
        <v>3653</v>
      </c>
      <c r="AM349" s="214"/>
      <c r="AN349" s="214"/>
      <c r="AO349" s="214"/>
      <c r="AP349" s="214"/>
      <c r="AQ349" s="214"/>
      <c r="AR349" s="214"/>
      <c r="AS349" s="214"/>
      <c r="AT349" s="214"/>
      <c r="AU349" s="214"/>
      <c r="AV349" s="214"/>
      <c r="AW349" s="214"/>
      <c r="AX349" s="214"/>
      <c r="AY349" s="214"/>
      <c r="AZ349" s="214"/>
      <c r="BA349" s="214"/>
      <c r="BB349" s="214" t="s">
        <v>692</v>
      </c>
      <c r="BC349" s="214"/>
      <c r="BD349" s="214"/>
      <c r="BE349" s="214"/>
      <c r="BF349" s="214"/>
      <c r="BG349" s="214"/>
      <c r="BH349" s="214"/>
      <c r="BI349" s="214"/>
      <c r="BJ349" s="214"/>
      <c r="BK349" s="214"/>
      <c r="BL349" s="214"/>
      <c r="BM349" s="214"/>
      <c r="BN349" s="214"/>
      <c r="BO349" s="214"/>
      <c r="BP349" s="214"/>
      <c r="BQ349" s="214"/>
      <c r="BR349" s="214"/>
      <c r="BS349" s="214"/>
      <c r="BT349" s="214"/>
      <c r="BU349" s="214"/>
      <c r="BV349" s="214"/>
      <c r="BW349" s="214"/>
      <c r="BX349" s="214"/>
      <c r="BY349" s="214"/>
      <c r="BZ349" s="214"/>
      <c r="CA349" s="214"/>
      <c r="CB349" s="214"/>
      <c r="CC349" s="214"/>
      <c r="CD349" s="214"/>
      <c r="CE349" s="214"/>
      <c r="CF349" s="214"/>
      <c r="CG349" s="214"/>
      <c r="CH349" s="214"/>
      <c r="CI349" s="214"/>
      <c r="CJ349" s="214"/>
    </row>
    <row r="350" spans="1:88" ht="13.5" customHeight="1">
      <c r="A350" s="217">
        <v>348</v>
      </c>
      <c r="B350" s="217" t="s">
        <v>3650</v>
      </c>
      <c r="C350" s="217" t="s">
        <v>3651</v>
      </c>
      <c r="D350" s="218" t="s">
        <v>2413</v>
      </c>
      <c r="E350" s="217" t="s">
        <v>3654</v>
      </c>
      <c r="F350" s="217" t="s">
        <v>2462</v>
      </c>
      <c r="G350" s="218" t="s">
        <v>2436</v>
      </c>
      <c r="H350" s="220">
        <v>1022</v>
      </c>
      <c r="I350" s="217" t="s">
        <v>2001</v>
      </c>
      <c r="J350" s="217">
        <v>1</v>
      </c>
      <c r="K350" s="217"/>
      <c r="L350" s="235">
        <v>2</v>
      </c>
      <c r="M350" s="220">
        <v>2.1</v>
      </c>
      <c r="N350" s="163">
        <v>4.3</v>
      </c>
      <c r="O350" s="217" t="s">
        <v>674</v>
      </c>
      <c r="P350" s="217" t="s">
        <v>11</v>
      </c>
      <c r="Q350" s="217" t="s">
        <v>786</v>
      </c>
      <c r="R350" s="217"/>
      <c r="S350" s="217"/>
      <c r="T350" s="217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7">
        <f ca="1">+L350-T350</f>
        <v>2</v>
      </c>
      <c r="V350" s="217">
        <f ca="1">ROUNDDOWN(T350/J350,0)</f>
        <v>0</v>
      </c>
      <c r="W350" s="217"/>
      <c r="X350" s="217"/>
      <c r="Y350" s="217"/>
      <c r="Z350" s="217"/>
      <c r="AA350" s="235"/>
      <c r="AB350" s="221" t="s">
        <v>602</v>
      </c>
      <c r="AC350" s="163">
        <v>3.3149999999999999</v>
      </c>
      <c r="AD350" s="217"/>
      <c r="AE350" s="220"/>
      <c r="AF350" s="220"/>
      <c r="AG350" s="249"/>
      <c r="AH350" s="249"/>
      <c r="AI350" s="249"/>
      <c r="AJ350" s="224" t="s">
        <v>677</v>
      </c>
      <c r="AK350" s="228"/>
      <c r="AL350" s="251" t="s">
        <v>3653</v>
      </c>
      <c r="AM350" s="226"/>
      <c r="AN350" s="228"/>
      <c r="AO350" s="226"/>
      <c r="AP350" s="226"/>
      <c r="AQ350" s="226"/>
      <c r="AR350" s="228"/>
      <c r="AS350" s="226"/>
      <c r="AT350" s="226"/>
      <c r="AU350" s="217">
        <v>0</v>
      </c>
      <c r="AV350" s="217">
        <v>1</v>
      </c>
      <c r="AW350" s="217">
        <v>0</v>
      </c>
      <c r="AX350" s="217">
        <v>0</v>
      </c>
      <c r="AY350" s="217">
        <v>0</v>
      </c>
      <c r="AZ350" s="217">
        <v>0</v>
      </c>
      <c r="BA350" s="217">
        <v>0</v>
      </c>
      <c r="BB350" s="217" t="s">
        <v>692</v>
      </c>
      <c r="BC350" s="217"/>
      <c r="BD350" s="217"/>
      <c r="BE350" s="212" t="s">
        <v>2980</v>
      </c>
      <c r="BF350" s="252">
        <v>2</v>
      </c>
      <c r="BG350" s="230">
        <v>46240</v>
      </c>
      <c r="BH350" s="212">
        <f>+L350-BF350</f>
        <v>0</v>
      </c>
      <c r="BI350" s="212" t="s">
        <v>2414</v>
      </c>
      <c r="BJ350" s="252">
        <v>2</v>
      </c>
      <c r="BK350" s="231">
        <v>46240</v>
      </c>
      <c r="BL350" s="226"/>
      <c r="BM350" s="226"/>
      <c r="BN350" s="227"/>
      <c r="BO350" s="226"/>
      <c r="BP350" s="226"/>
      <c r="BQ350" s="226"/>
      <c r="BR350" s="226"/>
      <c r="BS350" s="226"/>
      <c r="BT350" s="227"/>
      <c r="BU350" s="226"/>
      <c r="BV350" s="226"/>
      <c r="BW350" s="226"/>
      <c r="BX350" s="226"/>
      <c r="BY350" s="226"/>
      <c r="BZ350" s="227"/>
      <c r="CA350" s="226"/>
      <c r="CB350" s="226"/>
      <c r="CC350" s="226"/>
      <c r="CD350" s="226"/>
      <c r="CE350" s="226"/>
      <c r="CF350" s="227"/>
      <c r="CG350" s="226"/>
      <c r="CH350" s="226"/>
      <c r="CI350" s="226"/>
      <c r="CJ350" s="212">
        <f>+L350-BJ350</f>
        <v>0</v>
      </c>
    </row>
    <row r="351" spans="1:88" ht="13.5" customHeight="1">
      <c r="A351" s="214">
        <v>349</v>
      </c>
      <c r="B351" s="214" t="s">
        <v>3655</v>
      </c>
      <c r="C351" s="214" t="s">
        <v>3656</v>
      </c>
      <c r="D351" s="215" t="s">
        <v>2000</v>
      </c>
      <c r="E351" s="214"/>
      <c r="F351" s="214"/>
      <c r="G351" s="215" t="s">
        <v>3625</v>
      </c>
      <c r="H351" s="214"/>
      <c r="I351" s="214"/>
      <c r="J351" s="214"/>
      <c r="K351" s="214">
        <v>1</v>
      </c>
      <c r="L351" s="214"/>
      <c r="M351" s="216">
        <v>2.8</v>
      </c>
      <c r="N351" s="216">
        <v>2.8</v>
      </c>
      <c r="O351" s="214" t="s">
        <v>674</v>
      </c>
      <c r="P351" s="214"/>
      <c r="Q351" s="214"/>
      <c r="R351" s="214" t="s">
        <v>3951</v>
      </c>
      <c r="S351" s="214"/>
      <c r="T351" s="214"/>
      <c r="U351" s="214"/>
      <c r="V351" s="214"/>
      <c r="W351" s="214">
        <f>_xlfn.MINIFS(V:V,C:C,C351,AE:AE,"",AB:AB,"")</f>
        <v>0</v>
      </c>
      <c r="X351" s="214" t="e">
        <f ca="1">SUMIFS(T:T,C:C,C351,AE:AE,"")/SUMIFS(L:L,C:C,C351,AE:AE,"",AB:AB,"")</f>
        <v>#DIV/0!</v>
      </c>
      <c r="Y351" s="214"/>
      <c r="Z351" s="214"/>
      <c r="AA351" s="214"/>
      <c r="AB351" s="216"/>
      <c r="AC351" s="216">
        <v>2.1920000000000002</v>
      </c>
      <c r="AD351" s="214"/>
      <c r="AE351" s="214" t="s">
        <v>675</v>
      </c>
      <c r="AF351" s="214" t="s">
        <v>676</v>
      </c>
      <c r="AG351" s="214"/>
      <c r="AH351" s="214"/>
      <c r="AI351" s="214"/>
      <c r="AJ351" s="214" t="s">
        <v>677</v>
      </c>
      <c r="AK351" s="214"/>
      <c r="AL351" s="214"/>
      <c r="AM351" s="214"/>
      <c r="AN351" s="214"/>
      <c r="AO351" s="214"/>
      <c r="AP351" s="214"/>
      <c r="AQ351" s="214"/>
      <c r="AR351" s="214"/>
      <c r="AS351" s="214"/>
      <c r="AT351" s="214"/>
      <c r="AU351" s="214"/>
      <c r="AV351" s="214"/>
      <c r="AW351" s="214"/>
      <c r="AX351" s="214"/>
      <c r="AY351" s="214"/>
      <c r="AZ351" s="214"/>
      <c r="BA351" s="214"/>
      <c r="BB351" s="214" t="s">
        <v>692</v>
      </c>
      <c r="BC351" s="214"/>
      <c r="BD351" s="214"/>
      <c r="BE351" s="214"/>
      <c r="BF351" s="214"/>
      <c r="BG351" s="214"/>
      <c r="BH351" s="214"/>
      <c r="BI351" s="214"/>
      <c r="BJ351" s="214"/>
      <c r="BK351" s="214"/>
      <c r="BL351" s="214"/>
      <c r="BM351" s="214"/>
      <c r="BN351" s="214"/>
      <c r="BO351" s="214"/>
      <c r="BP351" s="214"/>
      <c r="BQ351" s="214"/>
      <c r="BR351" s="214"/>
      <c r="BS351" s="214"/>
      <c r="BT351" s="214"/>
      <c r="BU351" s="214"/>
      <c r="BV351" s="214"/>
      <c r="BW351" s="214"/>
      <c r="BX351" s="214"/>
      <c r="BY351" s="214"/>
      <c r="BZ351" s="214"/>
      <c r="CA351" s="214"/>
      <c r="CB351" s="214"/>
      <c r="CC351" s="214"/>
      <c r="CD351" s="214"/>
      <c r="CE351" s="214"/>
      <c r="CF351" s="214"/>
      <c r="CG351" s="214"/>
      <c r="CH351" s="214"/>
      <c r="CI351" s="214"/>
      <c r="CJ351" s="214"/>
    </row>
    <row r="352" spans="1:88" ht="13.5" customHeight="1">
      <c r="A352" s="217">
        <v>350</v>
      </c>
      <c r="B352" s="217" t="s">
        <v>3655</v>
      </c>
      <c r="C352" s="217" t="s">
        <v>3656</v>
      </c>
      <c r="D352" s="218" t="s">
        <v>2413</v>
      </c>
      <c r="E352" s="217" t="s">
        <v>3657</v>
      </c>
      <c r="F352" s="217" t="s">
        <v>2415</v>
      </c>
      <c r="G352" s="218" t="s">
        <v>2412</v>
      </c>
      <c r="H352" s="220">
        <v>670</v>
      </c>
      <c r="I352" s="217" t="s">
        <v>2001</v>
      </c>
      <c r="J352" s="217">
        <v>1</v>
      </c>
      <c r="K352" s="217"/>
      <c r="L352" s="217">
        <v>1</v>
      </c>
      <c r="M352" s="220">
        <v>2.8</v>
      </c>
      <c r="N352" s="220">
        <v>2.8</v>
      </c>
      <c r="O352" s="217" t="s">
        <v>674</v>
      </c>
      <c r="P352" s="217" t="s">
        <v>11</v>
      </c>
      <c r="Q352" s="217" t="s">
        <v>786</v>
      </c>
      <c r="R352" s="217"/>
      <c r="S352" s="217"/>
      <c r="T352" s="217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7">
        <f ca="1">+L352-T352</f>
        <v>1</v>
      </c>
      <c r="V352" s="217">
        <f ca="1">ROUNDDOWN(T352/J352,0)</f>
        <v>0</v>
      </c>
      <c r="W352" s="217"/>
      <c r="X352" s="217"/>
      <c r="Y352" s="217"/>
      <c r="Z352" s="217"/>
      <c r="AA352" s="217"/>
      <c r="AB352" s="221" t="s">
        <v>602</v>
      </c>
      <c r="AC352" s="220">
        <v>2.1920000000000002</v>
      </c>
      <c r="AD352" s="217"/>
      <c r="AE352" s="220"/>
      <c r="AF352" s="220"/>
      <c r="AG352" s="249"/>
      <c r="AH352" s="249"/>
      <c r="AI352" s="249"/>
      <c r="AJ352" s="224" t="s">
        <v>677</v>
      </c>
      <c r="AK352" s="228"/>
      <c r="AL352" s="250"/>
      <c r="AM352" s="226"/>
      <c r="AN352" s="228"/>
      <c r="AO352" s="226"/>
      <c r="AP352" s="226"/>
      <c r="AQ352" s="226"/>
      <c r="AR352" s="228"/>
      <c r="AS352" s="226"/>
      <c r="AT352" s="226"/>
      <c r="AU352" s="217">
        <v>0</v>
      </c>
      <c r="AV352" s="217">
        <v>1</v>
      </c>
      <c r="AW352" s="217">
        <v>0</v>
      </c>
      <c r="AX352" s="217">
        <v>0</v>
      </c>
      <c r="AY352" s="217">
        <v>0</v>
      </c>
      <c r="AZ352" s="217">
        <v>0</v>
      </c>
      <c r="BA352" s="217">
        <v>0</v>
      </c>
      <c r="BB352" s="217" t="s">
        <v>692</v>
      </c>
      <c r="BC352" s="217"/>
      <c r="BD352" s="217"/>
      <c r="BE352" s="212" t="s">
        <v>2980</v>
      </c>
      <c r="BF352" s="217">
        <v>1</v>
      </c>
      <c r="BG352" s="230">
        <v>46240</v>
      </c>
      <c r="BH352" s="212">
        <f>+L352-BF352</f>
        <v>0</v>
      </c>
      <c r="BI352" s="212" t="s">
        <v>2414</v>
      </c>
      <c r="BJ352" s="217">
        <v>1</v>
      </c>
      <c r="BK352" s="231">
        <v>46240</v>
      </c>
      <c r="BL352" s="226"/>
      <c r="BM352" s="226"/>
      <c r="BN352" s="227"/>
      <c r="BO352" s="226"/>
      <c r="BP352" s="226"/>
      <c r="BQ352" s="226"/>
      <c r="BR352" s="226"/>
      <c r="BS352" s="226"/>
      <c r="BT352" s="227"/>
      <c r="BU352" s="226"/>
      <c r="BV352" s="226"/>
      <c r="BW352" s="226"/>
      <c r="BX352" s="226"/>
      <c r="BY352" s="226"/>
      <c r="BZ352" s="227"/>
      <c r="CA352" s="226"/>
      <c r="CB352" s="226"/>
      <c r="CC352" s="226"/>
      <c r="CD352" s="226"/>
      <c r="CE352" s="226"/>
      <c r="CF352" s="227"/>
      <c r="CG352" s="226"/>
      <c r="CH352" s="226"/>
      <c r="CI352" s="226"/>
      <c r="CJ352" s="212">
        <f>+L352-BJ352</f>
        <v>0</v>
      </c>
    </row>
    <row r="353" spans="1:88" ht="13.5" customHeight="1">
      <c r="A353" s="214">
        <v>351</v>
      </c>
      <c r="B353" s="214" t="s">
        <v>3658</v>
      </c>
      <c r="C353" s="214" t="s">
        <v>3659</v>
      </c>
      <c r="D353" s="215" t="s">
        <v>2000</v>
      </c>
      <c r="E353" s="214"/>
      <c r="F353" s="214"/>
      <c r="G353" s="215" t="s">
        <v>3660</v>
      </c>
      <c r="H353" s="214"/>
      <c r="I353" s="214"/>
      <c r="J353" s="214"/>
      <c r="K353" s="214">
        <v>1</v>
      </c>
      <c r="L353" s="214"/>
      <c r="M353" s="216">
        <v>5.3</v>
      </c>
      <c r="N353" s="216">
        <v>5.3</v>
      </c>
      <c r="O353" s="214" t="s">
        <v>674</v>
      </c>
      <c r="P353" s="214"/>
      <c r="Q353" s="214"/>
      <c r="R353" s="214" t="s">
        <v>3951</v>
      </c>
      <c r="S353" s="214"/>
      <c r="T353" s="214"/>
      <c r="U353" s="214"/>
      <c r="V353" s="214"/>
      <c r="W353" s="214">
        <f ca="1">_xlfn.MINIFS(V:V,C:C,C353,AE:AE,"",AB:AB,"")</f>
        <v>0</v>
      </c>
      <c r="X353" s="214">
        <f ca="1">SUMIFS(T:T,C:C,C353,AE:AE,"")/SUMIFS(L:L,C:C,C353,AE:AE,"",AB:AB,"")</f>
        <v>0</v>
      </c>
      <c r="Y353" s="214"/>
      <c r="Z353" s="214"/>
      <c r="AA353" s="214"/>
      <c r="AB353" s="216"/>
      <c r="AC353" s="216">
        <v>4.0129999999999999</v>
      </c>
      <c r="AD353" s="214"/>
      <c r="AE353" s="214" t="s">
        <v>675</v>
      </c>
      <c r="AF353" s="214" t="s">
        <v>676</v>
      </c>
      <c r="AG353" s="214"/>
      <c r="AH353" s="214"/>
      <c r="AI353" s="214"/>
      <c r="AJ353" s="214" t="s">
        <v>677</v>
      </c>
      <c r="AK353" s="214"/>
      <c r="AL353" s="229" t="s">
        <v>698</v>
      </c>
      <c r="AM353" s="214"/>
      <c r="AN353" s="214"/>
      <c r="AO353" s="214"/>
      <c r="AP353" s="214"/>
      <c r="AQ353" s="214"/>
      <c r="AR353" s="214"/>
      <c r="AS353" s="214"/>
      <c r="AT353" s="214"/>
      <c r="AU353" s="214"/>
      <c r="AV353" s="214"/>
      <c r="AW353" s="214"/>
      <c r="AX353" s="214"/>
      <c r="AY353" s="214"/>
      <c r="AZ353" s="214"/>
      <c r="BA353" s="214"/>
      <c r="BB353" s="214" t="s">
        <v>692</v>
      </c>
      <c r="BC353" s="214"/>
      <c r="BD353" s="214"/>
      <c r="BE353" s="214"/>
      <c r="BF353" s="214"/>
      <c r="BG353" s="214"/>
      <c r="BH353" s="214"/>
      <c r="BI353" s="214"/>
      <c r="BJ353" s="214"/>
      <c r="BK353" s="214"/>
      <c r="BL353" s="214"/>
      <c r="BM353" s="214"/>
      <c r="BN353" s="214"/>
      <c r="BO353" s="214"/>
      <c r="BP353" s="214"/>
      <c r="BQ353" s="214"/>
      <c r="BR353" s="214"/>
      <c r="BS353" s="214"/>
      <c r="BT353" s="214"/>
      <c r="BU353" s="214"/>
      <c r="BV353" s="214"/>
      <c r="BW353" s="214"/>
      <c r="BX353" s="214"/>
      <c r="BY353" s="214"/>
      <c r="BZ353" s="214"/>
      <c r="CA353" s="214"/>
      <c r="CB353" s="214"/>
      <c r="CC353" s="214"/>
      <c r="CD353" s="214"/>
      <c r="CE353" s="214"/>
      <c r="CF353" s="214"/>
      <c r="CG353" s="214"/>
      <c r="CH353" s="214"/>
      <c r="CI353" s="214"/>
      <c r="CJ353" s="214"/>
    </row>
    <row r="354" spans="1:88" ht="13.5" customHeight="1">
      <c r="A354" s="253">
        <v>352</v>
      </c>
      <c r="B354" s="253" t="s">
        <v>3658</v>
      </c>
      <c r="C354" s="235" t="s">
        <v>3659</v>
      </c>
      <c r="D354" s="236" t="s">
        <v>2413</v>
      </c>
      <c r="E354" s="235" t="s">
        <v>3661</v>
      </c>
      <c r="F354" s="235" t="s">
        <v>2416</v>
      </c>
      <c r="G354" s="236" t="s">
        <v>2417</v>
      </c>
      <c r="H354" s="163">
        <v>1022</v>
      </c>
      <c r="I354" s="235" t="s">
        <v>2001</v>
      </c>
      <c r="J354" s="235">
        <v>1</v>
      </c>
      <c r="K354" s="235"/>
      <c r="L354" s="235">
        <v>1</v>
      </c>
      <c r="M354" s="163">
        <v>5.0999999999999996</v>
      </c>
      <c r="N354" s="163">
        <v>5.0999999999999996</v>
      </c>
      <c r="O354" s="217" t="s">
        <v>674</v>
      </c>
      <c r="P354" s="217" t="s">
        <v>11</v>
      </c>
      <c r="Q354" s="217" t="s">
        <v>786</v>
      </c>
      <c r="R354" s="217"/>
      <c r="S354" s="217"/>
      <c r="T354" s="217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7">
        <f ca="1">+L354-T354</f>
        <v>1</v>
      </c>
      <c r="V354" s="217">
        <f ca="1">ROUNDDOWN(T354/J354,0)</f>
        <v>0</v>
      </c>
      <c r="W354" s="217"/>
      <c r="X354" s="217"/>
      <c r="Y354" s="217"/>
      <c r="Z354" s="217"/>
      <c r="AA354" s="235"/>
      <c r="AB354" s="221"/>
      <c r="AC354" s="163">
        <v>3.9540000000000002</v>
      </c>
      <c r="AD354" s="217"/>
      <c r="AE354" s="220"/>
      <c r="AF354" s="220"/>
      <c r="AG354" s="249"/>
      <c r="AH354" s="249"/>
      <c r="AI354" s="249"/>
      <c r="AJ354" s="224" t="s">
        <v>677</v>
      </c>
      <c r="AK354" s="228"/>
      <c r="AL354" s="124" t="s">
        <v>880</v>
      </c>
      <c r="AM354" s="226"/>
      <c r="AN354" s="228"/>
      <c r="AO354" s="226"/>
      <c r="AP354" s="226"/>
      <c r="AQ354" s="226"/>
      <c r="AR354" s="228"/>
      <c r="AS354" s="226"/>
      <c r="AT354" s="226"/>
      <c r="AU354" s="235">
        <v>0</v>
      </c>
      <c r="AV354" s="235">
        <v>1</v>
      </c>
      <c r="AW354" s="235">
        <v>0</v>
      </c>
      <c r="AX354" s="235">
        <v>0</v>
      </c>
      <c r="AY354" s="235">
        <v>0</v>
      </c>
      <c r="AZ354" s="235">
        <v>0</v>
      </c>
      <c r="BA354" s="235">
        <v>0</v>
      </c>
      <c r="BB354" s="235" t="s">
        <v>14</v>
      </c>
      <c r="BC354" s="217"/>
      <c r="BD354" s="217"/>
      <c r="BE354" s="226"/>
      <c r="BF354" s="226"/>
      <c r="BG354" s="227"/>
      <c r="BH354" s="228"/>
      <c r="BI354" s="226"/>
      <c r="BJ354" s="226"/>
      <c r="BK354" s="226"/>
      <c r="BL354" s="226"/>
      <c r="BM354" s="226"/>
      <c r="BN354" s="227"/>
      <c r="BO354" s="226"/>
      <c r="BP354" s="226"/>
      <c r="BQ354" s="226"/>
      <c r="BR354" s="226"/>
      <c r="BS354" s="226"/>
      <c r="BT354" s="227"/>
      <c r="BU354" s="226"/>
      <c r="BV354" s="226"/>
      <c r="BW354" s="226"/>
      <c r="BX354" s="226"/>
      <c r="BY354" s="226"/>
      <c r="BZ354" s="227"/>
      <c r="CA354" s="226"/>
      <c r="CB354" s="226"/>
      <c r="CC354" s="226"/>
      <c r="CD354" s="226"/>
      <c r="CE354" s="226"/>
      <c r="CF354" s="227"/>
      <c r="CG354" s="226"/>
      <c r="CH354" s="226"/>
      <c r="CI354" s="226"/>
      <c r="CJ354" s="228"/>
    </row>
    <row r="355" spans="1:88" ht="13.5" customHeight="1">
      <c r="A355" s="214">
        <v>353</v>
      </c>
      <c r="B355" s="214" t="s">
        <v>3662</v>
      </c>
      <c r="C355" s="214" t="s">
        <v>3663</v>
      </c>
      <c r="D355" s="215" t="s">
        <v>2000</v>
      </c>
      <c r="E355" s="214"/>
      <c r="F355" s="214"/>
      <c r="G355" s="215" t="s">
        <v>3664</v>
      </c>
      <c r="H355" s="214"/>
      <c r="I355" s="214"/>
      <c r="J355" s="214"/>
      <c r="K355" s="214">
        <v>1</v>
      </c>
      <c r="L355" s="214"/>
      <c r="M355" s="216">
        <v>1.4</v>
      </c>
      <c r="N355" s="216">
        <v>1.4</v>
      </c>
      <c r="O355" s="214" t="s">
        <v>674</v>
      </c>
      <c r="P355" s="214"/>
      <c r="Q355" s="214"/>
      <c r="R355" s="214" t="s">
        <v>3951</v>
      </c>
      <c r="S355" s="214"/>
      <c r="T355" s="214"/>
      <c r="U355" s="214"/>
      <c r="V355" s="214"/>
      <c r="W355" s="214">
        <f>_xlfn.MINIFS(V:V,C:C,C355,AE:AE,"",AB:AB,"")</f>
        <v>0</v>
      </c>
      <c r="X355" s="214" t="e">
        <f ca="1">SUMIFS(T:T,C:C,C355,AE:AE,"")/SUMIFS(L:L,C:C,C355,AE:AE,"",AB:AB,"")</f>
        <v>#DIV/0!</v>
      </c>
      <c r="Y355" s="214"/>
      <c r="Z355" s="214"/>
      <c r="AA355" s="214"/>
      <c r="AB355" s="216"/>
      <c r="AC355" s="216">
        <v>1.0489999999999999</v>
      </c>
      <c r="AD355" s="214"/>
      <c r="AE355" s="214" t="s">
        <v>675</v>
      </c>
      <c r="AF355" s="214" t="s">
        <v>676</v>
      </c>
      <c r="AG355" s="214"/>
      <c r="AH355" s="214"/>
      <c r="AI355" s="214"/>
      <c r="AJ355" s="214" t="s">
        <v>677</v>
      </c>
      <c r="AK355" s="214"/>
      <c r="AL355" s="214"/>
      <c r="AM355" s="214"/>
      <c r="AN355" s="214"/>
      <c r="AO355" s="214"/>
      <c r="AP355" s="214"/>
      <c r="AQ355" s="214"/>
      <c r="AR355" s="214"/>
      <c r="AS355" s="214"/>
      <c r="AT355" s="214"/>
      <c r="AU355" s="214"/>
      <c r="AV355" s="214"/>
      <c r="AW355" s="214"/>
      <c r="AX355" s="214"/>
      <c r="AY355" s="214"/>
      <c r="AZ355" s="214"/>
      <c r="BA355" s="214"/>
      <c r="BB355" s="214" t="s">
        <v>692</v>
      </c>
      <c r="BC355" s="214"/>
      <c r="BD355" s="214"/>
      <c r="BE355" s="214"/>
      <c r="BF355" s="214"/>
      <c r="BG355" s="214"/>
      <c r="BH355" s="214"/>
      <c r="BI355" s="214"/>
      <c r="BJ355" s="214"/>
      <c r="BK355" s="214"/>
      <c r="BL355" s="214"/>
      <c r="BM355" s="214"/>
      <c r="BN355" s="214"/>
      <c r="BO355" s="214"/>
      <c r="BP355" s="214"/>
      <c r="BQ355" s="214"/>
      <c r="BR355" s="214"/>
      <c r="BS355" s="214"/>
      <c r="BT355" s="214"/>
      <c r="BU355" s="214"/>
      <c r="BV355" s="214"/>
      <c r="BW355" s="214"/>
      <c r="BX355" s="214"/>
      <c r="BY355" s="214"/>
      <c r="BZ355" s="214"/>
      <c r="CA355" s="214"/>
      <c r="CB355" s="214"/>
      <c r="CC355" s="214"/>
      <c r="CD355" s="214"/>
      <c r="CE355" s="214"/>
      <c r="CF355" s="214"/>
      <c r="CG355" s="214"/>
      <c r="CH355" s="214"/>
      <c r="CI355" s="214"/>
      <c r="CJ355" s="214"/>
    </row>
    <row r="356" spans="1:88" ht="13.5" customHeight="1">
      <c r="A356" s="217">
        <v>354</v>
      </c>
      <c r="B356" s="217" t="s">
        <v>3662</v>
      </c>
      <c r="C356" s="217" t="s">
        <v>3663</v>
      </c>
      <c r="D356" s="218" t="s">
        <v>2413</v>
      </c>
      <c r="E356" s="217" t="s">
        <v>3665</v>
      </c>
      <c r="F356" s="217" t="s">
        <v>2418</v>
      </c>
      <c r="G356" s="218" t="s">
        <v>2419</v>
      </c>
      <c r="H356" s="220">
        <v>1022</v>
      </c>
      <c r="I356" s="217" t="s">
        <v>2001</v>
      </c>
      <c r="J356" s="217">
        <v>1</v>
      </c>
      <c r="K356" s="217"/>
      <c r="L356" s="217">
        <v>1</v>
      </c>
      <c r="M356" s="220">
        <v>1.4</v>
      </c>
      <c r="N356" s="220">
        <v>1.4</v>
      </c>
      <c r="O356" s="217" t="s">
        <v>674</v>
      </c>
      <c r="P356" s="217" t="s">
        <v>11</v>
      </c>
      <c r="Q356" s="217" t="s">
        <v>786</v>
      </c>
      <c r="R356" s="217"/>
      <c r="S356" s="217"/>
      <c r="T356" s="217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7">
        <f ca="1">+L356-T356</f>
        <v>1</v>
      </c>
      <c r="V356" s="217">
        <f ca="1">ROUNDDOWN(T356/J356,0)</f>
        <v>0</v>
      </c>
      <c r="W356" s="217"/>
      <c r="X356" s="217"/>
      <c r="Y356" s="217"/>
      <c r="Z356" s="217"/>
      <c r="AA356" s="217"/>
      <c r="AB356" s="221" t="s">
        <v>602</v>
      </c>
      <c r="AC356" s="220">
        <v>1.0489999999999999</v>
      </c>
      <c r="AD356" s="217"/>
      <c r="AE356" s="220"/>
      <c r="AF356" s="220"/>
      <c r="AG356" s="249"/>
      <c r="AH356" s="249"/>
      <c r="AI356" s="249"/>
      <c r="AJ356" s="224" t="s">
        <v>677</v>
      </c>
      <c r="AK356" s="228"/>
      <c r="AL356" s="250"/>
      <c r="AM356" s="226"/>
      <c r="AN356" s="228"/>
      <c r="AO356" s="226"/>
      <c r="AP356" s="226"/>
      <c r="AQ356" s="226"/>
      <c r="AR356" s="228"/>
      <c r="AS356" s="226"/>
      <c r="AT356" s="226"/>
      <c r="AU356" s="217">
        <v>0</v>
      </c>
      <c r="AV356" s="217">
        <v>1</v>
      </c>
      <c r="AW356" s="217">
        <v>0</v>
      </c>
      <c r="AX356" s="217">
        <v>0</v>
      </c>
      <c r="AY356" s="217">
        <v>0</v>
      </c>
      <c r="AZ356" s="217">
        <v>0</v>
      </c>
      <c r="BA356" s="217">
        <v>0</v>
      </c>
      <c r="BB356" s="217" t="s">
        <v>692</v>
      </c>
      <c r="BC356" s="217"/>
      <c r="BD356" s="217"/>
      <c r="BE356" s="212" t="s">
        <v>2980</v>
      </c>
      <c r="BF356" s="217">
        <v>1</v>
      </c>
      <c r="BG356" s="230">
        <v>46240</v>
      </c>
      <c r="BH356" s="212">
        <f>+L356-BF356</f>
        <v>0</v>
      </c>
      <c r="BI356" s="212" t="s">
        <v>2414</v>
      </c>
      <c r="BJ356" s="217">
        <v>1</v>
      </c>
      <c r="BK356" s="231">
        <v>46240</v>
      </c>
      <c r="BL356" s="226"/>
      <c r="BM356" s="226"/>
      <c r="BN356" s="227"/>
      <c r="BO356" s="226"/>
      <c r="BP356" s="226"/>
      <c r="BQ356" s="226"/>
      <c r="BR356" s="226"/>
      <c r="BS356" s="226"/>
      <c r="BT356" s="227"/>
      <c r="BU356" s="226"/>
      <c r="BV356" s="226"/>
      <c r="BW356" s="226"/>
      <c r="BX356" s="226"/>
      <c r="BY356" s="226"/>
      <c r="BZ356" s="227"/>
      <c r="CA356" s="226"/>
      <c r="CB356" s="226"/>
      <c r="CC356" s="226"/>
      <c r="CD356" s="226"/>
      <c r="CE356" s="226"/>
      <c r="CF356" s="227"/>
      <c r="CG356" s="226"/>
      <c r="CH356" s="226"/>
      <c r="CI356" s="226"/>
      <c r="CJ356" s="212">
        <f>+L356-BJ356</f>
        <v>0</v>
      </c>
    </row>
    <row r="357" spans="1:88" ht="13.5" customHeight="1">
      <c r="A357" s="214">
        <v>355</v>
      </c>
      <c r="B357" s="214" t="s">
        <v>3666</v>
      </c>
      <c r="C357" s="214" t="s">
        <v>3667</v>
      </c>
      <c r="D357" s="215" t="s">
        <v>2000</v>
      </c>
      <c r="E357" s="214"/>
      <c r="F357" s="214"/>
      <c r="G357" s="215" t="s">
        <v>3633</v>
      </c>
      <c r="H357" s="214"/>
      <c r="I357" s="214"/>
      <c r="J357" s="214"/>
      <c r="K357" s="214">
        <v>8</v>
      </c>
      <c r="L357" s="214"/>
      <c r="M357" s="216">
        <v>4.2</v>
      </c>
      <c r="N357" s="216">
        <v>33.799999999999997</v>
      </c>
      <c r="O357" s="214" t="s">
        <v>674</v>
      </c>
      <c r="P357" s="214"/>
      <c r="Q357" s="214"/>
      <c r="R357" s="214" t="s">
        <v>3951</v>
      </c>
      <c r="S357" s="214"/>
      <c r="T357" s="214"/>
      <c r="U357" s="214"/>
      <c r="V357" s="214"/>
      <c r="W357" s="214">
        <f>_xlfn.MINIFS(V:V,C:C,C357,AE:AE,"",AB:AB,"")</f>
        <v>0</v>
      </c>
      <c r="X357" s="214" t="e">
        <f ca="1">SUMIFS(T:T,C:C,C357,AE:AE,"")/SUMIFS(L:L,C:C,C357,AE:AE,"",AB:AB,"")</f>
        <v>#DIV/0!</v>
      </c>
      <c r="Y357" s="214"/>
      <c r="Z357" s="214"/>
      <c r="AA357" s="214"/>
      <c r="AB357" s="216"/>
      <c r="AC357" s="216">
        <v>26.178000000000001</v>
      </c>
      <c r="AD357" s="214"/>
      <c r="AE357" s="214" t="s">
        <v>675</v>
      </c>
      <c r="AF357" s="214" t="s">
        <v>676</v>
      </c>
      <c r="AG357" s="214"/>
      <c r="AH357" s="214"/>
      <c r="AI357" s="214"/>
      <c r="AJ357" s="214" t="s">
        <v>677</v>
      </c>
      <c r="AK357" s="214"/>
      <c r="AL357" s="214"/>
      <c r="AM357" s="214"/>
      <c r="AN357" s="214"/>
      <c r="AO357" s="214"/>
      <c r="AP357" s="214"/>
      <c r="AQ357" s="214"/>
      <c r="AR357" s="214"/>
      <c r="AS357" s="214"/>
      <c r="AT357" s="214"/>
      <c r="AU357" s="214"/>
      <c r="AV357" s="214"/>
      <c r="AW357" s="214"/>
      <c r="AX357" s="214"/>
      <c r="AY357" s="214"/>
      <c r="AZ357" s="214"/>
      <c r="BA357" s="214"/>
      <c r="BB357" s="214" t="s">
        <v>692</v>
      </c>
      <c r="BC357" s="214"/>
      <c r="BD357" s="214"/>
      <c r="BE357" s="214"/>
      <c r="BF357" s="214"/>
      <c r="BG357" s="214"/>
      <c r="BH357" s="214"/>
      <c r="BI357" s="214"/>
      <c r="BJ357" s="214"/>
      <c r="BK357" s="214"/>
      <c r="BL357" s="214"/>
      <c r="BM357" s="214"/>
      <c r="BN357" s="214"/>
      <c r="BO357" s="214"/>
      <c r="BP357" s="214"/>
      <c r="BQ357" s="214"/>
      <c r="BR357" s="214"/>
      <c r="BS357" s="214"/>
      <c r="BT357" s="214"/>
      <c r="BU357" s="214"/>
      <c r="BV357" s="214"/>
      <c r="BW357" s="214"/>
      <c r="BX357" s="214"/>
      <c r="BY357" s="214"/>
      <c r="BZ357" s="214"/>
      <c r="CA357" s="214"/>
      <c r="CB357" s="214"/>
      <c r="CC357" s="214"/>
      <c r="CD357" s="214"/>
      <c r="CE357" s="214"/>
      <c r="CF357" s="214"/>
      <c r="CG357" s="214"/>
      <c r="CH357" s="214"/>
      <c r="CI357" s="214"/>
      <c r="CJ357" s="214"/>
    </row>
    <row r="358" spans="1:88" ht="13.5" customHeight="1">
      <c r="A358" s="217">
        <v>356</v>
      </c>
      <c r="B358" s="217" t="s">
        <v>3666</v>
      </c>
      <c r="C358" s="217" t="s">
        <v>3667</v>
      </c>
      <c r="D358" s="218" t="s">
        <v>2413</v>
      </c>
      <c r="E358" s="217" t="s">
        <v>2175</v>
      </c>
      <c r="F358" s="217" t="s">
        <v>2420</v>
      </c>
      <c r="G358" s="218" t="s">
        <v>2421</v>
      </c>
      <c r="H358" s="220">
        <v>670</v>
      </c>
      <c r="I358" s="217" t="s">
        <v>2001</v>
      </c>
      <c r="J358" s="217">
        <v>1</v>
      </c>
      <c r="K358" s="217"/>
      <c r="L358" s="217">
        <v>8</v>
      </c>
      <c r="M358" s="220">
        <v>4.2</v>
      </c>
      <c r="N358" s="220">
        <v>33.799999999999997</v>
      </c>
      <c r="O358" s="217" t="s">
        <v>674</v>
      </c>
      <c r="P358" s="217" t="s">
        <v>11</v>
      </c>
      <c r="Q358" s="217" t="s">
        <v>786</v>
      </c>
      <c r="R358" s="217"/>
      <c r="S358" s="217"/>
      <c r="T358" s="217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7">
        <f ca="1">+L358-T358</f>
        <v>8</v>
      </c>
      <c r="V358" s="217">
        <f ca="1">ROUNDDOWN(T358/J358,0)</f>
        <v>0</v>
      </c>
      <c r="W358" s="217"/>
      <c r="X358" s="217"/>
      <c r="Y358" s="217"/>
      <c r="Z358" s="217"/>
      <c r="AA358" s="217"/>
      <c r="AB358" s="221" t="s">
        <v>602</v>
      </c>
      <c r="AC358" s="220">
        <v>26.178000000000001</v>
      </c>
      <c r="AD358" s="217"/>
      <c r="AE358" s="220"/>
      <c r="AF358" s="220"/>
      <c r="AG358" s="249"/>
      <c r="AH358" s="249"/>
      <c r="AI358" s="249"/>
      <c r="AJ358" s="224" t="s">
        <v>677</v>
      </c>
      <c r="AK358" s="228"/>
      <c r="AL358" s="250"/>
      <c r="AM358" s="226"/>
      <c r="AN358" s="228"/>
      <c r="AO358" s="226"/>
      <c r="AP358" s="226"/>
      <c r="AQ358" s="226"/>
      <c r="AR358" s="228"/>
      <c r="AS358" s="226"/>
      <c r="AT358" s="226"/>
      <c r="AU358" s="217">
        <v>0</v>
      </c>
      <c r="AV358" s="217">
        <v>1</v>
      </c>
      <c r="AW358" s="217">
        <v>0</v>
      </c>
      <c r="AX358" s="217">
        <v>0</v>
      </c>
      <c r="AY358" s="217">
        <v>0</v>
      </c>
      <c r="AZ358" s="217">
        <v>0</v>
      </c>
      <c r="BA358" s="217">
        <v>0</v>
      </c>
      <c r="BB358" s="217" t="s">
        <v>692</v>
      </c>
      <c r="BC358" s="217"/>
      <c r="BD358" s="217"/>
      <c r="BE358" s="212" t="s">
        <v>2980</v>
      </c>
      <c r="BF358" s="217">
        <v>8</v>
      </c>
      <c r="BG358" s="230">
        <v>46240</v>
      </c>
      <c r="BH358" s="212">
        <f>+L358-BF358</f>
        <v>0</v>
      </c>
      <c r="BI358" s="212" t="s">
        <v>2414</v>
      </c>
      <c r="BJ358" s="217">
        <v>8</v>
      </c>
      <c r="BK358" s="231">
        <v>46240</v>
      </c>
      <c r="BL358" s="226"/>
      <c r="BM358" s="226"/>
      <c r="BN358" s="227"/>
      <c r="BO358" s="226"/>
      <c r="BP358" s="226"/>
      <c r="BQ358" s="226"/>
      <c r="BR358" s="226"/>
      <c r="BS358" s="226"/>
      <c r="BT358" s="227"/>
      <c r="BU358" s="226"/>
      <c r="BV358" s="226"/>
      <c r="BW358" s="226"/>
      <c r="BX358" s="226"/>
      <c r="BY358" s="226"/>
      <c r="BZ358" s="227"/>
      <c r="CA358" s="226"/>
      <c r="CB358" s="226"/>
      <c r="CC358" s="226"/>
      <c r="CD358" s="226"/>
      <c r="CE358" s="226"/>
      <c r="CF358" s="227"/>
      <c r="CG358" s="226"/>
      <c r="CH358" s="226"/>
      <c r="CI358" s="226"/>
      <c r="CJ358" s="212">
        <f>+L358-BJ358</f>
        <v>0</v>
      </c>
    </row>
    <row r="359" spans="1:88" ht="13.5" customHeight="1">
      <c r="A359" s="214">
        <v>357</v>
      </c>
      <c r="B359" s="214" t="s">
        <v>3668</v>
      </c>
      <c r="C359" s="214" t="s">
        <v>3669</v>
      </c>
      <c r="D359" s="215" t="s">
        <v>2000</v>
      </c>
      <c r="E359" s="214"/>
      <c r="F359" s="214"/>
      <c r="G359" s="215" t="s">
        <v>3633</v>
      </c>
      <c r="H359" s="214"/>
      <c r="I359" s="214"/>
      <c r="J359" s="214"/>
      <c r="K359" s="214">
        <v>3</v>
      </c>
      <c r="L359" s="214"/>
      <c r="M359" s="216">
        <v>4.0999999999999996</v>
      </c>
      <c r="N359" s="216">
        <v>12.3</v>
      </c>
      <c r="O359" s="214" t="s">
        <v>674</v>
      </c>
      <c r="P359" s="214"/>
      <c r="Q359" s="214"/>
      <c r="R359" s="214" t="s">
        <v>3951</v>
      </c>
      <c r="S359" s="214"/>
      <c r="T359" s="214"/>
      <c r="U359" s="214"/>
      <c r="V359" s="214"/>
      <c r="W359" s="214">
        <f>_xlfn.MINIFS(V:V,C:C,C359,AE:AE,"",AB:AB,"")</f>
        <v>0</v>
      </c>
      <c r="X359" s="214" t="e">
        <f ca="1">SUMIFS(T:T,C:C,C359,AE:AE,"")/SUMIFS(L:L,C:C,C359,AE:AE,"",AB:AB,"")</f>
        <v>#DIV/0!</v>
      </c>
      <c r="Y359" s="214"/>
      <c r="Z359" s="214"/>
      <c r="AA359" s="214"/>
      <c r="AB359" s="216"/>
      <c r="AC359" s="216">
        <v>9.5030000000000001</v>
      </c>
      <c r="AD359" s="214"/>
      <c r="AE359" s="214" t="s">
        <v>675</v>
      </c>
      <c r="AF359" s="214" t="s">
        <v>676</v>
      </c>
      <c r="AG359" s="214"/>
      <c r="AH359" s="214"/>
      <c r="AI359" s="214"/>
      <c r="AJ359" s="214" t="s">
        <v>677</v>
      </c>
      <c r="AK359" s="214"/>
      <c r="AL359" s="214"/>
      <c r="AM359" s="214"/>
      <c r="AN359" s="214"/>
      <c r="AO359" s="214"/>
      <c r="AP359" s="214"/>
      <c r="AQ359" s="214"/>
      <c r="AR359" s="214"/>
      <c r="AS359" s="214"/>
      <c r="AT359" s="214"/>
      <c r="AU359" s="214"/>
      <c r="AV359" s="214"/>
      <c r="AW359" s="214"/>
      <c r="AX359" s="214"/>
      <c r="AY359" s="214"/>
      <c r="AZ359" s="214"/>
      <c r="BA359" s="214"/>
      <c r="BB359" s="214" t="s">
        <v>692</v>
      </c>
      <c r="BC359" s="214"/>
      <c r="BD359" s="214"/>
      <c r="BE359" s="214"/>
      <c r="BF359" s="214"/>
      <c r="BG359" s="214"/>
      <c r="BH359" s="214"/>
      <c r="BI359" s="214"/>
      <c r="BJ359" s="214"/>
      <c r="BK359" s="214"/>
      <c r="BL359" s="214"/>
      <c r="BM359" s="214"/>
      <c r="BN359" s="214"/>
      <c r="BO359" s="214"/>
      <c r="BP359" s="214"/>
      <c r="BQ359" s="214"/>
      <c r="BR359" s="214"/>
      <c r="BS359" s="214"/>
      <c r="BT359" s="214"/>
      <c r="BU359" s="214"/>
      <c r="BV359" s="214"/>
      <c r="BW359" s="214"/>
      <c r="BX359" s="214"/>
      <c r="BY359" s="214"/>
      <c r="BZ359" s="214"/>
      <c r="CA359" s="214"/>
      <c r="CB359" s="214"/>
      <c r="CC359" s="214"/>
      <c r="CD359" s="214"/>
      <c r="CE359" s="214"/>
      <c r="CF359" s="214"/>
      <c r="CG359" s="214"/>
      <c r="CH359" s="214"/>
      <c r="CI359" s="214"/>
      <c r="CJ359" s="214"/>
    </row>
    <row r="360" spans="1:88" ht="13.5" customHeight="1">
      <c r="A360" s="217">
        <v>358</v>
      </c>
      <c r="B360" s="217" t="s">
        <v>3668</v>
      </c>
      <c r="C360" s="217" t="s">
        <v>3669</v>
      </c>
      <c r="D360" s="218" t="s">
        <v>2413</v>
      </c>
      <c r="E360" s="217" t="s">
        <v>3670</v>
      </c>
      <c r="F360" s="217" t="s">
        <v>2422</v>
      </c>
      <c r="G360" s="218" t="s">
        <v>2421</v>
      </c>
      <c r="H360" s="220">
        <v>670</v>
      </c>
      <c r="I360" s="217" t="s">
        <v>2001</v>
      </c>
      <c r="J360" s="217">
        <v>1</v>
      </c>
      <c r="K360" s="217"/>
      <c r="L360" s="217">
        <v>3</v>
      </c>
      <c r="M360" s="220">
        <v>4.0999999999999996</v>
      </c>
      <c r="N360" s="220">
        <v>12.3</v>
      </c>
      <c r="O360" s="217" t="s">
        <v>674</v>
      </c>
      <c r="P360" s="217" t="s">
        <v>11</v>
      </c>
      <c r="Q360" s="217" t="s">
        <v>786</v>
      </c>
      <c r="R360" s="217"/>
      <c r="S360" s="217"/>
      <c r="T360" s="217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7">
        <f ca="1">+L360-T360</f>
        <v>3</v>
      </c>
      <c r="V360" s="217">
        <f ca="1">ROUNDDOWN(T360/J360,0)</f>
        <v>0</v>
      </c>
      <c r="W360" s="217"/>
      <c r="X360" s="217"/>
      <c r="Y360" s="217"/>
      <c r="Z360" s="217"/>
      <c r="AA360" s="217"/>
      <c r="AB360" s="221" t="s">
        <v>602</v>
      </c>
      <c r="AC360" s="220">
        <v>9.5030000000000001</v>
      </c>
      <c r="AD360" s="217"/>
      <c r="AE360" s="220"/>
      <c r="AF360" s="220"/>
      <c r="AG360" s="249"/>
      <c r="AH360" s="249"/>
      <c r="AI360" s="249"/>
      <c r="AJ360" s="224" t="s">
        <v>677</v>
      </c>
      <c r="AK360" s="228"/>
      <c r="AL360" s="250"/>
      <c r="AM360" s="226"/>
      <c r="AN360" s="228"/>
      <c r="AO360" s="226"/>
      <c r="AP360" s="226"/>
      <c r="AQ360" s="226"/>
      <c r="AR360" s="228"/>
      <c r="AS360" s="226"/>
      <c r="AT360" s="226"/>
      <c r="AU360" s="217">
        <v>0</v>
      </c>
      <c r="AV360" s="217">
        <v>1</v>
      </c>
      <c r="AW360" s="217">
        <v>0</v>
      </c>
      <c r="AX360" s="217">
        <v>0</v>
      </c>
      <c r="AY360" s="217">
        <v>0</v>
      </c>
      <c r="AZ360" s="217">
        <v>0</v>
      </c>
      <c r="BA360" s="217">
        <v>0</v>
      </c>
      <c r="BB360" s="217" t="s">
        <v>692</v>
      </c>
      <c r="BC360" s="217"/>
      <c r="BD360" s="217"/>
      <c r="BE360" s="212" t="s">
        <v>2980</v>
      </c>
      <c r="BF360" s="217">
        <v>3</v>
      </c>
      <c r="BG360" s="230">
        <v>46240</v>
      </c>
      <c r="BH360" s="212">
        <f>+L360-BF360</f>
        <v>0</v>
      </c>
      <c r="BI360" s="212" t="s">
        <v>2414</v>
      </c>
      <c r="BJ360" s="217">
        <v>3</v>
      </c>
      <c r="BK360" s="231">
        <v>46240</v>
      </c>
      <c r="BL360" s="226"/>
      <c r="BM360" s="226"/>
      <c r="BN360" s="227"/>
      <c r="BO360" s="226"/>
      <c r="BP360" s="226"/>
      <c r="BQ360" s="226"/>
      <c r="BR360" s="226"/>
      <c r="BS360" s="226"/>
      <c r="BT360" s="227"/>
      <c r="BU360" s="226"/>
      <c r="BV360" s="226"/>
      <c r="BW360" s="226"/>
      <c r="BX360" s="226"/>
      <c r="BY360" s="226"/>
      <c r="BZ360" s="227"/>
      <c r="CA360" s="226"/>
      <c r="CB360" s="226"/>
      <c r="CC360" s="226"/>
      <c r="CD360" s="226"/>
      <c r="CE360" s="226"/>
      <c r="CF360" s="227"/>
      <c r="CG360" s="226"/>
      <c r="CH360" s="226"/>
      <c r="CI360" s="226"/>
      <c r="CJ360" s="212">
        <f>+L360-BJ360</f>
        <v>0</v>
      </c>
    </row>
    <row r="361" spans="1:88" ht="13.5" customHeight="1">
      <c r="A361" s="214">
        <v>359</v>
      </c>
      <c r="B361" s="214" t="s">
        <v>3671</v>
      </c>
      <c r="C361" s="214" t="s">
        <v>3672</v>
      </c>
      <c r="D361" s="215" t="s">
        <v>2000</v>
      </c>
      <c r="E361" s="214"/>
      <c r="F361" s="214"/>
      <c r="G361" s="215" t="s">
        <v>3673</v>
      </c>
      <c r="H361" s="214"/>
      <c r="I361" s="214"/>
      <c r="J361" s="214"/>
      <c r="K361" s="214">
        <v>1</v>
      </c>
      <c r="L361" s="214"/>
      <c r="M361" s="216">
        <v>2.4</v>
      </c>
      <c r="N361" s="216">
        <v>2.4</v>
      </c>
      <c r="O361" s="214" t="s">
        <v>674</v>
      </c>
      <c r="P361" s="214"/>
      <c r="Q361" s="214"/>
      <c r="R361" s="214" t="s">
        <v>3951</v>
      </c>
      <c r="S361" s="214"/>
      <c r="T361" s="214"/>
      <c r="U361" s="214"/>
      <c r="V361" s="214"/>
      <c r="W361" s="214">
        <f ca="1">_xlfn.MINIFS(V:V,C:C,C361,AE:AE,"",AB:AB,"")</f>
        <v>0</v>
      </c>
      <c r="X361" s="214">
        <f ca="1">SUMIFS(T:T,C:C,C361,AE:AE,"")/SUMIFS(L:L,C:C,C361,AE:AE,"",AB:AB,"")</f>
        <v>0</v>
      </c>
      <c r="Y361" s="214"/>
      <c r="Z361" s="214"/>
      <c r="AA361" s="214"/>
      <c r="AB361" s="216"/>
      <c r="AC361" s="216">
        <v>1.7589999999999999</v>
      </c>
      <c r="AD361" s="214"/>
      <c r="AE361" s="214" t="s">
        <v>675</v>
      </c>
      <c r="AF361" s="214" t="s">
        <v>676</v>
      </c>
      <c r="AG361" s="214"/>
      <c r="AH361" s="214"/>
      <c r="AI361" s="214"/>
      <c r="AJ361" s="214" t="s">
        <v>677</v>
      </c>
      <c r="AK361" s="214"/>
      <c r="AL361" s="214"/>
      <c r="AM361" s="214"/>
      <c r="AN361" s="214"/>
      <c r="AO361" s="214"/>
      <c r="AP361" s="214"/>
      <c r="AQ361" s="214"/>
      <c r="AR361" s="214"/>
      <c r="AS361" s="214"/>
      <c r="AT361" s="214"/>
      <c r="AU361" s="214"/>
      <c r="AV361" s="214"/>
      <c r="AW361" s="214"/>
      <c r="AX361" s="214"/>
      <c r="AY361" s="214"/>
      <c r="AZ361" s="214"/>
      <c r="BA361" s="214"/>
      <c r="BB361" s="214" t="s">
        <v>692</v>
      </c>
      <c r="BC361" s="214"/>
      <c r="BD361" s="214"/>
      <c r="BE361" s="214"/>
      <c r="BF361" s="214"/>
      <c r="BG361" s="214"/>
      <c r="BH361" s="214"/>
      <c r="BI361" s="214"/>
      <c r="BJ361" s="214"/>
      <c r="BK361" s="214"/>
      <c r="BL361" s="214"/>
      <c r="BM361" s="214"/>
      <c r="BN361" s="214"/>
      <c r="BO361" s="214"/>
      <c r="BP361" s="214"/>
      <c r="BQ361" s="214"/>
      <c r="BR361" s="214"/>
      <c r="BS361" s="214"/>
      <c r="BT361" s="214"/>
      <c r="BU361" s="214"/>
      <c r="BV361" s="214"/>
      <c r="BW361" s="214"/>
      <c r="BX361" s="214"/>
      <c r="BY361" s="214"/>
      <c r="BZ361" s="214"/>
      <c r="CA361" s="214"/>
      <c r="CB361" s="214"/>
      <c r="CC361" s="214"/>
      <c r="CD361" s="214"/>
      <c r="CE361" s="214"/>
      <c r="CF361" s="214"/>
      <c r="CG361" s="214"/>
      <c r="CH361" s="214"/>
      <c r="CI361" s="214"/>
      <c r="CJ361" s="214"/>
    </row>
    <row r="362" spans="1:88" ht="13.5" customHeight="1">
      <c r="A362" s="217">
        <v>360</v>
      </c>
      <c r="B362" s="217" t="s">
        <v>3671</v>
      </c>
      <c r="C362" s="217" t="s">
        <v>3672</v>
      </c>
      <c r="D362" s="218" t="s">
        <v>2413</v>
      </c>
      <c r="E362" s="217" t="s">
        <v>3674</v>
      </c>
      <c r="F362" s="217" t="s">
        <v>2423</v>
      </c>
      <c r="G362" s="218" t="s">
        <v>2412</v>
      </c>
      <c r="H362" s="220">
        <v>670</v>
      </c>
      <c r="I362" s="217" t="s">
        <v>2001</v>
      </c>
      <c r="J362" s="217">
        <v>1</v>
      </c>
      <c r="K362" s="217"/>
      <c r="L362" s="217">
        <v>1</v>
      </c>
      <c r="M362" s="220">
        <v>2.2000000000000002</v>
      </c>
      <c r="N362" s="220">
        <v>2.2000000000000002</v>
      </c>
      <c r="O362" s="217" t="s">
        <v>674</v>
      </c>
      <c r="P362" s="217" t="s">
        <v>11</v>
      </c>
      <c r="Q362" s="217" t="s">
        <v>786</v>
      </c>
      <c r="R362" s="217"/>
      <c r="S362" s="217"/>
      <c r="T362" s="217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7">
        <f ca="1">+L362-T362</f>
        <v>1</v>
      </c>
      <c r="V362" s="217">
        <f ca="1">ROUNDDOWN(T362/J362,0)</f>
        <v>0</v>
      </c>
      <c r="W362" s="217"/>
      <c r="X362" s="217"/>
      <c r="Y362" s="217"/>
      <c r="Z362" s="217"/>
      <c r="AA362" s="217"/>
      <c r="AB362" s="221"/>
      <c r="AC362" s="220">
        <v>1.6850000000000001</v>
      </c>
      <c r="AD362" s="217"/>
      <c r="AE362" s="220"/>
      <c r="AF362" s="220"/>
      <c r="AG362" s="249"/>
      <c r="AH362" s="249"/>
      <c r="AI362" s="249"/>
      <c r="AJ362" s="224" t="s">
        <v>677</v>
      </c>
      <c r="AK362" s="228"/>
      <c r="AL362" s="250"/>
      <c r="AM362" s="226"/>
      <c r="AN362" s="228"/>
      <c r="AO362" s="226"/>
      <c r="AP362" s="226"/>
      <c r="AQ362" s="226"/>
      <c r="AR362" s="228"/>
      <c r="AS362" s="226"/>
      <c r="AT362" s="226"/>
      <c r="AU362" s="217">
        <v>0</v>
      </c>
      <c r="AV362" s="217">
        <v>1</v>
      </c>
      <c r="AW362" s="217">
        <v>0</v>
      </c>
      <c r="AX362" s="217">
        <v>0</v>
      </c>
      <c r="AY362" s="217">
        <v>0</v>
      </c>
      <c r="AZ362" s="217">
        <v>0</v>
      </c>
      <c r="BA362" s="217">
        <v>0</v>
      </c>
      <c r="BB362" s="217" t="s">
        <v>692</v>
      </c>
      <c r="BC362" s="217"/>
      <c r="BD362" s="217"/>
      <c r="BE362" s="212" t="s">
        <v>2980</v>
      </c>
      <c r="BF362" s="217">
        <v>1</v>
      </c>
      <c r="BG362" s="230">
        <v>46240</v>
      </c>
      <c r="BH362" s="212">
        <f>+L362-BF362</f>
        <v>0</v>
      </c>
      <c r="BI362" s="212" t="s">
        <v>2414</v>
      </c>
      <c r="BJ362" s="217">
        <v>1</v>
      </c>
      <c r="BK362" s="231">
        <v>46240</v>
      </c>
      <c r="BL362" s="226"/>
      <c r="BM362" s="226"/>
      <c r="BN362" s="227"/>
      <c r="BO362" s="226"/>
      <c r="BP362" s="226"/>
      <c r="BQ362" s="226"/>
      <c r="BR362" s="226"/>
      <c r="BS362" s="226"/>
      <c r="BT362" s="227"/>
      <c r="BU362" s="226"/>
      <c r="BV362" s="226"/>
      <c r="BW362" s="226"/>
      <c r="BX362" s="226"/>
      <c r="BY362" s="226"/>
      <c r="BZ362" s="227"/>
      <c r="CA362" s="226"/>
      <c r="CB362" s="226"/>
      <c r="CC362" s="226"/>
      <c r="CD362" s="226"/>
      <c r="CE362" s="226"/>
      <c r="CF362" s="227"/>
      <c r="CG362" s="226"/>
      <c r="CH362" s="226"/>
      <c r="CI362" s="226"/>
      <c r="CJ362" s="212">
        <f>+L362-BJ362</f>
        <v>0</v>
      </c>
    </row>
    <row r="363" spans="1:88" ht="13.5" customHeight="1">
      <c r="A363" s="214">
        <v>362</v>
      </c>
      <c r="B363" s="214" t="s">
        <v>3675</v>
      </c>
      <c r="C363" s="214" t="s">
        <v>3676</v>
      </c>
      <c r="D363" s="215" t="s">
        <v>2000</v>
      </c>
      <c r="E363" s="214"/>
      <c r="F363" s="214"/>
      <c r="G363" s="215" t="s">
        <v>3677</v>
      </c>
      <c r="H363" s="214"/>
      <c r="I363" s="214"/>
      <c r="J363" s="214"/>
      <c r="K363" s="214">
        <v>3</v>
      </c>
      <c r="L363" s="214"/>
      <c r="M363" s="216">
        <v>3.9</v>
      </c>
      <c r="N363" s="216">
        <v>11.7</v>
      </c>
      <c r="O363" s="214" t="s">
        <v>674</v>
      </c>
      <c r="P363" s="214"/>
      <c r="Q363" s="214"/>
      <c r="R363" s="214" t="s">
        <v>3951</v>
      </c>
      <c r="S363" s="214"/>
      <c r="T363" s="214"/>
      <c r="U363" s="214"/>
      <c r="V363" s="214"/>
      <c r="W363" s="214">
        <f ca="1">_xlfn.MINIFS(V:V,C:C,C363,AE:AE,"",AB:AB,"")</f>
        <v>0</v>
      </c>
      <c r="X363" s="214">
        <f ca="1">SUMIFS(T:T,C:C,C363,AE:AE,"")/SUMIFS(L:L,C:C,C363,AE:AE,"",AB:AB,"")</f>
        <v>0</v>
      </c>
      <c r="Y363" s="214"/>
      <c r="Z363" s="214"/>
      <c r="AA363" s="214"/>
      <c r="AB363" s="216"/>
      <c r="AC363" s="216">
        <v>8.6440000000000001</v>
      </c>
      <c r="AD363" s="214"/>
      <c r="AE363" s="214" t="s">
        <v>675</v>
      </c>
      <c r="AF363" s="214" t="s">
        <v>676</v>
      </c>
      <c r="AG363" s="214"/>
      <c r="AH363" s="214"/>
      <c r="AI363" s="214"/>
      <c r="AJ363" s="214" t="s">
        <v>677</v>
      </c>
      <c r="AK363" s="214"/>
      <c r="AL363" s="214"/>
      <c r="AM363" s="214"/>
      <c r="AN363" s="214"/>
      <c r="AO363" s="214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 t="s">
        <v>692</v>
      </c>
      <c r="BC363" s="214"/>
      <c r="BD363" s="214"/>
      <c r="BE363" s="214"/>
      <c r="BF363" s="214"/>
      <c r="BG363" s="214"/>
      <c r="BH363" s="214"/>
      <c r="BI363" s="214"/>
      <c r="BJ363" s="214"/>
      <c r="BK363" s="214"/>
      <c r="BL363" s="214"/>
      <c r="BM363" s="214"/>
      <c r="BN363" s="214"/>
      <c r="BO363" s="214"/>
      <c r="BP363" s="214"/>
      <c r="BQ363" s="214"/>
      <c r="BR363" s="214"/>
      <c r="BS363" s="214"/>
      <c r="BT363" s="214"/>
      <c r="BU363" s="214"/>
      <c r="BV363" s="214"/>
      <c r="BW363" s="214"/>
      <c r="BX363" s="214"/>
      <c r="BY363" s="214"/>
      <c r="BZ363" s="214"/>
      <c r="CA363" s="214"/>
      <c r="CB363" s="214"/>
      <c r="CC363" s="214"/>
      <c r="CD363" s="214"/>
      <c r="CE363" s="214"/>
      <c r="CF363" s="214"/>
      <c r="CG363" s="214"/>
      <c r="CH363" s="214"/>
      <c r="CI363" s="214"/>
      <c r="CJ363" s="214"/>
    </row>
    <row r="364" spans="1:88" ht="13.5" customHeight="1">
      <c r="A364" s="217">
        <v>363</v>
      </c>
      <c r="B364" s="217" t="s">
        <v>3675</v>
      </c>
      <c r="C364" s="217" t="s">
        <v>3676</v>
      </c>
      <c r="D364" s="218" t="s">
        <v>2413</v>
      </c>
      <c r="E364" s="217" t="s">
        <v>2164</v>
      </c>
      <c r="F364" s="217" t="s">
        <v>2424</v>
      </c>
      <c r="G364" s="218" t="s">
        <v>2421</v>
      </c>
      <c r="H364" s="220">
        <v>670</v>
      </c>
      <c r="I364" s="217" t="s">
        <v>2001</v>
      </c>
      <c r="J364" s="217">
        <v>1</v>
      </c>
      <c r="K364" s="217"/>
      <c r="L364" s="217">
        <v>3</v>
      </c>
      <c r="M364" s="220">
        <v>3.6</v>
      </c>
      <c r="N364" s="220">
        <v>10.9</v>
      </c>
      <c r="O364" s="217" t="s">
        <v>674</v>
      </c>
      <c r="P364" s="217" t="s">
        <v>11</v>
      </c>
      <c r="Q364" s="217" t="s">
        <v>786</v>
      </c>
      <c r="R364" s="217"/>
      <c r="S364" s="217"/>
      <c r="T364" s="217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7">
        <f ca="1">+L364-T364</f>
        <v>3</v>
      </c>
      <c r="V364" s="217">
        <f ca="1">ROUNDDOWN(T364/J364,0)</f>
        <v>0</v>
      </c>
      <c r="W364" s="217"/>
      <c r="X364" s="217"/>
      <c r="Y364" s="217"/>
      <c r="Z364" s="217"/>
      <c r="AA364" s="217"/>
      <c r="AB364" s="221"/>
      <c r="AC364" s="220">
        <v>8.423</v>
      </c>
      <c r="AD364" s="217"/>
      <c r="AE364" s="220"/>
      <c r="AF364" s="220"/>
      <c r="AG364" s="249"/>
      <c r="AH364" s="249"/>
      <c r="AI364" s="249"/>
      <c r="AJ364" s="224" t="s">
        <v>677</v>
      </c>
      <c r="AK364" s="228"/>
      <c r="AL364" s="250"/>
      <c r="AM364" s="226"/>
      <c r="AN364" s="228"/>
      <c r="AO364" s="226"/>
      <c r="AP364" s="226"/>
      <c r="AQ364" s="226"/>
      <c r="AR364" s="228"/>
      <c r="AS364" s="226"/>
      <c r="AT364" s="226"/>
      <c r="AU364" s="217">
        <v>0</v>
      </c>
      <c r="AV364" s="217">
        <v>1</v>
      </c>
      <c r="AW364" s="217">
        <v>0</v>
      </c>
      <c r="AX364" s="217">
        <v>0</v>
      </c>
      <c r="AY364" s="217">
        <v>0</v>
      </c>
      <c r="AZ364" s="217">
        <v>0</v>
      </c>
      <c r="BA364" s="217">
        <v>0</v>
      </c>
      <c r="BB364" s="217" t="s">
        <v>692</v>
      </c>
      <c r="BC364" s="217"/>
      <c r="BD364" s="217"/>
      <c r="BE364" s="212" t="s">
        <v>2980</v>
      </c>
      <c r="BF364" s="217">
        <v>3</v>
      </c>
      <c r="BG364" s="230">
        <v>46240</v>
      </c>
      <c r="BH364" s="212">
        <f>+L364-BF364</f>
        <v>0</v>
      </c>
      <c r="BI364" s="212" t="s">
        <v>2414</v>
      </c>
      <c r="BJ364" s="217">
        <v>3</v>
      </c>
      <c r="BK364" s="231">
        <v>46240</v>
      </c>
      <c r="BL364" s="226"/>
      <c r="BM364" s="226"/>
      <c r="BN364" s="227"/>
      <c r="BO364" s="226"/>
      <c r="BP364" s="226"/>
      <c r="BQ364" s="226"/>
      <c r="BR364" s="226"/>
      <c r="BS364" s="226"/>
      <c r="BT364" s="227"/>
      <c r="BU364" s="226"/>
      <c r="BV364" s="226"/>
      <c r="BW364" s="226"/>
      <c r="BX364" s="226"/>
      <c r="BY364" s="226"/>
      <c r="BZ364" s="227"/>
      <c r="CA364" s="226"/>
      <c r="CB364" s="226"/>
      <c r="CC364" s="226"/>
      <c r="CD364" s="226"/>
      <c r="CE364" s="226"/>
      <c r="CF364" s="227"/>
      <c r="CG364" s="226"/>
      <c r="CH364" s="226"/>
      <c r="CI364" s="226"/>
      <c r="CJ364" s="212">
        <f>+L364-BJ364</f>
        <v>0</v>
      </c>
    </row>
    <row r="365" spans="1:88" ht="13.5" customHeight="1">
      <c r="A365" s="214">
        <v>365</v>
      </c>
      <c r="B365" s="214" t="s">
        <v>3678</v>
      </c>
      <c r="C365" s="214" t="s">
        <v>3679</v>
      </c>
      <c r="D365" s="215" t="s">
        <v>2000</v>
      </c>
      <c r="E365" s="214"/>
      <c r="F365" s="214"/>
      <c r="G365" s="215" t="s">
        <v>3680</v>
      </c>
      <c r="H365" s="214"/>
      <c r="I365" s="214"/>
      <c r="J365" s="214"/>
      <c r="K365" s="214">
        <v>1</v>
      </c>
      <c r="L365" s="214"/>
      <c r="M365" s="216">
        <v>4.5</v>
      </c>
      <c r="N365" s="216">
        <v>4.5</v>
      </c>
      <c r="O365" s="214" t="s">
        <v>674</v>
      </c>
      <c r="P365" s="214"/>
      <c r="Q365" s="214"/>
      <c r="R365" s="214" t="s">
        <v>3951</v>
      </c>
      <c r="S365" s="214"/>
      <c r="T365" s="214"/>
      <c r="U365" s="214"/>
      <c r="V365" s="214"/>
      <c r="W365" s="214">
        <f>_xlfn.MINIFS(V:V,C:C,C365,AE:AE,"",AB:AB,"")</f>
        <v>0</v>
      </c>
      <c r="X365" s="214" t="e">
        <f ca="1">SUMIFS(T:T,C:C,C365,AE:AE,"")/SUMIFS(L:L,C:C,C365,AE:AE,"",AB:AB,"")</f>
        <v>#DIV/0!</v>
      </c>
      <c r="Y365" s="214"/>
      <c r="Z365" s="214"/>
      <c r="AA365" s="214"/>
      <c r="AB365" s="216"/>
      <c r="AC365" s="216">
        <v>3.4510000000000001</v>
      </c>
      <c r="AD365" s="214"/>
      <c r="AE365" s="214" t="s">
        <v>675</v>
      </c>
      <c r="AF365" s="214" t="s">
        <v>676</v>
      </c>
      <c r="AG365" s="214"/>
      <c r="AH365" s="214"/>
      <c r="AI365" s="214"/>
      <c r="AJ365" s="214" t="s">
        <v>677</v>
      </c>
      <c r="AK365" s="214"/>
      <c r="AL365" s="214"/>
      <c r="AM365" s="214"/>
      <c r="AN365" s="214"/>
      <c r="AO365" s="214"/>
      <c r="AP365" s="214"/>
      <c r="AQ365" s="214"/>
      <c r="AR365" s="214"/>
      <c r="AS365" s="214"/>
      <c r="AT365" s="214"/>
      <c r="AU365" s="214"/>
      <c r="AV365" s="214"/>
      <c r="AW365" s="214"/>
      <c r="AX365" s="214"/>
      <c r="AY365" s="214"/>
      <c r="AZ365" s="214"/>
      <c r="BA365" s="214"/>
      <c r="BB365" s="214" t="s">
        <v>692</v>
      </c>
      <c r="BC365" s="214"/>
      <c r="BD365" s="214"/>
      <c r="BE365" s="214"/>
      <c r="BF365" s="214"/>
      <c r="BG365" s="214"/>
      <c r="BH365" s="214"/>
      <c r="BI365" s="214"/>
      <c r="BJ365" s="214"/>
      <c r="BK365" s="214"/>
      <c r="BL365" s="214"/>
      <c r="BM365" s="214"/>
      <c r="BN365" s="214"/>
      <c r="BO365" s="214"/>
      <c r="BP365" s="214"/>
      <c r="BQ365" s="214"/>
      <c r="BR365" s="214"/>
      <c r="BS365" s="214"/>
      <c r="BT365" s="214"/>
      <c r="BU365" s="214"/>
      <c r="BV365" s="214"/>
      <c r="BW365" s="214"/>
      <c r="BX365" s="214"/>
      <c r="BY365" s="214"/>
      <c r="BZ365" s="214"/>
      <c r="CA365" s="214"/>
      <c r="CB365" s="214"/>
      <c r="CC365" s="214"/>
      <c r="CD365" s="214"/>
      <c r="CE365" s="214"/>
      <c r="CF365" s="214"/>
      <c r="CG365" s="214"/>
      <c r="CH365" s="214"/>
      <c r="CI365" s="214"/>
      <c r="CJ365" s="214"/>
    </row>
    <row r="366" spans="1:88" ht="13.5" customHeight="1">
      <c r="A366" s="217">
        <v>366</v>
      </c>
      <c r="B366" s="217" t="s">
        <v>3678</v>
      </c>
      <c r="C366" s="217" t="s">
        <v>3679</v>
      </c>
      <c r="D366" s="218" t="s">
        <v>2413</v>
      </c>
      <c r="E366" s="217" t="s">
        <v>3681</v>
      </c>
      <c r="F366" s="217" t="s">
        <v>2425</v>
      </c>
      <c r="G366" s="218" t="s">
        <v>2426</v>
      </c>
      <c r="H366" s="220">
        <v>707</v>
      </c>
      <c r="I366" s="217" t="s">
        <v>2001</v>
      </c>
      <c r="J366" s="217">
        <v>1</v>
      </c>
      <c r="K366" s="217"/>
      <c r="L366" s="217">
        <v>1</v>
      </c>
      <c r="M366" s="220">
        <v>4.5</v>
      </c>
      <c r="N366" s="220">
        <v>4.5</v>
      </c>
      <c r="O366" s="217" t="s">
        <v>674</v>
      </c>
      <c r="P366" s="217" t="s">
        <v>11</v>
      </c>
      <c r="Q366" s="217" t="s">
        <v>786</v>
      </c>
      <c r="R366" s="217"/>
      <c r="S366" s="217"/>
      <c r="T366" s="217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7">
        <f ca="1">+L366-T366</f>
        <v>1</v>
      </c>
      <c r="V366" s="217">
        <f ca="1">ROUNDDOWN(T366/J366,0)</f>
        <v>0</v>
      </c>
      <c r="W366" s="217"/>
      <c r="X366" s="217"/>
      <c r="Y366" s="217"/>
      <c r="Z366" s="217"/>
      <c r="AA366" s="217"/>
      <c r="AB366" s="221" t="s">
        <v>602</v>
      </c>
      <c r="AC366" s="220">
        <v>3.4510000000000001</v>
      </c>
      <c r="AD366" s="217"/>
      <c r="AE366" s="220"/>
      <c r="AF366" s="220"/>
      <c r="AG366" s="249"/>
      <c r="AH366" s="249"/>
      <c r="AI366" s="249"/>
      <c r="AJ366" s="224" t="s">
        <v>677</v>
      </c>
      <c r="AK366" s="228"/>
      <c r="AL366" s="250"/>
      <c r="AM366" s="226"/>
      <c r="AN366" s="228"/>
      <c r="AO366" s="226"/>
      <c r="AP366" s="226"/>
      <c r="AQ366" s="226"/>
      <c r="AR366" s="228"/>
      <c r="AS366" s="226"/>
      <c r="AT366" s="226"/>
      <c r="AU366" s="217">
        <v>0</v>
      </c>
      <c r="AV366" s="217">
        <v>1</v>
      </c>
      <c r="AW366" s="217">
        <v>0</v>
      </c>
      <c r="AX366" s="217">
        <v>0</v>
      </c>
      <c r="AY366" s="217">
        <v>0</v>
      </c>
      <c r="AZ366" s="217">
        <v>0</v>
      </c>
      <c r="BA366" s="217">
        <v>0</v>
      </c>
      <c r="BB366" s="217" t="s">
        <v>692</v>
      </c>
      <c r="BC366" s="217"/>
      <c r="BD366" s="217"/>
      <c r="BE366" s="212" t="s">
        <v>2980</v>
      </c>
      <c r="BF366" s="217">
        <v>1</v>
      </c>
      <c r="BG366" s="230">
        <v>46240</v>
      </c>
      <c r="BH366" s="212">
        <f>+L366-BF366</f>
        <v>0</v>
      </c>
      <c r="BI366" s="212" t="s">
        <v>2414</v>
      </c>
      <c r="BJ366" s="217">
        <v>1</v>
      </c>
      <c r="BK366" s="231">
        <v>46240</v>
      </c>
      <c r="BL366" s="226"/>
      <c r="BM366" s="226"/>
      <c r="BN366" s="227"/>
      <c r="BO366" s="226"/>
      <c r="BP366" s="226"/>
      <c r="BQ366" s="226"/>
      <c r="BR366" s="226"/>
      <c r="BS366" s="226"/>
      <c r="BT366" s="227"/>
      <c r="BU366" s="226"/>
      <c r="BV366" s="226"/>
      <c r="BW366" s="226"/>
      <c r="BX366" s="226"/>
      <c r="BY366" s="226"/>
      <c r="BZ366" s="227"/>
      <c r="CA366" s="226"/>
      <c r="CB366" s="226"/>
      <c r="CC366" s="226"/>
      <c r="CD366" s="226"/>
      <c r="CE366" s="226"/>
      <c r="CF366" s="227"/>
      <c r="CG366" s="226"/>
      <c r="CH366" s="226"/>
      <c r="CI366" s="226"/>
      <c r="CJ366" s="212">
        <f>+L366-BJ366</f>
        <v>0</v>
      </c>
    </row>
    <row r="367" spans="1:88" ht="13.5" customHeight="1">
      <c r="A367" s="214">
        <v>367</v>
      </c>
      <c r="B367" s="214" t="s">
        <v>3682</v>
      </c>
      <c r="C367" s="214" t="s">
        <v>3683</v>
      </c>
      <c r="D367" s="215" t="s">
        <v>2000</v>
      </c>
      <c r="E367" s="214"/>
      <c r="F367" s="214"/>
      <c r="G367" s="215" t="s">
        <v>3684</v>
      </c>
      <c r="H367" s="214"/>
      <c r="I367" s="214"/>
      <c r="J367" s="214"/>
      <c r="K367" s="214">
        <v>1</v>
      </c>
      <c r="L367" s="214"/>
      <c r="M367" s="216">
        <v>6.6</v>
      </c>
      <c r="N367" s="216">
        <v>6.6</v>
      </c>
      <c r="O367" s="214" t="s">
        <v>674</v>
      </c>
      <c r="P367" s="214"/>
      <c r="Q367" s="214"/>
      <c r="R367" s="214" t="s">
        <v>3951</v>
      </c>
      <c r="S367" s="214"/>
      <c r="T367" s="214"/>
      <c r="U367" s="214"/>
      <c r="V367" s="214"/>
      <c r="W367" s="214">
        <f ca="1">_xlfn.MINIFS(V:V,C:C,C367,AE:AE,"",AB:AB,"")</f>
        <v>0</v>
      </c>
      <c r="X367" s="214">
        <f ca="1">SUMIFS(T:T,C:C,C367,AE:AE,"")/SUMIFS(L:L,C:C,C367,AE:AE,"",AB:AB,"")</f>
        <v>0</v>
      </c>
      <c r="Y367" s="214"/>
      <c r="Z367" s="214"/>
      <c r="AA367" s="214"/>
      <c r="AB367" s="216"/>
      <c r="AC367" s="216">
        <v>4.0129999999999999</v>
      </c>
      <c r="AD367" s="214"/>
      <c r="AE367" s="214" t="s">
        <v>675</v>
      </c>
      <c r="AF367" s="214" t="s">
        <v>676</v>
      </c>
      <c r="AG367" s="214"/>
      <c r="AH367" s="214"/>
      <c r="AI367" s="214"/>
      <c r="AJ367" s="214" t="s">
        <v>677</v>
      </c>
      <c r="AK367" s="214"/>
      <c r="AL367" s="229" t="s">
        <v>698</v>
      </c>
      <c r="AM367" s="214"/>
      <c r="AN367" s="214"/>
      <c r="AO367" s="214"/>
      <c r="AP367" s="214"/>
      <c r="AQ367" s="214"/>
      <c r="AR367" s="214"/>
      <c r="AS367" s="214"/>
      <c r="AT367" s="214"/>
      <c r="AU367" s="214"/>
      <c r="AV367" s="214"/>
      <c r="AW367" s="214"/>
      <c r="AX367" s="214"/>
      <c r="AY367" s="214"/>
      <c r="AZ367" s="214"/>
      <c r="BA367" s="214"/>
      <c r="BB367" s="214" t="s">
        <v>692</v>
      </c>
      <c r="BC367" s="214"/>
      <c r="BD367" s="214"/>
      <c r="BE367" s="214"/>
      <c r="BF367" s="214"/>
      <c r="BG367" s="214"/>
      <c r="BH367" s="214"/>
      <c r="BI367" s="214"/>
      <c r="BJ367" s="214"/>
      <c r="BK367" s="214"/>
      <c r="BL367" s="214"/>
      <c r="BM367" s="214"/>
      <c r="BN367" s="214"/>
      <c r="BO367" s="214"/>
      <c r="BP367" s="214"/>
      <c r="BQ367" s="214"/>
      <c r="BR367" s="214"/>
      <c r="BS367" s="214"/>
      <c r="BT367" s="214"/>
      <c r="BU367" s="214"/>
      <c r="BV367" s="214"/>
      <c r="BW367" s="214"/>
      <c r="BX367" s="214"/>
      <c r="BY367" s="214"/>
      <c r="BZ367" s="214"/>
      <c r="CA367" s="214"/>
      <c r="CB367" s="214"/>
      <c r="CC367" s="214"/>
      <c r="CD367" s="214"/>
      <c r="CE367" s="214"/>
      <c r="CF367" s="214"/>
      <c r="CG367" s="214"/>
      <c r="CH367" s="214"/>
      <c r="CI367" s="214"/>
      <c r="CJ367" s="214"/>
    </row>
    <row r="368" spans="1:88" ht="13.5" customHeight="1">
      <c r="A368" s="217">
        <v>369</v>
      </c>
      <c r="B368" s="217" t="s">
        <v>3682</v>
      </c>
      <c r="C368" s="235" t="s">
        <v>3683</v>
      </c>
      <c r="D368" s="236" t="s">
        <v>2413</v>
      </c>
      <c r="E368" s="235" t="s">
        <v>3685</v>
      </c>
      <c r="F368" s="235" t="s">
        <v>2427</v>
      </c>
      <c r="G368" s="236" t="s">
        <v>2426</v>
      </c>
      <c r="H368" s="163">
        <v>1022</v>
      </c>
      <c r="I368" s="235" t="s">
        <v>2001</v>
      </c>
      <c r="J368" s="235">
        <v>1</v>
      </c>
      <c r="K368" s="235"/>
      <c r="L368" s="235">
        <v>1</v>
      </c>
      <c r="M368" s="163">
        <v>6.3</v>
      </c>
      <c r="N368" s="163">
        <v>6.3</v>
      </c>
      <c r="O368" s="217" t="s">
        <v>674</v>
      </c>
      <c r="P368" s="217" t="s">
        <v>11</v>
      </c>
      <c r="Q368" s="217" t="s">
        <v>786</v>
      </c>
      <c r="R368" s="217"/>
      <c r="S368" s="217"/>
      <c r="T368" s="217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7">
        <f ca="1">+L368-T368</f>
        <v>1</v>
      </c>
      <c r="V368" s="217">
        <f ca="1">ROUNDDOWN(T368/J368,0)</f>
        <v>0</v>
      </c>
      <c r="W368" s="217"/>
      <c r="X368" s="217"/>
      <c r="Y368" s="217"/>
      <c r="Z368" s="217"/>
      <c r="AA368" s="235"/>
      <c r="AB368" s="221"/>
      <c r="AC368" s="163">
        <v>4.88</v>
      </c>
      <c r="AD368" s="217"/>
      <c r="AE368" s="220"/>
      <c r="AF368" s="220"/>
      <c r="AG368" s="249"/>
      <c r="AH368" s="249"/>
      <c r="AI368" s="249"/>
      <c r="AJ368" s="224"/>
      <c r="AK368" s="228"/>
      <c r="AL368" s="124" t="s">
        <v>880</v>
      </c>
      <c r="AM368" s="226"/>
      <c r="AN368" s="228"/>
      <c r="AO368" s="226"/>
      <c r="AP368" s="226"/>
      <c r="AQ368" s="226"/>
      <c r="AR368" s="228"/>
      <c r="AS368" s="226"/>
      <c r="AT368" s="226"/>
      <c r="AU368" s="217">
        <v>0</v>
      </c>
      <c r="AV368" s="217">
        <v>1</v>
      </c>
      <c r="AW368" s="217">
        <v>0</v>
      </c>
      <c r="AX368" s="217">
        <v>0</v>
      </c>
      <c r="AY368" s="217">
        <v>0</v>
      </c>
      <c r="AZ368" s="217">
        <v>0</v>
      </c>
      <c r="BA368" s="217">
        <v>0</v>
      </c>
      <c r="BB368" s="217" t="s">
        <v>14</v>
      </c>
      <c r="BC368" s="217"/>
      <c r="BD368" s="217"/>
      <c r="BE368" s="226"/>
      <c r="BF368" s="226"/>
      <c r="BG368" s="227"/>
      <c r="BH368" s="228"/>
      <c r="BI368" s="226"/>
      <c r="BJ368" s="226"/>
      <c r="BK368" s="226"/>
      <c r="BL368" s="226"/>
      <c r="BM368" s="226"/>
      <c r="BN368" s="227"/>
      <c r="BO368" s="226"/>
      <c r="BP368" s="226"/>
      <c r="BQ368" s="226"/>
      <c r="BR368" s="226"/>
      <c r="BS368" s="226"/>
      <c r="BT368" s="227"/>
      <c r="BU368" s="226"/>
      <c r="BV368" s="226"/>
      <c r="BW368" s="226"/>
      <c r="BX368" s="226"/>
      <c r="BY368" s="226"/>
      <c r="BZ368" s="227"/>
      <c r="CA368" s="226"/>
      <c r="CB368" s="226"/>
      <c r="CC368" s="226"/>
      <c r="CD368" s="226"/>
      <c r="CE368" s="226"/>
      <c r="CF368" s="227"/>
      <c r="CG368" s="226"/>
      <c r="CH368" s="226"/>
      <c r="CI368" s="226"/>
      <c r="CJ368" s="228"/>
    </row>
    <row r="369" spans="1:88" ht="13.5" customHeight="1">
      <c r="A369" s="214">
        <v>370</v>
      </c>
      <c r="B369" s="214" t="s">
        <v>3686</v>
      </c>
      <c r="C369" s="214" t="s">
        <v>3687</v>
      </c>
      <c r="D369" s="215" t="s">
        <v>2000</v>
      </c>
      <c r="E369" s="214"/>
      <c r="F369" s="214"/>
      <c r="G369" s="215" t="s">
        <v>3688</v>
      </c>
      <c r="H369" s="214"/>
      <c r="I369" s="214"/>
      <c r="J369" s="214"/>
      <c r="K369" s="214">
        <v>1</v>
      </c>
      <c r="L369" s="214"/>
      <c r="M369" s="216">
        <v>1.6</v>
      </c>
      <c r="N369" s="216">
        <v>1.6</v>
      </c>
      <c r="O369" s="214" t="s">
        <v>674</v>
      </c>
      <c r="P369" s="214"/>
      <c r="Q369" s="214"/>
      <c r="R369" s="214" t="s">
        <v>3951</v>
      </c>
      <c r="S369" s="214"/>
      <c r="T369" s="214"/>
      <c r="U369" s="214"/>
      <c r="V369" s="214"/>
      <c r="W369" s="214">
        <f>_xlfn.MINIFS(V:V,C:C,C369,AE:AE,"",AB:AB,"")</f>
        <v>0</v>
      </c>
      <c r="X369" s="214" t="e">
        <f ca="1">SUMIFS(T:T,C:C,C369,AE:AE,"")/SUMIFS(L:L,C:C,C369,AE:AE,"",AB:AB,"")</f>
        <v>#DIV/0!</v>
      </c>
      <c r="Y369" s="214"/>
      <c r="Z369" s="214"/>
      <c r="AA369" s="214"/>
      <c r="AB369" s="216"/>
      <c r="AC369" s="216">
        <v>1.218</v>
      </c>
      <c r="AD369" s="214"/>
      <c r="AE369" s="214" t="s">
        <v>675</v>
      </c>
      <c r="AF369" s="214" t="s">
        <v>676</v>
      </c>
      <c r="AG369" s="214"/>
      <c r="AH369" s="214"/>
      <c r="AI369" s="214"/>
      <c r="AJ369" s="214" t="s">
        <v>677</v>
      </c>
      <c r="AK369" s="214"/>
      <c r="AL369" s="214"/>
      <c r="AM369" s="214"/>
      <c r="AN369" s="214"/>
      <c r="AO369" s="214"/>
      <c r="AP369" s="214"/>
      <c r="AQ369" s="214"/>
      <c r="AR369" s="214"/>
      <c r="AS369" s="214"/>
      <c r="AT369" s="214"/>
      <c r="AU369" s="214"/>
      <c r="AV369" s="214"/>
      <c r="AW369" s="214"/>
      <c r="AX369" s="214"/>
      <c r="AY369" s="214"/>
      <c r="AZ369" s="214"/>
      <c r="BA369" s="214"/>
      <c r="BB369" s="214" t="s">
        <v>692</v>
      </c>
      <c r="BC369" s="214"/>
      <c r="BD369" s="214"/>
      <c r="BE369" s="214"/>
      <c r="BF369" s="214"/>
      <c r="BG369" s="214"/>
      <c r="BH369" s="214"/>
      <c r="BI369" s="214"/>
      <c r="BJ369" s="214"/>
      <c r="BK369" s="214"/>
      <c r="BL369" s="214"/>
      <c r="BM369" s="214"/>
      <c r="BN369" s="214"/>
      <c r="BO369" s="214"/>
      <c r="BP369" s="214"/>
      <c r="BQ369" s="214"/>
      <c r="BR369" s="214"/>
      <c r="BS369" s="214"/>
      <c r="BT369" s="214"/>
      <c r="BU369" s="214"/>
      <c r="BV369" s="214"/>
      <c r="BW369" s="214"/>
      <c r="BX369" s="214"/>
      <c r="BY369" s="214"/>
      <c r="BZ369" s="214"/>
      <c r="CA369" s="214"/>
      <c r="CB369" s="214"/>
      <c r="CC369" s="214"/>
      <c r="CD369" s="214"/>
      <c r="CE369" s="214"/>
      <c r="CF369" s="214"/>
      <c r="CG369" s="214"/>
      <c r="CH369" s="214"/>
      <c r="CI369" s="214"/>
      <c r="CJ369" s="214"/>
    </row>
    <row r="370" spans="1:88" ht="13.5" customHeight="1">
      <c r="A370" s="217">
        <v>371</v>
      </c>
      <c r="B370" s="217" t="s">
        <v>3686</v>
      </c>
      <c r="C370" s="217" t="s">
        <v>3687</v>
      </c>
      <c r="D370" s="218" t="s">
        <v>2413</v>
      </c>
      <c r="E370" s="217" t="s">
        <v>3689</v>
      </c>
      <c r="F370" s="217" t="s">
        <v>2428</v>
      </c>
      <c r="G370" s="218" t="s">
        <v>2429</v>
      </c>
      <c r="H370" s="220">
        <v>878</v>
      </c>
      <c r="I370" s="217" t="s">
        <v>2001</v>
      </c>
      <c r="J370" s="217">
        <v>1</v>
      </c>
      <c r="K370" s="217"/>
      <c r="L370" s="217">
        <v>1</v>
      </c>
      <c r="M370" s="220">
        <v>1.6</v>
      </c>
      <c r="N370" s="220">
        <v>1.6</v>
      </c>
      <c r="O370" s="217" t="s">
        <v>674</v>
      </c>
      <c r="P370" s="217" t="s">
        <v>11</v>
      </c>
      <c r="Q370" s="217" t="s">
        <v>786</v>
      </c>
      <c r="R370" s="217"/>
      <c r="S370" s="217"/>
      <c r="T370" s="217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7">
        <f ca="1">+L370-T370</f>
        <v>1</v>
      </c>
      <c r="V370" s="217">
        <f ca="1">ROUNDDOWN(T370/J370,0)</f>
        <v>0</v>
      </c>
      <c r="W370" s="217"/>
      <c r="X370" s="217"/>
      <c r="Y370" s="217"/>
      <c r="Z370" s="217"/>
      <c r="AA370" s="217"/>
      <c r="AB370" s="221" t="s">
        <v>602</v>
      </c>
      <c r="AC370" s="220">
        <v>1.218</v>
      </c>
      <c r="AD370" s="217"/>
      <c r="AE370" s="220"/>
      <c r="AF370" s="220"/>
      <c r="AG370" s="249"/>
      <c r="AH370" s="249"/>
      <c r="AI370" s="249"/>
      <c r="AJ370" s="224" t="s">
        <v>677</v>
      </c>
      <c r="AK370" s="228"/>
      <c r="AL370" s="250"/>
      <c r="AM370" s="226"/>
      <c r="AN370" s="228"/>
      <c r="AO370" s="226"/>
      <c r="AP370" s="226"/>
      <c r="AQ370" s="226"/>
      <c r="AR370" s="228"/>
      <c r="AS370" s="226"/>
      <c r="AT370" s="226"/>
      <c r="AU370" s="217">
        <v>0</v>
      </c>
      <c r="AV370" s="217">
        <v>1</v>
      </c>
      <c r="AW370" s="217">
        <v>0</v>
      </c>
      <c r="AX370" s="217">
        <v>0</v>
      </c>
      <c r="AY370" s="217">
        <v>0</v>
      </c>
      <c r="AZ370" s="217">
        <v>0</v>
      </c>
      <c r="BA370" s="217">
        <v>0</v>
      </c>
      <c r="BB370" s="217" t="s">
        <v>692</v>
      </c>
      <c r="BC370" s="217"/>
      <c r="BD370" s="217"/>
      <c r="BE370" s="212" t="s">
        <v>2980</v>
      </c>
      <c r="BF370" s="217">
        <v>1</v>
      </c>
      <c r="BG370" s="230">
        <v>46240</v>
      </c>
      <c r="BH370" s="212">
        <f>+L370-BF370</f>
        <v>0</v>
      </c>
      <c r="BI370" s="212" t="s">
        <v>2414</v>
      </c>
      <c r="BJ370" s="217">
        <v>1</v>
      </c>
      <c r="BK370" s="231">
        <v>46240</v>
      </c>
      <c r="BL370" s="226"/>
      <c r="BM370" s="226"/>
      <c r="BN370" s="227"/>
      <c r="BO370" s="226"/>
      <c r="BP370" s="226"/>
      <c r="BQ370" s="226"/>
      <c r="BR370" s="226"/>
      <c r="BS370" s="226"/>
      <c r="BT370" s="227"/>
      <c r="BU370" s="226"/>
      <c r="BV370" s="226"/>
      <c r="BW370" s="226"/>
      <c r="BX370" s="226"/>
      <c r="BY370" s="226"/>
      <c r="BZ370" s="227"/>
      <c r="CA370" s="226"/>
      <c r="CB370" s="226"/>
      <c r="CC370" s="226"/>
      <c r="CD370" s="226"/>
      <c r="CE370" s="226"/>
      <c r="CF370" s="227"/>
      <c r="CG370" s="226"/>
      <c r="CH370" s="226"/>
      <c r="CI370" s="226"/>
      <c r="CJ370" s="212">
        <f>+L370-BJ370</f>
        <v>0</v>
      </c>
    </row>
    <row r="371" spans="1:88" ht="13.5" customHeight="1">
      <c r="A371" s="214">
        <v>372</v>
      </c>
      <c r="B371" s="214" t="s">
        <v>3690</v>
      </c>
      <c r="C371" s="214" t="s">
        <v>3691</v>
      </c>
      <c r="D371" s="215" t="s">
        <v>2000</v>
      </c>
      <c r="E371" s="214"/>
      <c r="F371" s="214"/>
      <c r="G371" s="215" t="s">
        <v>3692</v>
      </c>
      <c r="H371" s="214"/>
      <c r="I371" s="214"/>
      <c r="J371" s="214"/>
      <c r="K371" s="214">
        <v>1</v>
      </c>
      <c r="L371" s="214"/>
      <c r="M371" s="216">
        <v>4.9000000000000004</v>
      </c>
      <c r="N371" s="216">
        <v>4.9000000000000004</v>
      </c>
      <c r="O371" s="214" t="s">
        <v>674</v>
      </c>
      <c r="P371" s="214"/>
      <c r="Q371" s="214"/>
      <c r="R371" s="214" t="s">
        <v>3951</v>
      </c>
      <c r="S371" s="214"/>
      <c r="T371" s="214"/>
      <c r="U371" s="214"/>
      <c r="V371" s="214"/>
      <c r="W371" s="214">
        <f ca="1">_xlfn.MINIFS(V:V,C:C,C371,AE:AE,"",AB:AB,"")</f>
        <v>0</v>
      </c>
      <c r="X371" s="214">
        <f ca="1">SUMIFS(T:T,C:C,C371,AE:AE,"")/SUMIFS(L:L,C:C,C371,AE:AE,"",AB:AB,"")</f>
        <v>0</v>
      </c>
      <c r="Y371" s="214"/>
      <c r="Z371" s="214"/>
      <c r="AA371" s="214"/>
      <c r="AB371" s="216"/>
      <c r="AC371" s="216">
        <v>3.657</v>
      </c>
      <c r="AD371" s="214"/>
      <c r="AE371" s="214" t="s">
        <v>675</v>
      </c>
      <c r="AF371" s="214" t="s">
        <v>676</v>
      </c>
      <c r="AG371" s="214"/>
      <c r="AH371" s="214"/>
      <c r="AI371" s="214"/>
      <c r="AJ371" s="214" t="s">
        <v>677</v>
      </c>
      <c r="AK371" s="214"/>
      <c r="AL371" s="229" t="s">
        <v>698</v>
      </c>
      <c r="AM371" s="214"/>
      <c r="AN371" s="214"/>
      <c r="AO371" s="214"/>
      <c r="AP371" s="214"/>
      <c r="AQ371" s="214"/>
      <c r="AR371" s="214"/>
      <c r="AS371" s="214"/>
      <c r="AT371" s="214"/>
      <c r="AU371" s="214"/>
      <c r="AV371" s="214"/>
      <c r="AW371" s="214"/>
      <c r="AX371" s="214"/>
      <c r="AY371" s="214"/>
      <c r="AZ371" s="214"/>
      <c r="BA371" s="214"/>
      <c r="BB371" s="214" t="s">
        <v>692</v>
      </c>
      <c r="BC371" s="214"/>
      <c r="BD371" s="214"/>
      <c r="BE371" s="214"/>
      <c r="BF371" s="214"/>
      <c r="BG371" s="214"/>
      <c r="BH371" s="214"/>
      <c r="BI371" s="214"/>
      <c r="BJ371" s="214"/>
      <c r="BK371" s="214"/>
      <c r="BL371" s="214"/>
      <c r="BM371" s="214"/>
      <c r="BN371" s="214"/>
      <c r="BO371" s="214"/>
      <c r="BP371" s="214"/>
      <c r="BQ371" s="214"/>
      <c r="BR371" s="214"/>
      <c r="BS371" s="214"/>
      <c r="BT371" s="214"/>
      <c r="BU371" s="214"/>
      <c r="BV371" s="214"/>
      <c r="BW371" s="214"/>
      <c r="BX371" s="214"/>
      <c r="BY371" s="214"/>
      <c r="BZ371" s="214"/>
      <c r="CA371" s="214"/>
      <c r="CB371" s="214"/>
      <c r="CC371" s="214"/>
      <c r="CD371" s="214"/>
      <c r="CE371" s="214"/>
      <c r="CF371" s="214"/>
      <c r="CG371" s="214"/>
      <c r="CH371" s="214"/>
      <c r="CI371" s="214"/>
      <c r="CJ371" s="214"/>
    </row>
    <row r="372" spans="1:88" ht="13.5" customHeight="1">
      <c r="A372" s="217">
        <v>374</v>
      </c>
      <c r="B372" s="217" t="s">
        <v>3690</v>
      </c>
      <c r="C372" s="235" t="s">
        <v>3691</v>
      </c>
      <c r="D372" s="236" t="s">
        <v>2413</v>
      </c>
      <c r="E372" s="235" t="s">
        <v>3693</v>
      </c>
      <c r="F372" s="235" t="s">
        <v>2431</v>
      </c>
      <c r="G372" s="236" t="s">
        <v>2432</v>
      </c>
      <c r="H372" s="163">
        <v>896</v>
      </c>
      <c r="I372" s="235" t="s">
        <v>2001</v>
      </c>
      <c r="J372" s="235">
        <v>1</v>
      </c>
      <c r="K372" s="235"/>
      <c r="L372" s="235">
        <v>1</v>
      </c>
      <c r="M372" s="163">
        <v>4.7</v>
      </c>
      <c r="N372" s="163">
        <v>4.7</v>
      </c>
      <c r="O372" s="217" t="s">
        <v>674</v>
      </c>
      <c r="P372" s="217" t="s">
        <v>11</v>
      </c>
      <c r="Q372" s="217" t="s">
        <v>786</v>
      </c>
      <c r="R372" s="217"/>
      <c r="S372" s="217"/>
      <c r="T372" s="217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7">
        <f ca="1">+L372-T372</f>
        <v>1</v>
      </c>
      <c r="V372" s="217">
        <f ca="1">ROUNDDOWN(T372/J372,0)</f>
        <v>0</v>
      </c>
      <c r="W372" s="217"/>
      <c r="X372" s="217"/>
      <c r="Y372" s="217"/>
      <c r="Z372" s="217"/>
      <c r="AA372" s="235"/>
      <c r="AB372" s="221"/>
      <c r="AC372" s="163">
        <v>3.5979999999999999</v>
      </c>
      <c r="AD372" s="217"/>
      <c r="AE372" s="220"/>
      <c r="AF372" s="220"/>
      <c r="AG372" s="249"/>
      <c r="AH372" s="249"/>
      <c r="AI372" s="249"/>
      <c r="AJ372" s="224"/>
      <c r="AK372" s="228"/>
      <c r="AL372" s="124" t="s">
        <v>880</v>
      </c>
      <c r="AM372" s="226"/>
      <c r="AN372" s="228"/>
      <c r="AO372" s="226"/>
      <c r="AP372" s="226"/>
      <c r="AQ372" s="226"/>
      <c r="AR372" s="228"/>
      <c r="AS372" s="226"/>
      <c r="AT372" s="226"/>
      <c r="AU372" s="217">
        <v>0</v>
      </c>
      <c r="AV372" s="217">
        <v>1</v>
      </c>
      <c r="AW372" s="217">
        <v>0</v>
      </c>
      <c r="AX372" s="217">
        <v>0</v>
      </c>
      <c r="AY372" s="217">
        <v>0</v>
      </c>
      <c r="AZ372" s="217">
        <v>0</v>
      </c>
      <c r="BA372" s="217">
        <v>0</v>
      </c>
      <c r="BB372" s="217" t="s">
        <v>692</v>
      </c>
      <c r="BC372" s="217"/>
      <c r="BD372" s="217"/>
      <c r="BE372" s="212" t="s">
        <v>2980</v>
      </c>
      <c r="BF372" s="252">
        <v>1</v>
      </c>
      <c r="BG372" s="230">
        <v>46240</v>
      </c>
      <c r="BH372" s="212">
        <f>+L372-BF372</f>
        <v>0</v>
      </c>
      <c r="BI372" s="212" t="s">
        <v>2414</v>
      </c>
      <c r="BJ372" s="252">
        <v>1</v>
      </c>
      <c r="BK372" s="231">
        <v>46240</v>
      </c>
      <c r="BL372" s="226"/>
      <c r="BM372" s="226"/>
      <c r="BN372" s="227"/>
      <c r="BO372" s="226"/>
      <c r="BP372" s="226"/>
      <c r="BQ372" s="226"/>
      <c r="BR372" s="226"/>
      <c r="BS372" s="226"/>
      <c r="BT372" s="227"/>
      <c r="BU372" s="226"/>
      <c r="BV372" s="226"/>
      <c r="BW372" s="226"/>
      <c r="BX372" s="226"/>
      <c r="BY372" s="226"/>
      <c r="BZ372" s="227"/>
      <c r="CA372" s="226"/>
      <c r="CB372" s="226"/>
      <c r="CC372" s="226"/>
      <c r="CD372" s="226"/>
      <c r="CE372" s="226"/>
      <c r="CF372" s="227"/>
      <c r="CG372" s="226"/>
      <c r="CH372" s="226"/>
      <c r="CI372" s="226"/>
      <c r="CJ372" s="212">
        <f>+L372-BJ372</f>
        <v>0</v>
      </c>
    </row>
    <row r="373" spans="1:88" ht="13.5" customHeight="1">
      <c r="A373" s="214">
        <v>375</v>
      </c>
      <c r="B373" s="214" t="s">
        <v>3694</v>
      </c>
      <c r="C373" s="214" t="s">
        <v>3695</v>
      </c>
      <c r="D373" s="215" t="s">
        <v>2000</v>
      </c>
      <c r="E373" s="214"/>
      <c r="F373" s="214"/>
      <c r="G373" s="215" t="s">
        <v>3696</v>
      </c>
      <c r="H373" s="214"/>
      <c r="I373" s="214"/>
      <c r="J373" s="214"/>
      <c r="K373" s="214">
        <v>1</v>
      </c>
      <c r="L373" s="214"/>
      <c r="M373" s="216">
        <v>2.5</v>
      </c>
      <c r="N373" s="216">
        <v>2.5</v>
      </c>
      <c r="O373" s="214" t="s">
        <v>674</v>
      </c>
      <c r="P373" s="214"/>
      <c r="Q373" s="214"/>
      <c r="R373" s="214" t="s">
        <v>3951</v>
      </c>
      <c r="S373" s="214"/>
      <c r="T373" s="214"/>
      <c r="U373" s="214"/>
      <c r="V373" s="214"/>
      <c r="W373" s="214">
        <f>_xlfn.MINIFS(V:V,C:C,C373,AE:AE,"",AB:AB,"")</f>
        <v>0</v>
      </c>
      <c r="X373" s="214" t="e">
        <f ca="1">SUMIFS(T:T,C:C,C373,AE:AE,"")/SUMIFS(L:L,C:C,C373,AE:AE,"",AB:AB,"")</f>
        <v>#DIV/0!</v>
      </c>
      <c r="Y373" s="214"/>
      <c r="Z373" s="214"/>
      <c r="AA373" s="214"/>
      <c r="AB373" s="216"/>
      <c r="AC373" s="216">
        <v>1.968</v>
      </c>
      <c r="AD373" s="214"/>
      <c r="AE373" s="214" t="s">
        <v>675</v>
      </c>
      <c r="AF373" s="214" t="s">
        <v>676</v>
      </c>
      <c r="AG373" s="214"/>
      <c r="AH373" s="214"/>
      <c r="AI373" s="214"/>
      <c r="AJ373" s="214" t="s">
        <v>677</v>
      </c>
      <c r="AK373" s="214"/>
      <c r="AL373" s="214"/>
      <c r="AM373" s="214"/>
      <c r="AN373" s="214"/>
      <c r="AO373" s="214"/>
      <c r="AP373" s="214"/>
      <c r="AQ373" s="214"/>
      <c r="AR373" s="214"/>
      <c r="AS373" s="214"/>
      <c r="AT373" s="214"/>
      <c r="AU373" s="214"/>
      <c r="AV373" s="214"/>
      <c r="AW373" s="214"/>
      <c r="AX373" s="214"/>
      <c r="AY373" s="214"/>
      <c r="AZ373" s="214"/>
      <c r="BA373" s="214"/>
      <c r="BB373" s="214" t="s">
        <v>692</v>
      </c>
      <c r="BC373" s="214"/>
      <c r="BD373" s="214"/>
      <c r="BE373" s="214"/>
      <c r="BF373" s="214"/>
      <c r="BG373" s="214"/>
      <c r="BH373" s="214"/>
      <c r="BI373" s="214"/>
      <c r="BJ373" s="214"/>
      <c r="BK373" s="214"/>
      <c r="BL373" s="214"/>
      <c r="BM373" s="214"/>
      <c r="BN373" s="214"/>
      <c r="BO373" s="214"/>
      <c r="BP373" s="214"/>
      <c r="BQ373" s="214"/>
      <c r="BR373" s="214"/>
      <c r="BS373" s="214"/>
      <c r="BT373" s="214"/>
      <c r="BU373" s="214"/>
      <c r="BV373" s="214"/>
      <c r="BW373" s="214"/>
      <c r="BX373" s="214"/>
      <c r="BY373" s="214"/>
      <c r="BZ373" s="214"/>
      <c r="CA373" s="214"/>
      <c r="CB373" s="214"/>
      <c r="CC373" s="214"/>
      <c r="CD373" s="214"/>
      <c r="CE373" s="214"/>
      <c r="CF373" s="214"/>
      <c r="CG373" s="214"/>
      <c r="CH373" s="214"/>
      <c r="CI373" s="214"/>
      <c r="CJ373" s="214"/>
    </row>
    <row r="374" spans="1:88" ht="13.5" customHeight="1">
      <c r="A374" s="217">
        <v>376</v>
      </c>
      <c r="B374" s="217" t="s">
        <v>3694</v>
      </c>
      <c r="C374" s="217" t="s">
        <v>3695</v>
      </c>
      <c r="D374" s="218" t="s">
        <v>2413</v>
      </c>
      <c r="E374" s="217" t="s">
        <v>3697</v>
      </c>
      <c r="F374" s="217" t="s">
        <v>2433</v>
      </c>
      <c r="G374" s="218" t="s">
        <v>2434</v>
      </c>
      <c r="H374" s="220">
        <v>707</v>
      </c>
      <c r="I374" s="217" t="s">
        <v>2001</v>
      </c>
      <c r="J374" s="217">
        <v>1</v>
      </c>
      <c r="K374" s="217"/>
      <c r="L374" s="217">
        <v>1</v>
      </c>
      <c r="M374" s="220">
        <v>2.5</v>
      </c>
      <c r="N374" s="220">
        <v>2.5</v>
      </c>
      <c r="O374" s="217" t="s">
        <v>674</v>
      </c>
      <c r="P374" s="217" t="s">
        <v>11</v>
      </c>
      <c r="Q374" s="217" t="s">
        <v>786</v>
      </c>
      <c r="R374" s="217"/>
      <c r="S374" s="217"/>
      <c r="T374" s="217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7">
        <f ca="1">+L374-T374</f>
        <v>1</v>
      </c>
      <c r="V374" s="217">
        <f ca="1">ROUNDDOWN(T374/J374,0)</f>
        <v>0</v>
      </c>
      <c r="W374" s="217"/>
      <c r="X374" s="217"/>
      <c r="Y374" s="217"/>
      <c r="Z374" s="217"/>
      <c r="AA374" s="217"/>
      <c r="AB374" s="221" t="s">
        <v>602</v>
      </c>
      <c r="AC374" s="220">
        <v>1.968</v>
      </c>
      <c r="AD374" s="217"/>
      <c r="AE374" s="220"/>
      <c r="AF374" s="220"/>
      <c r="AG374" s="249"/>
      <c r="AH374" s="249"/>
      <c r="AI374" s="249"/>
      <c r="AJ374" s="224" t="s">
        <v>677</v>
      </c>
      <c r="AK374" s="228"/>
      <c r="AL374" s="250"/>
      <c r="AM374" s="226"/>
      <c r="AN374" s="228"/>
      <c r="AO374" s="226"/>
      <c r="AP374" s="226"/>
      <c r="AQ374" s="226"/>
      <c r="AR374" s="228"/>
      <c r="AS374" s="226"/>
      <c r="AT374" s="226"/>
      <c r="AU374" s="217">
        <v>0</v>
      </c>
      <c r="AV374" s="217">
        <v>1</v>
      </c>
      <c r="AW374" s="217">
        <v>0</v>
      </c>
      <c r="AX374" s="217">
        <v>0</v>
      </c>
      <c r="AY374" s="217">
        <v>0</v>
      </c>
      <c r="AZ374" s="217">
        <v>0</v>
      </c>
      <c r="BA374" s="217">
        <v>0</v>
      </c>
      <c r="BB374" s="217" t="s">
        <v>692</v>
      </c>
      <c r="BC374" s="217"/>
      <c r="BD374" s="217"/>
      <c r="BE374" s="212" t="s">
        <v>2980</v>
      </c>
      <c r="BF374" s="217">
        <v>1</v>
      </c>
      <c r="BG374" s="230">
        <v>46240</v>
      </c>
      <c r="BH374" s="212">
        <f>+L374-BF374</f>
        <v>0</v>
      </c>
      <c r="BI374" s="212" t="s">
        <v>2414</v>
      </c>
      <c r="BJ374" s="217">
        <v>1</v>
      </c>
      <c r="BK374" s="231">
        <v>46240</v>
      </c>
      <c r="BL374" s="226"/>
      <c r="BM374" s="226"/>
      <c r="BN374" s="227"/>
      <c r="BO374" s="226"/>
      <c r="BP374" s="226"/>
      <c r="BQ374" s="226"/>
      <c r="BR374" s="226"/>
      <c r="BS374" s="226"/>
      <c r="BT374" s="227"/>
      <c r="BU374" s="226"/>
      <c r="BV374" s="226"/>
      <c r="BW374" s="226"/>
      <c r="BX374" s="226"/>
      <c r="BY374" s="226"/>
      <c r="BZ374" s="227"/>
      <c r="CA374" s="226"/>
      <c r="CB374" s="226"/>
      <c r="CC374" s="226"/>
      <c r="CD374" s="226"/>
      <c r="CE374" s="226"/>
      <c r="CF374" s="227"/>
      <c r="CG374" s="226"/>
      <c r="CH374" s="226"/>
      <c r="CI374" s="226"/>
      <c r="CJ374" s="212">
        <f>+L374-BJ374</f>
        <v>0</v>
      </c>
    </row>
    <row r="375" spans="1:88" ht="13.5" customHeight="1">
      <c r="A375" s="214">
        <v>377</v>
      </c>
      <c r="B375" s="214" t="s">
        <v>3698</v>
      </c>
      <c r="C375" s="214" t="s">
        <v>3699</v>
      </c>
      <c r="D375" s="215" t="s">
        <v>2000</v>
      </c>
      <c r="E375" s="214"/>
      <c r="F375" s="214"/>
      <c r="G375" s="215" t="s">
        <v>3700</v>
      </c>
      <c r="H375" s="214"/>
      <c r="I375" s="214"/>
      <c r="J375" s="214"/>
      <c r="K375" s="214">
        <v>1</v>
      </c>
      <c r="L375" s="214"/>
      <c r="M375" s="216">
        <v>1.5</v>
      </c>
      <c r="N375" s="216">
        <v>1.5</v>
      </c>
      <c r="O375" s="214" t="s">
        <v>674</v>
      </c>
      <c r="P375" s="214"/>
      <c r="Q375" s="214"/>
      <c r="R375" s="214" t="s">
        <v>3951</v>
      </c>
      <c r="S375" s="214"/>
      <c r="T375" s="214"/>
      <c r="U375" s="214"/>
      <c r="V375" s="214"/>
      <c r="W375" s="214">
        <f>_xlfn.MINIFS(V:V,C:C,C375,AE:AE,"",AB:AB,"")</f>
        <v>0</v>
      </c>
      <c r="X375" s="214" t="e">
        <f ca="1">SUMIFS(T:T,C:C,C375,AE:AE,"")/SUMIFS(L:L,C:C,C375,AE:AE,"",AB:AB,"")</f>
        <v>#DIV/0!</v>
      </c>
      <c r="Y375" s="214"/>
      <c r="Z375" s="214"/>
      <c r="AA375" s="214"/>
      <c r="AB375" s="216"/>
      <c r="AC375" s="216">
        <v>1.145</v>
      </c>
      <c r="AD375" s="214"/>
      <c r="AE375" s="214" t="s">
        <v>675</v>
      </c>
      <c r="AF375" s="214" t="s">
        <v>676</v>
      </c>
      <c r="AG375" s="214"/>
      <c r="AH375" s="214"/>
      <c r="AI375" s="214"/>
      <c r="AJ375" s="214" t="s">
        <v>677</v>
      </c>
      <c r="AK375" s="214"/>
      <c r="AL375" s="214"/>
      <c r="AM375" s="214"/>
      <c r="AN375" s="214"/>
      <c r="AO375" s="214"/>
      <c r="AP375" s="214"/>
      <c r="AQ375" s="214"/>
      <c r="AR375" s="214"/>
      <c r="AS375" s="214"/>
      <c r="AT375" s="214"/>
      <c r="AU375" s="214"/>
      <c r="AV375" s="214"/>
      <c r="AW375" s="214"/>
      <c r="AX375" s="214"/>
      <c r="AY375" s="214"/>
      <c r="AZ375" s="214"/>
      <c r="BA375" s="214"/>
      <c r="BB375" s="214" t="s">
        <v>692</v>
      </c>
      <c r="BC375" s="214"/>
      <c r="BD375" s="214"/>
      <c r="BE375" s="214"/>
      <c r="BF375" s="214"/>
      <c r="BG375" s="214"/>
      <c r="BH375" s="214"/>
      <c r="BI375" s="214"/>
      <c r="BJ375" s="214"/>
      <c r="BK375" s="214"/>
      <c r="BL375" s="214"/>
      <c r="BM375" s="214"/>
      <c r="BN375" s="214"/>
      <c r="BO375" s="214"/>
      <c r="BP375" s="214"/>
      <c r="BQ375" s="214"/>
      <c r="BR375" s="214"/>
      <c r="BS375" s="214"/>
      <c r="BT375" s="214"/>
      <c r="BU375" s="214"/>
      <c r="BV375" s="214"/>
      <c r="BW375" s="214"/>
      <c r="BX375" s="214"/>
      <c r="BY375" s="214"/>
      <c r="BZ375" s="214"/>
      <c r="CA375" s="214"/>
      <c r="CB375" s="214"/>
      <c r="CC375" s="214"/>
      <c r="CD375" s="214"/>
      <c r="CE375" s="214"/>
      <c r="CF375" s="214"/>
      <c r="CG375" s="214"/>
      <c r="CH375" s="214"/>
      <c r="CI375" s="214"/>
      <c r="CJ375" s="214"/>
    </row>
    <row r="376" spans="1:88" ht="13.5" customHeight="1">
      <c r="A376" s="217">
        <v>378</v>
      </c>
      <c r="B376" s="217" t="s">
        <v>3698</v>
      </c>
      <c r="C376" s="217" t="s">
        <v>3699</v>
      </c>
      <c r="D376" s="218" t="s">
        <v>2413</v>
      </c>
      <c r="E376" s="217" t="s">
        <v>3701</v>
      </c>
      <c r="F376" s="217" t="s">
        <v>2435</v>
      </c>
      <c r="G376" s="218" t="s">
        <v>2436</v>
      </c>
      <c r="H376" s="220">
        <v>707</v>
      </c>
      <c r="I376" s="217" t="s">
        <v>2001</v>
      </c>
      <c r="J376" s="217">
        <v>1</v>
      </c>
      <c r="K376" s="217"/>
      <c r="L376" s="217">
        <v>1</v>
      </c>
      <c r="M376" s="220">
        <v>1.5</v>
      </c>
      <c r="N376" s="220">
        <v>1.5</v>
      </c>
      <c r="O376" s="217" t="s">
        <v>674</v>
      </c>
      <c r="P376" s="217" t="s">
        <v>11</v>
      </c>
      <c r="Q376" s="217" t="s">
        <v>786</v>
      </c>
      <c r="R376" s="217"/>
      <c r="S376" s="217"/>
      <c r="T376" s="217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7">
        <f ca="1">+L376-T376</f>
        <v>1</v>
      </c>
      <c r="V376" s="217">
        <f ca="1">ROUNDDOWN(T376/J376,0)</f>
        <v>0</v>
      </c>
      <c r="W376" s="217"/>
      <c r="X376" s="217"/>
      <c r="Y376" s="217"/>
      <c r="Z376" s="217"/>
      <c r="AA376" s="217"/>
      <c r="AB376" s="221" t="s">
        <v>602</v>
      </c>
      <c r="AC376" s="220">
        <v>1.145</v>
      </c>
      <c r="AD376" s="217"/>
      <c r="AE376" s="220"/>
      <c r="AF376" s="220"/>
      <c r="AG376" s="249"/>
      <c r="AH376" s="249"/>
      <c r="AI376" s="249"/>
      <c r="AJ376" s="224" t="s">
        <v>677</v>
      </c>
      <c r="AK376" s="228"/>
      <c r="AL376" s="250"/>
      <c r="AM376" s="226"/>
      <c r="AN376" s="228"/>
      <c r="AO376" s="226"/>
      <c r="AP376" s="226"/>
      <c r="AQ376" s="226"/>
      <c r="AR376" s="228"/>
      <c r="AS376" s="226"/>
      <c r="AT376" s="226"/>
      <c r="AU376" s="217">
        <v>0</v>
      </c>
      <c r="AV376" s="217">
        <v>1</v>
      </c>
      <c r="AW376" s="217">
        <v>0</v>
      </c>
      <c r="AX376" s="217">
        <v>0</v>
      </c>
      <c r="AY376" s="217">
        <v>0</v>
      </c>
      <c r="AZ376" s="217">
        <v>0</v>
      </c>
      <c r="BA376" s="217">
        <v>0</v>
      </c>
      <c r="BB376" s="217" t="s">
        <v>692</v>
      </c>
      <c r="BC376" s="217"/>
      <c r="BD376" s="217"/>
      <c r="BE376" s="212" t="s">
        <v>2980</v>
      </c>
      <c r="BF376" s="217">
        <v>1</v>
      </c>
      <c r="BG376" s="230">
        <v>46240</v>
      </c>
      <c r="BH376" s="212">
        <f>+L376-BF376</f>
        <v>0</v>
      </c>
      <c r="BI376" s="212" t="s">
        <v>2414</v>
      </c>
      <c r="BJ376" s="217">
        <v>1</v>
      </c>
      <c r="BK376" s="231">
        <v>46240</v>
      </c>
      <c r="BL376" s="226"/>
      <c r="BM376" s="226"/>
      <c r="BN376" s="227"/>
      <c r="BO376" s="226"/>
      <c r="BP376" s="226"/>
      <c r="BQ376" s="226"/>
      <c r="BR376" s="226"/>
      <c r="BS376" s="226"/>
      <c r="BT376" s="227"/>
      <c r="BU376" s="226"/>
      <c r="BV376" s="226"/>
      <c r="BW376" s="226"/>
      <c r="BX376" s="226"/>
      <c r="BY376" s="226"/>
      <c r="BZ376" s="227"/>
      <c r="CA376" s="226"/>
      <c r="CB376" s="226"/>
      <c r="CC376" s="226"/>
      <c r="CD376" s="226"/>
      <c r="CE376" s="226"/>
      <c r="CF376" s="227"/>
      <c r="CG376" s="226"/>
      <c r="CH376" s="226"/>
      <c r="CI376" s="226"/>
      <c r="CJ376" s="212">
        <f>+L376-BJ376</f>
        <v>0</v>
      </c>
    </row>
    <row r="377" spans="1:88" ht="13.5" customHeight="1">
      <c r="A377" s="214">
        <v>379</v>
      </c>
      <c r="B377" s="214" t="s">
        <v>3702</v>
      </c>
      <c r="C377" s="214" t="s">
        <v>3703</v>
      </c>
      <c r="D377" s="215" t="s">
        <v>2000</v>
      </c>
      <c r="E377" s="214"/>
      <c r="F377" s="214"/>
      <c r="G377" s="215" t="s">
        <v>3704</v>
      </c>
      <c r="H377" s="214"/>
      <c r="I377" s="214"/>
      <c r="J377" s="214"/>
      <c r="K377" s="214">
        <v>1</v>
      </c>
      <c r="L377" s="214"/>
      <c r="M377" s="216">
        <v>1.9</v>
      </c>
      <c r="N377" s="216">
        <v>1.9</v>
      </c>
      <c r="O377" s="214" t="s">
        <v>674</v>
      </c>
      <c r="P377" s="214"/>
      <c r="Q377" s="214"/>
      <c r="R377" s="214" t="s">
        <v>3951</v>
      </c>
      <c r="S377" s="214"/>
      <c r="T377" s="214"/>
      <c r="U377" s="214"/>
      <c r="V377" s="214"/>
      <c r="W377" s="214">
        <f>_xlfn.MINIFS(V:V,C:C,C377,AE:AE,"",AB:AB,"")</f>
        <v>0</v>
      </c>
      <c r="X377" s="214" t="e">
        <f ca="1">SUMIFS(T:T,C:C,C377,AE:AE,"")/SUMIFS(L:L,C:C,C377,AE:AE,"",AB:AB,"")</f>
        <v>#DIV/0!</v>
      </c>
      <c r="Y377" s="214"/>
      <c r="Z377" s="214"/>
      <c r="AA377" s="214"/>
      <c r="AB377" s="216"/>
      <c r="AC377" s="216">
        <v>1.4810000000000001</v>
      </c>
      <c r="AD377" s="214"/>
      <c r="AE377" s="214" t="s">
        <v>675</v>
      </c>
      <c r="AF377" s="214" t="s">
        <v>676</v>
      </c>
      <c r="AG377" s="214"/>
      <c r="AH377" s="214"/>
      <c r="AI377" s="214"/>
      <c r="AJ377" s="214" t="s">
        <v>677</v>
      </c>
      <c r="AK377" s="214"/>
      <c r="AL377" s="214"/>
      <c r="AM377" s="214"/>
      <c r="AN377" s="214"/>
      <c r="AO377" s="214"/>
      <c r="AP377" s="214"/>
      <c r="AQ377" s="214"/>
      <c r="AR377" s="214"/>
      <c r="AS377" s="214"/>
      <c r="AT377" s="214"/>
      <c r="AU377" s="214"/>
      <c r="AV377" s="214"/>
      <c r="AW377" s="214"/>
      <c r="AX377" s="214"/>
      <c r="AY377" s="214"/>
      <c r="AZ377" s="214"/>
      <c r="BA377" s="214"/>
      <c r="BB377" s="214" t="s">
        <v>692</v>
      </c>
      <c r="BC377" s="214"/>
      <c r="BD377" s="214"/>
      <c r="BE377" s="214"/>
      <c r="BF377" s="214"/>
      <c r="BG377" s="214"/>
      <c r="BH377" s="214"/>
      <c r="BI377" s="214"/>
      <c r="BJ377" s="214"/>
      <c r="BK377" s="214"/>
      <c r="BL377" s="214"/>
      <c r="BM377" s="214"/>
      <c r="BN377" s="214"/>
      <c r="BO377" s="214"/>
      <c r="BP377" s="214"/>
      <c r="BQ377" s="214"/>
      <c r="BR377" s="214"/>
      <c r="BS377" s="214"/>
      <c r="BT377" s="214"/>
      <c r="BU377" s="214"/>
      <c r="BV377" s="214"/>
      <c r="BW377" s="214"/>
      <c r="BX377" s="214"/>
      <c r="BY377" s="214"/>
      <c r="BZ377" s="214"/>
      <c r="CA377" s="214"/>
      <c r="CB377" s="214"/>
      <c r="CC377" s="214"/>
      <c r="CD377" s="214"/>
      <c r="CE377" s="214"/>
      <c r="CF377" s="214"/>
      <c r="CG377" s="214"/>
      <c r="CH377" s="214"/>
      <c r="CI377" s="214"/>
      <c r="CJ377" s="214"/>
    </row>
    <row r="378" spans="1:88" ht="13.5" customHeight="1">
      <c r="A378" s="217">
        <v>380</v>
      </c>
      <c r="B378" s="217" t="s">
        <v>3702</v>
      </c>
      <c r="C378" s="217" t="s">
        <v>3703</v>
      </c>
      <c r="D378" s="218" t="s">
        <v>2413</v>
      </c>
      <c r="E378" s="217" t="s">
        <v>3705</v>
      </c>
      <c r="F378" s="217" t="s">
        <v>2437</v>
      </c>
      <c r="G378" s="218" t="s">
        <v>2438</v>
      </c>
      <c r="H378" s="220">
        <v>706</v>
      </c>
      <c r="I378" s="217" t="s">
        <v>2001</v>
      </c>
      <c r="J378" s="217">
        <v>1</v>
      </c>
      <c r="K378" s="217"/>
      <c r="L378" s="217">
        <v>1</v>
      </c>
      <c r="M378" s="220">
        <v>1.9</v>
      </c>
      <c r="N378" s="220">
        <v>1.9</v>
      </c>
      <c r="O378" s="217" t="s">
        <v>674</v>
      </c>
      <c r="P378" s="217" t="s">
        <v>11</v>
      </c>
      <c r="Q378" s="217" t="s">
        <v>786</v>
      </c>
      <c r="R378" s="217"/>
      <c r="S378" s="217"/>
      <c r="T378" s="217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7">
        <f ca="1">+L378-T378</f>
        <v>1</v>
      </c>
      <c r="V378" s="217">
        <f ca="1">ROUNDDOWN(T378/J378,0)</f>
        <v>0</v>
      </c>
      <c r="W378" s="217"/>
      <c r="X378" s="217"/>
      <c r="Y378" s="217"/>
      <c r="Z378" s="217"/>
      <c r="AA378" s="217"/>
      <c r="AB378" s="221" t="s">
        <v>602</v>
      </c>
      <c r="AC378" s="220">
        <v>1.4810000000000001</v>
      </c>
      <c r="AD378" s="217"/>
      <c r="AE378" s="220"/>
      <c r="AF378" s="220"/>
      <c r="AG378" s="249"/>
      <c r="AH378" s="249"/>
      <c r="AI378" s="249"/>
      <c r="AJ378" s="224" t="s">
        <v>677</v>
      </c>
      <c r="AK378" s="228"/>
      <c r="AL378" s="250"/>
      <c r="AM378" s="226"/>
      <c r="AN378" s="228"/>
      <c r="AO378" s="226"/>
      <c r="AP378" s="226"/>
      <c r="AQ378" s="226"/>
      <c r="AR378" s="228"/>
      <c r="AS378" s="226"/>
      <c r="AT378" s="226"/>
      <c r="AU378" s="217">
        <v>0</v>
      </c>
      <c r="AV378" s="217">
        <v>1</v>
      </c>
      <c r="AW378" s="217">
        <v>0</v>
      </c>
      <c r="AX378" s="217">
        <v>0</v>
      </c>
      <c r="AY378" s="217">
        <v>0</v>
      </c>
      <c r="AZ378" s="217">
        <v>0</v>
      </c>
      <c r="BA378" s="217">
        <v>0</v>
      </c>
      <c r="BB378" s="217" t="s">
        <v>692</v>
      </c>
      <c r="BC378" s="217"/>
      <c r="BD378" s="217"/>
      <c r="BE378" s="212" t="s">
        <v>2980</v>
      </c>
      <c r="BF378" s="217">
        <v>1</v>
      </c>
      <c r="BG378" s="230">
        <v>46240</v>
      </c>
      <c r="BH378" s="212">
        <f>+L378-BF378</f>
        <v>0</v>
      </c>
      <c r="BI378" s="212" t="s">
        <v>2414</v>
      </c>
      <c r="BJ378" s="217">
        <v>1</v>
      </c>
      <c r="BK378" s="231">
        <v>46240</v>
      </c>
      <c r="BL378" s="226"/>
      <c r="BM378" s="226"/>
      <c r="BN378" s="227"/>
      <c r="BO378" s="226"/>
      <c r="BP378" s="226"/>
      <c r="BQ378" s="226"/>
      <c r="BR378" s="226"/>
      <c r="BS378" s="226"/>
      <c r="BT378" s="227"/>
      <c r="BU378" s="226"/>
      <c r="BV378" s="226"/>
      <c r="BW378" s="226"/>
      <c r="BX378" s="226"/>
      <c r="BY378" s="226"/>
      <c r="BZ378" s="227"/>
      <c r="CA378" s="226"/>
      <c r="CB378" s="226"/>
      <c r="CC378" s="226"/>
      <c r="CD378" s="226"/>
      <c r="CE378" s="226"/>
      <c r="CF378" s="227"/>
      <c r="CG378" s="226"/>
      <c r="CH378" s="226"/>
      <c r="CI378" s="226"/>
      <c r="CJ378" s="212">
        <f>+L378-BJ378</f>
        <v>0</v>
      </c>
    </row>
    <row r="379" spans="1:88" ht="13.5" customHeight="1">
      <c r="A379" s="214">
        <v>381</v>
      </c>
      <c r="B379" s="214" t="s">
        <v>3706</v>
      </c>
      <c r="C379" s="214" t="s">
        <v>3707</v>
      </c>
      <c r="D379" s="215" t="s">
        <v>2000</v>
      </c>
      <c r="E379" s="214"/>
      <c r="F379" s="214"/>
      <c r="G379" s="215" t="s">
        <v>3708</v>
      </c>
      <c r="H379" s="214"/>
      <c r="I379" s="214"/>
      <c r="J379" s="214"/>
      <c r="K379" s="214">
        <v>1</v>
      </c>
      <c r="L379" s="214"/>
      <c r="M379" s="216">
        <v>2.1</v>
      </c>
      <c r="N379" s="216">
        <v>2.1</v>
      </c>
      <c r="O379" s="214" t="s">
        <v>674</v>
      </c>
      <c r="P379" s="214"/>
      <c r="Q379" s="214"/>
      <c r="R379" s="214" t="s">
        <v>3951</v>
      </c>
      <c r="S379" s="214"/>
      <c r="T379" s="214"/>
      <c r="U379" s="214"/>
      <c r="V379" s="214"/>
      <c r="W379" s="214">
        <f>_xlfn.MINIFS(V:V,C:C,C379,AE:AE,"",AB:AB,"")</f>
        <v>0</v>
      </c>
      <c r="X379" s="214" t="e">
        <f ca="1">SUMIFS(T:T,C:C,C379,AE:AE,"")/SUMIFS(L:L,C:C,C379,AE:AE,"",AB:AB,"")</f>
        <v>#DIV/0!</v>
      </c>
      <c r="Y379" s="214"/>
      <c r="Z379" s="214"/>
      <c r="AA379" s="214"/>
      <c r="AB379" s="216"/>
      <c r="AC379" s="216">
        <v>1.601</v>
      </c>
      <c r="AD379" s="235" t="s">
        <v>3428</v>
      </c>
      <c r="AE379" s="214" t="s">
        <v>675</v>
      </c>
      <c r="AF379" s="214" t="s">
        <v>676</v>
      </c>
      <c r="AG379" s="214"/>
      <c r="AH379" s="214"/>
      <c r="AI379" s="214"/>
      <c r="AJ379" s="214" t="s">
        <v>677</v>
      </c>
      <c r="AK379" s="214"/>
      <c r="AL379" s="214"/>
      <c r="AM379" s="214"/>
      <c r="AN379" s="214"/>
      <c r="AO379" s="214"/>
      <c r="AP379" s="214"/>
      <c r="AQ379" s="214"/>
      <c r="AR379" s="214"/>
      <c r="AS379" s="214"/>
      <c r="AT379" s="214"/>
      <c r="AU379" s="214"/>
      <c r="AV379" s="214"/>
      <c r="AW379" s="214"/>
      <c r="AX379" s="214"/>
      <c r="AY379" s="214"/>
      <c r="AZ379" s="214"/>
      <c r="BA379" s="214"/>
      <c r="BB379" s="214" t="s">
        <v>692</v>
      </c>
      <c r="BC379" s="214"/>
      <c r="BD379" s="214"/>
      <c r="BE379" s="214"/>
      <c r="BF379" s="214"/>
      <c r="BG379" s="214"/>
      <c r="BH379" s="214"/>
      <c r="BI379" s="214"/>
      <c r="BJ379" s="214"/>
      <c r="BK379" s="214"/>
      <c r="BL379" s="214"/>
      <c r="BM379" s="214"/>
      <c r="BN379" s="214"/>
      <c r="BO379" s="214"/>
      <c r="BP379" s="214"/>
      <c r="BQ379" s="214"/>
      <c r="BR379" s="214"/>
      <c r="BS379" s="214"/>
      <c r="BT379" s="214"/>
      <c r="BU379" s="214"/>
      <c r="BV379" s="214"/>
      <c r="BW379" s="214"/>
      <c r="BX379" s="214"/>
      <c r="BY379" s="214"/>
      <c r="BZ379" s="214"/>
      <c r="CA379" s="214"/>
      <c r="CB379" s="214"/>
      <c r="CC379" s="214"/>
      <c r="CD379" s="214"/>
      <c r="CE379" s="214"/>
      <c r="CF379" s="214"/>
      <c r="CG379" s="214"/>
      <c r="CH379" s="214"/>
      <c r="CI379" s="214"/>
      <c r="CJ379" s="214"/>
    </row>
    <row r="380" spans="1:88" ht="13.5" customHeight="1">
      <c r="A380" s="217">
        <v>382</v>
      </c>
      <c r="B380" s="217" t="s">
        <v>3706</v>
      </c>
      <c r="C380" s="217" t="s">
        <v>3707</v>
      </c>
      <c r="D380" s="218" t="s">
        <v>2413</v>
      </c>
      <c r="E380" s="217" t="s">
        <v>3709</v>
      </c>
      <c r="F380" s="217" t="s">
        <v>2439</v>
      </c>
      <c r="G380" s="218" t="s">
        <v>2440</v>
      </c>
      <c r="H380" s="220">
        <v>706</v>
      </c>
      <c r="I380" s="217" t="s">
        <v>2001</v>
      </c>
      <c r="J380" s="217">
        <v>1</v>
      </c>
      <c r="K380" s="217"/>
      <c r="L380" s="217">
        <v>1</v>
      </c>
      <c r="M380" s="220">
        <v>2.1</v>
      </c>
      <c r="N380" s="220">
        <v>2.1</v>
      </c>
      <c r="O380" s="217" t="s">
        <v>674</v>
      </c>
      <c r="P380" s="217" t="s">
        <v>11</v>
      </c>
      <c r="Q380" s="217" t="s">
        <v>786</v>
      </c>
      <c r="R380" s="217"/>
      <c r="S380" s="217"/>
      <c r="T380" s="217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7">
        <f ca="1">+L380-T380</f>
        <v>1</v>
      </c>
      <c r="V380" s="217">
        <f ca="1">ROUNDDOWN(T380/J380,0)</f>
        <v>0</v>
      </c>
      <c r="W380" s="217"/>
      <c r="X380" s="217"/>
      <c r="Y380" s="217"/>
      <c r="Z380" s="217"/>
      <c r="AA380" s="217"/>
      <c r="AB380" s="221" t="s">
        <v>602</v>
      </c>
      <c r="AC380" s="220">
        <v>1.601</v>
      </c>
      <c r="AD380" s="217"/>
      <c r="AE380" s="220"/>
      <c r="AF380" s="220"/>
      <c r="AG380" s="249"/>
      <c r="AH380" s="249"/>
      <c r="AI380" s="249"/>
      <c r="AJ380" s="224" t="s">
        <v>677</v>
      </c>
      <c r="AK380" s="228"/>
      <c r="AL380" s="250"/>
      <c r="AM380" s="226"/>
      <c r="AN380" s="228"/>
      <c r="AO380" s="226"/>
      <c r="AP380" s="226"/>
      <c r="AQ380" s="226"/>
      <c r="AR380" s="228"/>
      <c r="AS380" s="226"/>
      <c r="AT380" s="226"/>
      <c r="AU380" s="217">
        <v>0</v>
      </c>
      <c r="AV380" s="217">
        <v>1</v>
      </c>
      <c r="AW380" s="217">
        <v>0</v>
      </c>
      <c r="AX380" s="217">
        <v>0</v>
      </c>
      <c r="AY380" s="217">
        <v>0</v>
      </c>
      <c r="AZ380" s="217">
        <v>0</v>
      </c>
      <c r="BA380" s="217">
        <v>0</v>
      </c>
      <c r="BB380" s="217" t="s">
        <v>692</v>
      </c>
      <c r="BC380" s="217"/>
      <c r="BD380" s="217"/>
      <c r="BE380" s="212" t="s">
        <v>2980</v>
      </c>
      <c r="BF380" s="217">
        <v>1</v>
      </c>
      <c r="BG380" s="230">
        <v>46240</v>
      </c>
      <c r="BH380" s="212">
        <f>+L380-BF380</f>
        <v>0</v>
      </c>
      <c r="BI380" s="212" t="s">
        <v>2414</v>
      </c>
      <c r="BJ380" s="217">
        <v>1</v>
      </c>
      <c r="BK380" s="231">
        <v>46240</v>
      </c>
      <c r="BL380" s="226"/>
      <c r="BM380" s="226"/>
      <c r="BN380" s="227"/>
      <c r="BO380" s="226"/>
      <c r="BP380" s="226"/>
      <c r="BQ380" s="226"/>
      <c r="BR380" s="226"/>
      <c r="BS380" s="226"/>
      <c r="BT380" s="227"/>
      <c r="BU380" s="226"/>
      <c r="BV380" s="226"/>
      <c r="BW380" s="226"/>
      <c r="BX380" s="226"/>
      <c r="BY380" s="226"/>
      <c r="BZ380" s="227"/>
      <c r="CA380" s="226"/>
      <c r="CB380" s="226"/>
      <c r="CC380" s="226"/>
      <c r="CD380" s="226"/>
      <c r="CE380" s="226"/>
      <c r="CF380" s="227"/>
      <c r="CG380" s="226"/>
      <c r="CH380" s="226"/>
      <c r="CI380" s="226"/>
      <c r="CJ380" s="212">
        <f>+L380-BJ380</f>
        <v>0</v>
      </c>
    </row>
    <row r="381" spans="1:88" ht="13.5" customHeight="1">
      <c r="A381" s="214">
        <v>383</v>
      </c>
      <c r="B381" s="214" t="s">
        <v>3710</v>
      </c>
      <c r="C381" s="214" t="s">
        <v>3711</v>
      </c>
      <c r="D381" s="215" t="s">
        <v>2000</v>
      </c>
      <c r="E381" s="214"/>
      <c r="F381" s="214"/>
      <c r="G381" s="215" t="s">
        <v>3712</v>
      </c>
      <c r="H381" s="214"/>
      <c r="I381" s="214"/>
      <c r="J381" s="214"/>
      <c r="K381" s="214">
        <v>1</v>
      </c>
      <c r="L381" s="214"/>
      <c r="M381" s="216">
        <v>5.3</v>
      </c>
      <c r="N381" s="216">
        <v>5.3</v>
      </c>
      <c r="O381" s="214" t="s">
        <v>674</v>
      </c>
      <c r="P381" s="214"/>
      <c r="Q381" s="214"/>
      <c r="R381" s="214" t="s">
        <v>3951</v>
      </c>
      <c r="S381" s="214"/>
      <c r="T381" s="214"/>
      <c r="U381" s="214"/>
      <c r="V381" s="214"/>
      <c r="W381" s="214">
        <f>_xlfn.MINIFS(V:V,C:C,C381,AE:AE,"",AB:AB,"")</f>
        <v>0</v>
      </c>
      <c r="X381" s="214" t="e">
        <f ca="1">SUMIFS(T:T,C:C,C381,AE:AE,"")/SUMIFS(L:L,C:C,C381,AE:AE,"",AB:AB,"")</f>
        <v>#DIV/0!</v>
      </c>
      <c r="Y381" s="214"/>
      <c r="Z381" s="214"/>
      <c r="AA381" s="214"/>
      <c r="AB381" s="216"/>
      <c r="AC381" s="216">
        <v>4.0679999999999996</v>
      </c>
      <c r="AD381" s="214"/>
      <c r="AE381" s="214" t="s">
        <v>675</v>
      </c>
      <c r="AF381" s="214" t="s">
        <v>676</v>
      </c>
      <c r="AG381" s="214"/>
      <c r="AH381" s="214"/>
      <c r="AI381" s="214"/>
      <c r="AJ381" s="214" t="s">
        <v>677</v>
      </c>
      <c r="AK381" s="214"/>
      <c r="AL381" s="214"/>
      <c r="AM381" s="214"/>
      <c r="AN381" s="214"/>
      <c r="AO381" s="214"/>
      <c r="AP381" s="214"/>
      <c r="AQ381" s="214"/>
      <c r="AR381" s="214"/>
      <c r="AS381" s="214"/>
      <c r="AT381" s="214"/>
      <c r="AU381" s="214"/>
      <c r="AV381" s="214"/>
      <c r="AW381" s="214"/>
      <c r="AX381" s="214"/>
      <c r="AY381" s="214"/>
      <c r="AZ381" s="214"/>
      <c r="BA381" s="214"/>
      <c r="BB381" s="214" t="s">
        <v>692</v>
      </c>
      <c r="BC381" s="214"/>
      <c r="BD381" s="214"/>
      <c r="BE381" s="214"/>
      <c r="BF381" s="214"/>
      <c r="BG381" s="214"/>
      <c r="BH381" s="214"/>
      <c r="BI381" s="214"/>
      <c r="BJ381" s="214"/>
      <c r="BK381" s="214"/>
      <c r="BL381" s="214"/>
      <c r="BM381" s="214"/>
      <c r="BN381" s="214"/>
      <c r="BO381" s="214"/>
      <c r="BP381" s="214"/>
      <c r="BQ381" s="214"/>
      <c r="BR381" s="214"/>
      <c r="BS381" s="214"/>
      <c r="BT381" s="214"/>
      <c r="BU381" s="214"/>
      <c r="BV381" s="214"/>
      <c r="BW381" s="214"/>
      <c r="BX381" s="214"/>
      <c r="BY381" s="214"/>
      <c r="BZ381" s="214"/>
      <c r="CA381" s="214"/>
      <c r="CB381" s="214"/>
      <c r="CC381" s="214"/>
      <c r="CD381" s="214"/>
      <c r="CE381" s="214"/>
      <c r="CF381" s="214"/>
      <c r="CG381" s="214"/>
      <c r="CH381" s="214"/>
      <c r="CI381" s="214"/>
      <c r="CJ381" s="214"/>
    </row>
    <row r="382" spans="1:88" ht="13.5" customHeight="1">
      <c r="A382" s="217">
        <v>384</v>
      </c>
      <c r="B382" s="217" t="s">
        <v>3710</v>
      </c>
      <c r="C382" s="217" t="s">
        <v>3711</v>
      </c>
      <c r="D382" s="218" t="s">
        <v>2413</v>
      </c>
      <c r="E382" s="217" t="s">
        <v>3713</v>
      </c>
      <c r="F382" s="217" t="s">
        <v>2441</v>
      </c>
      <c r="G382" s="218" t="s">
        <v>2426</v>
      </c>
      <c r="H382" s="220">
        <v>833</v>
      </c>
      <c r="I382" s="217" t="s">
        <v>2001</v>
      </c>
      <c r="J382" s="217">
        <v>1</v>
      </c>
      <c r="K382" s="217"/>
      <c r="L382" s="217">
        <v>1</v>
      </c>
      <c r="M382" s="220">
        <v>5.3</v>
      </c>
      <c r="N382" s="220">
        <v>5.3</v>
      </c>
      <c r="O382" s="217" t="s">
        <v>674</v>
      </c>
      <c r="P382" s="217" t="s">
        <v>11</v>
      </c>
      <c r="Q382" s="217" t="s">
        <v>786</v>
      </c>
      <c r="R382" s="217"/>
      <c r="S382" s="217"/>
      <c r="T382" s="217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7">
        <f ca="1">+L382-T382</f>
        <v>1</v>
      </c>
      <c r="V382" s="217">
        <f ca="1">ROUNDDOWN(T382/J382,0)</f>
        <v>0</v>
      </c>
      <c r="W382" s="217"/>
      <c r="X382" s="217"/>
      <c r="Y382" s="217"/>
      <c r="Z382" s="217"/>
      <c r="AA382" s="217"/>
      <c r="AB382" s="221" t="s">
        <v>602</v>
      </c>
      <c r="AC382" s="220">
        <v>4.0679999999999996</v>
      </c>
      <c r="AD382" s="217"/>
      <c r="AE382" s="220"/>
      <c r="AF382" s="220"/>
      <c r="AG382" s="249"/>
      <c r="AH382" s="249"/>
      <c r="AI382" s="249"/>
      <c r="AJ382" s="224" t="s">
        <v>677</v>
      </c>
      <c r="AK382" s="228"/>
      <c r="AL382" s="250"/>
      <c r="AM382" s="226"/>
      <c r="AN382" s="228"/>
      <c r="AO382" s="226"/>
      <c r="AP382" s="226"/>
      <c r="AQ382" s="226"/>
      <c r="AR382" s="228"/>
      <c r="AS382" s="226"/>
      <c r="AT382" s="226"/>
      <c r="AU382" s="217">
        <v>0</v>
      </c>
      <c r="AV382" s="217">
        <v>1</v>
      </c>
      <c r="AW382" s="217">
        <v>0</v>
      </c>
      <c r="AX382" s="217">
        <v>0</v>
      </c>
      <c r="AY382" s="217">
        <v>0</v>
      </c>
      <c r="AZ382" s="217">
        <v>0</v>
      </c>
      <c r="BA382" s="217">
        <v>0</v>
      </c>
      <c r="BB382" s="217" t="s">
        <v>692</v>
      </c>
      <c r="BC382" s="217"/>
      <c r="BD382" s="217"/>
      <c r="BE382" s="212" t="s">
        <v>2980</v>
      </c>
      <c r="BF382" s="217">
        <v>1</v>
      </c>
      <c r="BG382" s="230">
        <v>46240</v>
      </c>
      <c r="BH382" s="212">
        <f>+L382-BF382</f>
        <v>0</v>
      </c>
      <c r="BI382" s="212" t="s">
        <v>2414</v>
      </c>
      <c r="BJ382" s="217">
        <v>1</v>
      </c>
      <c r="BK382" s="231">
        <v>46240</v>
      </c>
      <c r="BL382" s="226"/>
      <c r="BM382" s="226"/>
      <c r="BN382" s="227"/>
      <c r="BO382" s="226"/>
      <c r="BP382" s="226"/>
      <c r="BQ382" s="226"/>
      <c r="BR382" s="226"/>
      <c r="BS382" s="226"/>
      <c r="BT382" s="227"/>
      <c r="BU382" s="226"/>
      <c r="BV382" s="226"/>
      <c r="BW382" s="226"/>
      <c r="BX382" s="226"/>
      <c r="BY382" s="226"/>
      <c r="BZ382" s="227"/>
      <c r="CA382" s="226"/>
      <c r="CB382" s="226"/>
      <c r="CC382" s="226"/>
      <c r="CD382" s="226"/>
      <c r="CE382" s="226"/>
      <c r="CF382" s="227"/>
      <c r="CG382" s="226"/>
      <c r="CH382" s="226"/>
      <c r="CI382" s="226"/>
      <c r="CJ382" s="212">
        <f>+L382-BJ382</f>
        <v>0</v>
      </c>
    </row>
    <row r="383" spans="1:88" ht="13.5" customHeight="1">
      <c r="A383" s="214">
        <v>385</v>
      </c>
      <c r="B383" s="214" t="s">
        <v>3714</v>
      </c>
      <c r="C383" s="214" t="s">
        <v>3715</v>
      </c>
      <c r="D383" s="215" t="s">
        <v>2000</v>
      </c>
      <c r="E383" s="214"/>
      <c r="F383" s="214"/>
      <c r="G383" s="215" t="s">
        <v>3716</v>
      </c>
      <c r="H383" s="214"/>
      <c r="I383" s="214"/>
      <c r="J383" s="214"/>
      <c r="K383" s="214">
        <v>1</v>
      </c>
      <c r="L383" s="214"/>
      <c r="M383" s="216">
        <v>3</v>
      </c>
      <c r="N383" s="216">
        <v>3</v>
      </c>
      <c r="O383" s="214" t="s">
        <v>674</v>
      </c>
      <c r="P383" s="214"/>
      <c r="Q383" s="214"/>
      <c r="R383" s="214" t="s">
        <v>3951</v>
      </c>
      <c r="S383" s="214"/>
      <c r="T383" s="214"/>
      <c r="U383" s="214"/>
      <c r="V383" s="214"/>
      <c r="W383" s="214">
        <f>_xlfn.MINIFS(V:V,C:C,C383,AE:AE,"",AB:AB,"")</f>
        <v>0</v>
      </c>
      <c r="X383" s="214" t="e">
        <f ca="1">SUMIFS(T:T,C:C,C383,AE:AE,"")/SUMIFS(L:L,C:C,C383,AE:AE,"",AB:AB,"")</f>
        <v>#DIV/0!</v>
      </c>
      <c r="Y383" s="214"/>
      <c r="Z383" s="214"/>
      <c r="AA383" s="214"/>
      <c r="AB383" s="216"/>
      <c r="AC383" s="216">
        <v>2.3170000000000002</v>
      </c>
      <c r="AD383" s="235" t="s">
        <v>3428</v>
      </c>
      <c r="AE383" s="214" t="s">
        <v>675</v>
      </c>
      <c r="AF383" s="214" t="s">
        <v>676</v>
      </c>
      <c r="AG383" s="214"/>
      <c r="AH383" s="214"/>
      <c r="AI383" s="214"/>
      <c r="AJ383" s="214" t="s">
        <v>677</v>
      </c>
      <c r="AK383" s="214"/>
      <c r="AL383" s="214"/>
      <c r="AM383" s="214"/>
      <c r="AN383" s="214"/>
      <c r="AO383" s="214"/>
      <c r="AP383" s="214"/>
      <c r="AQ383" s="214"/>
      <c r="AR383" s="214"/>
      <c r="AS383" s="214"/>
      <c r="AT383" s="214"/>
      <c r="AU383" s="214"/>
      <c r="AV383" s="214"/>
      <c r="AW383" s="214"/>
      <c r="AX383" s="214"/>
      <c r="AY383" s="214"/>
      <c r="AZ383" s="214"/>
      <c r="BA383" s="214"/>
      <c r="BB383" s="214" t="s">
        <v>692</v>
      </c>
      <c r="BC383" s="214"/>
      <c r="BD383" s="214"/>
      <c r="BE383" s="214"/>
      <c r="BF383" s="214"/>
      <c r="BG383" s="214"/>
      <c r="BH383" s="214"/>
      <c r="BI383" s="214"/>
      <c r="BJ383" s="214"/>
      <c r="BK383" s="214"/>
      <c r="BL383" s="214"/>
      <c r="BM383" s="214"/>
      <c r="BN383" s="214"/>
      <c r="BO383" s="214"/>
      <c r="BP383" s="214"/>
      <c r="BQ383" s="214"/>
      <c r="BR383" s="214"/>
      <c r="BS383" s="214"/>
      <c r="BT383" s="214"/>
      <c r="BU383" s="214"/>
      <c r="BV383" s="214"/>
      <c r="BW383" s="214"/>
      <c r="BX383" s="214"/>
      <c r="BY383" s="214"/>
      <c r="BZ383" s="214"/>
      <c r="CA383" s="214"/>
      <c r="CB383" s="214"/>
      <c r="CC383" s="214"/>
      <c r="CD383" s="214"/>
      <c r="CE383" s="214"/>
      <c r="CF383" s="214"/>
      <c r="CG383" s="214"/>
      <c r="CH383" s="214"/>
      <c r="CI383" s="214"/>
      <c r="CJ383" s="214"/>
    </row>
    <row r="384" spans="1:88" ht="13.5" customHeight="1">
      <c r="A384" s="217">
        <v>386</v>
      </c>
      <c r="B384" s="217" t="s">
        <v>3714</v>
      </c>
      <c r="C384" s="217" t="s">
        <v>3715</v>
      </c>
      <c r="D384" s="218" t="s">
        <v>2413</v>
      </c>
      <c r="E384" s="217" t="s">
        <v>3717</v>
      </c>
      <c r="F384" s="217" t="s">
        <v>2442</v>
      </c>
      <c r="G384" s="218" t="s">
        <v>2440</v>
      </c>
      <c r="H384" s="220">
        <v>1022</v>
      </c>
      <c r="I384" s="217" t="s">
        <v>2001</v>
      </c>
      <c r="J384" s="217">
        <v>1</v>
      </c>
      <c r="K384" s="217"/>
      <c r="L384" s="217">
        <v>1</v>
      </c>
      <c r="M384" s="220">
        <v>3</v>
      </c>
      <c r="N384" s="220">
        <v>3</v>
      </c>
      <c r="O384" s="217" t="s">
        <v>674</v>
      </c>
      <c r="P384" s="217" t="s">
        <v>11</v>
      </c>
      <c r="Q384" s="217" t="s">
        <v>786</v>
      </c>
      <c r="R384" s="217"/>
      <c r="S384" s="217"/>
      <c r="T384" s="217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7">
        <f ca="1">+L384-T384</f>
        <v>1</v>
      </c>
      <c r="V384" s="217">
        <f ca="1">ROUNDDOWN(T384/J384,0)</f>
        <v>0</v>
      </c>
      <c r="W384" s="217"/>
      <c r="X384" s="217"/>
      <c r="Y384" s="217"/>
      <c r="Z384" s="217"/>
      <c r="AA384" s="217"/>
      <c r="AB384" s="221" t="s">
        <v>602</v>
      </c>
      <c r="AC384" s="220">
        <v>2.3170000000000002</v>
      </c>
      <c r="AD384" s="217"/>
      <c r="AE384" s="220"/>
      <c r="AF384" s="220"/>
      <c r="AG384" s="249"/>
      <c r="AH384" s="249"/>
      <c r="AI384" s="249"/>
      <c r="AJ384" s="224" t="s">
        <v>677</v>
      </c>
      <c r="AK384" s="228"/>
      <c r="AL384" s="250"/>
      <c r="AM384" s="226"/>
      <c r="AN384" s="228"/>
      <c r="AO384" s="226"/>
      <c r="AP384" s="226"/>
      <c r="AQ384" s="226"/>
      <c r="AR384" s="228"/>
      <c r="AS384" s="226"/>
      <c r="AT384" s="226"/>
      <c r="AU384" s="217">
        <v>0</v>
      </c>
      <c r="AV384" s="217">
        <v>1</v>
      </c>
      <c r="AW384" s="217">
        <v>0</v>
      </c>
      <c r="AX384" s="217">
        <v>0</v>
      </c>
      <c r="AY384" s="217">
        <v>0</v>
      </c>
      <c r="AZ384" s="217">
        <v>0</v>
      </c>
      <c r="BA384" s="217">
        <v>0</v>
      </c>
      <c r="BB384" s="217" t="s">
        <v>692</v>
      </c>
      <c r="BC384" s="217"/>
      <c r="BD384" s="217"/>
      <c r="BE384" s="212" t="s">
        <v>2980</v>
      </c>
      <c r="BF384" s="217">
        <v>1</v>
      </c>
      <c r="BG384" s="230">
        <v>46240</v>
      </c>
      <c r="BH384" s="212">
        <f>+L384-BF384</f>
        <v>0</v>
      </c>
      <c r="BI384" s="212" t="s">
        <v>2414</v>
      </c>
      <c r="BJ384" s="217">
        <v>1</v>
      </c>
      <c r="BK384" s="231">
        <v>46240</v>
      </c>
      <c r="BL384" s="226"/>
      <c r="BM384" s="226"/>
      <c r="BN384" s="227"/>
      <c r="BO384" s="226"/>
      <c r="BP384" s="226"/>
      <c r="BQ384" s="226"/>
      <c r="BR384" s="226"/>
      <c r="BS384" s="226"/>
      <c r="BT384" s="227"/>
      <c r="BU384" s="226"/>
      <c r="BV384" s="226"/>
      <c r="BW384" s="226"/>
      <c r="BX384" s="226"/>
      <c r="BY384" s="226"/>
      <c r="BZ384" s="227"/>
      <c r="CA384" s="226"/>
      <c r="CB384" s="226"/>
      <c r="CC384" s="226"/>
      <c r="CD384" s="226"/>
      <c r="CE384" s="226"/>
      <c r="CF384" s="227"/>
      <c r="CG384" s="226"/>
      <c r="CH384" s="226"/>
      <c r="CI384" s="226"/>
      <c r="CJ384" s="212">
        <f>+L384-BJ384</f>
        <v>0</v>
      </c>
    </row>
    <row r="385" spans="1:88" ht="13.5" customHeight="1">
      <c r="A385" s="214">
        <v>387</v>
      </c>
      <c r="B385" s="214" t="s">
        <v>3718</v>
      </c>
      <c r="C385" s="214" t="s">
        <v>3719</v>
      </c>
      <c r="D385" s="215" t="s">
        <v>2000</v>
      </c>
      <c r="E385" s="214"/>
      <c r="F385" s="214"/>
      <c r="G385" s="215" t="s">
        <v>3720</v>
      </c>
      <c r="H385" s="214"/>
      <c r="I385" s="214"/>
      <c r="J385" s="214"/>
      <c r="K385" s="214">
        <v>1</v>
      </c>
      <c r="L385" s="214"/>
      <c r="M385" s="216">
        <v>2.8</v>
      </c>
      <c r="N385" s="216">
        <v>2.8</v>
      </c>
      <c r="O385" s="214" t="s">
        <v>674</v>
      </c>
      <c r="P385" s="214"/>
      <c r="Q385" s="214"/>
      <c r="R385" s="214" t="s">
        <v>3951</v>
      </c>
      <c r="S385" s="214"/>
      <c r="T385" s="214"/>
      <c r="U385" s="214"/>
      <c r="V385" s="214"/>
      <c r="W385" s="214">
        <f ca="1">_xlfn.MINIFS(V:V,C:C,C385,AE:AE,"",AB:AB,"")</f>
        <v>0</v>
      </c>
      <c r="X385" s="214">
        <f ca="1">SUMIFS(T:T,C:C,C385,AE:AE,"")/SUMIFS(L:L,C:C,C385,AE:AE,"",AB:AB,"")</f>
        <v>0</v>
      </c>
      <c r="Y385" s="214"/>
      <c r="Z385" s="214"/>
      <c r="AA385" s="214"/>
      <c r="AB385" s="216"/>
      <c r="AC385" s="216">
        <v>2.09</v>
      </c>
      <c r="AD385" s="214"/>
      <c r="AE385" s="214" t="s">
        <v>675</v>
      </c>
      <c r="AF385" s="214" t="s">
        <v>676</v>
      </c>
      <c r="AG385" s="214"/>
      <c r="AH385" s="214"/>
      <c r="AI385" s="214"/>
      <c r="AJ385" s="214" t="s">
        <v>677</v>
      </c>
      <c r="AK385" s="214"/>
      <c r="AL385" s="229" t="s">
        <v>698</v>
      </c>
      <c r="AM385" s="214"/>
      <c r="AN385" s="214"/>
      <c r="AO385" s="214"/>
      <c r="AP385" s="214"/>
      <c r="AQ385" s="214"/>
      <c r="AR385" s="214"/>
      <c r="AS385" s="214"/>
      <c r="AT385" s="214"/>
      <c r="AU385" s="214"/>
      <c r="AV385" s="214"/>
      <c r="AW385" s="214"/>
      <c r="AX385" s="214"/>
      <c r="AY385" s="214"/>
      <c r="AZ385" s="214"/>
      <c r="BA385" s="214"/>
      <c r="BB385" s="214" t="s">
        <v>692</v>
      </c>
      <c r="BC385" s="214"/>
      <c r="BD385" s="214"/>
      <c r="BE385" s="214"/>
      <c r="BF385" s="214"/>
      <c r="BG385" s="214"/>
      <c r="BH385" s="214"/>
      <c r="BI385" s="214"/>
      <c r="BJ385" s="214"/>
      <c r="BK385" s="214"/>
      <c r="BL385" s="214"/>
      <c r="BM385" s="214"/>
      <c r="BN385" s="214"/>
      <c r="BO385" s="214"/>
      <c r="BP385" s="214"/>
      <c r="BQ385" s="214"/>
      <c r="BR385" s="214"/>
      <c r="BS385" s="214"/>
      <c r="BT385" s="214"/>
      <c r="BU385" s="214"/>
      <c r="BV385" s="214"/>
      <c r="BW385" s="214"/>
      <c r="BX385" s="214"/>
      <c r="BY385" s="214"/>
      <c r="BZ385" s="214"/>
      <c r="CA385" s="214"/>
      <c r="CB385" s="214"/>
      <c r="CC385" s="214"/>
      <c r="CD385" s="214"/>
      <c r="CE385" s="214"/>
      <c r="CF385" s="214"/>
      <c r="CG385" s="214"/>
      <c r="CH385" s="214"/>
      <c r="CI385" s="214"/>
      <c r="CJ385" s="214"/>
    </row>
    <row r="386" spans="1:88" ht="13.5" customHeight="1">
      <c r="A386" s="217">
        <v>389</v>
      </c>
      <c r="B386" s="217" t="s">
        <v>3718</v>
      </c>
      <c r="C386" s="235" t="s">
        <v>3719</v>
      </c>
      <c r="D386" s="236" t="s">
        <v>2413</v>
      </c>
      <c r="E386" s="235" t="s">
        <v>3721</v>
      </c>
      <c r="F386" s="235" t="s">
        <v>2443</v>
      </c>
      <c r="G386" s="236" t="s">
        <v>2438</v>
      </c>
      <c r="H386" s="163">
        <v>1022</v>
      </c>
      <c r="I386" s="235" t="s">
        <v>2001</v>
      </c>
      <c r="J386" s="235">
        <v>1</v>
      </c>
      <c r="K386" s="235"/>
      <c r="L386" s="235">
        <v>1</v>
      </c>
      <c r="M386" s="163">
        <v>2.6</v>
      </c>
      <c r="N386" s="163">
        <v>2.6</v>
      </c>
      <c r="O386" s="217" t="s">
        <v>674</v>
      </c>
      <c r="P386" s="217" t="s">
        <v>11</v>
      </c>
      <c r="Q386" s="217" t="s">
        <v>786</v>
      </c>
      <c r="R386" s="217"/>
      <c r="S386" s="217"/>
      <c r="T386" s="217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7">
        <f ca="1">+L386-T386</f>
        <v>1</v>
      </c>
      <c r="V386" s="217">
        <f ca="1">ROUNDDOWN(T386/J386,0)</f>
        <v>0</v>
      </c>
      <c r="W386" s="217"/>
      <c r="X386" s="217"/>
      <c r="Y386" s="217"/>
      <c r="Z386" s="217"/>
      <c r="AA386" s="235"/>
      <c r="AB386" s="221"/>
      <c r="AC386" s="163">
        <v>2.032</v>
      </c>
      <c r="AD386" s="217"/>
      <c r="AE386" s="220"/>
      <c r="AF386" s="220"/>
      <c r="AG386" s="249"/>
      <c r="AH386" s="249"/>
      <c r="AI386" s="249"/>
      <c r="AJ386" s="224"/>
      <c r="AK386" s="228"/>
      <c r="AL386" s="124" t="s">
        <v>880</v>
      </c>
      <c r="AM386" s="226"/>
      <c r="AN386" s="228"/>
      <c r="AO386" s="226"/>
      <c r="AP386" s="226"/>
      <c r="AQ386" s="226"/>
      <c r="AR386" s="228"/>
      <c r="AS386" s="226"/>
      <c r="AT386" s="226"/>
      <c r="AU386" s="235">
        <v>0</v>
      </c>
      <c r="AV386" s="235">
        <v>1</v>
      </c>
      <c r="AW386" s="235">
        <v>0</v>
      </c>
      <c r="AX386" s="235">
        <v>0</v>
      </c>
      <c r="AY386" s="235">
        <v>0</v>
      </c>
      <c r="AZ386" s="235">
        <v>0</v>
      </c>
      <c r="BA386" s="235">
        <v>0</v>
      </c>
      <c r="BB386" s="235" t="s">
        <v>692</v>
      </c>
      <c r="BC386" s="217"/>
      <c r="BD386" s="217"/>
      <c r="BE386" s="212" t="s">
        <v>2980</v>
      </c>
      <c r="BF386" s="252">
        <v>1</v>
      </c>
      <c r="BG386" s="230">
        <v>46240</v>
      </c>
      <c r="BH386" s="212">
        <f>+L386-BF386</f>
        <v>0</v>
      </c>
      <c r="BI386" s="212" t="s">
        <v>2414</v>
      </c>
      <c r="BJ386" s="252">
        <v>1</v>
      </c>
      <c r="BK386" s="231">
        <v>46240</v>
      </c>
      <c r="BL386" s="226"/>
      <c r="BM386" s="226"/>
      <c r="BN386" s="227"/>
      <c r="BO386" s="226"/>
      <c r="BP386" s="226"/>
      <c r="BQ386" s="226"/>
      <c r="BR386" s="226"/>
      <c r="BS386" s="226"/>
      <c r="BT386" s="227"/>
      <c r="BU386" s="226"/>
      <c r="BV386" s="226"/>
      <c r="BW386" s="226"/>
      <c r="BX386" s="226"/>
      <c r="BY386" s="226"/>
      <c r="BZ386" s="227"/>
      <c r="CA386" s="226"/>
      <c r="CB386" s="226"/>
      <c r="CC386" s="226"/>
      <c r="CD386" s="226"/>
      <c r="CE386" s="226"/>
      <c r="CF386" s="227"/>
      <c r="CG386" s="226"/>
      <c r="CH386" s="226"/>
      <c r="CI386" s="226"/>
      <c r="CJ386" s="212">
        <f>+L386-BJ386</f>
        <v>0</v>
      </c>
    </row>
    <row r="387" spans="1:88" ht="13.5" customHeight="1">
      <c r="A387" s="214">
        <v>390</v>
      </c>
      <c r="B387" s="214" t="s">
        <v>3722</v>
      </c>
      <c r="C387" s="214" t="s">
        <v>3723</v>
      </c>
      <c r="D387" s="215" t="s">
        <v>2000</v>
      </c>
      <c r="E387" s="214"/>
      <c r="F387" s="214"/>
      <c r="G387" s="215" t="s">
        <v>3724</v>
      </c>
      <c r="H387" s="214"/>
      <c r="I387" s="214"/>
      <c r="J387" s="214"/>
      <c r="K387" s="214">
        <v>1</v>
      </c>
      <c r="L387" s="214"/>
      <c r="M387" s="216">
        <v>5.7</v>
      </c>
      <c r="N387" s="216">
        <v>5.7</v>
      </c>
      <c r="O387" s="214" t="s">
        <v>674</v>
      </c>
      <c r="P387" s="214"/>
      <c r="Q387" s="214"/>
      <c r="R387" s="214" t="s">
        <v>3951</v>
      </c>
      <c r="S387" s="214"/>
      <c r="T387" s="214"/>
      <c r="U387" s="214"/>
      <c r="V387" s="214"/>
      <c r="W387" s="214">
        <f>_xlfn.MINIFS(V:V,C:C,C387,AE:AE,"",AB:AB,"")</f>
        <v>0</v>
      </c>
      <c r="X387" s="214" t="e">
        <f ca="1">SUMIFS(T:T,C:C,C387,AE:AE,"")/SUMIFS(L:L,C:C,C387,AE:AE,"",AB:AB,"")</f>
        <v>#DIV/0!</v>
      </c>
      <c r="Y387" s="214"/>
      <c r="Z387" s="214"/>
      <c r="AA387" s="214"/>
      <c r="AB387" s="216"/>
      <c r="AC387" s="216">
        <v>4.3760000000000003</v>
      </c>
      <c r="AD387" s="214"/>
      <c r="AE387" s="214" t="s">
        <v>675</v>
      </c>
      <c r="AF387" s="214" t="s">
        <v>676</v>
      </c>
      <c r="AG387" s="214"/>
      <c r="AH387" s="214"/>
      <c r="AI387" s="214"/>
      <c r="AJ387" s="214" t="s">
        <v>677</v>
      </c>
      <c r="AK387" s="214"/>
      <c r="AL387" s="214"/>
      <c r="AM387" s="214"/>
      <c r="AN387" s="214"/>
      <c r="AO387" s="214"/>
      <c r="AP387" s="214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/>
      <c r="BB387" s="214" t="s">
        <v>692</v>
      </c>
      <c r="BC387" s="214"/>
      <c r="BD387" s="214"/>
      <c r="BE387" s="214"/>
      <c r="BF387" s="214"/>
      <c r="BG387" s="214"/>
      <c r="BH387" s="214"/>
      <c r="BI387" s="214"/>
      <c r="BJ387" s="214"/>
      <c r="BK387" s="214"/>
      <c r="BL387" s="214"/>
      <c r="BM387" s="214"/>
      <c r="BN387" s="214"/>
      <c r="BO387" s="214"/>
      <c r="BP387" s="214"/>
      <c r="BQ387" s="214"/>
      <c r="BR387" s="214"/>
      <c r="BS387" s="214"/>
      <c r="BT387" s="214"/>
      <c r="BU387" s="214"/>
      <c r="BV387" s="214"/>
      <c r="BW387" s="214"/>
      <c r="BX387" s="214"/>
      <c r="BY387" s="214"/>
      <c r="BZ387" s="214"/>
      <c r="CA387" s="214"/>
      <c r="CB387" s="214"/>
      <c r="CC387" s="214"/>
      <c r="CD387" s="214"/>
      <c r="CE387" s="214"/>
      <c r="CF387" s="214"/>
      <c r="CG387" s="214"/>
      <c r="CH387" s="214"/>
      <c r="CI387" s="214"/>
      <c r="CJ387" s="214"/>
    </row>
    <row r="388" spans="1:88" ht="13.5" customHeight="1">
      <c r="A388" s="217">
        <v>391</v>
      </c>
      <c r="B388" s="217" t="s">
        <v>3722</v>
      </c>
      <c r="C388" s="217" t="s">
        <v>3723</v>
      </c>
      <c r="D388" s="218" t="s">
        <v>2413</v>
      </c>
      <c r="E388" s="217" t="s">
        <v>3725</v>
      </c>
      <c r="F388" s="217" t="s">
        <v>2444</v>
      </c>
      <c r="G388" s="218" t="s">
        <v>2426</v>
      </c>
      <c r="H388" s="220">
        <v>896</v>
      </c>
      <c r="I388" s="217" t="s">
        <v>2001</v>
      </c>
      <c r="J388" s="217">
        <v>1</v>
      </c>
      <c r="K388" s="217"/>
      <c r="L388" s="217">
        <v>1</v>
      </c>
      <c r="M388" s="220">
        <v>5.7</v>
      </c>
      <c r="N388" s="220">
        <v>5.7</v>
      </c>
      <c r="O388" s="217" t="s">
        <v>674</v>
      </c>
      <c r="P388" s="217" t="s">
        <v>11</v>
      </c>
      <c r="Q388" s="217" t="s">
        <v>786</v>
      </c>
      <c r="R388" s="217"/>
      <c r="S388" s="217"/>
      <c r="T388" s="217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7">
        <f ca="1">+L388-T388</f>
        <v>1</v>
      </c>
      <c r="V388" s="217">
        <f ca="1">ROUNDDOWN(T388/J388,0)</f>
        <v>0</v>
      </c>
      <c r="W388" s="217"/>
      <c r="X388" s="217"/>
      <c r="Y388" s="217"/>
      <c r="Z388" s="217"/>
      <c r="AA388" s="217"/>
      <c r="AB388" s="221" t="s">
        <v>602</v>
      </c>
      <c r="AC388" s="220">
        <v>4.3760000000000003</v>
      </c>
      <c r="AD388" s="217"/>
      <c r="AE388" s="220"/>
      <c r="AF388" s="220"/>
      <c r="AG388" s="249"/>
      <c r="AH388" s="249"/>
      <c r="AI388" s="249"/>
      <c r="AJ388" s="224" t="s">
        <v>677</v>
      </c>
      <c r="AK388" s="228"/>
      <c r="AL388" s="250"/>
      <c r="AM388" s="226"/>
      <c r="AN388" s="228"/>
      <c r="AO388" s="226"/>
      <c r="AP388" s="226"/>
      <c r="AQ388" s="226"/>
      <c r="AR388" s="228"/>
      <c r="AS388" s="226"/>
      <c r="AT388" s="226"/>
      <c r="AU388" s="217">
        <v>0</v>
      </c>
      <c r="AV388" s="217">
        <v>1</v>
      </c>
      <c r="AW388" s="217">
        <v>0</v>
      </c>
      <c r="AX388" s="217">
        <v>0</v>
      </c>
      <c r="AY388" s="217">
        <v>0</v>
      </c>
      <c r="AZ388" s="217">
        <v>0</v>
      </c>
      <c r="BA388" s="217">
        <v>0</v>
      </c>
      <c r="BB388" s="217" t="s">
        <v>692</v>
      </c>
      <c r="BC388" s="217"/>
      <c r="BD388" s="217"/>
      <c r="BE388" s="212" t="s">
        <v>2980</v>
      </c>
      <c r="BF388" s="217">
        <v>1</v>
      </c>
      <c r="BG388" s="230">
        <v>46240</v>
      </c>
      <c r="BH388" s="212">
        <f>+L388-BF388</f>
        <v>0</v>
      </c>
      <c r="BI388" s="212" t="s">
        <v>2414</v>
      </c>
      <c r="BJ388" s="217">
        <v>1</v>
      </c>
      <c r="BK388" s="231">
        <v>46240</v>
      </c>
      <c r="BL388" s="226"/>
      <c r="BM388" s="226"/>
      <c r="BN388" s="227"/>
      <c r="BO388" s="226"/>
      <c r="BP388" s="226"/>
      <c r="BQ388" s="226"/>
      <c r="BR388" s="226"/>
      <c r="BS388" s="226"/>
      <c r="BT388" s="227"/>
      <c r="BU388" s="226"/>
      <c r="BV388" s="226"/>
      <c r="BW388" s="226"/>
      <c r="BX388" s="226"/>
      <c r="BY388" s="226"/>
      <c r="BZ388" s="227"/>
      <c r="CA388" s="226"/>
      <c r="CB388" s="226"/>
      <c r="CC388" s="226"/>
      <c r="CD388" s="226"/>
      <c r="CE388" s="226"/>
      <c r="CF388" s="227"/>
      <c r="CG388" s="226"/>
      <c r="CH388" s="226"/>
      <c r="CI388" s="226"/>
      <c r="CJ388" s="212">
        <f>+L388-BJ388</f>
        <v>0</v>
      </c>
    </row>
    <row r="389" spans="1:88" ht="13.5" customHeight="1">
      <c r="A389" s="214">
        <v>392</v>
      </c>
      <c r="B389" s="214" t="s">
        <v>3726</v>
      </c>
      <c r="C389" s="214" t="s">
        <v>3727</v>
      </c>
      <c r="D389" s="215" t="s">
        <v>2000</v>
      </c>
      <c r="E389" s="214"/>
      <c r="F389" s="214"/>
      <c r="G389" s="215" t="s">
        <v>3728</v>
      </c>
      <c r="H389" s="214"/>
      <c r="I389" s="214"/>
      <c r="J389" s="214"/>
      <c r="K389" s="214">
        <v>1</v>
      </c>
      <c r="L389" s="214"/>
      <c r="M389" s="216">
        <v>5.7</v>
      </c>
      <c r="N389" s="216">
        <v>5.7</v>
      </c>
      <c r="O389" s="214" t="s">
        <v>674</v>
      </c>
      <c r="P389" s="214"/>
      <c r="Q389" s="214"/>
      <c r="R389" s="214" t="s">
        <v>3951</v>
      </c>
      <c r="S389" s="214"/>
      <c r="T389" s="214"/>
      <c r="U389" s="214"/>
      <c r="V389" s="214"/>
      <c r="W389" s="214">
        <f ca="1">_xlfn.MINIFS(V:V,C:C,C389,AE:AE,"",AB:AB,"")</f>
        <v>0</v>
      </c>
      <c r="X389" s="214">
        <f ca="1">SUMIFS(T:T,C:C,C389,AE:AE,"")/SUMIFS(L:L,C:C,C389,AE:AE,"",AB:AB,"")</f>
        <v>0</v>
      </c>
      <c r="Y389" s="214"/>
      <c r="Z389" s="214"/>
      <c r="AA389" s="214"/>
      <c r="AB389" s="216"/>
      <c r="AC389" s="216">
        <v>4.2889999999999997</v>
      </c>
      <c r="AD389" s="235" t="s">
        <v>3428</v>
      </c>
      <c r="AE389" s="214" t="s">
        <v>675</v>
      </c>
      <c r="AF389" s="214" t="s">
        <v>676</v>
      </c>
      <c r="AG389" s="214"/>
      <c r="AH389" s="214"/>
      <c r="AI389" s="214"/>
      <c r="AJ389" s="214" t="s">
        <v>677</v>
      </c>
      <c r="AK389" s="214"/>
      <c r="AL389" s="214"/>
      <c r="AM389" s="214"/>
      <c r="AN389" s="214"/>
      <c r="AO389" s="214"/>
      <c r="AP389" s="214"/>
      <c r="AQ389" s="214"/>
      <c r="AR389" s="214"/>
      <c r="AS389" s="214"/>
      <c r="AT389" s="214"/>
      <c r="AU389" s="214"/>
      <c r="AV389" s="214"/>
      <c r="AW389" s="214"/>
      <c r="AX389" s="214"/>
      <c r="AY389" s="214"/>
      <c r="AZ389" s="214"/>
      <c r="BA389" s="214"/>
      <c r="BB389" s="214" t="s">
        <v>692</v>
      </c>
      <c r="BC389" s="214"/>
      <c r="BD389" s="214"/>
      <c r="BE389" s="214"/>
      <c r="BF389" s="214"/>
      <c r="BG389" s="214"/>
      <c r="BH389" s="214"/>
      <c r="BI389" s="214"/>
      <c r="BJ389" s="214"/>
      <c r="BK389" s="214"/>
      <c r="BL389" s="214"/>
      <c r="BM389" s="214"/>
      <c r="BN389" s="214"/>
      <c r="BO389" s="214"/>
      <c r="BP389" s="214"/>
      <c r="BQ389" s="214"/>
      <c r="BR389" s="214"/>
      <c r="BS389" s="214"/>
      <c r="BT389" s="214"/>
      <c r="BU389" s="214"/>
      <c r="BV389" s="214"/>
      <c r="BW389" s="214"/>
      <c r="BX389" s="214"/>
      <c r="BY389" s="214"/>
      <c r="BZ389" s="214"/>
      <c r="CA389" s="214"/>
      <c r="CB389" s="214"/>
      <c r="CC389" s="214"/>
      <c r="CD389" s="214"/>
      <c r="CE389" s="214"/>
      <c r="CF389" s="214"/>
      <c r="CG389" s="214"/>
      <c r="CH389" s="214"/>
      <c r="CI389" s="214"/>
      <c r="CJ389" s="214"/>
    </row>
    <row r="390" spans="1:88" ht="13.5" customHeight="1">
      <c r="A390" s="217">
        <v>393</v>
      </c>
      <c r="B390" s="217" t="s">
        <v>3726</v>
      </c>
      <c r="C390" s="217" t="s">
        <v>3727</v>
      </c>
      <c r="D390" s="218" t="s">
        <v>2413</v>
      </c>
      <c r="E390" s="217" t="s">
        <v>3729</v>
      </c>
      <c r="F390" s="217" t="s">
        <v>2445</v>
      </c>
      <c r="G390" s="218" t="s">
        <v>2446</v>
      </c>
      <c r="H390" s="220">
        <v>896</v>
      </c>
      <c r="I390" s="217" t="s">
        <v>2001</v>
      </c>
      <c r="J390" s="217">
        <v>1</v>
      </c>
      <c r="K390" s="217"/>
      <c r="L390" s="217">
        <v>1</v>
      </c>
      <c r="M390" s="220">
        <v>5.5</v>
      </c>
      <c r="N390" s="220">
        <v>5.5</v>
      </c>
      <c r="O390" s="217" t="s">
        <v>674</v>
      </c>
      <c r="P390" s="217" t="s">
        <v>11</v>
      </c>
      <c r="Q390" s="217" t="s">
        <v>786</v>
      </c>
      <c r="R390" s="217"/>
      <c r="S390" s="217"/>
      <c r="T390" s="217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7">
        <f ca="1">+L390-T390</f>
        <v>1</v>
      </c>
      <c r="V390" s="217">
        <f ca="1">ROUNDDOWN(T390/J390,0)</f>
        <v>0</v>
      </c>
      <c r="W390" s="217"/>
      <c r="X390" s="217"/>
      <c r="Y390" s="217"/>
      <c r="Z390" s="217"/>
      <c r="AA390" s="217"/>
      <c r="AB390" s="221"/>
      <c r="AC390" s="220">
        <v>4.2300000000000004</v>
      </c>
      <c r="AD390" s="235" t="s">
        <v>3428</v>
      </c>
      <c r="AE390" s="220"/>
      <c r="AF390" s="220"/>
      <c r="AG390" s="249"/>
      <c r="AH390" s="249"/>
      <c r="AI390" s="249"/>
      <c r="AJ390" s="224" t="s">
        <v>677</v>
      </c>
      <c r="AK390" s="228"/>
      <c r="AL390" s="250"/>
      <c r="AM390" s="226"/>
      <c r="AN390" s="228"/>
      <c r="AO390" s="226"/>
      <c r="AP390" s="226"/>
      <c r="AQ390" s="226"/>
      <c r="AR390" s="228"/>
      <c r="AS390" s="226"/>
      <c r="AT390" s="226"/>
      <c r="AU390" s="217">
        <v>0</v>
      </c>
      <c r="AV390" s="217">
        <v>1</v>
      </c>
      <c r="AW390" s="217">
        <v>0</v>
      </c>
      <c r="AX390" s="217">
        <v>0</v>
      </c>
      <c r="AY390" s="217">
        <v>0</v>
      </c>
      <c r="AZ390" s="217">
        <v>0</v>
      </c>
      <c r="BA390" s="217">
        <v>0</v>
      </c>
      <c r="BB390" s="217" t="s">
        <v>692</v>
      </c>
      <c r="BC390" s="217"/>
      <c r="BD390" s="217"/>
      <c r="BE390" s="212" t="s">
        <v>2980</v>
      </c>
      <c r="BF390" s="217">
        <v>1</v>
      </c>
      <c r="BG390" s="230">
        <v>46240</v>
      </c>
      <c r="BH390" s="212">
        <f>+L390-BF390</f>
        <v>0</v>
      </c>
      <c r="BI390" s="212" t="s">
        <v>2414</v>
      </c>
      <c r="BJ390" s="217">
        <v>1</v>
      </c>
      <c r="BK390" s="231">
        <v>46240</v>
      </c>
      <c r="BL390" s="226"/>
      <c r="BM390" s="226"/>
      <c r="BN390" s="227"/>
      <c r="BO390" s="226"/>
      <c r="BP390" s="226"/>
      <c r="BQ390" s="226"/>
      <c r="BR390" s="226"/>
      <c r="BS390" s="226"/>
      <c r="BT390" s="227"/>
      <c r="BU390" s="226"/>
      <c r="BV390" s="226"/>
      <c r="BW390" s="226"/>
      <c r="BX390" s="226"/>
      <c r="BY390" s="226"/>
      <c r="BZ390" s="227"/>
      <c r="CA390" s="226"/>
      <c r="CB390" s="226"/>
      <c r="CC390" s="226"/>
      <c r="CD390" s="226"/>
      <c r="CE390" s="226"/>
      <c r="CF390" s="227"/>
      <c r="CG390" s="226"/>
      <c r="CH390" s="226"/>
      <c r="CI390" s="226"/>
      <c r="CJ390" s="212">
        <f>+L390-BJ390</f>
        <v>0</v>
      </c>
    </row>
    <row r="391" spans="1:88" ht="13.5" customHeight="1">
      <c r="A391" s="214">
        <v>395</v>
      </c>
      <c r="B391" s="214" t="s">
        <v>3730</v>
      </c>
      <c r="C391" s="214" t="s">
        <v>3731</v>
      </c>
      <c r="D391" s="215" t="s">
        <v>2000</v>
      </c>
      <c r="E391" s="214"/>
      <c r="F391" s="214"/>
      <c r="G391" s="215" t="s">
        <v>3732</v>
      </c>
      <c r="H391" s="214"/>
      <c r="I391" s="214"/>
      <c r="J391" s="214"/>
      <c r="K391" s="214">
        <v>1</v>
      </c>
      <c r="L391" s="214"/>
      <c r="M391" s="216">
        <v>0.9</v>
      </c>
      <c r="N391" s="216">
        <v>0.9</v>
      </c>
      <c r="O391" s="214" t="s">
        <v>674</v>
      </c>
      <c r="P391" s="214"/>
      <c r="Q391" s="214"/>
      <c r="R391" s="214" t="s">
        <v>3951</v>
      </c>
      <c r="S391" s="214"/>
      <c r="T391" s="214"/>
      <c r="U391" s="214"/>
      <c r="V391" s="214"/>
      <c r="W391" s="214">
        <f>_xlfn.MINIFS(V:V,C:C,C391,AE:AE,"",AB:AB,"")</f>
        <v>0</v>
      </c>
      <c r="X391" s="214" t="e">
        <f ca="1">SUMIFS(T:T,C:C,C391,AE:AE,"")/SUMIFS(L:L,C:C,C391,AE:AE,"",AB:AB,"")</f>
        <v>#DIV/0!</v>
      </c>
      <c r="Y391" s="214"/>
      <c r="Z391" s="214"/>
      <c r="AA391" s="214"/>
      <c r="AB391" s="216"/>
      <c r="AC391" s="216">
        <v>0.68100000000000005</v>
      </c>
      <c r="AD391" s="214"/>
      <c r="AE391" s="214" t="s">
        <v>675</v>
      </c>
      <c r="AF391" s="214" t="s">
        <v>676</v>
      </c>
      <c r="AG391" s="214"/>
      <c r="AH391" s="214"/>
      <c r="AI391" s="214"/>
      <c r="AJ391" s="214" t="s">
        <v>677</v>
      </c>
      <c r="AK391" s="214"/>
      <c r="AL391" s="214"/>
      <c r="AM391" s="214"/>
      <c r="AN391" s="214"/>
      <c r="AO391" s="214"/>
      <c r="AP391" s="214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/>
      <c r="BB391" s="214" t="s">
        <v>692</v>
      </c>
      <c r="BC391" s="214"/>
      <c r="BD391" s="214"/>
      <c r="BE391" s="214"/>
      <c r="BF391" s="214"/>
      <c r="BG391" s="214"/>
      <c r="BH391" s="214"/>
      <c r="BI391" s="214"/>
      <c r="BJ391" s="214"/>
      <c r="BK391" s="214"/>
      <c r="BL391" s="214"/>
      <c r="BM391" s="214"/>
      <c r="BN391" s="214"/>
      <c r="BO391" s="214"/>
      <c r="BP391" s="214"/>
      <c r="BQ391" s="214"/>
      <c r="BR391" s="214"/>
      <c r="BS391" s="214"/>
      <c r="BT391" s="214"/>
      <c r="BU391" s="214"/>
      <c r="BV391" s="214"/>
      <c r="BW391" s="214"/>
      <c r="BX391" s="214"/>
      <c r="BY391" s="214"/>
      <c r="BZ391" s="214"/>
      <c r="CA391" s="214"/>
      <c r="CB391" s="214"/>
      <c r="CC391" s="214"/>
      <c r="CD391" s="214"/>
      <c r="CE391" s="214"/>
      <c r="CF391" s="214"/>
      <c r="CG391" s="214"/>
      <c r="CH391" s="214"/>
      <c r="CI391" s="214"/>
      <c r="CJ391" s="214"/>
    </row>
    <row r="392" spans="1:88" ht="13.5" customHeight="1">
      <c r="A392" s="217">
        <v>396</v>
      </c>
      <c r="B392" s="217" t="s">
        <v>3730</v>
      </c>
      <c r="C392" s="217" t="s">
        <v>3731</v>
      </c>
      <c r="D392" s="218" t="s">
        <v>2413</v>
      </c>
      <c r="E392" s="217" t="s">
        <v>3733</v>
      </c>
      <c r="F392" s="217" t="s">
        <v>2448</v>
      </c>
      <c r="G392" s="218" t="s">
        <v>2449</v>
      </c>
      <c r="H392" s="220">
        <v>896</v>
      </c>
      <c r="I392" s="217" t="s">
        <v>2001</v>
      </c>
      <c r="J392" s="217">
        <v>1</v>
      </c>
      <c r="K392" s="217"/>
      <c r="L392" s="217">
        <v>1</v>
      </c>
      <c r="M392" s="220">
        <v>0.9</v>
      </c>
      <c r="N392" s="220">
        <v>0.9</v>
      </c>
      <c r="O392" s="217" t="s">
        <v>674</v>
      </c>
      <c r="P392" s="217" t="s">
        <v>11</v>
      </c>
      <c r="Q392" s="217" t="s">
        <v>786</v>
      </c>
      <c r="R392" s="217"/>
      <c r="S392" s="217"/>
      <c r="T392" s="217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7">
        <f ca="1">+L392-T392</f>
        <v>1</v>
      </c>
      <c r="V392" s="217">
        <f ca="1">ROUNDDOWN(T392/J392,0)</f>
        <v>0</v>
      </c>
      <c r="W392" s="217"/>
      <c r="X392" s="217"/>
      <c r="Y392" s="217"/>
      <c r="Z392" s="217"/>
      <c r="AA392" s="217"/>
      <c r="AB392" s="221" t="s">
        <v>602</v>
      </c>
      <c r="AC392" s="220">
        <v>0.68100000000000005</v>
      </c>
      <c r="AD392" s="217"/>
      <c r="AE392" s="220"/>
      <c r="AF392" s="220"/>
      <c r="AG392" s="249"/>
      <c r="AH392" s="249"/>
      <c r="AI392" s="249"/>
      <c r="AJ392" s="224" t="s">
        <v>677</v>
      </c>
      <c r="AK392" s="228"/>
      <c r="AL392" s="250"/>
      <c r="AM392" s="226"/>
      <c r="AN392" s="228"/>
      <c r="AO392" s="226"/>
      <c r="AP392" s="226"/>
      <c r="AQ392" s="226"/>
      <c r="AR392" s="228"/>
      <c r="AS392" s="226"/>
      <c r="AT392" s="226"/>
      <c r="AU392" s="217">
        <v>0</v>
      </c>
      <c r="AV392" s="217">
        <v>1</v>
      </c>
      <c r="AW392" s="217">
        <v>0</v>
      </c>
      <c r="AX392" s="217">
        <v>0</v>
      </c>
      <c r="AY392" s="217">
        <v>0</v>
      </c>
      <c r="AZ392" s="217">
        <v>0</v>
      </c>
      <c r="BA392" s="217">
        <v>0</v>
      </c>
      <c r="BB392" s="217" t="s">
        <v>692</v>
      </c>
      <c r="BC392" s="217"/>
      <c r="BD392" s="217"/>
      <c r="BE392" s="212" t="s">
        <v>2980</v>
      </c>
      <c r="BF392" s="217">
        <v>1</v>
      </c>
      <c r="BG392" s="230">
        <v>46240</v>
      </c>
      <c r="BH392" s="212">
        <f>+L392-BF392</f>
        <v>0</v>
      </c>
      <c r="BI392" s="212" t="s">
        <v>2414</v>
      </c>
      <c r="BJ392" s="217">
        <v>1</v>
      </c>
      <c r="BK392" s="231">
        <v>46240</v>
      </c>
      <c r="BL392" s="226"/>
      <c r="BM392" s="226"/>
      <c r="BN392" s="227"/>
      <c r="BO392" s="226"/>
      <c r="BP392" s="226"/>
      <c r="BQ392" s="226"/>
      <c r="BR392" s="226"/>
      <c r="BS392" s="226"/>
      <c r="BT392" s="227"/>
      <c r="BU392" s="226"/>
      <c r="BV392" s="226"/>
      <c r="BW392" s="226"/>
      <c r="BX392" s="226"/>
      <c r="BY392" s="226"/>
      <c r="BZ392" s="227"/>
      <c r="CA392" s="226"/>
      <c r="CB392" s="226"/>
      <c r="CC392" s="226"/>
      <c r="CD392" s="226"/>
      <c r="CE392" s="226"/>
      <c r="CF392" s="227"/>
      <c r="CG392" s="226"/>
      <c r="CH392" s="226"/>
      <c r="CI392" s="226"/>
      <c r="CJ392" s="212">
        <f>+L392-BJ392</f>
        <v>0</v>
      </c>
    </row>
    <row r="393" spans="1:88" ht="13.5" customHeight="1">
      <c r="A393" s="214">
        <v>397</v>
      </c>
      <c r="B393" s="214" t="s">
        <v>3734</v>
      </c>
      <c r="C393" s="214" t="s">
        <v>3735</v>
      </c>
      <c r="D393" s="215" t="s">
        <v>2000</v>
      </c>
      <c r="E393" s="214"/>
      <c r="F393" s="214"/>
      <c r="G393" s="215" t="s">
        <v>3704</v>
      </c>
      <c r="H393" s="214"/>
      <c r="I393" s="214"/>
      <c r="J393" s="214"/>
      <c r="K393" s="214">
        <v>1</v>
      </c>
      <c r="L393" s="214"/>
      <c r="M393" s="216">
        <v>1.9</v>
      </c>
      <c r="N393" s="216">
        <v>1.9</v>
      </c>
      <c r="O393" s="214" t="s">
        <v>674</v>
      </c>
      <c r="P393" s="214"/>
      <c r="Q393" s="214"/>
      <c r="R393" s="214" t="s">
        <v>3951</v>
      </c>
      <c r="S393" s="214"/>
      <c r="T393" s="214"/>
      <c r="U393" s="214"/>
      <c r="V393" s="214"/>
      <c r="W393" s="214">
        <f>_xlfn.MINIFS(V:V,C:C,C393,AE:AE,"",AB:AB,"")</f>
        <v>0</v>
      </c>
      <c r="X393" s="214" t="e">
        <f ca="1">SUMIFS(T:T,C:C,C393,AE:AE,"")/SUMIFS(L:L,C:C,C393,AE:AE,"",AB:AB,"")</f>
        <v>#DIV/0!</v>
      </c>
      <c r="Y393" s="214"/>
      <c r="Z393" s="214"/>
      <c r="AA393" s="214"/>
      <c r="AB393" s="216"/>
      <c r="AC393" s="216">
        <v>1.4810000000000001</v>
      </c>
      <c r="AD393" s="214"/>
      <c r="AE393" s="214" t="s">
        <v>675</v>
      </c>
      <c r="AF393" s="214" t="s">
        <v>676</v>
      </c>
      <c r="AG393" s="214"/>
      <c r="AH393" s="214"/>
      <c r="AI393" s="214"/>
      <c r="AJ393" s="214" t="s">
        <v>677</v>
      </c>
      <c r="AK393" s="214"/>
      <c r="AL393" s="214"/>
      <c r="AM393" s="214"/>
      <c r="AN393" s="214"/>
      <c r="AO393" s="214"/>
      <c r="AP393" s="214"/>
      <c r="AQ393" s="214"/>
      <c r="AR393" s="214"/>
      <c r="AS393" s="214"/>
      <c r="AT393" s="214"/>
      <c r="AU393" s="214"/>
      <c r="AV393" s="214"/>
      <c r="AW393" s="214"/>
      <c r="AX393" s="214"/>
      <c r="AY393" s="214"/>
      <c r="AZ393" s="214"/>
      <c r="BA393" s="214"/>
      <c r="BB393" s="214" t="s">
        <v>692</v>
      </c>
      <c r="BC393" s="214"/>
      <c r="BD393" s="214"/>
      <c r="BE393" s="214"/>
      <c r="BF393" s="214"/>
      <c r="BG393" s="214"/>
      <c r="BH393" s="214"/>
      <c r="BI393" s="214"/>
      <c r="BJ393" s="214"/>
      <c r="BK393" s="214"/>
      <c r="BL393" s="214"/>
      <c r="BM393" s="214"/>
      <c r="BN393" s="214"/>
      <c r="BO393" s="214"/>
      <c r="BP393" s="214"/>
      <c r="BQ393" s="214"/>
      <c r="BR393" s="214"/>
      <c r="BS393" s="214"/>
      <c r="BT393" s="214"/>
      <c r="BU393" s="214"/>
      <c r="BV393" s="214"/>
      <c r="BW393" s="214"/>
      <c r="BX393" s="214"/>
      <c r="BY393" s="214"/>
      <c r="BZ393" s="214"/>
      <c r="CA393" s="214"/>
      <c r="CB393" s="214"/>
      <c r="CC393" s="214"/>
      <c r="CD393" s="214"/>
      <c r="CE393" s="214"/>
      <c r="CF393" s="214"/>
      <c r="CG393" s="214"/>
      <c r="CH393" s="214"/>
      <c r="CI393" s="214"/>
      <c r="CJ393" s="214"/>
    </row>
    <row r="394" spans="1:88" ht="13.5" customHeight="1">
      <c r="A394" s="217">
        <v>398</v>
      </c>
      <c r="B394" s="217" t="s">
        <v>3734</v>
      </c>
      <c r="C394" s="217" t="s">
        <v>3735</v>
      </c>
      <c r="D394" s="218" t="s">
        <v>2413</v>
      </c>
      <c r="E394" s="217" t="s">
        <v>3736</v>
      </c>
      <c r="F394" s="217" t="s">
        <v>2450</v>
      </c>
      <c r="G394" s="218" t="s">
        <v>2438</v>
      </c>
      <c r="H394" s="220">
        <v>707</v>
      </c>
      <c r="I394" s="217" t="s">
        <v>2001</v>
      </c>
      <c r="J394" s="217">
        <v>1</v>
      </c>
      <c r="K394" s="217"/>
      <c r="L394" s="217">
        <v>1</v>
      </c>
      <c r="M394" s="220">
        <v>1.9</v>
      </c>
      <c r="N394" s="220">
        <v>1.9</v>
      </c>
      <c r="O394" s="217" t="s">
        <v>674</v>
      </c>
      <c r="P394" s="217" t="s">
        <v>11</v>
      </c>
      <c r="Q394" s="217" t="s">
        <v>786</v>
      </c>
      <c r="R394" s="217"/>
      <c r="S394" s="217"/>
      <c r="T394" s="217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7">
        <f ca="1">+L394-T394</f>
        <v>1</v>
      </c>
      <c r="V394" s="217">
        <f ca="1">ROUNDDOWN(T394/J394,0)</f>
        <v>0</v>
      </c>
      <c r="W394" s="217"/>
      <c r="X394" s="217"/>
      <c r="Y394" s="217"/>
      <c r="Z394" s="217"/>
      <c r="AA394" s="217"/>
      <c r="AB394" s="221" t="s">
        <v>602</v>
      </c>
      <c r="AC394" s="220">
        <v>1.4810000000000001</v>
      </c>
      <c r="AD394" s="217"/>
      <c r="AE394" s="220"/>
      <c r="AF394" s="220"/>
      <c r="AG394" s="249"/>
      <c r="AH394" s="249"/>
      <c r="AI394" s="249"/>
      <c r="AJ394" s="224" t="s">
        <v>677</v>
      </c>
      <c r="AK394" s="228"/>
      <c r="AL394" s="250"/>
      <c r="AM394" s="226"/>
      <c r="AN394" s="228"/>
      <c r="AO394" s="226"/>
      <c r="AP394" s="226"/>
      <c r="AQ394" s="226"/>
      <c r="AR394" s="228"/>
      <c r="AS394" s="226"/>
      <c r="AT394" s="226"/>
      <c r="AU394" s="217">
        <v>0</v>
      </c>
      <c r="AV394" s="217">
        <v>1</v>
      </c>
      <c r="AW394" s="217">
        <v>0</v>
      </c>
      <c r="AX394" s="217">
        <v>0</v>
      </c>
      <c r="AY394" s="217">
        <v>0</v>
      </c>
      <c r="AZ394" s="217">
        <v>0</v>
      </c>
      <c r="BA394" s="217">
        <v>0</v>
      </c>
      <c r="BB394" s="217" t="s">
        <v>692</v>
      </c>
      <c r="BC394" s="217"/>
      <c r="BD394" s="217"/>
      <c r="BE394" s="212" t="s">
        <v>2980</v>
      </c>
      <c r="BF394" s="217">
        <v>1</v>
      </c>
      <c r="BG394" s="230">
        <v>46240</v>
      </c>
      <c r="BH394" s="212">
        <f>+L394-BF394</f>
        <v>0</v>
      </c>
      <c r="BI394" s="212" t="s">
        <v>2414</v>
      </c>
      <c r="BJ394" s="217">
        <v>1</v>
      </c>
      <c r="BK394" s="231">
        <v>46240</v>
      </c>
      <c r="BL394" s="226"/>
      <c r="BM394" s="226"/>
      <c r="BN394" s="227"/>
      <c r="BO394" s="226"/>
      <c r="BP394" s="226"/>
      <c r="BQ394" s="226"/>
      <c r="BR394" s="226"/>
      <c r="BS394" s="226"/>
      <c r="BT394" s="227"/>
      <c r="BU394" s="226"/>
      <c r="BV394" s="226"/>
      <c r="BW394" s="226"/>
      <c r="BX394" s="226"/>
      <c r="BY394" s="226"/>
      <c r="BZ394" s="227"/>
      <c r="CA394" s="226"/>
      <c r="CB394" s="226"/>
      <c r="CC394" s="226"/>
      <c r="CD394" s="226"/>
      <c r="CE394" s="226"/>
      <c r="CF394" s="227"/>
      <c r="CG394" s="226"/>
      <c r="CH394" s="226"/>
      <c r="CI394" s="226"/>
      <c r="CJ394" s="212">
        <f>+L394-BJ394</f>
        <v>0</v>
      </c>
    </row>
    <row r="395" spans="1:88" ht="13.5" customHeight="1">
      <c r="A395" s="214">
        <v>399</v>
      </c>
      <c r="B395" s="214" t="s">
        <v>3737</v>
      </c>
      <c r="C395" s="214" t="s">
        <v>3738</v>
      </c>
      <c r="D395" s="215" t="s">
        <v>2000</v>
      </c>
      <c r="E395" s="214"/>
      <c r="F395" s="214"/>
      <c r="G395" s="215" t="s">
        <v>3708</v>
      </c>
      <c r="H395" s="214"/>
      <c r="I395" s="214"/>
      <c r="J395" s="214"/>
      <c r="K395" s="214">
        <v>1</v>
      </c>
      <c r="L395" s="214"/>
      <c r="M395" s="216">
        <v>2.1</v>
      </c>
      <c r="N395" s="216">
        <v>2.1</v>
      </c>
      <c r="O395" s="214" t="s">
        <v>674</v>
      </c>
      <c r="P395" s="214"/>
      <c r="Q395" s="214"/>
      <c r="R395" s="214" t="s">
        <v>3951</v>
      </c>
      <c r="S395" s="214"/>
      <c r="T395" s="214"/>
      <c r="U395" s="214"/>
      <c r="V395" s="214"/>
      <c r="W395" s="214">
        <f>_xlfn.MINIFS(V:V,C:C,C395,AE:AE,"",AB:AB,"")</f>
        <v>0</v>
      </c>
      <c r="X395" s="214" t="e">
        <f ca="1">SUMIFS(T:T,C:C,C395,AE:AE,"")/SUMIFS(L:L,C:C,C395,AE:AE,"",AB:AB,"")</f>
        <v>#DIV/0!</v>
      </c>
      <c r="Y395" s="214"/>
      <c r="Z395" s="214"/>
      <c r="AA395" s="214"/>
      <c r="AB395" s="216"/>
      <c r="AC395" s="216">
        <v>1.601</v>
      </c>
      <c r="AD395" s="235" t="s">
        <v>3428</v>
      </c>
      <c r="AE395" s="214" t="s">
        <v>675</v>
      </c>
      <c r="AF395" s="214" t="s">
        <v>676</v>
      </c>
      <c r="AG395" s="214"/>
      <c r="AH395" s="214"/>
      <c r="AI395" s="214"/>
      <c r="AJ395" s="214" t="s">
        <v>677</v>
      </c>
      <c r="AK395" s="214"/>
      <c r="AL395" s="214"/>
      <c r="AM395" s="214"/>
      <c r="AN395" s="214"/>
      <c r="AO395" s="214"/>
      <c r="AP395" s="214"/>
      <c r="AQ395" s="214"/>
      <c r="AR395" s="214"/>
      <c r="AS395" s="214"/>
      <c r="AT395" s="214"/>
      <c r="AU395" s="214"/>
      <c r="AV395" s="214"/>
      <c r="AW395" s="214"/>
      <c r="AX395" s="214"/>
      <c r="AY395" s="214"/>
      <c r="AZ395" s="214"/>
      <c r="BA395" s="214"/>
      <c r="BB395" s="214" t="s">
        <v>692</v>
      </c>
      <c r="BC395" s="214"/>
      <c r="BD395" s="214"/>
      <c r="BE395" s="214"/>
      <c r="BF395" s="214"/>
      <c r="BG395" s="214"/>
      <c r="BH395" s="214"/>
      <c r="BI395" s="214"/>
      <c r="BJ395" s="214"/>
      <c r="BK395" s="214"/>
      <c r="BL395" s="214"/>
      <c r="BM395" s="214"/>
      <c r="BN395" s="214"/>
      <c r="BO395" s="214"/>
      <c r="BP395" s="214"/>
      <c r="BQ395" s="214"/>
      <c r="BR395" s="214"/>
      <c r="BS395" s="214"/>
      <c r="BT395" s="214"/>
      <c r="BU395" s="214"/>
      <c r="BV395" s="214"/>
      <c r="BW395" s="214"/>
      <c r="BX395" s="214"/>
      <c r="BY395" s="214"/>
      <c r="BZ395" s="214"/>
      <c r="CA395" s="214"/>
      <c r="CB395" s="214"/>
      <c r="CC395" s="214"/>
      <c r="CD395" s="214"/>
      <c r="CE395" s="214"/>
      <c r="CF395" s="214"/>
      <c r="CG395" s="214"/>
      <c r="CH395" s="214"/>
      <c r="CI395" s="214"/>
      <c r="CJ395" s="214"/>
    </row>
    <row r="396" spans="1:88" ht="13.5" customHeight="1">
      <c r="A396" s="217">
        <v>400</v>
      </c>
      <c r="B396" s="217" t="s">
        <v>3737</v>
      </c>
      <c r="C396" s="217" t="s">
        <v>3738</v>
      </c>
      <c r="D396" s="218" t="s">
        <v>2413</v>
      </c>
      <c r="E396" s="217" t="s">
        <v>3739</v>
      </c>
      <c r="F396" s="217" t="s">
        <v>2451</v>
      </c>
      <c r="G396" s="218" t="s">
        <v>2440</v>
      </c>
      <c r="H396" s="220">
        <v>707</v>
      </c>
      <c r="I396" s="217" t="s">
        <v>2001</v>
      </c>
      <c r="J396" s="217">
        <v>1</v>
      </c>
      <c r="K396" s="217"/>
      <c r="L396" s="217">
        <v>1</v>
      </c>
      <c r="M396" s="220">
        <v>2.1</v>
      </c>
      <c r="N396" s="220">
        <v>2.1</v>
      </c>
      <c r="O396" s="217" t="s">
        <v>674</v>
      </c>
      <c r="P396" s="217" t="s">
        <v>11</v>
      </c>
      <c r="Q396" s="217" t="s">
        <v>786</v>
      </c>
      <c r="R396" s="217"/>
      <c r="S396" s="217"/>
      <c r="T396" s="217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7">
        <f ca="1">+L396-T396</f>
        <v>1</v>
      </c>
      <c r="V396" s="217">
        <f ca="1">ROUNDDOWN(T396/J396,0)</f>
        <v>0</v>
      </c>
      <c r="W396" s="217"/>
      <c r="X396" s="217"/>
      <c r="Y396" s="217"/>
      <c r="Z396" s="217"/>
      <c r="AA396" s="217"/>
      <c r="AB396" s="221" t="s">
        <v>602</v>
      </c>
      <c r="AC396" s="220">
        <v>1.601</v>
      </c>
      <c r="AD396" s="217"/>
      <c r="AE396" s="220"/>
      <c r="AF396" s="220"/>
      <c r="AG396" s="249"/>
      <c r="AH396" s="249"/>
      <c r="AI396" s="249"/>
      <c r="AJ396" s="224" t="s">
        <v>677</v>
      </c>
      <c r="AK396" s="228"/>
      <c r="AL396" s="250"/>
      <c r="AM396" s="226"/>
      <c r="AN396" s="228"/>
      <c r="AO396" s="226"/>
      <c r="AP396" s="226"/>
      <c r="AQ396" s="226"/>
      <c r="AR396" s="228"/>
      <c r="AS396" s="226"/>
      <c r="AT396" s="226"/>
      <c r="AU396" s="217">
        <v>0</v>
      </c>
      <c r="AV396" s="217">
        <v>1</v>
      </c>
      <c r="AW396" s="217">
        <v>0</v>
      </c>
      <c r="AX396" s="217">
        <v>0</v>
      </c>
      <c r="AY396" s="217">
        <v>0</v>
      </c>
      <c r="AZ396" s="217">
        <v>0</v>
      </c>
      <c r="BA396" s="217">
        <v>0</v>
      </c>
      <c r="BB396" s="217" t="s">
        <v>692</v>
      </c>
      <c r="BC396" s="217"/>
      <c r="BD396" s="217"/>
      <c r="BE396" s="212" t="s">
        <v>2980</v>
      </c>
      <c r="BF396" s="217">
        <v>1</v>
      </c>
      <c r="BG396" s="230">
        <v>46240</v>
      </c>
      <c r="BH396" s="212">
        <f>+L396-BF396</f>
        <v>0</v>
      </c>
      <c r="BI396" s="212" t="s">
        <v>2414</v>
      </c>
      <c r="BJ396" s="217">
        <v>1</v>
      </c>
      <c r="BK396" s="231">
        <v>46240</v>
      </c>
      <c r="BL396" s="226"/>
      <c r="BM396" s="226"/>
      <c r="BN396" s="227"/>
      <c r="BO396" s="226"/>
      <c r="BP396" s="226"/>
      <c r="BQ396" s="226"/>
      <c r="BR396" s="226"/>
      <c r="BS396" s="226"/>
      <c r="BT396" s="227"/>
      <c r="BU396" s="226"/>
      <c r="BV396" s="226"/>
      <c r="BW396" s="226"/>
      <c r="BX396" s="226"/>
      <c r="BY396" s="226"/>
      <c r="BZ396" s="227"/>
      <c r="CA396" s="226"/>
      <c r="CB396" s="226"/>
      <c r="CC396" s="226"/>
      <c r="CD396" s="226"/>
      <c r="CE396" s="226"/>
      <c r="CF396" s="227"/>
      <c r="CG396" s="226"/>
      <c r="CH396" s="226"/>
      <c r="CI396" s="226"/>
      <c r="CJ396" s="212">
        <f>+L396-BJ396</f>
        <v>0</v>
      </c>
    </row>
    <row r="397" spans="1:88" ht="13.5" customHeight="1">
      <c r="A397" s="214">
        <v>401</v>
      </c>
      <c r="B397" s="214" t="s">
        <v>3740</v>
      </c>
      <c r="C397" s="214" t="s">
        <v>3741</v>
      </c>
      <c r="D397" s="215" t="s">
        <v>2000</v>
      </c>
      <c r="E397" s="214"/>
      <c r="F397" s="214"/>
      <c r="G397" s="215" t="s">
        <v>3633</v>
      </c>
      <c r="H397" s="214"/>
      <c r="I397" s="214"/>
      <c r="J397" s="214"/>
      <c r="K397" s="214">
        <v>1</v>
      </c>
      <c r="L397" s="214"/>
      <c r="M397" s="216">
        <v>3.6</v>
      </c>
      <c r="N397" s="216">
        <v>3.6</v>
      </c>
      <c r="O397" s="214" t="s">
        <v>674</v>
      </c>
      <c r="P397" s="214"/>
      <c r="Q397" s="214"/>
      <c r="R397" s="214" t="s">
        <v>3951</v>
      </c>
      <c r="S397" s="214"/>
      <c r="T397" s="214"/>
      <c r="U397" s="214"/>
      <c r="V397" s="214"/>
      <c r="W397" s="214">
        <f>_xlfn.MINIFS(V:V,C:C,C397,AE:AE,"",AB:AB,"")</f>
        <v>0</v>
      </c>
      <c r="X397" s="214" t="e">
        <f ca="1">SUMIFS(T:T,C:C,C397,AE:AE,"")/SUMIFS(L:L,C:C,C397,AE:AE,"",AB:AB,"")</f>
        <v>#DIV/0!</v>
      </c>
      <c r="Y397" s="214"/>
      <c r="Z397" s="214"/>
      <c r="AA397" s="214"/>
      <c r="AB397" s="216"/>
      <c r="AC397" s="216">
        <v>2.8079999999999998</v>
      </c>
      <c r="AD397" s="214"/>
      <c r="AE397" s="214" t="s">
        <v>675</v>
      </c>
      <c r="AF397" s="214" t="s">
        <v>676</v>
      </c>
      <c r="AG397" s="214"/>
      <c r="AH397" s="214"/>
      <c r="AI397" s="214"/>
      <c r="AJ397" s="214" t="s">
        <v>677</v>
      </c>
      <c r="AK397" s="214"/>
      <c r="AL397" s="214"/>
      <c r="AM397" s="214"/>
      <c r="AN397" s="214"/>
      <c r="AO397" s="214"/>
      <c r="AP397" s="214"/>
      <c r="AQ397" s="214"/>
      <c r="AR397" s="214"/>
      <c r="AS397" s="214"/>
      <c r="AT397" s="214"/>
      <c r="AU397" s="214"/>
      <c r="AV397" s="214"/>
      <c r="AW397" s="214"/>
      <c r="AX397" s="214"/>
      <c r="AY397" s="214"/>
      <c r="AZ397" s="214"/>
      <c r="BA397" s="214"/>
      <c r="BB397" s="214" t="s">
        <v>692</v>
      </c>
      <c r="BC397" s="214"/>
      <c r="BD397" s="214"/>
      <c r="BE397" s="214"/>
      <c r="BF397" s="214"/>
      <c r="BG397" s="214"/>
      <c r="BH397" s="214"/>
      <c r="BI397" s="214"/>
      <c r="BJ397" s="214"/>
      <c r="BK397" s="214"/>
      <c r="BL397" s="214"/>
      <c r="BM397" s="214"/>
      <c r="BN397" s="214"/>
      <c r="BO397" s="214"/>
      <c r="BP397" s="214"/>
      <c r="BQ397" s="214"/>
      <c r="BR397" s="214"/>
      <c r="BS397" s="214"/>
      <c r="BT397" s="214"/>
      <c r="BU397" s="214"/>
      <c r="BV397" s="214"/>
      <c r="BW397" s="214"/>
      <c r="BX397" s="214"/>
      <c r="BY397" s="214"/>
      <c r="BZ397" s="214"/>
      <c r="CA397" s="214"/>
      <c r="CB397" s="214"/>
      <c r="CC397" s="214"/>
      <c r="CD397" s="214"/>
      <c r="CE397" s="214"/>
      <c r="CF397" s="214"/>
      <c r="CG397" s="214"/>
      <c r="CH397" s="214"/>
      <c r="CI397" s="214"/>
      <c r="CJ397" s="214"/>
    </row>
    <row r="398" spans="1:88" ht="13.5" customHeight="1">
      <c r="A398" s="217">
        <v>402</v>
      </c>
      <c r="B398" s="217" t="s">
        <v>3740</v>
      </c>
      <c r="C398" s="217" t="s">
        <v>3741</v>
      </c>
      <c r="D398" s="218" t="s">
        <v>2413</v>
      </c>
      <c r="E398" s="217" t="s">
        <v>2164</v>
      </c>
      <c r="F398" s="217" t="s">
        <v>2452</v>
      </c>
      <c r="G398" s="218" t="s">
        <v>2421</v>
      </c>
      <c r="H398" s="220">
        <v>670</v>
      </c>
      <c r="I398" s="217" t="s">
        <v>2001</v>
      </c>
      <c r="J398" s="217">
        <v>1</v>
      </c>
      <c r="K398" s="217"/>
      <c r="L398" s="217">
        <v>1</v>
      </c>
      <c r="M398" s="220">
        <v>3.6</v>
      </c>
      <c r="N398" s="220">
        <v>3.6</v>
      </c>
      <c r="O398" s="217" t="s">
        <v>674</v>
      </c>
      <c r="P398" s="217" t="s">
        <v>11</v>
      </c>
      <c r="Q398" s="217" t="s">
        <v>786</v>
      </c>
      <c r="R398" s="217"/>
      <c r="S398" s="217"/>
      <c r="T398" s="217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7">
        <f ca="1">+L398-T398</f>
        <v>1</v>
      </c>
      <c r="V398" s="217">
        <f ca="1">ROUNDDOWN(T398/J398,0)</f>
        <v>0</v>
      </c>
      <c r="W398" s="217"/>
      <c r="X398" s="217"/>
      <c r="Y398" s="217"/>
      <c r="Z398" s="217"/>
      <c r="AA398" s="217"/>
      <c r="AB398" s="221" t="s">
        <v>602</v>
      </c>
      <c r="AC398" s="220">
        <v>2.8079999999999998</v>
      </c>
      <c r="AD398" s="217"/>
      <c r="AE398" s="220"/>
      <c r="AF398" s="220"/>
      <c r="AG398" s="249"/>
      <c r="AH398" s="249"/>
      <c r="AI398" s="249"/>
      <c r="AJ398" s="224" t="s">
        <v>677</v>
      </c>
      <c r="AK398" s="228"/>
      <c r="AL398" s="250"/>
      <c r="AM398" s="226"/>
      <c r="AN398" s="228"/>
      <c r="AO398" s="226"/>
      <c r="AP398" s="226"/>
      <c r="AQ398" s="226"/>
      <c r="AR398" s="228"/>
      <c r="AS398" s="226"/>
      <c r="AT398" s="226"/>
      <c r="AU398" s="217">
        <v>0</v>
      </c>
      <c r="AV398" s="217">
        <v>1</v>
      </c>
      <c r="AW398" s="217">
        <v>0</v>
      </c>
      <c r="AX398" s="217">
        <v>0</v>
      </c>
      <c r="AY398" s="217">
        <v>0</v>
      </c>
      <c r="AZ398" s="217">
        <v>0</v>
      </c>
      <c r="BA398" s="217">
        <v>0</v>
      </c>
      <c r="BB398" s="217" t="s">
        <v>692</v>
      </c>
      <c r="BC398" s="217"/>
      <c r="BD398" s="217"/>
      <c r="BE398" s="212" t="s">
        <v>2980</v>
      </c>
      <c r="BF398" s="217">
        <v>1</v>
      </c>
      <c r="BG398" s="230">
        <v>46240</v>
      </c>
      <c r="BH398" s="212">
        <f>+L398-BF398</f>
        <v>0</v>
      </c>
      <c r="BI398" s="212" t="s">
        <v>2414</v>
      </c>
      <c r="BJ398" s="217">
        <v>1</v>
      </c>
      <c r="BK398" s="231">
        <v>46240</v>
      </c>
      <c r="BL398" s="226"/>
      <c r="BM398" s="226"/>
      <c r="BN398" s="227"/>
      <c r="BO398" s="226"/>
      <c r="BP398" s="226"/>
      <c r="BQ398" s="226"/>
      <c r="BR398" s="226"/>
      <c r="BS398" s="226"/>
      <c r="BT398" s="227"/>
      <c r="BU398" s="226"/>
      <c r="BV398" s="226"/>
      <c r="BW398" s="226"/>
      <c r="BX398" s="226"/>
      <c r="BY398" s="226"/>
      <c r="BZ398" s="227"/>
      <c r="CA398" s="226"/>
      <c r="CB398" s="226"/>
      <c r="CC398" s="226"/>
      <c r="CD398" s="226"/>
      <c r="CE398" s="226"/>
      <c r="CF398" s="227"/>
      <c r="CG398" s="226"/>
      <c r="CH398" s="226"/>
      <c r="CI398" s="226"/>
      <c r="CJ398" s="212">
        <f>+L398-BJ398</f>
        <v>0</v>
      </c>
    </row>
    <row r="399" spans="1:88" ht="13.5" customHeight="1">
      <c r="A399" s="214">
        <v>403</v>
      </c>
      <c r="B399" s="214" t="s">
        <v>3742</v>
      </c>
      <c r="C399" s="214" t="s">
        <v>3743</v>
      </c>
      <c r="D399" s="215" t="s">
        <v>2000</v>
      </c>
      <c r="E399" s="214"/>
      <c r="F399" s="214"/>
      <c r="G399" s="215" t="s">
        <v>3744</v>
      </c>
      <c r="H399" s="214"/>
      <c r="I399" s="214"/>
      <c r="J399" s="214"/>
      <c r="K399" s="214">
        <v>1</v>
      </c>
      <c r="L399" s="214"/>
      <c r="M399" s="216">
        <v>4.4000000000000004</v>
      </c>
      <c r="N399" s="216">
        <v>4.4000000000000004</v>
      </c>
      <c r="O399" s="214" t="s">
        <v>674</v>
      </c>
      <c r="P399" s="214"/>
      <c r="Q399" s="214"/>
      <c r="R399" s="214" t="s">
        <v>3951</v>
      </c>
      <c r="S399" s="214"/>
      <c r="T399" s="214"/>
      <c r="U399" s="214"/>
      <c r="V399" s="214"/>
      <c r="W399" s="214">
        <f ca="1">_xlfn.MINIFS(V:V,C:C,C399,AE:AE,"",AB:AB,"")</f>
        <v>0</v>
      </c>
      <c r="X399" s="214">
        <f ca="1">SUMIFS(T:T,C:C,C399,AE:AE,"")/SUMIFS(L:L,C:C,C399,AE:AE,"",AB:AB,"")</f>
        <v>0</v>
      </c>
      <c r="Y399" s="214"/>
      <c r="Z399" s="214"/>
      <c r="AA399" s="214"/>
      <c r="AB399" s="216"/>
      <c r="AC399" s="216">
        <v>3.2410000000000001</v>
      </c>
      <c r="AD399" s="214"/>
      <c r="AE399" s="214" t="s">
        <v>675</v>
      </c>
      <c r="AF399" s="214" t="s">
        <v>676</v>
      </c>
      <c r="AG399" s="214"/>
      <c r="AH399" s="214"/>
      <c r="AI399" s="214"/>
      <c r="AJ399" s="214" t="s">
        <v>677</v>
      </c>
      <c r="AK399" s="214"/>
      <c r="AL399" s="214"/>
      <c r="AM399" s="214"/>
      <c r="AN399" s="214"/>
      <c r="AO399" s="214"/>
      <c r="AP399" s="214"/>
      <c r="AQ399" s="214"/>
      <c r="AR399" s="214"/>
      <c r="AS399" s="214"/>
      <c r="AT399" s="214"/>
      <c r="AU399" s="214"/>
      <c r="AV399" s="214"/>
      <c r="AW399" s="214"/>
      <c r="AX399" s="214"/>
      <c r="AY399" s="214"/>
      <c r="AZ399" s="214"/>
      <c r="BA399" s="214"/>
      <c r="BB399" s="214" t="s">
        <v>692</v>
      </c>
      <c r="BC399" s="214"/>
      <c r="BD399" s="214"/>
      <c r="BE399" s="214"/>
      <c r="BF399" s="214"/>
      <c r="BG399" s="214"/>
      <c r="BH399" s="214"/>
      <c r="BI399" s="214"/>
      <c r="BJ399" s="214"/>
      <c r="BK399" s="214"/>
      <c r="BL399" s="214"/>
      <c r="BM399" s="214"/>
      <c r="BN399" s="214"/>
      <c r="BO399" s="214"/>
      <c r="BP399" s="214"/>
      <c r="BQ399" s="214"/>
      <c r="BR399" s="214"/>
      <c r="BS399" s="214"/>
      <c r="BT399" s="214"/>
      <c r="BU399" s="214"/>
      <c r="BV399" s="214"/>
      <c r="BW399" s="214"/>
      <c r="BX399" s="214"/>
      <c r="BY399" s="214"/>
      <c r="BZ399" s="214"/>
      <c r="CA399" s="214"/>
      <c r="CB399" s="214"/>
      <c r="CC399" s="214"/>
      <c r="CD399" s="214"/>
      <c r="CE399" s="214"/>
      <c r="CF399" s="214"/>
      <c r="CG399" s="214"/>
      <c r="CH399" s="214"/>
      <c r="CI399" s="214"/>
      <c r="CJ399" s="214"/>
    </row>
    <row r="400" spans="1:88" ht="13.5" customHeight="1">
      <c r="A400" s="217">
        <v>404</v>
      </c>
      <c r="B400" s="217" t="s">
        <v>3742</v>
      </c>
      <c r="C400" s="217" t="s">
        <v>3743</v>
      </c>
      <c r="D400" s="218" t="s">
        <v>2413</v>
      </c>
      <c r="E400" s="217" t="s">
        <v>3670</v>
      </c>
      <c r="F400" s="217" t="s">
        <v>2453</v>
      </c>
      <c r="G400" s="218" t="s">
        <v>2421</v>
      </c>
      <c r="H400" s="220">
        <v>670</v>
      </c>
      <c r="I400" s="217" t="s">
        <v>2001</v>
      </c>
      <c r="J400" s="217">
        <v>1</v>
      </c>
      <c r="K400" s="217"/>
      <c r="L400" s="217">
        <v>1</v>
      </c>
      <c r="M400" s="220">
        <v>4.0999999999999996</v>
      </c>
      <c r="N400" s="220">
        <v>4.0999999999999996</v>
      </c>
      <c r="O400" s="217" t="s">
        <v>674</v>
      </c>
      <c r="P400" s="217" t="s">
        <v>11</v>
      </c>
      <c r="Q400" s="217" t="s">
        <v>786</v>
      </c>
      <c r="R400" s="217"/>
      <c r="S400" s="217"/>
      <c r="T400" s="217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7">
        <f ca="1">+L400-T400</f>
        <v>1</v>
      </c>
      <c r="V400" s="217">
        <f ca="1">ROUNDDOWN(T400/J400,0)</f>
        <v>0</v>
      </c>
      <c r="W400" s="217"/>
      <c r="X400" s="217"/>
      <c r="Y400" s="217"/>
      <c r="Z400" s="217"/>
      <c r="AA400" s="217"/>
      <c r="AB400" s="221"/>
      <c r="AC400" s="220">
        <v>3.1680000000000001</v>
      </c>
      <c r="AD400" s="217"/>
      <c r="AE400" s="220"/>
      <c r="AF400" s="220"/>
      <c r="AG400" s="249"/>
      <c r="AH400" s="249"/>
      <c r="AI400" s="249"/>
      <c r="AJ400" s="224" t="s">
        <v>677</v>
      </c>
      <c r="AK400" s="228"/>
      <c r="AL400" s="250"/>
      <c r="AM400" s="226"/>
      <c r="AN400" s="228"/>
      <c r="AO400" s="226"/>
      <c r="AP400" s="226"/>
      <c r="AQ400" s="226"/>
      <c r="AR400" s="228"/>
      <c r="AS400" s="226"/>
      <c r="AT400" s="226"/>
      <c r="AU400" s="217">
        <v>0</v>
      </c>
      <c r="AV400" s="217">
        <v>1</v>
      </c>
      <c r="AW400" s="217">
        <v>0</v>
      </c>
      <c r="AX400" s="217">
        <v>0</v>
      </c>
      <c r="AY400" s="217">
        <v>0</v>
      </c>
      <c r="AZ400" s="217">
        <v>0</v>
      </c>
      <c r="BA400" s="217">
        <v>0</v>
      </c>
      <c r="BB400" s="217" t="s">
        <v>692</v>
      </c>
      <c r="BC400" s="217"/>
      <c r="BD400" s="217"/>
      <c r="BE400" s="212" t="s">
        <v>2980</v>
      </c>
      <c r="BF400" s="217">
        <v>1</v>
      </c>
      <c r="BG400" s="230">
        <v>46240</v>
      </c>
      <c r="BH400" s="212">
        <f>+L400-BF400</f>
        <v>0</v>
      </c>
      <c r="BI400" s="212" t="s">
        <v>2414</v>
      </c>
      <c r="BJ400" s="217">
        <v>1</v>
      </c>
      <c r="BK400" s="231">
        <v>46240</v>
      </c>
      <c r="BL400" s="226"/>
      <c r="BM400" s="226"/>
      <c r="BN400" s="227"/>
      <c r="BO400" s="226"/>
      <c r="BP400" s="226"/>
      <c r="BQ400" s="226"/>
      <c r="BR400" s="226"/>
      <c r="BS400" s="226"/>
      <c r="BT400" s="227"/>
      <c r="BU400" s="226"/>
      <c r="BV400" s="226"/>
      <c r="BW400" s="226"/>
      <c r="BX400" s="226"/>
      <c r="BY400" s="226"/>
      <c r="BZ400" s="227"/>
      <c r="CA400" s="226"/>
      <c r="CB400" s="226"/>
      <c r="CC400" s="226"/>
      <c r="CD400" s="226"/>
      <c r="CE400" s="226"/>
      <c r="CF400" s="227"/>
      <c r="CG400" s="226"/>
      <c r="CH400" s="226"/>
      <c r="CI400" s="226"/>
      <c r="CJ400" s="212">
        <f>+L400-BJ400</f>
        <v>0</v>
      </c>
    </row>
    <row r="401" spans="1:88" ht="13.5" customHeight="1">
      <c r="A401" s="214">
        <v>406</v>
      </c>
      <c r="B401" s="214" t="s">
        <v>3745</v>
      </c>
      <c r="C401" s="214" t="s">
        <v>3746</v>
      </c>
      <c r="D401" s="215" t="s">
        <v>2000</v>
      </c>
      <c r="E401" s="214"/>
      <c r="F401" s="214"/>
      <c r="G401" s="215" t="s">
        <v>3625</v>
      </c>
      <c r="H401" s="214"/>
      <c r="I401" s="214"/>
      <c r="J401" s="214"/>
      <c r="K401" s="214">
        <v>1</v>
      </c>
      <c r="L401" s="214"/>
      <c r="M401" s="216">
        <v>2.8</v>
      </c>
      <c r="N401" s="216">
        <v>2.8</v>
      </c>
      <c r="O401" s="214" t="s">
        <v>674</v>
      </c>
      <c r="P401" s="214"/>
      <c r="Q401" s="214"/>
      <c r="R401" s="214" t="s">
        <v>3951</v>
      </c>
      <c r="S401" s="214"/>
      <c r="T401" s="214"/>
      <c r="U401" s="214"/>
      <c r="V401" s="214"/>
      <c r="W401" s="214">
        <f>_xlfn.MINIFS(V:V,C:C,C401,AE:AE,"",AB:AB,"")</f>
        <v>0</v>
      </c>
      <c r="X401" s="214" t="e">
        <f ca="1">SUMIFS(T:T,C:C,C401,AE:AE,"")/SUMIFS(L:L,C:C,C401,AE:AE,"",AB:AB,"")</f>
        <v>#DIV/0!</v>
      </c>
      <c r="Y401" s="214"/>
      <c r="Z401" s="214"/>
      <c r="AA401" s="214"/>
      <c r="AB401" s="216"/>
      <c r="AC401" s="216">
        <v>2.17</v>
      </c>
      <c r="AD401" s="214"/>
      <c r="AE401" s="214" t="s">
        <v>675</v>
      </c>
      <c r="AF401" s="214" t="s">
        <v>676</v>
      </c>
      <c r="AG401" s="214"/>
      <c r="AH401" s="214"/>
      <c r="AI401" s="214"/>
      <c r="AJ401" s="214" t="s">
        <v>677</v>
      </c>
      <c r="AK401" s="214"/>
      <c r="AL401" s="214"/>
      <c r="AM401" s="214"/>
      <c r="AN401" s="214"/>
      <c r="AO401" s="214"/>
      <c r="AP401" s="214"/>
      <c r="AQ401" s="214"/>
      <c r="AR401" s="214"/>
      <c r="AS401" s="214"/>
      <c r="AT401" s="214"/>
      <c r="AU401" s="214"/>
      <c r="AV401" s="214"/>
      <c r="AW401" s="214"/>
      <c r="AX401" s="214"/>
      <c r="AY401" s="214"/>
      <c r="AZ401" s="214"/>
      <c r="BA401" s="214"/>
      <c r="BB401" s="214" t="s">
        <v>692</v>
      </c>
      <c r="BC401" s="214"/>
      <c r="BD401" s="214"/>
      <c r="BE401" s="214"/>
      <c r="BF401" s="214"/>
      <c r="BG401" s="214"/>
      <c r="BH401" s="214"/>
      <c r="BI401" s="214"/>
      <c r="BJ401" s="214"/>
      <c r="BK401" s="214"/>
      <c r="BL401" s="214"/>
      <c r="BM401" s="214"/>
      <c r="BN401" s="214"/>
      <c r="BO401" s="214"/>
      <c r="BP401" s="214"/>
      <c r="BQ401" s="214"/>
      <c r="BR401" s="214"/>
      <c r="BS401" s="214"/>
      <c r="BT401" s="214"/>
      <c r="BU401" s="214"/>
      <c r="BV401" s="214"/>
      <c r="BW401" s="214"/>
      <c r="BX401" s="214"/>
      <c r="BY401" s="214"/>
      <c r="BZ401" s="214"/>
      <c r="CA401" s="214"/>
      <c r="CB401" s="214"/>
      <c r="CC401" s="214"/>
      <c r="CD401" s="214"/>
      <c r="CE401" s="214"/>
      <c r="CF401" s="214"/>
      <c r="CG401" s="214"/>
      <c r="CH401" s="214"/>
      <c r="CI401" s="214"/>
      <c r="CJ401" s="214"/>
    </row>
    <row r="402" spans="1:88" ht="13.5" customHeight="1">
      <c r="A402" s="217">
        <v>407</v>
      </c>
      <c r="B402" s="217" t="s">
        <v>3745</v>
      </c>
      <c r="C402" s="217" t="s">
        <v>3746</v>
      </c>
      <c r="D402" s="218" t="s">
        <v>2413</v>
      </c>
      <c r="E402" s="217" t="s">
        <v>3747</v>
      </c>
      <c r="F402" s="217" t="s">
        <v>2454</v>
      </c>
      <c r="G402" s="218" t="s">
        <v>2412</v>
      </c>
      <c r="H402" s="220">
        <v>670</v>
      </c>
      <c r="I402" s="217" t="s">
        <v>2001</v>
      </c>
      <c r="J402" s="217">
        <v>1</v>
      </c>
      <c r="K402" s="217"/>
      <c r="L402" s="217">
        <v>1</v>
      </c>
      <c r="M402" s="220">
        <v>2.8</v>
      </c>
      <c r="N402" s="220">
        <v>2.8</v>
      </c>
      <c r="O402" s="217" t="s">
        <v>674</v>
      </c>
      <c r="P402" s="217" t="s">
        <v>11</v>
      </c>
      <c r="Q402" s="217" t="s">
        <v>786</v>
      </c>
      <c r="R402" s="217"/>
      <c r="S402" s="217"/>
      <c r="T402" s="217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7">
        <f ca="1">+L402-T402</f>
        <v>1</v>
      </c>
      <c r="V402" s="217">
        <f ca="1">ROUNDDOWN(T402/J402,0)</f>
        <v>0</v>
      </c>
      <c r="W402" s="217"/>
      <c r="X402" s="217"/>
      <c r="Y402" s="217"/>
      <c r="Z402" s="217"/>
      <c r="AA402" s="217"/>
      <c r="AB402" s="221" t="s">
        <v>602</v>
      </c>
      <c r="AC402" s="220">
        <v>2.17</v>
      </c>
      <c r="AD402" s="217"/>
      <c r="AE402" s="220"/>
      <c r="AF402" s="220"/>
      <c r="AG402" s="249"/>
      <c r="AH402" s="249"/>
      <c r="AI402" s="249"/>
      <c r="AJ402" s="224" t="s">
        <v>677</v>
      </c>
      <c r="AK402" s="228"/>
      <c r="AL402" s="250"/>
      <c r="AM402" s="226"/>
      <c r="AN402" s="228"/>
      <c r="AO402" s="226"/>
      <c r="AP402" s="226"/>
      <c r="AQ402" s="226"/>
      <c r="AR402" s="228"/>
      <c r="AS402" s="226"/>
      <c r="AT402" s="226"/>
      <c r="AU402" s="217">
        <v>0</v>
      </c>
      <c r="AV402" s="217">
        <v>1</v>
      </c>
      <c r="AW402" s="217">
        <v>0</v>
      </c>
      <c r="AX402" s="217">
        <v>0</v>
      </c>
      <c r="AY402" s="217">
        <v>0</v>
      </c>
      <c r="AZ402" s="217">
        <v>0</v>
      </c>
      <c r="BA402" s="217">
        <v>0</v>
      </c>
      <c r="BB402" s="217" t="s">
        <v>692</v>
      </c>
      <c r="BC402" s="217"/>
      <c r="BD402" s="217"/>
      <c r="BE402" s="212" t="s">
        <v>2980</v>
      </c>
      <c r="BF402" s="217">
        <v>1</v>
      </c>
      <c r="BG402" s="230">
        <v>46240</v>
      </c>
      <c r="BH402" s="212">
        <f>+L402-BF402</f>
        <v>0</v>
      </c>
      <c r="BI402" s="212" t="s">
        <v>2414</v>
      </c>
      <c r="BJ402" s="217">
        <v>1</v>
      </c>
      <c r="BK402" s="231">
        <v>46240</v>
      </c>
      <c r="BL402" s="226"/>
      <c r="BM402" s="226"/>
      <c r="BN402" s="227"/>
      <c r="BO402" s="226"/>
      <c r="BP402" s="226"/>
      <c r="BQ402" s="226"/>
      <c r="BR402" s="226"/>
      <c r="BS402" s="226"/>
      <c r="BT402" s="227"/>
      <c r="BU402" s="226"/>
      <c r="BV402" s="226"/>
      <c r="BW402" s="226"/>
      <c r="BX402" s="226"/>
      <c r="BY402" s="226"/>
      <c r="BZ402" s="227"/>
      <c r="CA402" s="226"/>
      <c r="CB402" s="226"/>
      <c r="CC402" s="226"/>
      <c r="CD402" s="226"/>
      <c r="CE402" s="226"/>
      <c r="CF402" s="227"/>
      <c r="CG402" s="226"/>
      <c r="CH402" s="226"/>
      <c r="CI402" s="226"/>
      <c r="CJ402" s="212">
        <f>+L402-BJ402</f>
        <v>0</v>
      </c>
    </row>
    <row r="403" spans="1:88" ht="13.5" customHeight="1">
      <c r="A403" s="214">
        <v>408</v>
      </c>
      <c r="B403" s="214" t="s">
        <v>3748</v>
      </c>
      <c r="C403" s="214" t="s">
        <v>3749</v>
      </c>
      <c r="D403" s="215" t="s">
        <v>2000</v>
      </c>
      <c r="E403" s="214"/>
      <c r="F403" s="214"/>
      <c r="G403" s="215" t="s">
        <v>3750</v>
      </c>
      <c r="H403" s="214"/>
      <c r="I403" s="214"/>
      <c r="J403" s="214"/>
      <c r="K403" s="214">
        <v>1</v>
      </c>
      <c r="L403" s="214"/>
      <c r="M403" s="216">
        <v>2.1</v>
      </c>
      <c r="N403" s="216">
        <v>2.1</v>
      </c>
      <c r="O403" s="214" t="s">
        <v>674</v>
      </c>
      <c r="P403" s="214"/>
      <c r="Q403" s="214"/>
      <c r="R403" s="214" t="s">
        <v>3951</v>
      </c>
      <c r="S403" s="214"/>
      <c r="T403" s="214"/>
      <c r="U403" s="214"/>
      <c r="V403" s="214"/>
      <c r="W403" s="214">
        <f ca="1">_xlfn.MINIFS(V:V,C:C,C403,AE:AE,"",AB:AB,"")</f>
        <v>0</v>
      </c>
      <c r="X403" s="214">
        <f ca="1">SUMIFS(T:T,C:C,C403,AE:AE,"")/SUMIFS(L:L,C:C,C403,AE:AE,"",AB:AB,"")</f>
        <v>0</v>
      </c>
      <c r="Y403" s="214"/>
      <c r="Z403" s="214"/>
      <c r="AA403" s="214"/>
      <c r="AB403" s="216"/>
      <c r="AC403" s="216">
        <v>1.532</v>
      </c>
      <c r="AD403" s="214"/>
      <c r="AE403" s="214" t="s">
        <v>675</v>
      </c>
      <c r="AF403" s="214" t="s">
        <v>676</v>
      </c>
      <c r="AG403" s="214"/>
      <c r="AH403" s="214"/>
      <c r="AI403" s="214"/>
      <c r="AJ403" s="214" t="s">
        <v>677</v>
      </c>
      <c r="AK403" s="214"/>
      <c r="AL403" s="214"/>
      <c r="AM403" s="214"/>
      <c r="AN403" s="214"/>
      <c r="AO403" s="214"/>
      <c r="AP403" s="214"/>
      <c r="AQ403" s="214"/>
      <c r="AR403" s="214"/>
      <c r="AS403" s="214"/>
      <c r="AT403" s="214"/>
      <c r="AU403" s="214"/>
      <c r="AV403" s="214"/>
      <c r="AW403" s="214"/>
      <c r="AX403" s="214"/>
      <c r="AY403" s="214"/>
      <c r="AZ403" s="214"/>
      <c r="BA403" s="214"/>
      <c r="BB403" s="214" t="s">
        <v>692</v>
      </c>
      <c r="BC403" s="214"/>
      <c r="BD403" s="214"/>
      <c r="BE403" s="214"/>
      <c r="BF403" s="214"/>
      <c r="BG403" s="214"/>
      <c r="BH403" s="214"/>
      <c r="BI403" s="214"/>
      <c r="BJ403" s="214"/>
      <c r="BK403" s="214"/>
      <c r="BL403" s="214"/>
      <c r="BM403" s="214"/>
      <c r="BN403" s="214"/>
      <c r="BO403" s="214"/>
      <c r="BP403" s="214"/>
      <c r="BQ403" s="214"/>
      <c r="BR403" s="214"/>
      <c r="BS403" s="214"/>
      <c r="BT403" s="214"/>
      <c r="BU403" s="214"/>
      <c r="BV403" s="214"/>
      <c r="BW403" s="214"/>
      <c r="BX403" s="214"/>
      <c r="BY403" s="214"/>
      <c r="BZ403" s="214"/>
      <c r="CA403" s="214"/>
      <c r="CB403" s="214"/>
      <c r="CC403" s="214"/>
      <c r="CD403" s="214"/>
      <c r="CE403" s="214"/>
      <c r="CF403" s="214"/>
      <c r="CG403" s="214"/>
      <c r="CH403" s="214"/>
      <c r="CI403" s="214"/>
      <c r="CJ403" s="214"/>
    </row>
    <row r="404" spans="1:88" ht="13.5" customHeight="1">
      <c r="A404" s="217">
        <v>409</v>
      </c>
      <c r="B404" s="217" t="s">
        <v>3748</v>
      </c>
      <c r="C404" s="217" t="s">
        <v>3749</v>
      </c>
      <c r="D404" s="218" t="s">
        <v>2413</v>
      </c>
      <c r="E404" s="217" t="s">
        <v>3751</v>
      </c>
      <c r="F404" s="217" t="s">
        <v>2455</v>
      </c>
      <c r="G404" s="218" t="s">
        <v>2412</v>
      </c>
      <c r="H404" s="220">
        <v>670</v>
      </c>
      <c r="I404" s="217" t="s">
        <v>2001</v>
      </c>
      <c r="J404" s="217">
        <v>1</v>
      </c>
      <c r="K404" s="217"/>
      <c r="L404" s="217">
        <v>1</v>
      </c>
      <c r="M404" s="220">
        <v>1.9</v>
      </c>
      <c r="N404" s="220">
        <v>1.9</v>
      </c>
      <c r="O404" s="217" t="s">
        <v>674</v>
      </c>
      <c r="P404" s="217" t="s">
        <v>11</v>
      </c>
      <c r="Q404" s="217" t="s">
        <v>786</v>
      </c>
      <c r="R404" s="217"/>
      <c r="S404" s="217"/>
      <c r="T404" s="217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7">
        <f ca="1">+L404-T404</f>
        <v>1</v>
      </c>
      <c r="V404" s="217">
        <f ca="1">ROUNDDOWN(T404/J404,0)</f>
        <v>0</v>
      </c>
      <c r="W404" s="217"/>
      <c r="X404" s="217"/>
      <c r="Y404" s="217"/>
      <c r="Z404" s="217"/>
      <c r="AA404" s="217"/>
      <c r="AB404" s="221"/>
      <c r="AC404" s="220">
        <v>1.484</v>
      </c>
      <c r="AD404" s="217"/>
      <c r="AE404" s="220"/>
      <c r="AF404" s="220"/>
      <c r="AG404" s="249"/>
      <c r="AH404" s="249"/>
      <c r="AI404" s="249"/>
      <c r="AJ404" s="224" t="s">
        <v>677</v>
      </c>
      <c r="AK404" s="228"/>
      <c r="AL404" s="250"/>
      <c r="AM404" s="226"/>
      <c r="AN404" s="228"/>
      <c r="AO404" s="226"/>
      <c r="AP404" s="226"/>
      <c r="AQ404" s="226"/>
      <c r="AR404" s="228"/>
      <c r="AS404" s="226"/>
      <c r="AT404" s="226"/>
      <c r="AU404" s="217">
        <v>0</v>
      </c>
      <c r="AV404" s="217">
        <v>1</v>
      </c>
      <c r="AW404" s="217">
        <v>0</v>
      </c>
      <c r="AX404" s="217">
        <v>0</v>
      </c>
      <c r="AY404" s="217">
        <v>0</v>
      </c>
      <c r="AZ404" s="217">
        <v>0</v>
      </c>
      <c r="BA404" s="217">
        <v>0</v>
      </c>
      <c r="BB404" s="217" t="s">
        <v>692</v>
      </c>
      <c r="BC404" s="217"/>
      <c r="BD404" s="217"/>
      <c r="BE404" s="212" t="s">
        <v>2980</v>
      </c>
      <c r="BF404" s="217">
        <v>1</v>
      </c>
      <c r="BG404" s="230">
        <v>46240</v>
      </c>
      <c r="BH404" s="212">
        <f>+L404-BF404</f>
        <v>0</v>
      </c>
      <c r="BI404" s="212" t="s">
        <v>2414</v>
      </c>
      <c r="BJ404" s="217">
        <v>1</v>
      </c>
      <c r="BK404" s="231">
        <v>46240</v>
      </c>
      <c r="BL404" s="226"/>
      <c r="BM404" s="226"/>
      <c r="BN404" s="227"/>
      <c r="BO404" s="226"/>
      <c r="BP404" s="226"/>
      <c r="BQ404" s="226"/>
      <c r="BR404" s="226"/>
      <c r="BS404" s="226"/>
      <c r="BT404" s="227"/>
      <c r="BU404" s="226"/>
      <c r="BV404" s="226"/>
      <c r="BW404" s="226"/>
      <c r="BX404" s="226"/>
      <c r="BY404" s="226"/>
      <c r="BZ404" s="227"/>
      <c r="CA404" s="226"/>
      <c r="CB404" s="226"/>
      <c r="CC404" s="226"/>
      <c r="CD404" s="226"/>
      <c r="CE404" s="226"/>
      <c r="CF404" s="227"/>
      <c r="CG404" s="226"/>
      <c r="CH404" s="226"/>
      <c r="CI404" s="226"/>
      <c r="CJ404" s="212">
        <f>+L404-BJ404</f>
        <v>0</v>
      </c>
    </row>
    <row r="405" spans="1:88" ht="13.5" customHeight="1">
      <c r="A405" s="214">
        <v>411</v>
      </c>
      <c r="B405" s="214" t="s">
        <v>3752</v>
      </c>
      <c r="C405" s="214" t="s">
        <v>3753</v>
      </c>
      <c r="D405" s="215" t="s">
        <v>3754</v>
      </c>
      <c r="E405" s="214"/>
      <c r="F405" s="214"/>
      <c r="G405" s="215" t="s">
        <v>3755</v>
      </c>
      <c r="H405" s="214"/>
      <c r="I405" s="214"/>
      <c r="J405" s="214"/>
      <c r="K405" s="214">
        <v>1</v>
      </c>
      <c r="L405" s="214"/>
      <c r="M405" s="216">
        <v>152.19999999999999</v>
      </c>
      <c r="N405" s="216">
        <v>152.19999999999999</v>
      </c>
      <c r="O405" s="214" t="s">
        <v>674</v>
      </c>
      <c r="P405" s="214"/>
      <c r="Q405" s="214"/>
      <c r="R405" s="214" t="s">
        <v>3951</v>
      </c>
      <c r="S405" s="214"/>
      <c r="T405" s="214"/>
      <c r="U405" s="214"/>
      <c r="V405" s="214"/>
      <c r="W405" s="214">
        <f ca="1">_xlfn.MINIFS(V:V,C:C,C405,AE:AE,"",AB:AB,"")</f>
        <v>0</v>
      </c>
      <c r="X405" s="214">
        <f ca="1">SUMIFS(T:T,C:C,C405,AE:AE,"")/SUMIFS(L:L,C:C,C405,AE:AE,"",AB:AB,"")</f>
        <v>0</v>
      </c>
      <c r="Y405" s="214"/>
      <c r="Z405" s="214"/>
      <c r="AA405" s="214"/>
      <c r="AB405" s="216"/>
      <c r="AC405" s="216">
        <v>5.343</v>
      </c>
      <c r="AD405" s="214"/>
      <c r="AE405" s="214" t="s">
        <v>675</v>
      </c>
      <c r="AF405" s="214" t="s">
        <v>676</v>
      </c>
      <c r="AG405" s="214"/>
      <c r="AH405" s="214"/>
      <c r="AI405" s="214"/>
      <c r="AJ405" s="214" t="s">
        <v>677</v>
      </c>
      <c r="AK405" s="214"/>
      <c r="AL405" s="214"/>
      <c r="AM405" s="214"/>
      <c r="AN405" s="214"/>
      <c r="AO405" s="214"/>
      <c r="AP405" s="214"/>
      <c r="AQ405" s="214"/>
      <c r="AR405" s="214"/>
      <c r="AS405" s="214"/>
      <c r="AT405" s="214"/>
      <c r="AU405" s="214"/>
      <c r="AV405" s="214"/>
      <c r="AW405" s="214"/>
      <c r="AX405" s="214"/>
      <c r="AY405" s="214"/>
      <c r="AZ405" s="214"/>
      <c r="BA405" s="214"/>
      <c r="BB405" s="214" t="s">
        <v>692</v>
      </c>
      <c r="BC405" s="214"/>
      <c r="BD405" s="214"/>
      <c r="BE405" s="214"/>
      <c r="BF405" s="214"/>
      <c r="BG405" s="214"/>
      <c r="BH405" s="214"/>
      <c r="BI405" s="214"/>
      <c r="BJ405" s="214"/>
      <c r="BK405" s="214"/>
      <c r="BL405" s="214"/>
      <c r="BM405" s="214"/>
      <c r="BN405" s="214"/>
      <c r="BO405" s="214"/>
      <c r="BP405" s="214"/>
      <c r="BQ405" s="214"/>
      <c r="BR405" s="214"/>
      <c r="BS405" s="214"/>
      <c r="BT405" s="214"/>
      <c r="BU405" s="214"/>
      <c r="BV405" s="214"/>
      <c r="BW405" s="214"/>
      <c r="BX405" s="214"/>
      <c r="BY405" s="214"/>
      <c r="BZ405" s="214"/>
      <c r="CA405" s="214"/>
      <c r="CB405" s="214"/>
      <c r="CC405" s="214"/>
      <c r="CD405" s="214"/>
      <c r="CE405" s="214"/>
      <c r="CF405" s="214"/>
      <c r="CG405" s="214"/>
      <c r="CH405" s="214"/>
      <c r="CI405" s="214"/>
      <c r="CJ405" s="214"/>
    </row>
    <row r="406" spans="1:88" ht="13.5" customHeight="1">
      <c r="A406" s="217">
        <v>412</v>
      </c>
      <c r="B406" s="217" t="s">
        <v>3752</v>
      </c>
      <c r="C406" s="217" t="s">
        <v>3753</v>
      </c>
      <c r="D406" s="218" t="s">
        <v>2464</v>
      </c>
      <c r="E406" s="217" t="s">
        <v>1002</v>
      </c>
      <c r="F406" s="217" t="s">
        <v>2463</v>
      </c>
      <c r="G406" s="218" t="s">
        <v>887</v>
      </c>
      <c r="H406" s="220">
        <v>4886</v>
      </c>
      <c r="I406" s="217" t="s">
        <v>702</v>
      </c>
      <c r="J406" s="217">
        <v>1</v>
      </c>
      <c r="K406" s="217"/>
      <c r="L406" s="217">
        <v>1</v>
      </c>
      <c r="M406" s="220">
        <v>72.900000000000006</v>
      </c>
      <c r="N406" s="220">
        <v>72.900000000000006</v>
      </c>
      <c r="O406" s="217" t="s">
        <v>674</v>
      </c>
      <c r="P406" s="217" t="s">
        <v>11</v>
      </c>
      <c r="Q406" s="217" t="s">
        <v>703</v>
      </c>
      <c r="R406" s="217"/>
      <c r="S406" s="217"/>
      <c r="T406" s="217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7">
        <f t="shared" ref="U406:U407" ca="1" si="122">+L406-T406</f>
        <v>1</v>
      </c>
      <c r="V406" s="217">
        <f t="shared" ref="V406:V407" ca="1" si="123">ROUNDDOWN(T406/J406,0)</f>
        <v>0</v>
      </c>
      <c r="W406" s="217"/>
      <c r="X406" s="217"/>
      <c r="Y406" s="217"/>
      <c r="Z406" s="217"/>
      <c r="AA406" s="217"/>
      <c r="AB406" s="221"/>
      <c r="AC406" s="220">
        <v>1.9039999999999999</v>
      </c>
      <c r="AD406" s="217"/>
      <c r="AE406" s="220"/>
      <c r="AF406" s="220"/>
      <c r="AG406" s="249"/>
      <c r="AH406" s="249"/>
      <c r="AI406" s="249"/>
      <c r="AJ406" s="224" t="s">
        <v>677</v>
      </c>
      <c r="AK406" s="228"/>
      <c r="AL406" s="250"/>
      <c r="AM406" s="226"/>
      <c r="AN406" s="228"/>
      <c r="AO406" s="226"/>
      <c r="AP406" s="226"/>
      <c r="AQ406" s="226"/>
      <c r="AR406" s="228"/>
      <c r="AS406" s="226"/>
      <c r="AT406" s="226"/>
      <c r="AU406" s="217">
        <v>1</v>
      </c>
      <c r="AV406" s="217">
        <v>0</v>
      </c>
      <c r="AW406" s="217">
        <v>0</v>
      </c>
      <c r="AX406" s="217">
        <v>0</v>
      </c>
      <c r="AY406" s="217">
        <v>0</v>
      </c>
      <c r="AZ406" s="217">
        <v>0</v>
      </c>
      <c r="BA406" s="217">
        <v>0</v>
      </c>
      <c r="BB406" s="217" t="s">
        <v>692</v>
      </c>
      <c r="BC406" s="217"/>
      <c r="BD406" s="217"/>
      <c r="BE406" s="212" t="s">
        <v>3018</v>
      </c>
      <c r="BF406" s="212">
        <v>1</v>
      </c>
      <c r="BG406" s="230">
        <v>46240</v>
      </c>
      <c r="BH406" s="212">
        <f>+L406-BF406</f>
        <v>0</v>
      </c>
      <c r="BI406" s="212" t="s">
        <v>2465</v>
      </c>
      <c r="BJ406" s="212">
        <v>1</v>
      </c>
      <c r="BK406" s="231">
        <v>46240</v>
      </c>
      <c r="BL406" s="226"/>
      <c r="BM406" s="226"/>
      <c r="BN406" s="227"/>
      <c r="BO406" s="226"/>
      <c r="BP406" s="226"/>
      <c r="BQ406" s="226"/>
      <c r="BR406" s="226"/>
      <c r="BS406" s="226"/>
      <c r="BT406" s="227"/>
      <c r="BU406" s="226"/>
      <c r="BV406" s="226"/>
      <c r="BW406" s="226"/>
      <c r="BX406" s="226"/>
      <c r="BY406" s="226"/>
      <c r="BZ406" s="227"/>
      <c r="CA406" s="226"/>
      <c r="CB406" s="226"/>
      <c r="CC406" s="226"/>
      <c r="CD406" s="226"/>
      <c r="CE406" s="226"/>
      <c r="CF406" s="227"/>
      <c r="CG406" s="226"/>
      <c r="CH406" s="226"/>
      <c r="CI406" s="226"/>
      <c r="CJ406" s="212">
        <f>+L406-BJ406</f>
        <v>0</v>
      </c>
    </row>
    <row r="407" spans="1:88" ht="13.5" customHeight="1">
      <c r="A407" s="217">
        <v>413</v>
      </c>
      <c r="B407" s="217" t="s">
        <v>3752</v>
      </c>
      <c r="C407" s="217" t="s">
        <v>3753</v>
      </c>
      <c r="D407" s="218" t="s">
        <v>2468</v>
      </c>
      <c r="E407" s="217" t="s">
        <v>1105</v>
      </c>
      <c r="F407" s="217" t="s">
        <v>2466</v>
      </c>
      <c r="G407" s="218" t="s">
        <v>2467</v>
      </c>
      <c r="H407" s="220">
        <v>4674</v>
      </c>
      <c r="I407" s="217" t="s">
        <v>702</v>
      </c>
      <c r="J407" s="217">
        <v>1</v>
      </c>
      <c r="K407" s="217"/>
      <c r="L407" s="217">
        <v>1</v>
      </c>
      <c r="M407" s="220">
        <v>79.3</v>
      </c>
      <c r="N407" s="220">
        <v>79.3</v>
      </c>
      <c r="O407" s="217" t="s">
        <v>674</v>
      </c>
      <c r="P407" s="217" t="s">
        <v>13</v>
      </c>
      <c r="Q407" s="217" t="s">
        <v>703</v>
      </c>
      <c r="R407" s="217"/>
      <c r="S407" s="217"/>
      <c r="T407" s="217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7">
        <f t="shared" ca="1" si="122"/>
        <v>1</v>
      </c>
      <c r="V407" s="217">
        <f t="shared" ca="1" si="123"/>
        <v>0</v>
      </c>
      <c r="W407" s="217"/>
      <c r="X407" s="217"/>
      <c r="Y407" s="217"/>
      <c r="Z407" s="217"/>
      <c r="AA407" s="217"/>
      <c r="AB407" s="221"/>
      <c r="AC407" s="220">
        <v>3.4390000000000001</v>
      </c>
      <c r="AD407" s="217"/>
      <c r="AE407" s="220"/>
      <c r="AF407" s="220"/>
      <c r="AG407" s="249"/>
      <c r="AH407" s="249"/>
      <c r="AI407" s="249"/>
      <c r="AJ407" s="224" t="s">
        <v>677</v>
      </c>
      <c r="AK407" s="228"/>
      <c r="AL407" s="250"/>
      <c r="AM407" s="226"/>
      <c r="AN407" s="228"/>
      <c r="AO407" s="226"/>
      <c r="AP407" s="226"/>
      <c r="AQ407" s="226"/>
      <c r="AR407" s="228"/>
      <c r="AS407" s="226"/>
      <c r="AT407" s="226"/>
      <c r="AU407" s="217">
        <v>0</v>
      </c>
      <c r="AV407" s="217">
        <v>0</v>
      </c>
      <c r="AW407" s="217">
        <v>0</v>
      </c>
      <c r="AX407" s="217">
        <v>0</v>
      </c>
      <c r="AY407" s="217">
        <v>0</v>
      </c>
      <c r="AZ407" s="217">
        <v>0</v>
      </c>
      <c r="BA407" s="217">
        <v>0</v>
      </c>
      <c r="BB407" s="217" t="s">
        <v>692</v>
      </c>
      <c r="BC407" s="217"/>
      <c r="BD407" s="217"/>
      <c r="BE407" s="244" t="s">
        <v>3020</v>
      </c>
      <c r="BF407" s="217">
        <v>1</v>
      </c>
      <c r="BG407" s="245">
        <v>46240</v>
      </c>
      <c r="BH407" s="212">
        <f>+L407-BF407</f>
        <v>0</v>
      </c>
      <c r="BI407" s="244" t="s">
        <v>2469</v>
      </c>
      <c r="BJ407" s="217">
        <v>1</v>
      </c>
      <c r="BK407" s="245">
        <v>46240</v>
      </c>
      <c r="BL407" s="226"/>
      <c r="BM407" s="226"/>
      <c r="BN407" s="227"/>
      <c r="BO407" s="226"/>
      <c r="BP407" s="226"/>
      <c r="BQ407" s="226"/>
      <c r="BR407" s="226"/>
      <c r="BS407" s="226"/>
      <c r="BT407" s="227"/>
      <c r="BU407" s="226"/>
      <c r="BV407" s="226"/>
      <c r="BW407" s="226"/>
      <c r="BX407" s="226"/>
      <c r="BY407" s="226"/>
      <c r="BZ407" s="227"/>
      <c r="CA407" s="226"/>
      <c r="CB407" s="226"/>
      <c r="CC407" s="226"/>
      <c r="CD407" s="226"/>
      <c r="CE407" s="226"/>
      <c r="CF407" s="227"/>
      <c r="CG407" s="226"/>
      <c r="CH407" s="226"/>
      <c r="CI407" s="226"/>
      <c r="CJ407" s="212">
        <f>+L407-BJ407</f>
        <v>0</v>
      </c>
    </row>
    <row r="408" spans="1:88" ht="13.5" customHeight="1">
      <c r="A408" s="214">
        <v>414</v>
      </c>
      <c r="B408" s="214" t="s">
        <v>3756</v>
      </c>
      <c r="C408" s="214" t="s">
        <v>3757</v>
      </c>
      <c r="D408" s="215" t="s">
        <v>3754</v>
      </c>
      <c r="E408" s="214"/>
      <c r="F408" s="214"/>
      <c r="G408" s="215" t="s">
        <v>3755</v>
      </c>
      <c r="H408" s="214"/>
      <c r="I408" s="214"/>
      <c r="J408" s="214"/>
      <c r="K408" s="214">
        <v>1</v>
      </c>
      <c r="L408" s="214"/>
      <c r="M408" s="216">
        <v>152.19999999999999</v>
      </c>
      <c r="N408" s="216">
        <v>152.19999999999999</v>
      </c>
      <c r="O408" s="214" t="s">
        <v>674</v>
      </c>
      <c r="P408" s="214"/>
      <c r="Q408" s="214"/>
      <c r="R408" s="214" t="s">
        <v>3951</v>
      </c>
      <c r="S408" s="214"/>
      <c r="T408" s="214"/>
      <c r="U408" s="214"/>
      <c r="V408" s="214"/>
      <c r="W408" s="214">
        <f ca="1">_xlfn.MINIFS(V:V,C:C,C408,AE:AE,"",AB:AB,"")</f>
        <v>0</v>
      </c>
      <c r="X408" s="214">
        <f ca="1">SUMIFS(T:T,C:C,C408,AE:AE,"")/SUMIFS(L:L,C:C,C408,AE:AE,"",AB:AB,"")</f>
        <v>0</v>
      </c>
      <c r="Y408" s="214"/>
      <c r="Z408" s="214"/>
      <c r="AA408" s="214"/>
      <c r="AB408" s="216"/>
      <c r="AC408" s="216">
        <v>5.343</v>
      </c>
      <c r="AD408" s="214"/>
      <c r="AE408" s="214" t="s">
        <v>675</v>
      </c>
      <c r="AF408" s="214" t="s">
        <v>676</v>
      </c>
      <c r="AG408" s="214"/>
      <c r="AH408" s="214"/>
      <c r="AI408" s="214"/>
      <c r="AJ408" s="214" t="s">
        <v>677</v>
      </c>
      <c r="AK408" s="214"/>
      <c r="AL408" s="214"/>
      <c r="AM408" s="214"/>
      <c r="AN408" s="214"/>
      <c r="AO408" s="214"/>
      <c r="AP408" s="214"/>
      <c r="AQ408" s="214"/>
      <c r="AR408" s="214"/>
      <c r="AS408" s="214"/>
      <c r="AT408" s="214"/>
      <c r="AU408" s="214"/>
      <c r="AV408" s="214"/>
      <c r="AW408" s="214"/>
      <c r="AX408" s="214"/>
      <c r="AY408" s="214"/>
      <c r="AZ408" s="214"/>
      <c r="BA408" s="214"/>
      <c r="BB408" s="214" t="s">
        <v>692</v>
      </c>
      <c r="BC408" s="214"/>
      <c r="BD408" s="214"/>
      <c r="BE408" s="214"/>
      <c r="BF408" s="214"/>
      <c r="BG408" s="214"/>
      <c r="BH408" s="214"/>
      <c r="BI408" s="214"/>
      <c r="BJ408" s="214"/>
      <c r="BK408" s="214"/>
      <c r="BL408" s="214"/>
      <c r="BM408" s="214"/>
      <c r="BN408" s="214"/>
      <c r="BO408" s="214"/>
      <c r="BP408" s="214"/>
      <c r="BQ408" s="214"/>
      <c r="BR408" s="214"/>
      <c r="BS408" s="214"/>
      <c r="BT408" s="214"/>
      <c r="BU408" s="214"/>
      <c r="BV408" s="214"/>
      <c r="BW408" s="214"/>
      <c r="BX408" s="214"/>
      <c r="BY408" s="214"/>
      <c r="BZ408" s="214"/>
      <c r="CA408" s="214"/>
      <c r="CB408" s="214"/>
      <c r="CC408" s="214"/>
      <c r="CD408" s="214"/>
      <c r="CE408" s="214"/>
      <c r="CF408" s="214"/>
      <c r="CG408" s="214"/>
      <c r="CH408" s="214"/>
      <c r="CI408" s="214"/>
      <c r="CJ408" s="214"/>
    </row>
    <row r="409" spans="1:88" ht="13.5" customHeight="1">
      <c r="A409" s="217">
        <v>415</v>
      </c>
      <c r="B409" s="217" t="s">
        <v>3756</v>
      </c>
      <c r="C409" s="217" t="s">
        <v>3757</v>
      </c>
      <c r="D409" s="218" t="s">
        <v>2464</v>
      </c>
      <c r="E409" s="217" t="s">
        <v>1002</v>
      </c>
      <c r="F409" s="217" t="s">
        <v>2470</v>
      </c>
      <c r="G409" s="218" t="s">
        <v>887</v>
      </c>
      <c r="H409" s="220">
        <v>4886</v>
      </c>
      <c r="I409" s="217" t="s">
        <v>702</v>
      </c>
      <c r="J409" s="217">
        <v>1</v>
      </c>
      <c r="K409" s="217"/>
      <c r="L409" s="217">
        <v>1</v>
      </c>
      <c r="M409" s="220">
        <v>72.900000000000006</v>
      </c>
      <c r="N409" s="220">
        <v>72.900000000000006</v>
      </c>
      <c r="O409" s="217" t="s">
        <v>674</v>
      </c>
      <c r="P409" s="217" t="s">
        <v>11</v>
      </c>
      <c r="Q409" s="217" t="s">
        <v>703</v>
      </c>
      <c r="R409" s="217"/>
      <c r="S409" s="217"/>
      <c r="T409" s="217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7">
        <f t="shared" ref="U409:U410" ca="1" si="124">+L409-T409</f>
        <v>1</v>
      </c>
      <c r="V409" s="217">
        <f t="shared" ref="V409:V410" ca="1" si="125">ROUNDDOWN(T409/J409,0)</f>
        <v>0</v>
      </c>
      <c r="W409" s="217"/>
      <c r="X409" s="217"/>
      <c r="Y409" s="217"/>
      <c r="Z409" s="217"/>
      <c r="AA409" s="217"/>
      <c r="AB409" s="221"/>
      <c r="AC409" s="220">
        <v>1.9039999999999999</v>
      </c>
      <c r="AD409" s="217"/>
      <c r="AE409" s="220"/>
      <c r="AF409" s="220"/>
      <c r="AG409" s="249"/>
      <c r="AH409" s="249"/>
      <c r="AI409" s="249"/>
      <c r="AJ409" s="224" t="s">
        <v>677</v>
      </c>
      <c r="AK409" s="228"/>
      <c r="AL409" s="250"/>
      <c r="AM409" s="226"/>
      <c r="AN409" s="228"/>
      <c r="AO409" s="226"/>
      <c r="AP409" s="226"/>
      <c r="AQ409" s="226"/>
      <c r="AR409" s="228"/>
      <c r="AS409" s="226"/>
      <c r="AT409" s="226"/>
      <c r="AU409" s="217">
        <v>1</v>
      </c>
      <c r="AV409" s="217">
        <v>0</v>
      </c>
      <c r="AW409" s="217">
        <v>0</v>
      </c>
      <c r="AX409" s="217">
        <v>0</v>
      </c>
      <c r="AY409" s="217">
        <v>0</v>
      </c>
      <c r="AZ409" s="217">
        <v>0</v>
      </c>
      <c r="BA409" s="217">
        <v>0</v>
      </c>
      <c r="BB409" s="217" t="s">
        <v>692</v>
      </c>
      <c r="BC409" s="217"/>
      <c r="BD409" s="217"/>
      <c r="BE409" s="212" t="s">
        <v>3018</v>
      </c>
      <c r="BF409" s="212">
        <v>1</v>
      </c>
      <c r="BG409" s="230">
        <v>46240</v>
      </c>
      <c r="BH409" s="212">
        <f>+L409-BF409</f>
        <v>0</v>
      </c>
      <c r="BI409" s="212" t="s">
        <v>2465</v>
      </c>
      <c r="BJ409" s="212">
        <v>1</v>
      </c>
      <c r="BK409" s="231">
        <v>46240</v>
      </c>
      <c r="BL409" s="226"/>
      <c r="BM409" s="226"/>
      <c r="BN409" s="227"/>
      <c r="BO409" s="226"/>
      <c r="BP409" s="226"/>
      <c r="BQ409" s="226"/>
      <c r="BR409" s="226"/>
      <c r="BS409" s="226"/>
      <c r="BT409" s="227"/>
      <c r="BU409" s="226"/>
      <c r="BV409" s="226"/>
      <c r="BW409" s="226"/>
      <c r="BX409" s="226"/>
      <c r="BY409" s="226"/>
      <c r="BZ409" s="227"/>
      <c r="CA409" s="226"/>
      <c r="CB409" s="226"/>
      <c r="CC409" s="226"/>
      <c r="CD409" s="226"/>
      <c r="CE409" s="226"/>
      <c r="CF409" s="227"/>
      <c r="CG409" s="226"/>
      <c r="CH409" s="226"/>
      <c r="CI409" s="226"/>
      <c r="CJ409" s="212">
        <f>+L409-BJ409</f>
        <v>0</v>
      </c>
    </row>
    <row r="410" spans="1:88" ht="13.5" customHeight="1">
      <c r="A410" s="217">
        <v>416</v>
      </c>
      <c r="B410" s="217" t="s">
        <v>3756</v>
      </c>
      <c r="C410" s="217" t="s">
        <v>3757</v>
      </c>
      <c r="D410" s="218" t="s">
        <v>2468</v>
      </c>
      <c r="E410" s="217" t="s">
        <v>1105</v>
      </c>
      <c r="F410" s="217" t="s">
        <v>2471</v>
      </c>
      <c r="G410" s="218" t="s">
        <v>2467</v>
      </c>
      <c r="H410" s="220">
        <v>4674</v>
      </c>
      <c r="I410" s="217" t="s">
        <v>702</v>
      </c>
      <c r="J410" s="217">
        <v>1</v>
      </c>
      <c r="K410" s="217"/>
      <c r="L410" s="217">
        <v>1</v>
      </c>
      <c r="M410" s="220">
        <v>79.3</v>
      </c>
      <c r="N410" s="220">
        <v>79.3</v>
      </c>
      <c r="O410" s="217" t="s">
        <v>674</v>
      </c>
      <c r="P410" s="217" t="s">
        <v>13</v>
      </c>
      <c r="Q410" s="217" t="s">
        <v>703</v>
      </c>
      <c r="R410" s="217"/>
      <c r="S410" s="217"/>
      <c r="T410" s="217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7">
        <f t="shared" ca="1" si="124"/>
        <v>1</v>
      </c>
      <c r="V410" s="217">
        <f t="shared" ca="1" si="125"/>
        <v>0</v>
      </c>
      <c r="W410" s="217"/>
      <c r="X410" s="217"/>
      <c r="Y410" s="217"/>
      <c r="Z410" s="217"/>
      <c r="AA410" s="217"/>
      <c r="AB410" s="221"/>
      <c r="AC410" s="220">
        <v>3.4390000000000001</v>
      </c>
      <c r="AD410" s="217"/>
      <c r="AE410" s="220"/>
      <c r="AF410" s="220"/>
      <c r="AG410" s="249"/>
      <c r="AH410" s="249"/>
      <c r="AI410" s="249"/>
      <c r="AJ410" s="224" t="s">
        <v>677</v>
      </c>
      <c r="AK410" s="228"/>
      <c r="AL410" s="250"/>
      <c r="AM410" s="226"/>
      <c r="AN410" s="228"/>
      <c r="AO410" s="226"/>
      <c r="AP410" s="226"/>
      <c r="AQ410" s="226"/>
      <c r="AR410" s="228"/>
      <c r="AS410" s="226"/>
      <c r="AT410" s="226"/>
      <c r="AU410" s="217">
        <v>0</v>
      </c>
      <c r="AV410" s="217">
        <v>0</v>
      </c>
      <c r="AW410" s="217">
        <v>0</v>
      </c>
      <c r="AX410" s="217">
        <v>0</v>
      </c>
      <c r="AY410" s="217">
        <v>0</v>
      </c>
      <c r="AZ410" s="217">
        <v>0</v>
      </c>
      <c r="BA410" s="217">
        <v>0</v>
      </c>
      <c r="BB410" s="217" t="s">
        <v>692</v>
      </c>
      <c r="BC410" s="217"/>
      <c r="BD410" s="217"/>
      <c r="BE410" s="244" t="s">
        <v>3020</v>
      </c>
      <c r="BF410" s="217">
        <v>1</v>
      </c>
      <c r="BG410" s="245">
        <v>46240</v>
      </c>
      <c r="BH410" s="212">
        <f>+L410-BF410</f>
        <v>0</v>
      </c>
      <c r="BI410" s="244" t="s">
        <v>2469</v>
      </c>
      <c r="BJ410" s="217">
        <v>1</v>
      </c>
      <c r="BK410" s="245">
        <v>46240</v>
      </c>
      <c r="BL410" s="226"/>
      <c r="BM410" s="226"/>
      <c r="BN410" s="227"/>
      <c r="BO410" s="226"/>
      <c r="BP410" s="226"/>
      <c r="BQ410" s="226"/>
      <c r="BR410" s="226"/>
      <c r="BS410" s="226"/>
      <c r="BT410" s="227"/>
      <c r="BU410" s="226"/>
      <c r="BV410" s="226"/>
      <c r="BW410" s="226"/>
      <c r="BX410" s="226"/>
      <c r="BY410" s="226"/>
      <c r="BZ410" s="227"/>
      <c r="CA410" s="226"/>
      <c r="CB410" s="226"/>
      <c r="CC410" s="226"/>
      <c r="CD410" s="226"/>
      <c r="CE410" s="226"/>
      <c r="CF410" s="227"/>
      <c r="CG410" s="226"/>
      <c r="CH410" s="226"/>
      <c r="CI410" s="226"/>
      <c r="CJ410" s="212">
        <f>+L410-BJ410</f>
        <v>0</v>
      </c>
    </row>
    <row r="411" spans="1:88" ht="13.5" customHeight="1">
      <c r="A411" s="214">
        <v>417</v>
      </c>
      <c r="B411" s="214" t="s">
        <v>3758</v>
      </c>
      <c r="C411" s="214" t="s">
        <v>3759</v>
      </c>
      <c r="D411" s="215" t="s">
        <v>3760</v>
      </c>
      <c r="E411" s="214"/>
      <c r="F411" s="214"/>
      <c r="G411" s="215" t="s">
        <v>3761</v>
      </c>
      <c r="H411" s="214"/>
      <c r="I411" s="214"/>
      <c r="J411" s="214"/>
      <c r="K411" s="214">
        <v>2</v>
      </c>
      <c r="L411" s="214"/>
      <c r="M411" s="216">
        <v>9.6</v>
      </c>
      <c r="N411" s="216">
        <v>19.2</v>
      </c>
      <c r="O411" s="214" t="s">
        <v>674</v>
      </c>
      <c r="P411" s="214"/>
      <c r="Q411" s="214"/>
      <c r="R411" s="214" t="s">
        <v>3951</v>
      </c>
      <c r="S411" s="214"/>
      <c r="T411" s="214"/>
      <c r="U411" s="214"/>
      <c r="V411" s="214"/>
      <c r="W411" s="214">
        <f>_xlfn.MINIFS(V:V,C:C,C411,AE:AE,"",AB:AB,"")</f>
        <v>0</v>
      </c>
      <c r="X411" s="214" t="e">
        <f ca="1">SUMIFS(T:T,C:C,C411,AE:AE,"")/SUMIFS(L:L,C:C,C411,AE:AE,"",AB:AB,"")</f>
        <v>#DIV/0!</v>
      </c>
      <c r="Y411" s="214"/>
      <c r="Z411" s="214"/>
      <c r="AA411" s="214"/>
      <c r="AB411" s="216"/>
      <c r="AC411" s="216">
        <v>0.82</v>
      </c>
      <c r="AD411" s="214"/>
      <c r="AE411" s="214" t="s">
        <v>675</v>
      </c>
      <c r="AF411" s="214" t="s">
        <v>676</v>
      </c>
      <c r="AG411" s="214"/>
      <c r="AH411" s="214"/>
      <c r="AI411" s="214"/>
      <c r="AJ411" s="214" t="s">
        <v>677</v>
      </c>
      <c r="AK411" s="214"/>
      <c r="AL411" s="214"/>
      <c r="AM411" s="214"/>
      <c r="AN411" s="214"/>
      <c r="AO411" s="214"/>
      <c r="AP411" s="214"/>
      <c r="AQ411" s="214"/>
      <c r="AR411" s="214"/>
      <c r="AS411" s="214"/>
      <c r="AT411" s="214"/>
      <c r="AU411" s="214"/>
      <c r="AV411" s="214"/>
      <c r="AW411" s="214"/>
      <c r="AX411" s="214"/>
      <c r="AY411" s="214"/>
      <c r="AZ411" s="214"/>
      <c r="BA411" s="214"/>
      <c r="BB411" s="214" t="s">
        <v>692</v>
      </c>
      <c r="BC411" s="214"/>
      <c r="BD411" s="214"/>
      <c r="BE411" s="214"/>
      <c r="BF411" s="214"/>
      <c r="BG411" s="214"/>
      <c r="BH411" s="214"/>
      <c r="BI411" s="214"/>
      <c r="BJ411" s="214"/>
      <c r="BK411" s="214"/>
      <c r="BL411" s="214"/>
      <c r="BM411" s="214"/>
      <c r="BN411" s="214"/>
      <c r="BO411" s="214"/>
      <c r="BP411" s="214"/>
      <c r="BQ411" s="214"/>
      <c r="BR411" s="214"/>
      <c r="BS411" s="214"/>
      <c r="BT411" s="214"/>
      <c r="BU411" s="214"/>
      <c r="BV411" s="214"/>
      <c r="BW411" s="214"/>
      <c r="BX411" s="214"/>
      <c r="BY411" s="214"/>
      <c r="BZ411" s="214"/>
      <c r="CA411" s="214"/>
      <c r="CB411" s="214"/>
      <c r="CC411" s="214"/>
      <c r="CD411" s="214"/>
      <c r="CE411" s="214"/>
      <c r="CF411" s="214"/>
      <c r="CG411" s="214"/>
      <c r="CH411" s="214"/>
      <c r="CI411" s="214"/>
      <c r="CJ411" s="214"/>
    </row>
    <row r="412" spans="1:88" ht="13.5" customHeight="1">
      <c r="A412" s="217">
        <v>418</v>
      </c>
      <c r="B412" s="217" t="s">
        <v>3758</v>
      </c>
      <c r="C412" s="217" t="s">
        <v>3759</v>
      </c>
      <c r="D412" s="218" t="s">
        <v>699</v>
      </c>
      <c r="E412" s="217" t="s">
        <v>986</v>
      </c>
      <c r="F412" s="217" t="s">
        <v>2472</v>
      </c>
      <c r="G412" s="218" t="s">
        <v>2473</v>
      </c>
      <c r="H412" s="220">
        <v>1400</v>
      </c>
      <c r="I412" s="217" t="s">
        <v>702</v>
      </c>
      <c r="J412" s="217">
        <v>1</v>
      </c>
      <c r="K412" s="217"/>
      <c r="L412" s="217">
        <v>2</v>
      </c>
      <c r="M412" s="220">
        <v>9.6</v>
      </c>
      <c r="N412" s="220">
        <v>19.2</v>
      </c>
      <c r="O412" s="217" t="s">
        <v>674</v>
      </c>
      <c r="P412" s="217" t="s">
        <v>11</v>
      </c>
      <c r="Q412" s="217" t="s">
        <v>703</v>
      </c>
      <c r="R412" s="217"/>
      <c r="S412" s="217"/>
      <c r="T412" s="217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7">
        <f ca="1">+L412-T412</f>
        <v>2</v>
      </c>
      <c r="V412" s="217">
        <f ca="1">ROUNDDOWN(T412/J412,0)</f>
        <v>0</v>
      </c>
      <c r="W412" s="217"/>
      <c r="X412" s="217"/>
      <c r="Y412" s="217"/>
      <c r="Z412" s="217"/>
      <c r="AA412" s="217"/>
      <c r="AB412" s="221" t="s">
        <v>602</v>
      </c>
      <c r="AC412" s="220">
        <v>0.82</v>
      </c>
      <c r="AD412" s="217"/>
      <c r="AE412" s="220"/>
      <c r="AF412" s="220"/>
      <c r="AG412" s="249"/>
      <c r="AH412" s="249"/>
      <c r="AI412" s="249"/>
      <c r="AJ412" s="224" t="s">
        <v>677</v>
      </c>
      <c r="AK412" s="228"/>
      <c r="AL412" s="250"/>
      <c r="AM412" s="226"/>
      <c r="AN412" s="228"/>
      <c r="AO412" s="226"/>
      <c r="AP412" s="226"/>
      <c r="AQ412" s="226"/>
      <c r="AR412" s="228"/>
      <c r="AS412" s="226"/>
      <c r="AT412" s="226"/>
      <c r="AU412" s="217">
        <v>0</v>
      </c>
      <c r="AV412" s="217">
        <v>0</v>
      </c>
      <c r="AW412" s="217">
        <v>0</v>
      </c>
      <c r="AX412" s="217">
        <v>0</v>
      </c>
      <c r="AY412" s="217">
        <v>0</v>
      </c>
      <c r="AZ412" s="217">
        <v>0</v>
      </c>
      <c r="BA412" s="217">
        <v>0</v>
      </c>
      <c r="BB412" s="217" t="s">
        <v>692</v>
      </c>
      <c r="BC412" s="217"/>
      <c r="BD412" s="217"/>
      <c r="BE412" s="212" t="s">
        <v>3024</v>
      </c>
      <c r="BF412" s="217">
        <v>2</v>
      </c>
      <c r="BG412" s="230">
        <v>46240</v>
      </c>
      <c r="BH412" s="212">
        <f>+L412-BF412</f>
        <v>0</v>
      </c>
      <c r="BI412" s="212" t="s">
        <v>2474</v>
      </c>
      <c r="BJ412" s="217">
        <v>2</v>
      </c>
      <c r="BK412" s="231">
        <v>46240</v>
      </c>
      <c r="BL412" s="226"/>
      <c r="BM412" s="226"/>
      <c r="BN412" s="227"/>
      <c r="BO412" s="226"/>
      <c r="BP412" s="226"/>
      <c r="BQ412" s="226"/>
      <c r="BR412" s="226"/>
      <c r="BS412" s="226"/>
      <c r="BT412" s="227"/>
      <c r="BU412" s="226"/>
      <c r="BV412" s="226"/>
      <c r="BW412" s="226"/>
      <c r="BX412" s="226"/>
      <c r="BY412" s="226"/>
      <c r="BZ412" s="227"/>
      <c r="CA412" s="226"/>
      <c r="CB412" s="226"/>
      <c r="CC412" s="226"/>
      <c r="CD412" s="226"/>
      <c r="CE412" s="226"/>
      <c r="CF412" s="227"/>
      <c r="CG412" s="226"/>
      <c r="CH412" s="226"/>
      <c r="CI412" s="226"/>
      <c r="CJ412" s="212">
        <f>+L412-BJ412</f>
        <v>0</v>
      </c>
    </row>
    <row r="413" spans="1:88" ht="13.5" customHeight="1">
      <c r="A413" s="214">
        <v>419</v>
      </c>
      <c r="B413" s="214" t="s">
        <v>3762</v>
      </c>
      <c r="C413" s="214" t="s">
        <v>3763</v>
      </c>
      <c r="D413" s="215" t="s">
        <v>3760</v>
      </c>
      <c r="E413" s="214"/>
      <c r="F413" s="214"/>
      <c r="G413" s="215" t="s">
        <v>3764</v>
      </c>
      <c r="H413" s="214"/>
      <c r="I413" s="214"/>
      <c r="J413" s="214"/>
      <c r="K413" s="214">
        <v>2</v>
      </c>
      <c r="L413" s="214"/>
      <c r="M413" s="216">
        <v>3.3</v>
      </c>
      <c r="N413" s="216">
        <v>6.6</v>
      </c>
      <c r="O413" s="214" t="s">
        <v>674</v>
      </c>
      <c r="P413" s="214"/>
      <c r="Q413" s="214"/>
      <c r="R413" s="214" t="s">
        <v>3951</v>
      </c>
      <c r="S413" s="214"/>
      <c r="T413" s="214"/>
      <c r="U413" s="214"/>
      <c r="V413" s="214"/>
      <c r="W413" s="214">
        <f>_xlfn.MINIFS(V:V,C:C,C413,AE:AE,"",AB:AB,"")</f>
        <v>0</v>
      </c>
      <c r="X413" s="214" t="e">
        <f ca="1">SUMIFS(T:T,C:C,C413,AE:AE,"")/SUMIFS(L:L,C:C,C413,AE:AE,"",AB:AB,"")</f>
        <v>#DIV/0!</v>
      </c>
      <c r="Y413" s="214"/>
      <c r="Z413" s="214"/>
      <c r="AA413" s="214"/>
      <c r="AB413" s="216"/>
      <c r="AC413" s="216">
        <v>0.28399999999999997</v>
      </c>
      <c r="AD413" s="214"/>
      <c r="AE413" s="214" t="s">
        <v>675</v>
      </c>
      <c r="AF413" s="214" t="s">
        <v>676</v>
      </c>
      <c r="AG413" s="214"/>
      <c r="AH413" s="214"/>
      <c r="AI413" s="214"/>
      <c r="AJ413" s="214" t="s">
        <v>677</v>
      </c>
      <c r="AK413" s="214"/>
      <c r="AL413" s="214"/>
      <c r="AM413" s="214"/>
      <c r="AN413" s="214"/>
      <c r="AO413" s="214"/>
      <c r="AP413" s="214"/>
      <c r="AQ413" s="214"/>
      <c r="AR413" s="214"/>
      <c r="AS413" s="214"/>
      <c r="AT413" s="214"/>
      <c r="AU413" s="214"/>
      <c r="AV413" s="214"/>
      <c r="AW413" s="214"/>
      <c r="AX413" s="214"/>
      <c r="AY413" s="214"/>
      <c r="AZ413" s="214"/>
      <c r="BA413" s="214"/>
      <c r="BB413" s="214" t="s">
        <v>692</v>
      </c>
      <c r="BC413" s="214"/>
      <c r="BD413" s="214"/>
      <c r="BE413" s="214"/>
      <c r="BF413" s="214"/>
      <c r="BG413" s="214"/>
      <c r="BH413" s="214"/>
      <c r="BI413" s="214"/>
      <c r="BJ413" s="214"/>
      <c r="BK413" s="214"/>
      <c r="BL413" s="214"/>
      <c r="BM413" s="214"/>
      <c r="BN413" s="214"/>
      <c r="BO413" s="214"/>
      <c r="BP413" s="214"/>
      <c r="BQ413" s="214"/>
      <c r="BR413" s="214"/>
      <c r="BS413" s="214"/>
      <c r="BT413" s="214"/>
      <c r="BU413" s="214"/>
      <c r="BV413" s="214"/>
      <c r="BW413" s="214"/>
      <c r="BX413" s="214"/>
      <c r="BY413" s="214"/>
      <c r="BZ413" s="214"/>
      <c r="CA413" s="214"/>
      <c r="CB413" s="214"/>
      <c r="CC413" s="214"/>
      <c r="CD413" s="214"/>
      <c r="CE413" s="214"/>
      <c r="CF413" s="214"/>
      <c r="CG413" s="214"/>
      <c r="CH413" s="214"/>
      <c r="CI413" s="214"/>
      <c r="CJ413" s="214"/>
    </row>
    <row r="414" spans="1:88" ht="13.5" customHeight="1">
      <c r="A414" s="217">
        <v>420</v>
      </c>
      <c r="B414" s="217" t="s">
        <v>3762</v>
      </c>
      <c r="C414" s="217" t="s">
        <v>3763</v>
      </c>
      <c r="D414" s="218" t="s">
        <v>699</v>
      </c>
      <c r="E414" s="217" t="s">
        <v>886</v>
      </c>
      <c r="F414" s="217" t="s">
        <v>2499</v>
      </c>
      <c r="G414" s="218" t="s">
        <v>2473</v>
      </c>
      <c r="H414" s="220">
        <v>485</v>
      </c>
      <c r="I414" s="217" t="s">
        <v>702</v>
      </c>
      <c r="J414" s="217">
        <v>1</v>
      </c>
      <c r="K414" s="217"/>
      <c r="L414" s="217">
        <v>2</v>
      </c>
      <c r="M414" s="220">
        <v>3.3</v>
      </c>
      <c r="N414" s="220">
        <v>6.6</v>
      </c>
      <c r="O414" s="217" t="s">
        <v>674</v>
      </c>
      <c r="P414" s="217" t="s">
        <v>11</v>
      </c>
      <c r="Q414" s="217" t="s">
        <v>703</v>
      </c>
      <c r="R414" s="217"/>
      <c r="S414" s="217"/>
      <c r="T414" s="217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7">
        <f ca="1">+L414-T414</f>
        <v>2</v>
      </c>
      <c r="V414" s="217">
        <f ca="1">ROUNDDOWN(T414/J414,0)</f>
        <v>0</v>
      </c>
      <c r="W414" s="217"/>
      <c r="X414" s="217"/>
      <c r="Y414" s="217"/>
      <c r="Z414" s="217"/>
      <c r="AA414" s="217"/>
      <c r="AB414" s="221" t="s">
        <v>602</v>
      </c>
      <c r="AC414" s="220">
        <v>0.28399999999999997</v>
      </c>
      <c r="AD414" s="217"/>
      <c r="AE414" s="220"/>
      <c r="AF414" s="220"/>
      <c r="AG414" s="249"/>
      <c r="AH414" s="249"/>
      <c r="AI414" s="249"/>
      <c r="AJ414" s="224" t="s">
        <v>677</v>
      </c>
      <c r="AK414" s="228"/>
      <c r="AL414" s="250"/>
      <c r="AM414" s="226"/>
      <c r="AN414" s="228"/>
      <c r="AO414" s="226"/>
      <c r="AP414" s="226"/>
      <c r="AQ414" s="226"/>
      <c r="AR414" s="228"/>
      <c r="AS414" s="226"/>
      <c r="AT414" s="226"/>
      <c r="AU414" s="217">
        <v>0</v>
      </c>
      <c r="AV414" s="217">
        <v>0</v>
      </c>
      <c r="AW414" s="217">
        <v>0</v>
      </c>
      <c r="AX414" s="217">
        <v>0</v>
      </c>
      <c r="AY414" s="217">
        <v>0</v>
      </c>
      <c r="AZ414" s="217">
        <v>0</v>
      </c>
      <c r="BA414" s="217">
        <v>0</v>
      </c>
      <c r="BB414" s="217" t="s">
        <v>692</v>
      </c>
      <c r="BC414" s="217"/>
      <c r="BD414" s="217"/>
      <c r="BE414" s="212" t="s">
        <v>3024</v>
      </c>
      <c r="BF414" s="217">
        <v>2</v>
      </c>
      <c r="BG414" s="230">
        <v>46240</v>
      </c>
      <c r="BH414" s="212">
        <f>+L414-BF414</f>
        <v>0</v>
      </c>
      <c r="BI414" s="212" t="s">
        <v>2474</v>
      </c>
      <c r="BJ414" s="217">
        <v>2</v>
      </c>
      <c r="BK414" s="231">
        <v>46240</v>
      </c>
      <c r="BL414" s="226"/>
      <c r="BM414" s="226"/>
      <c r="BN414" s="227"/>
      <c r="BO414" s="226"/>
      <c r="BP414" s="226"/>
      <c r="BQ414" s="226"/>
      <c r="BR414" s="226"/>
      <c r="BS414" s="226"/>
      <c r="BT414" s="227"/>
      <c r="BU414" s="226"/>
      <c r="BV414" s="226"/>
      <c r="BW414" s="226"/>
      <c r="BX414" s="226"/>
      <c r="BY414" s="226"/>
      <c r="BZ414" s="227"/>
      <c r="CA414" s="226"/>
      <c r="CB414" s="226"/>
      <c r="CC414" s="226"/>
      <c r="CD414" s="226"/>
      <c r="CE414" s="226"/>
      <c r="CF414" s="227"/>
      <c r="CG414" s="226"/>
      <c r="CH414" s="226"/>
      <c r="CI414" s="226"/>
      <c r="CJ414" s="212">
        <f>+L414-BJ414</f>
        <v>0</v>
      </c>
    </row>
    <row r="415" spans="1:88" ht="13.5" customHeight="1">
      <c r="A415" s="214">
        <v>421</v>
      </c>
      <c r="B415" s="214" t="s">
        <v>3765</v>
      </c>
      <c r="C415" s="214" t="s">
        <v>3766</v>
      </c>
      <c r="D415" s="215" t="s">
        <v>3760</v>
      </c>
      <c r="E415" s="214"/>
      <c r="F415" s="214"/>
      <c r="G415" s="215" t="s">
        <v>3767</v>
      </c>
      <c r="H415" s="214"/>
      <c r="I415" s="214"/>
      <c r="J415" s="214"/>
      <c r="K415" s="214">
        <v>35</v>
      </c>
      <c r="L415" s="214"/>
      <c r="M415" s="216">
        <v>11.3</v>
      </c>
      <c r="N415" s="216">
        <v>395.9</v>
      </c>
      <c r="O415" s="214" t="s">
        <v>674</v>
      </c>
      <c r="P415" s="214"/>
      <c r="Q415" s="214"/>
      <c r="R415" s="214" t="s">
        <v>3951</v>
      </c>
      <c r="S415" s="214"/>
      <c r="T415" s="214"/>
      <c r="U415" s="214"/>
      <c r="V415" s="214"/>
      <c r="W415" s="214">
        <f>_xlfn.MINIFS(V:V,C:C,C415,AE:AE,"",AB:AB,"")</f>
        <v>0</v>
      </c>
      <c r="X415" s="214" t="e">
        <f ca="1">SUMIFS(T:T,C:C,C415,AE:AE,"")/SUMIFS(L:L,C:C,C415,AE:AE,"",AB:AB,"")</f>
        <v>#DIV/0!</v>
      </c>
      <c r="Y415" s="214"/>
      <c r="Z415" s="214"/>
      <c r="AA415" s="214"/>
      <c r="AB415" s="216"/>
      <c r="AC415" s="216">
        <v>16.925999999999998</v>
      </c>
      <c r="AD415" s="214"/>
      <c r="AE415" s="214" t="s">
        <v>675</v>
      </c>
      <c r="AF415" s="214" t="s">
        <v>676</v>
      </c>
      <c r="AG415" s="214"/>
      <c r="AH415" s="214"/>
      <c r="AI415" s="214"/>
      <c r="AJ415" s="214" t="s">
        <v>677</v>
      </c>
      <c r="AK415" s="214"/>
      <c r="AL415" s="214"/>
      <c r="AM415" s="214"/>
      <c r="AN415" s="214"/>
      <c r="AO415" s="214"/>
      <c r="AP415" s="214"/>
      <c r="AQ415" s="214"/>
      <c r="AR415" s="214"/>
      <c r="AS415" s="214"/>
      <c r="AT415" s="214"/>
      <c r="AU415" s="214"/>
      <c r="AV415" s="214"/>
      <c r="AW415" s="214"/>
      <c r="AX415" s="214"/>
      <c r="AY415" s="214"/>
      <c r="AZ415" s="214"/>
      <c r="BA415" s="214"/>
      <c r="BB415" s="214" t="s">
        <v>692</v>
      </c>
      <c r="BC415" s="214"/>
      <c r="BD415" s="214"/>
      <c r="BE415" s="214"/>
      <c r="BF415" s="214"/>
      <c r="BG415" s="214"/>
      <c r="BH415" s="214"/>
      <c r="BI415" s="214"/>
      <c r="BJ415" s="214"/>
      <c r="BK415" s="214"/>
      <c r="BL415" s="214"/>
      <c r="BM415" s="214"/>
      <c r="BN415" s="214"/>
      <c r="BO415" s="214"/>
      <c r="BP415" s="214"/>
      <c r="BQ415" s="214"/>
      <c r="BR415" s="214"/>
      <c r="BS415" s="214"/>
      <c r="BT415" s="214"/>
      <c r="BU415" s="214"/>
      <c r="BV415" s="214"/>
      <c r="BW415" s="214"/>
      <c r="BX415" s="214"/>
      <c r="BY415" s="214"/>
      <c r="BZ415" s="214"/>
      <c r="CA415" s="214"/>
      <c r="CB415" s="214"/>
      <c r="CC415" s="214"/>
      <c r="CD415" s="214"/>
      <c r="CE415" s="214"/>
      <c r="CF415" s="214"/>
      <c r="CG415" s="214"/>
      <c r="CH415" s="214"/>
      <c r="CI415" s="214"/>
      <c r="CJ415" s="214"/>
    </row>
    <row r="416" spans="1:88" ht="13.5" customHeight="1">
      <c r="A416" s="217">
        <v>422</v>
      </c>
      <c r="B416" s="217" t="s">
        <v>3765</v>
      </c>
      <c r="C416" s="217" t="s">
        <v>3766</v>
      </c>
      <c r="D416" s="218" t="s">
        <v>699</v>
      </c>
      <c r="E416" s="217" t="s">
        <v>959</v>
      </c>
      <c r="F416" s="217" t="s">
        <v>2511</v>
      </c>
      <c r="G416" s="218" t="s">
        <v>2473</v>
      </c>
      <c r="H416" s="220">
        <v>1651</v>
      </c>
      <c r="I416" s="217" t="s">
        <v>702</v>
      </c>
      <c r="J416" s="217">
        <v>1</v>
      </c>
      <c r="K416" s="217"/>
      <c r="L416" s="217">
        <v>35</v>
      </c>
      <c r="M416" s="220">
        <v>11.3</v>
      </c>
      <c r="N416" s="220">
        <v>395.9</v>
      </c>
      <c r="O416" s="217" t="s">
        <v>674</v>
      </c>
      <c r="P416" s="217" t="s">
        <v>11</v>
      </c>
      <c r="Q416" s="217" t="s">
        <v>703</v>
      </c>
      <c r="R416" s="217"/>
      <c r="S416" s="217"/>
      <c r="T416" s="217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7">
        <f ca="1">+L416-T416</f>
        <v>35</v>
      </c>
      <c r="V416" s="217">
        <f ca="1">ROUNDDOWN(T416/J416,0)</f>
        <v>0</v>
      </c>
      <c r="W416" s="217"/>
      <c r="X416" s="217"/>
      <c r="Y416" s="217"/>
      <c r="Z416" s="217"/>
      <c r="AA416" s="217"/>
      <c r="AB416" s="221" t="s">
        <v>602</v>
      </c>
      <c r="AC416" s="220">
        <v>16.925999999999998</v>
      </c>
      <c r="AD416" s="217"/>
      <c r="AE416" s="220"/>
      <c r="AF416" s="220"/>
      <c r="AG416" s="249"/>
      <c r="AH416" s="249"/>
      <c r="AI416" s="249"/>
      <c r="AJ416" s="224" t="s">
        <v>677</v>
      </c>
      <c r="AK416" s="228"/>
      <c r="AL416" s="250"/>
      <c r="AM416" s="226"/>
      <c r="AN416" s="228"/>
      <c r="AO416" s="226"/>
      <c r="AP416" s="226"/>
      <c r="AQ416" s="226"/>
      <c r="AR416" s="228"/>
      <c r="AS416" s="226"/>
      <c r="AT416" s="226"/>
      <c r="AU416" s="217">
        <v>0</v>
      </c>
      <c r="AV416" s="217">
        <v>0</v>
      </c>
      <c r="AW416" s="217">
        <v>0</v>
      </c>
      <c r="AX416" s="217">
        <v>0</v>
      </c>
      <c r="AY416" s="217">
        <v>0</v>
      </c>
      <c r="AZ416" s="217">
        <v>0</v>
      </c>
      <c r="BA416" s="217">
        <v>0</v>
      </c>
      <c r="BB416" s="217" t="s">
        <v>692</v>
      </c>
      <c r="BC416" s="217"/>
      <c r="BD416" s="217"/>
      <c r="BE416" s="212" t="s">
        <v>3024</v>
      </c>
      <c r="BF416" s="217">
        <v>35</v>
      </c>
      <c r="BG416" s="230">
        <v>46240</v>
      </c>
      <c r="BH416" s="212">
        <f>+L416-BF416</f>
        <v>0</v>
      </c>
      <c r="BI416" s="212" t="s">
        <v>2474</v>
      </c>
      <c r="BJ416" s="217">
        <v>35</v>
      </c>
      <c r="BK416" s="231">
        <v>46240</v>
      </c>
      <c r="BL416" s="226"/>
      <c r="BM416" s="226"/>
      <c r="BN416" s="227"/>
      <c r="BO416" s="226"/>
      <c r="BP416" s="226"/>
      <c r="BQ416" s="226"/>
      <c r="BR416" s="226"/>
      <c r="BS416" s="226"/>
      <c r="BT416" s="227"/>
      <c r="BU416" s="226"/>
      <c r="BV416" s="226"/>
      <c r="BW416" s="226"/>
      <c r="BX416" s="226"/>
      <c r="BY416" s="226"/>
      <c r="BZ416" s="227"/>
      <c r="CA416" s="226"/>
      <c r="CB416" s="226"/>
      <c r="CC416" s="226"/>
      <c r="CD416" s="226"/>
      <c r="CE416" s="226"/>
      <c r="CF416" s="227"/>
      <c r="CG416" s="226"/>
      <c r="CH416" s="226"/>
      <c r="CI416" s="226"/>
      <c r="CJ416" s="212">
        <f>+L416-BJ416</f>
        <v>0</v>
      </c>
    </row>
    <row r="417" spans="1:88" ht="13.5" customHeight="1">
      <c r="A417" s="214">
        <v>423</v>
      </c>
      <c r="B417" s="214" t="s">
        <v>3768</v>
      </c>
      <c r="C417" s="214" t="s">
        <v>3769</v>
      </c>
      <c r="D417" s="215" t="s">
        <v>3760</v>
      </c>
      <c r="E417" s="214"/>
      <c r="F417" s="214"/>
      <c r="G417" s="215" t="s">
        <v>3770</v>
      </c>
      <c r="H417" s="214"/>
      <c r="I417" s="214"/>
      <c r="J417" s="214"/>
      <c r="K417" s="214">
        <v>21</v>
      </c>
      <c r="L417" s="214"/>
      <c r="M417" s="216">
        <v>16.7</v>
      </c>
      <c r="N417" s="216">
        <v>350.8</v>
      </c>
      <c r="O417" s="214" t="s">
        <v>674</v>
      </c>
      <c r="P417" s="214"/>
      <c r="Q417" s="214"/>
      <c r="R417" s="214" t="s">
        <v>3951</v>
      </c>
      <c r="S417" s="214"/>
      <c r="T417" s="214"/>
      <c r="U417" s="214"/>
      <c r="V417" s="214"/>
      <c r="W417" s="214">
        <f>_xlfn.MINIFS(V:V,C:C,C417,AE:AE,"",AB:AB,"")</f>
        <v>0</v>
      </c>
      <c r="X417" s="214" t="e">
        <f ca="1">SUMIFS(T:T,C:C,C417,AE:AE,"")/SUMIFS(L:L,C:C,C417,AE:AE,"",AB:AB,"")</f>
        <v>#DIV/0!</v>
      </c>
      <c r="Y417" s="214"/>
      <c r="Z417" s="214"/>
      <c r="AA417" s="214"/>
      <c r="AB417" s="216"/>
      <c r="AC417" s="216">
        <v>14.999000000000001</v>
      </c>
      <c r="AD417" s="214"/>
      <c r="AE417" s="214" t="s">
        <v>675</v>
      </c>
      <c r="AF417" s="214" t="s">
        <v>676</v>
      </c>
      <c r="AG417" s="214"/>
      <c r="AH417" s="214"/>
      <c r="AI417" s="214"/>
      <c r="AJ417" s="214" t="s">
        <v>677</v>
      </c>
      <c r="AK417" s="214"/>
      <c r="AL417" s="214"/>
      <c r="AM417" s="214"/>
      <c r="AN417" s="214"/>
      <c r="AO417" s="214"/>
      <c r="AP417" s="214"/>
      <c r="AQ417" s="214"/>
      <c r="AR417" s="214"/>
      <c r="AS417" s="214"/>
      <c r="AT417" s="214"/>
      <c r="AU417" s="214"/>
      <c r="AV417" s="214"/>
      <c r="AW417" s="214"/>
      <c r="AX417" s="214"/>
      <c r="AY417" s="214"/>
      <c r="AZ417" s="214"/>
      <c r="BA417" s="214"/>
      <c r="BB417" s="214" t="s">
        <v>692</v>
      </c>
      <c r="BC417" s="214"/>
      <c r="BD417" s="214"/>
      <c r="BE417" s="214"/>
      <c r="BF417" s="214"/>
      <c r="BG417" s="214"/>
      <c r="BH417" s="214"/>
      <c r="BI417" s="214"/>
      <c r="BJ417" s="214"/>
      <c r="BK417" s="214"/>
      <c r="BL417" s="214"/>
      <c r="BM417" s="214"/>
      <c r="BN417" s="214"/>
      <c r="BO417" s="214"/>
      <c r="BP417" s="214"/>
      <c r="BQ417" s="214"/>
      <c r="BR417" s="214"/>
      <c r="BS417" s="214"/>
      <c r="BT417" s="214"/>
      <c r="BU417" s="214"/>
      <c r="BV417" s="214"/>
      <c r="BW417" s="214"/>
      <c r="BX417" s="214"/>
      <c r="BY417" s="214"/>
      <c r="BZ417" s="214"/>
      <c r="CA417" s="214"/>
      <c r="CB417" s="214"/>
      <c r="CC417" s="214"/>
      <c r="CD417" s="214"/>
      <c r="CE417" s="214"/>
      <c r="CF417" s="214"/>
      <c r="CG417" s="214"/>
      <c r="CH417" s="214"/>
      <c r="CI417" s="214"/>
      <c r="CJ417" s="214"/>
    </row>
    <row r="418" spans="1:88" ht="13.5" customHeight="1">
      <c r="A418" s="217">
        <v>424</v>
      </c>
      <c r="B418" s="217" t="s">
        <v>3768</v>
      </c>
      <c r="C418" s="217" t="s">
        <v>3769</v>
      </c>
      <c r="D418" s="218" t="s">
        <v>699</v>
      </c>
      <c r="E418" s="217" t="s">
        <v>700</v>
      </c>
      <c r="F418" s="217" t="s">
        <v>2518</v>
      </c>
      <c r="G418" s="218" t="s">
        <v>2473</v>
      </c>
      <c r="H418" s="220">
        <v>2438</v>
      </c>
      <c r="I418" s="217" t="s">
        <v>702</v>
      </c>
      <c r="J418" s="217">
        <v>1</v>
      </c>
      <c r="K418" s="217"/>
      <c r="L418" s="217">
        <v>21</v>
      </c>
      <c r="M418" s="220">
        <v>16.7</v>
      </c>
      <c r="N418" s="220">
        <v>350.8</v>
      </c>
      <c r="O418" s="217" t="s">
        <v>674</v>
      </c>
      <c r="P418" s="217" t="s">
        <v>11</v>
      </c>
      <c r="Q418" s="217" t="s">
        <v>703</v>
      </c>
      <c r="R418" s="217"/>
      <c r="S418" s="217"/>
      <c r="T418" s="217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7">
        <f ca="1">+L418-T418</f>
        <v>21</v>
      </c>
      <c r="V418" s="217">
        <f ca="1">ROUNDDOWN(T418/J418,0)</f>
        <v>0</v>
      </c>
      <c r="W418" s="217"/>
      <c r="X418" s="217"/>
      <c r="Y418" s="217"/>
      <c r="Z418" s="217"/>
      <c r="AA418" s="217"/>
      <c r="AB418" s="221" t="s">
        <v>602</v>
      </c>
      <c r="AC418" s="220">
        <v>14.999000000000001</v>
      </c>
      <c r="AD418" s="217"/>
      <c r="AE418" s="220"/>
      <c r="AF418" s="220"/>
      <c r="AG418" s="249"/>
      <c r="AH418" s="249"/>
      <c r="AI418" s="249"/>
      <c r="AJ418" s="224" t="s">
        <v>677</v>
      </c>
      <c r="AK418" s="228"/>
      <c r="AL418" s="250"/>
      <c r="AM418" s="226"/>
      <c r="AN418" s="228"/>
      <c r="AO418" s="226"/>
      <c r="AP418" s="226"/>
      <c r="AQ418" s="226"/>
      <c r="AR418" s="228"/>
      <c r="AS418" s="226"/>
      <c r="AT418" s="226"/>
      <c r="AU418" s="217">
        <v>0</v>
      </c>
      <c r="AV418" s="217">
        <v>0</v>
      </c>
      <c r="AW418" s="217">
        <v>0</v>
      </c>
      <c r="AX418" s="217">
        <v>0</v>
      </c>
      <c r="AY418" s="217">
        <v>0</v>
      </c>
      <c r="AZ418" s="217">
        <v>0</v>
      </c>
      <c r="BA418" s="217">
        <v>0</v>
      </c>
      <c r="BB418" s="217" t="s">
        <v>692</v>
      </c>
      <c r="BC418" s="217"/>
      <c r="BD418" s="217"/>
      <c r="BE418" s="212" t="s">
        <v>3024</v>
      </c>
      <c r="BF418" s="217">
        <v>21</v>
      </c>
      <c r="BG418" s="230">
        <v>46240</v>
      </c>
      <c r="BH418" s="212">
        <f>+L418-BF418</f>
        <v>0</v>
      </c>
      <c r="BI418" s="212" t="s">
        <v>2474</v>
      </c>
      <c r="BJ418" s="217">
        <v>21</v>
      </c>
      <c r="BK418" s="231">
        <v>46240</v>
      </c>
      <c r="BL418" s="226"/>
      <c r="BM418" s="226"/>
      <c r="BN418" s="227"/>
      <c r="BO418" s="226"/>
      <c r="BP418" s="226"/>
      <c r="BQ418" s="226"/>
      <c r="BR418" s="226"/>
      <c r="BS418" s="226"/>
      <c r="BT418" s="227"/>
      <c r="BU418" s="226"/>
      <c r="BV418" s="226"/>
      <c r="BW418" s="226"/>
      <c r="BX418" s="226"/>
      <c r="BY418" s="226"/>
      <c r="BZ418" s="227"/>
      <c r="CA418" s="226"/>
      <c r="CB418" s="226"/>
      <c r="CC418" s="226"/>
      <c r="CD418" s="226"/>
      <c r="CE418" s="226"/>
      <c r="CF418" s="227"/>
      <c r="CG418" s="226"/>
      <c r="CH418" s="226"/>
      <c r="CI418" s="226"/>
      <c r="CJ418" s="212">
        <f>+L418-BJ418</f>
        <v>0</v>
      </c>
    </row>
    <row r="419" spans="1:88" ht="13.5" customHeight="1">
      <c r="A419" s="214">
        <v>425</v>
      </c>
      <c r="B419" s="214" t="s">
        <v>3771</v>
      </c>
      <c r="C419" s="214" t="s">
        <v>3772</v>
      </c>
      <c r="D419" s="215" t="s">
        <v>3760</v>
      </c>
      <c r="E419" s="214"/>
      <c r="F419" s="214"/>
      <c r="G419" s="215" t="s">
        <v>3773</v>
      </c>
      <c r="H419" s="214"/>
      <c r="I419" s="214"/>
      <c r="J419" s="214"/>
      <c r="K419" s="214">
        <v>51</v>
      </c>
      <c r="L419" s="214"/>
      <c r="M419" s="216">
        <v>19.7</v>
      </c>
      <c r="N419" s="216">
        <v>1004.4</v>
      </c>
      <c r="O419" s="214" t="s">
        <v>674</v>
      </c>
      <c r="P419" s="214"/>
      <c r="Q419" s="214"/>
      <c r="R419" s="214" t="s">
        <v>3951</v>
      </c>
      <c r="S419" s="214"/>
      <c r="T419" s="214"/>
      <c r="U419" s="214"/>
      <c r="V419" s="214"/>
      <c r="W419" s="214">
        <f>_xlfn.MINIFS(V:V,C:C,C419,AE:AE,"",AB:AB,"")</f>
        <v>0</v>
      </c>
      <c r="X419" s="214" t="e">
        <f ca="1">SUMIFS(T:T,C:C,C419,AE:AE,"")/SUMIFS(L:L,C:C,C419,AE:AE,"",AB:AB,"")</f>
        <v>#DIV/0!</v>
      </c>
      <c r="Y419" s="214"/>
      <c r="Z419" s="214"/>
      <c r="AA419" s="214"/>
      <c r="AB419" s="216"/>
      <c r="AC419" s="216">
        <v>17.434000000000001</v>
      </c>
      <c r="AD419" s="214"/>
      <c r="AE419" s="214" t="s">
        <v>675</v>
      </c>
      <c r="AF419" s="214" t="s">
        <v>676</v>
      </c>
      <c r="AG419" s="214"/>
      <c r="AH419" s="214"/>
      <c r="AI419" s="214"/>
      <c r="AJ419" s="214" t="s">
        <v>677</v>
      </c>
      <c r="AK419" s="214"/>
      <c r="AL419" s="214"/>
      <c r="AM419" s="214"/>
      <c r="AN419" s="214"/>
      <c r="AO419" s="214"/>
      <c r="AP419" s="214"/>
      <c r="AQ419" s="214"/>
      <c r="AR419" s="214"/>
      <c r="AS419" s="214"/>
      <c r="AT419" s="214"/>
      <c r="AU419" s="214"/>
      <c r="AV419" s="214"/>
      <c r="AW419" s="214"/>
      <c r="AX419" s="214"/>
      <c r="AY419" s="214"/>
      <c r="AZ419" s="214"/>
      <c r="BA419" s="214"/>
      <c r="BB419" s="214" t="s">
        <v>692</v>
      </c>
      <c r="BC419" s="214"/>
      <c r="BD419" s="214"/>
      <c r="BE419" s="214"/>
      <c r="BF419" s="214"/>
      <c r="BG419" s="214"/>
      <c r="BH419" s="214"/>
      <c r="BI419" s="214"/>
      <c r="BJ419" s="214"/>
      <c r="BK419" s="214"/>
      <c r="BL419" s="214"/>
      <c r="BM419" s="214"/>
      <c r="BN419" s="214"/>
      <c r="BO419" s="214"/>
      <c r="BP419" s="214"/>
      <c r="BQ419" s="214"/>
      <c r="BR419" s="214"/>
      <c r="BS419" s="214"/>
      <c r="BT419" s="214"/>
      <c r="BU419" s="214"/>
      <c r="BV419" s="214"/>
      <c r="BW419" s="214"/>
      <c r="BX419" s="214"/>
      <c r="BY419" s="214"/>
      <c r="BZ419" s="214"/>
      <c r="CA419" s="214"/>
      <c r="CB419" s="214"/>
      <c r="CC419" s="214"/>
      <c r="CD419" s="214"/>
      <c r="CE419" s="214"/>
      <c r="CF419" s="214"/>
      <c r="CG419" s="214"/>
      <c r="CH419" s="214"/>
      <c r="CI419" s="214"/>
      <c r="CJ419" s="214"/>
    </row>
    <row r="420" spans="1:88" ht="13.5" customHeight="1">
      <c r="A420" s="217">
        <v>426</v>
      </c>
      <c r="B420" s="217" t="s">
        <v>3771</v>
      </c>
      <c r="C420" s="217" t="s">
        <v>3772</v>
      </c>
      <c r="D420" s="218" t="s">
        <v>2520</v>
      </c>
      <c r="E420" s="217" t="s">
        <v>3774</v>
      </c>
      <c r="F420" s="217" t="s">
        <v>2519</v>
      </c>
      <c r="G420" s="218" t="s">
        <v>2476</v>
      </c>
      <c r="H420" s="220">
        <v>500</v>
      </c>
      <c r="I420" s="217" t="s">
        <v>702</v>
      </c>
      <c r="J420" s="217">
        <v>1</v>
      </c>
      <c r="K420" s="217"/>
      <c r="L420" s="217">
        <v>51</v>
      </c>
      <c r="M420" s="220">
        <v>19.7</v>
      </c>
      <c r="N420" s="220">
        <v>1004.4</v>
      </c>
      <c r="O420" s="217" t="s">
        <v>674</v>
      </c>
      <c r="P420" s="217" t="s">
        <v>11</v>
      </c>
      <c r="Q420" s="217" t="s">
        <v>786</v>
      </c>
      <c r="R420" s="217"/>
      <c r="S420" s="217"/>
      <c r="T420" s="217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7">
        <f ca="1">+L420-T420</f>
        <v>51</v>
      </c>
      <c r="V420" s="217">
        <f ca="1">ROUNDDOWN(T420/J420,0)</f>
        <v>0</v>
      </c>
      <c r="W420" s="217"/>
      <c r="X420" s="217"/>
      <c r="Y420" s="217"/>
      <c r="Z420" s="217"/>
      <c r="AA420" s="217"/>
      <c r="AB420" s="221" t="s">
        <v>602</v>
      </c>
      <c r="AC420" s="220">
        <v>17.434000000000001</v>
      </c>
      <c r="AD420" s="217"/>
      <c r="AE420" s="220"/>
      <c r="AF420" s="220"/>
      <c r="AG420" s="249"/>
      <c r="AH420" s="249"/>
      <c r="AI420" s="249"/>
      <c r="AJ420" s="224" t="s">
        <v>677</v>
      </c>
      <c r="AK420" s="228"/>
      <c r="AL420" s="250"/>
      <c r="AM420" s="226"/>
      <c r="AN420" s="228"/>
      <c r="AO420" s="226"/>
      <c r="AP420" s="226"/>
      <c r="AQ420" s="226"/>
      <c r="AR420" s="228"/>
      <c r="AS420" s="226"/>
      <c r="AT420" s="226"/>
      <c r="AU420" s="217">
        <v>0</v>
      </c>
      <c r="AV420" s="217">
        <v>1</v>
      </c>
      <c r="AW420" s="217">
        <v>0</v>
      </c>
      <c r="AX420" s="217">
        <v>1</v>
      </c>
      <c r="AY420" s="217">
        <v>0</v>
      </c>
      <c r="AZ420" s="217">
        <v>0</v>
      </c>
      <c r="BA420" s="217">
        <v>0</v>
      </c>
      <c r="BB420" s="217" t="s">
        <v>692</v>
      </c>
      <c r="BC420" s="217"/>
      <c r="BD420" s="217"/>
      <c r="BE420" s="212" t="s">
        <v>3026</v>
      </c>
      <c r="BF420" s="217">
        <v>51</v>
      </c>
      <c r="BG420" s="230">
        <v>46240</v>
      </c>
      <c r="BH420" s="212">
        <f>+L420-BF420</f>
        <v>0</v>
      </c>
      <c r="BI420" s="212" t="s">
        <v>2478</v>
      </c>
      <c r="BJ420" s="217">
        <v>51</v>
      </c>
      <c r="BK420" s="231">
        <v>46240</v>
      </c>
      <c r="BL420" s="226"/>
      <c r="BM420" s="226"/>
      <c r="BN420" s="227"/>
      <c r="BO420" s="226"/>
      <c r="BP420" s="226"/>
      <c r="BQ420" s="226"/>
      <c r="BR420" s="226"/>
      <c r="BS420" s="226"/>
      <c r="BT420" s="227"/>
      <c r="BU420" s="226"/>
      <c r="BV420" s="226"/>
      <c r="BW420" s="226"/>
      <c r="BX420" s="226"/>
      <c r="BY420" s="226"/>
      <c r="BZ420" s="227"/>
      <c r="CA420" s="226"/>
      <c r="CB420" s="226"/>
      <c r="CC420" s="226"/>
      <c r="CD420" s="226"/>
      <c r="CE420" s="226"/>
      <c r="CF420" s="227"/>
      <c r="CG420" s="226"/>
      <c r="CH420" s="226"/>
      <c r="CI420" s="226"/>
      <c r="CJ420" s="212">
        <f>+L420-BJ420</f>
        <v>0</v>
      </c>
    </row>
    <row r="421" spans="1:88" ht="13.5" customHeight="1">
      <c r="A421" s="214">
        <v>427</v>
      </c>
      <c r="B421" s="214" t="s">
        <v>3775</v>
      </c>
      <c r="C421" s="214" t="s">
        <v>3776</v>
      </c>
      <c r="D421" s="215" t="s">
        <v>3760</v>
      </c>
      <c r="E421" s="214"/>
      <c r="F421" s="214"/>
      <c r="G421" s="215" t="s">
        <v>3777</v>
      </c>
      <c r="H421" s="214"/>
      <c r="I421" s="214"/>
      <c r="J421" s="214"/>
      <c r="K421" s="214">
        <v>4</v>
      </c>
      <c r="L421" s="214"/>
      <c r="M421" s="216">
        <v>10.1</v>
      </c>
      <c r="N421" s="216">
        <v>40.299999999999997</v>
      </c>
      <c r="O421" s="214" t="s">
        <v>674</v>
      </c>
      <c r="P421" s="214"/>
      <c r="Q421" s="214"/>
      <c r="R421" s="214" t="s">
        <v>3951</v>
      </c>
      <c r="S421" s="214"/>
      <c r="T421" s="214"/>
      <c r="U421" s="214"/>
      <c r="V421" s="214"/>
      <c r="W421" s="214">
        <f>_xlfn.MINIFS(V:V,C:C,C421,AE:AE,"",AB:AB,"")</f>
        <v>0</v>
      </c>
      <c r="X421" s="214" t="e">
        <f ca="1">SUMIFS(T:T,C:C,C421,AE:AE,"")/SUMIFS(L:L,C:C,C421,AE:AE,"",AB:AB,"")</f>
        <v>#DIV/0!</v>
      </c>
      <c r="Y421" s="214"/>
      <c r="Z421" s="214"/>
      <c r="AA421" s="214"/>
      <c r="AB421" s="216"/>
      <c r="AC421" s="216">
        <v>1.722</v>
      </c>
      <c r="AD421" s="214"/>
      <c r="AE421" s="214" t="s">
        <v>675</v>
      </c>
      <c r="AF421" s="214" t="s">
        <v>676</v>
      </c>
      <c r="AG421" s="214"/>
      <c r="AH421" s="214"/>
      <c r="AI421" s="214"/>
      <c r="AJ421" s="214" t="s">
        <v>677</v>
      </c>
      <c r="AK421" s="214"/>
      <c r="AL421" s="214"/>
      <c r="AM421" s="214"/>
      <c r="AN421" s="214"/>
      <c r="AO421" s="214"/>
      <c r="AP421" s="214"/>
      <c r="AQ421" s="214"/>
      <c r="AR421" s="214"/>
      <c r="AS421" s="214"/>
      <c r="AT421" s="214"/>
      <c r="AU421" s="214"/>
      <c r="AV421" s="214"/>
      <c r="AW421" s="214"/>
      <c r="AX421" s="214"/>
      <c r="AY421" s="214"/>
      <c r="AZ421" s="214"/>
      <c r="BA421" s="214"/>
      <c r="BB421" s="214" t="s">
        <v>692</v>
      </c>
      <c r="BC421" s="214"/>
      <c r="BD421" s="214"/>
      <c r="BE421" s="214"/>
      <c r="BF421" s="214"/>
      <c r="BG421" s="214"/>
      <c r="BH421" s="214"/>
      <c r="BI421" s="214"/>
      <c r="BJ421" s="214"/>
      <c r="BK421" s="214"/>
      <c r="BL421" s="214"/>
      <c r="BM421" s="214"/>
      <c r="BN421" s="214"/>
      <c r="BO421" s="214"/>
      <c r="BP421" s="214"/>
      <c r="BQ421" s="214"/>
      <c r="BR421" s="214"/>
      <c r="BS421" s="214"/>
      <c r="BT421" s="214"/>
      <c r="BU421" s="214"/>
      <c r="BV421" s="214"/>
      <c r="BW421" s="214"/>
      <c r="BX421" s="214"/>
      <c r="BY421" s="214"/>
      <c r="BZ421" s="214"/>
      <c r="CA421" s="214"/>
      <c r="CB421" s="214"/>
      <c r="CC421" s="214"/>
      <c r="CD421" s="214"/>
      <c r="CE421" s="214"/>
      <c r="CF421" s="214"/>
      <c r="CG421" s="214"/>
      <c r="CH421" s="214"/>
      <c r="CI421" s="214"/>
      <c r="CJ421" s="214"/>
    </row>
    <row r="422" spans="1:88" ht="13.5" customHeight="1">
      <c r="A422" s="217">
        <v>428</v>
      </c>
      <c r="B422" s="217" t="s">
        <v>3775</v>
      </c>
      <c r="C422" s="217" t="s">
        <v>3776</v>
      </c>
      <c r="D422" s="218" t="s">
        <v>699</v>
      </c>
      <c r="E422" s="217" t="s">
        <v>706</v>
      </c>
      <c r="F422" s="217" t="s">
        <v>2521</v>
      </c>
      <c r="G422" s="218" t="s">
        <v>2473</v>
      </c>
      <c r="H422" s="220">
        <v>1470</v>
      </c>
      <c r="I422" s="217" t="s">
        <v>702</v>
      </c>
      <c r="J422" s="217">
        <v>1</v>
      </c>
      <c r="K422" s="217"/>
      <c r="L422" s="217">
        <v>4</v>
      </c>
      <c r="M422" s="220">
        <v>10.1</v>
      </c>
      <c r="N422" s="220">
        <v>40.299999999999997</v>
      </c>
      <c r="O422" s="217" t="s">
        <v>674</v>
      </c>
      <c r="P422" s="217" t="s">
        <v>11</v>
      </c>
      <c r="Q422" s="217" t="s">
        <v>703</v>
      </c>
      <c r="R422" s="217"/>
      <c r="S422" s="217"/>
      <c r="T422" s="217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7">
        <f ca="1">+L422-T422</f>
        <v>4</v>
      </c>
      <c r="V422" s="217">
        <f ca="1">ROUNDDOWN(T422/J422,0)</f>
        <v>0</v>
      </c>
      <c r="W422" s="217"/>
      <c r="X422" s="217"/>
      <c r="Y422" s="217"/>
      <c r="Z422" s="217"/>
      <c r="AA422" s="217"/>
      <c r="AB422" s="221" t="s">
        <v>602</v>
      </c>
      <c r="AC422" s="220">
        <v>1.722</v>
      </c>
      <c r="AD422" s="217"/>
      <c r="AE422" s="220"/>
      <c r="AF422" s="220"/>
      <c r="AG422" s="249"/>
      <c r="AH422" s="249"/>
      <c r="AI422" s="249"/>
      <c r="AJ422" s="224" t="s">
        <v>677</v>
      </c>
      <c r="AK422" s="228"/>
      <c r="AL422" s="250"/>
      <c r="AM422" s="226"/>
      <c r="AN422" s="228"/>
      <c r="AO422" s="226"/>
      <c r="AP422" s="226"/>
      <c r="AQ422" s="226"/>
      <c r="AR422" s="228"/>
      <c r="AS422" s="226"/>
      <c r="AT422" s="226"/>
      <c r="AU422" s="217">
        <v>0</v>
      </c>
      <c r="AV422" s="217">
        <v>0</v>
      </c>
      <c r="AW422" s="217">
        <v>0</v>
      </c>
      <c r="AX422" s="217">
        <v>0</v>
      </c>
      <c r="AY422" s="217">
        <v>0</v>
      </c>
      <c r="AZ422" s="217">
        <v>0</v>
      </c>
      <c r="BA422" s="217">
        <v>0</v>
      </c>
      <c r="BB422" s="217" t="s">
        <v>692</v>
      </c>
      <c r="BC422" s="217"/>
      <c r="BD422" s="217"/>
      <c r="BE422" s="212" t="s">
        <v>3024</v>
      </c>
      <c r="BF422" s="217">
        <v>4</v>
      </c>
      <c r="BG422" s="230">
        <v>46240</v>
      </c>
      <c r="BH422" s="212">
        <f>+L422-BF422</f>
        <v>0</v>
      </c>
      <c r="BI422" s="212" t="s">
        <v>2474</v>
      </c>
      <c r="BJ422" s="217">
        <v>4</v>
      </c>
      <c r="BK422" s="231">
        <v>46240</v>
      </c>
      <c r="BL422" s="226"/>
      <c r="BM422" s="226"/>
      <c r="BN422" s="227"/>
      <c r="BO422" s="226"/>
      <c r="BP422" s="226"/>
      <c r="BQ422" s="226"/>
      <c r="BR422" s="226"/>
      <c r="BS422" s="226"/>
      <c r="BT422" s="227"/>
      <c r="BU422" s="226"/>
      <c r="BV422" s="226"/>
      <c r="BW422" s="226"/>
      <c r="BX422" s="226"/>
      <c r="BY422" s="226"/>
      <c r="BZ422" s="227"/>
      <c r="CA422" s="226"/>
      <c r="CB422" s="226"/>
      <c r="CC422" s="226"/>
      <c r="CD422" s="226"/>
      <c r="CE422" s="226"/>
      <c r="CF422" s="227"/>
      <c r="CG422" s="226"/>
      <c r="CH422" s="226"/>
      <c r="CI422" s="226"/>
      <c r="CJ422" s="212">
        <f>+L422-BJ422</f>
        <v>0</v>
      </c>
    </row>
    <row r="423" spans="1:88" ht="13.5" customHeight="1">
      <c r="A423" s="214">
        <v>429</v>
      </c>
      <c r="B423" s="214" t="s">
        <v>3778</v>
      </c>
      <c r="C423" s="214" t="s">
        <v>3779</v>
      </c>
      <c r="D423" s="215" t="s">
        <v>3760</v>
      </c>
      <c r="E423" s="214"/>
      <c r="F423" s="214"/>
      <c r="G423" s="215" t="s">
        <v>3780</v>
      </c>
      <c r="H423" s="214"/>
      <c r="I423" s="214"/>
      <c r="J423" s="214"/>
      <c r="K423" s="214">
        <v>4</v>
      </c>
      <c r="L423" s="214"/>
      <c r="M423" s="216">
        <v>3.8</v>
      </c>
      <c r="N423" s="216">
        <v>15.1</v>
      </c>
      <c r="O423" s="214" t="s">
        <v>674</v>
      </c>
      <c r="P423" s="214"/>
      <c r="Q423" s="214"/>
      <c r="R423" s="214" t="s">
        <v>3951</v>
      </c>
      <c r="S423" s="214"/>
      <c r="T423" s="214"/>
      <c r="U423" s="214"/>
      <c r="V423" s="214"/>
      <c r="W423" s="214">
        <f>_xlfn.MINIFS(V:V,C:C,C423,AE:AE,"",AB:AB,"")</f>
        <v>0</v>
      </c>
      <c r="X423" s="214" t="e">
        <f ca="1">SUMIFS(T:T,C:C,C423,AE:AE,"")/SUMIFS(L:L,C:C,C423,AE:AE,"",AB:AB,"")</f>
        <v>#DIV/0!</v>
      </c>
      <c r="Y423" s="214"/>
      <c r="Z423" s="214"/>
      <c r="AA423" s="214"/>
      <c r="AB423" s="216"/>
      <c r="AC423" s="216">
        <v>0.64400000000000002</v>
      </c>
      <c r="AD423" s="214"/>
      <c r="AE423" s="214" t="s">
        <v>675</v>
      </c>
      <c r="AF423" s="214" t="s">
        <v>676</v>
      </c>
      <c r="AG423" s="214"/>
      <c r="AH423" s="214"/>
      <c r="AI423" s="214"/>
      <c r="AJ423" s="214" t="s">
        <v>677</v>
      </c>
      <c r="AK423" s="214"/>
      <c r="AL423" s="214"/>
      <c r="AM423" s="214"/>
      <c r="AN423" s="214"/>
      <c r="AO423" s="214"/>
      <c r="AP423" s="214"/>
      <c r="AQ423" s="214"/>
      <c r="AR423" s="214"/>
      <c r="AS423" s="214"/>
      <c r="AT423" s="214"/>
      <c r="AU423" s="214"/>
      <c r="AV423" s="214"/>
      <c r="AW423" s="214"/>
      <c r="AX423" s="214"/>
      <c r="AY423" s="214"/>
      <c r="AZ423" s="214"/>
      <c r="BA423" s="214"/>
      <c r="BB423" s="214" t="s">
        <v>692</v>
      </c>
      <c r="BC423" s="214"/>
      <c r="BD423" s="214"/>
      <c r="BE423" s="214"/>
      <c r="BF423" s="214"/>
      <c r="BG423" s="214"/>
      <c r="BH423" s="214"/>
      <c r="BI423" s="214"/>
      <c r="BJ423" s="214"/>
      <c r="BK423" s="214"/>
      <c r="BL423" s="214"/>
      <c r="BM423" s="214"/>
      <c r="BN423" s="214"/>
      <c r="BO423" s="214"/>
      <c r="BP423" s="214"/>
      <c r="BQ423" s="214"/>
      <c r="BR423" s="214"/>
      <c r="BS423" s="214"/>
      <c r="BT423" s="214"/>
      <c r="BU423" s="214"/>
      <c r="BV423" s="214"/>
      <c r="BW423" s="214"/>
      <c r="BX423" s="214"/>
      <c r="BY423" s="214"/>
      <c r="BZ423" s="214"/>
      <c r="CA423" s="214"/>
      <c r="CB423" s="214"/>
      <c r="CC423" s="214"/>
      <c r="CD423" s="214"/>
      <c r="CE423" s="214"/>
      <c r="CF423" s="214"/>
      <c r="CG423" s="214"/>
      <c r="CH423" s="214"/>
      <c r="CI423" s="214"/>
      <c r="CJ423" s="214"/>
    </row>
    <row r="424" spans="1:88" ht="13.5" customHeight="1">
      <c r="A424" s="217">
        <v>430</v>
      </c>
      <c r="B424" s="217" t="s">
        <v>3778</v>
      </c>
      <c r="C424" s="217" t="s">
        <v>3779</v>
      </c>
      <c r="D424" s="218" t="s">
        <v>699</v>
      </c>
      <c r="E424" s="217" t="s">
        <v>3781</v>
      </c>
      <c r="F424" s="217" t="s">
        <v>2522</v>
      </c>
      <c r="G424" s="218" t="s">
        <v>2473</v>
      </c>
      <c r="H424" s="220">
        <v>550</v>
      </c>
      <c r="I424" s="217" t="s">
        <v>702</v>
      </c>
      <c r="J424" s="217">
        <v>1</v>
      </c>
      <c r="K424" s="217"/>
      <c r="L424" s="217">
        <v>4</v>
      </c>
      <c r="M424" s="220">
        <v>3.8</v>
      </c>
      <c r="N424" s="220">
        <v>15.1</v>
      </c>
      <c r="O424" s="217" t="s">
        <v>674</v>
      </c>
      <c r="P424" s="217" t="s">
        <v>11</v>
      </c>
      <c r="Q424" s="217" t="s">
        <v>703</v>
      </c>
      <c r="R424" s="217"/>
      <c r="S424" s="217"/>
      <c r="T424" s="217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7">
        <f ca="1">+L424-T424</f>
        <v>4</v>
      </c>
      <c r="V424" s="217">
        <f ca="1">ROUNDDOWN(T424/J424,0)</f>
        <v>0</v>
      </c>
      <c r="W424" s="217"/>
      <c r="X424" s="217"/>
      <c r="Y424" s="217"/>
      <c r="Z424" s="217"/>
      <c r="AA424" s="217"/>
      <c r="AB424" s="221" t="s">
        <v>602</v>
      </c>
      <c r="AC424" s="220">
        <v>0.64400000000000002</v>
      </c>
      <c r="AD424" s="217"/>
      <c r="AE424" s="220"/>
      <c r="AF424" s="220"/>
      <c r="AG424" s="249"/>
      <c r="AH424" s="249"/>
      <c r="AI424" s="249"/>
      <c r="AJ424" s="224" t="s">
        <v>677</v>
      </c>
      <c r="AK424" s="228"/>
      <c r="AL424" s="250"/>
      <c r="AM424" s="226"/>
      <c r="AN424" s="228"/>
      <c r="AO424" s="226"/>
      <c r="AP424" s="226"/>
      <c r="AQ424" s="226"/>
      <c r="AR424" s="228"/>
      <c r="AS424" s="226"/>
      <c r="AT424" s="226"/>
      <c r="AU424" s="217">
        <v>0</v>
      </c>
      <c r="AV424" s="217">
        <v>0</v>
      </c>
      <c r="AW424" s="217">
        <v>0</v>
      </c>
      <c r="AX424" s="217">
        <v>0</v>
      </c>
      <c r="AY424" s="217">
        <v>0</v>
      </c>
      <c r="AZ424" s="217">
        <v>0</v>
      </c>
      <c r="BA424" s="217">
        <v>0</v>
      </c>
      <c r="BB424" s="217" t="s">
        <v>692</v>
      </c>
      <c r="BC424" s="217"/>
      <c r="BD424" s="217"/>
      <c r="BE424" s="212" t="s">
        <v>3024</v>
      </c>
      <c r="BF424" s="217">
        <v>4</v>
      </c>
      <c r="BG424" s="230">
        <v>46240</v>
      </c>
      <c r="BH424" s="212">
        <f>+L424-BF424</f>
        <v>0</v>
      </c>
      <c r="BI424" s="212" t="s">
        <v>2474</v>
      </c>
      <c r="BJ424" s="217">
        <v>4</v>
      </c>
      <c r="BK424" s="231">
        <v>46240</v>
      </c>
      <c r="BL424" s="226"/>
      <c r="BM424" s="226"/>
      <c r="BN424" s="227"/>
      <c r="BO424" s="226"/>
      <c r="BP424" s="226"/>
      <c r="BQ424" s="226"/>
      <c r="BR424" s="226"/>
      <c r="BS424" s="226"/>
      <c r="BT424" s="227"/>
      <c r="BU424" s="226"/>
      <c r="BV424" s="226"/>
      <c r="BW424" s="226"/>
      <c r="BX424" s="226"/>
      <c r="BY424" s="226"/>
      <c r="BZ424" s="227"/>
      <c r="CA424" s="226"/>
      <c r="CB424" s="226"/>
      <c r="CC424" s="226"/>
      <c r="CD424" s="226"/>
      <c r="CE424" s="226"/>
      <c r="CF424" s="227"/>
      <c r="CG424" s="226"/>
      <c r="CH424" s="226"/>
      <c r="CI424" s="226"/>
      <c r="CJ424" s="212">
        <f>+L424-BJ424</f>
        <v>0</v>
      </c>
    </row>
    <row r="425" spans="1:88" ht="13.5" customHeight="1">
      <c r="A425" s="214">
        <v>431</v>
      </c>
      <c r="B425" s="214" t="s">
        <v>3782</v>
      </c>
      <c r="C425" s="214" t="s">
        <v>3783</v>
      </c>
      <c r="D425" s="215" t="s">
        <v>3760</v>
      </c>
      <c r="E425" s="214"/>
      <c r="F425" s="214"/>
      <c r="G425" s="215" t="s">
        <v>3784</v>
      </c>
      <c r="H425" s="214"/>
      <c r="I425" s="214"/>
      <c r="J425" s="214"/>
      <c r="K425" s="214">
        <v>4</v>
      </c>
      <c r="L425" s="214"/>
      <c r="M425" s="216">
        <v>9.5</v>
      </c>
      <c r="N425" s="216">
        <v>38.1</v>
      </c>
      <c r="O425" s="214" t="s">
        <v>674</v>
      </c>
      <c r="P425" s="214"/>
      <c r="Q425" s="214"/>
      <c r="R425" s="214" t="s">
        <v>3951</v>
      </c>
      <c r="S425" s="214"/>
      <c r="T425" s="214"/>
      <c r="U425" s="214"/>
      <c r="V425" s="214"/>
      <c r="W425" s="214">
        <f>_xlfn.MINIFS(V:V,C:C,C425,AE:AE,"",AB:AB,"")</f>
        <v>0</v>
      </c>
      <c r="X425" s="214" t="e">
        <f ca="1">SUMIFS(T:T,C:C,C425,AE:AE,"")/SUMIFS(L:L,C:C,C425,AE:AE,"",AB:AB,"")</f>
        <v>#DIV/0!</v>
      </c>
      <c r="Y425" s="214"/>
      <c r="Z425" s="214"/>
      <c r="AA425" s="214"/>
      <c r="AB425" s="216"/>
      <c r="AC425" s="216">
        <v>1.63</v>
      </c>
      <c r="AD425" s="214"/>
      <c r="AE425" s="214" t="s">
        <v>675</v>
      </c>
      <c r="AF425" s="214" t="s">
        <v>676</v>
      </c>
      <c r="AG425" s="214"/>
      <c r="AH425" s="214"/>
      <c r="AI425" s="214"/>
      <c r="AJ425" s="214" t="s">
        <v>677</v>
      </c>
      <c r="AK425" s="214"/>
      <c r="AL425" s="214"/>
      <c r="AM425" s="214"/>
      <c r="AN425" s="214"/>
      <c r="AO425" s="214"/>
      <c r="AP425" s="214"/>
      <c r="AQ425" s="214"/>
      <c r="AR425" s="214"/>
      <c r="AS425" s="214"/>
      <c r="AT425" s="214"/>
      <c r="AU425" s="214"/>
      <c r="AV425" s="214"/>
      <c r="AW425" s="214"/>
      <c r="AX425" s="214"/>
      <c r="AY425" s="214"/>
      <c r="AZ425" s="214"/>
      <c r="BA425" s="214"/>
      <c r="BB425" s="214" t="s">
        <v>692</v>
      </c>
      <c r="BC425" s="214"/>
      <c r="BD425" s="214"/>
      <c r="BE425" s="214"/>
      <c r="BF425" s="214"/>
      <c r="BG425" s="214"/>
      <c r="BH425" s="214"/>
      <c r="BI425" s="214"/>
      <c r="BJ425" s="214"/>
      <c r="BK425" s="214"/>
      <c r="BL425" s="214"/>
      <c r="BM425" s="214"/>
      <c r="BN425" s="214"/>
      <c r="BO425" s="214"/>
      <c r="BP425" s="214"/>
      <c r="BQ425" s="214"/>
      <c r="BR425" s="214"/>
      <c r="BS425" s="214"/>
      <c r="BT425" s="214"/>
      <c r="BU425" s="214"/>
      <c r="BV425" s="214"/>
      <c r="BW425" s="214"/>
      <c r="BX425" s="214"/>
      <c r="BY425" s="214"/>
      <c r="BZ425" s="214"/>
      <c r="CA425" s="214"/>
      <c r="CB425" s="214"/>
      <c r="CC425" s="214"/>
      <c r="CD425" s="214"/>
      <c r="CE425" s="214"/>
      <c r="CF425" s="214"/>
      <c r="CG425" s="214"/>
      <c r="CH425" s="214"/>
      <c r="CI425" s="214"/>
      <c r="CJ425" s="214"/>
    </row>
    <row r="426" spans="1:88" ht="13.5" customHeight="1">
      <c r="A426" s="217">
        <v>432</v>
      </c>
      <c r="B426" s="217" t="s">
        <v>3782</v>
      </c>
      <c r="C426" s="217" t="s">
        <v>3783</v>
      </c>
      <c r="D426" s="218" t="s">
        <v>699</v>
      </c>
      <c r="E426" s="217" t="s">
        <v>957</v>
      </c>
      <c r="F426" s="217" t="s">
        <v>2523</v>
      </c>
      <c r="G426" s="218" t="s">
        <v>2473</v>
      </c>
      <c r="H426" s="220">
        <v>1391</v>
      </c>
      <c r="I426" s="217" t="s">
        <v>702</v>
      </c>
      <c r="J426" s="217">
        <v>1</v>
      </c>
      <c r="K426" s="217"/>
      <c r="L426" s="217">
        <v>4</v>
      </c>
      <c r="M426" s="220">
        <v>9.5</v>
      </c>
      <c r="N426" s="220">
        <v>38.1</v>
      </c>
      <c r="O426" s="217" t="s">
        <v>674</v>
      </c>
      <c r="P426" s="217" t="s">
        <v>11</v>
      </c>
      <c r="Q426" s="217" t="s">
        <v>703</v>
      </c>
      <c r="R426" s="217"/>
      <c r="S426" s="217"/>
      <c r="T426" s="217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7">
        <f ca="1">+L426-T426</f>
        <v>4</v>
      </c>
      <c r="V426" s="217">
        <f ca="1">ROUNDDOWN(T426/J426,0)</f>
        <v>0</v>
      </c>
      <c r="W426" s="217"/>
      <c r="X426" s="217"/>
      <c r="Y426" s="217"/>
      <c r="Z426" s="217"/>
      <c r="AA426" s="217"/>
      <c r="AB426" s="221" t="s">
        <v>602</v>
      </c>
      <c r="AC426" s="220">
        <v>1.63</v>
      </c>
      <c r="AD426" s="217"/>
      <c r="AE426" s="220"/>
      <c r="AF426" s="220"/>
      <c r="AG426" s="249"/>
      <c r="AH426" s="249"/>
      <c r="AI426" s="249"/>
      <c r="AJ426" s="224" t="s">
        <v>677</v>
      </c>
      <c r="AK426" s="228"/>
      <c r="AL426" s="250"/>
      <c r="AM426" s="226"/>
      <c r="AN426" s="228"/>
      <c r="AO426" s="226"/>
      <c r="AP426" s="226"/>
      <c r="AQ426" s="226"/>
      <c r="AR426" s="228"/>
      <c r="AS426" s="226"/>
      <c r="AT426" s="226"/>
      <c r="AU426" s="217">
        <v>0</v>
      </c>
      <c r="AV426" s="217">
        <v>0</v>
      </c>
      <c r="AW426" s="217">
        <v>0</v>
      </c>
      <c r="AX426" s="217">
        <v>0</v>
      </c>
      <c r="AY426" s="217">
        <v>0</v>
      </c>
      <c r="AZ426" s="217">
        <v>0</v>
      </c>
      <c r="BA426" s="217">
        <v>0</v>
      </c>
      <c r="BB426" s="217" t="s">
        <v>692</v>
      </c>
      <c r="BC426" s="217"/>
      <c r="BD426" s="217"/>
      <c r="BE426" s="212" t="s">
        <v>3024</v>
      </c>
      <c r="BF426" s="217">
        <v>4</v>
      </c>
      <c r="BG426" s="230">
        <v>46240</v>
      </c>
      <c r="BH426" s="212">
        <f>+L426-BF426</f>
        <v>0</v>
      </c>
      <c r="BI426" s="212" t="s">
        <v>2474</v>
      </c>
      <c r="BJ426" s="217">
        <v>4</v>
      </c>
      <c r="BK426" s="231">
        <v>46240</v>
      </c>
      <c r="BL426" s="226"/>
      <c r="BM426" s="226"/>
      <c r="BN426" s="227"/>
      <c r="BO426" s="226"/>
      <c r="BP426" s="226"/>
      <c r="BQ426" s="226"/>
      <c r="BR426" s="226"/>
      <c r="BS426" s="226"/>
      <c r="BT426" s="227"/>
      <c r="BU426" s="226"/>
      <c r="BV426" s="226"/>
      <c r="BW426" s="226"/>
      <c r="BX426" s="226"/>
      <c r="BY426" s="226"/>
      <c r="BZ426" s="227"/>
      <c r="CA426" s="226"/>
      <c r="CB426" s="226"/>
      <c r="CC426" s="226"/>
      <c r="CD426" s="226"/>
      <c r="CE426" s="226"/>
      <c r="CF426" s="227"/>
      <c r="CG426" s="226"/>
      <c r="CH426" s="226"/>
      <c r="CI426" s="226"/>
      <c r="CJ426" s="212">
        <f>+L426-BJ426</f>
        <v>0</v>
      </c>
    </row>
    <row r="427" spans="1:88" ht="13.5" customHeight="1">
      <c r="A427" s="214">
        <v>433</v>
      </c>
      <c r="B427" s="214" t="s">
        <v>3785</v>
      </c>
      <c r="C427" s="214" t="s">
        <v>3786</v>
      </c>
      <c r="D427" s="215" t="s">
        <v>3760</v>
      </c>
      <c r="E427" s="214"/>
      <c r="F427" s="214"/>
      <c r="G427" s="215" t="s">
        <v>3787</v>
      </c>
      <c r="H427" s="214"/>
      <c r="I427" s="214"/>
      <c r="J427" s="214"/>
      <c r="K427" s="214">
        <v>5</v>
      </c>
      <c r="L427" s="214"/>
      <c r="M427" s="216">
        <v>5.5</v>
      </c>
      <c r="N427" s="216">
        <v>27.7</v>
      </c>
      <c r="O427" s="214" t="s">
        <v>674</v>
      </c>
      <c r="P427" s="214"/>
      <c r="Q427" s="214"/>
      <c r="R427" s="214" t="s">
        <v>3951</v>
      </c>
      <c r="S427" s="214"/>
      <c r="T427" s="214"/>
      <c r="U427" s="214"/>
      <c r="V427" s="214"/>
      <c r="W427" s="214">
        <f>_xlfn.MINIFS(V:V,C:C,C427,AE:AE,"",AB:AB,"")</f>
        <v>0</v>
      </c>
      <c r="X427" s="214" t="e">
        <f ca="1">SUMIFS(T:T,C:C,C427,AE:AE,"")/SUMIFS(L:L,C:C,C427,AE:AE,"",AB:AB,"")</f>
        <v>#DIV/0!</v>
      </c>
      <c r="Y427" s="214"/>
      <c r="Z427" s="214"/>
      <c r="AA427" s="214"/>
      <c r="AB427" s="216"/>
      <c r="AC427" s="216">
        <v>1.1859999999999999</v>
      </c>
      <c r="AD427" s="214"/>
      <c r="AE427" s="214" t="s">
        <v>675</v>
      </c>
      <c r="AF427" s="214" t="s">
        <v>676</v>
      </c>
      <c r="AG427" s="214"/>
      <c r="AH427" s="214"/>
      <c r="AI427" s="214"/>
      <c r="AJ427" s="214" t="s">
        <v>677</v>
      </c>
      <c r="AK427" s="214"/>
      <c r="AL427" s="214"/>
      <c r="AM427" s="214"/>
      <c r="AN427" s="214"/>
      <c r="AO427" s="214"/>
      <c r="AP427" s="214"/>
      <c r="AQ427" s="214"/>
      <c r="AR427" s="214"/>
      <c r="AS427" s="214"/>
      <c r="AT427" s="214"/>
      <c r="AU427" s="214"/>
      <c r="AV427" s="214"/>
      <c r="AW427" s="214"/>
      <c r="AX427" s="214"/>
      <c r="AY427" s="214"/>
      <c r="AZ427" s="214"/>
      <c r="BA427" s="214"/>
      <c r="BB427" s="214" t="s">
        <v>692</v>
      </c>
      <c r="BC427" s="214"/>
      <c r="BD427" s="214"/>
      <c r="BE427" s="214"/>
      <c r="BF427" s="214"/>
      <c r="BG427" s="214"/>
      <c r="BH427" s="214"/>
      <c r="BI427" s="214"/>
      <c r="BJ427" s="214"/>
      <c r="BK427" s="214"/>
      <c r="BL427" s="214"/>
      <c r="BM427" s="214"/>
      <c r="BN427" s="214"/>
      <c r="BO427" s="214"/>
      <c r="BP427" s="214"/>
      <c r="BQ427" s="214"/>
      <c r="BR427" s="214"/>
      <c r="BS427" s="214"/>
      <c r="BT427" s="214"/>
      <c r="BU427" s="214"/>
      <c r="BV427" s="214"/>
      <c r="BW427" s="214"/>
      <c r="BX427" s="214"/>
      <c r="BY427" s="214"/>
      <c r="BZ427" s="214"/>
      <c r="CA427" s="214"/>
      <c r="CB427" s="214"/>
      <c r="CC427" s="214"/>
      <c r="CD427" s="214"/>
      <c r="CE427" s="214"/>
      <c r="CF427" s="214"/>
      <c r="CG427" s="214"/>
      <c r="CH427" s="214"/>
      <c r="CI427" s="214"/>
      <c r="CJ427" s="214"/>
    </row>
    <row r="428" spans="1:88" ht="13.5" customHeight="1">
      <c r="A428" s="217">
        <v>434</v>
      </c>
      <c r="B428" s="217" t="s">
        <v>3785</v>
      </c>
      <c r="C428" s="217" t="s">
        <v>3786</v>
      </c>
      <c r="D428" s="218" t="s">
        <v>699</v>
      </c>
      <c r="E428" s="217" t="s">
        <v>3788</v>
      </c>
      <c r="F428" s="217" t="s">
        <v>2524</v>
      </c>
      <c r="G428" s="218" t="s">
        <v>2473</v>
      </c>
      <c r="H428" s="220">
        <v>810</v>
      </c>
      <c r="I428" s="217" t="s">
        <v>702</v>
      </c>
      <c r="J428" s="217">
        <v>1</v>
      </c>
      <c r="K428" s="217"/>
      <c r="L428" s="217">
        <v>5</v>
      </c>
      <c r="M428" s="220">
        <v>5.5</v>
      </c>
      <c r="N428" s="220">
        <v>27.7</v>
      </c>
      <c r="O428" s="217" t="s">
        <v>674</v>
      </c>
      <c r="P428" s="217" t="s">
        <v>11</v>
      </c>
      <c r="Q428" s="217" t="s">
        <v>703</v>
      </c>
      <c r="R428" s="217"/>
      <c r="S428" s="217"/>
      <c r="T428" s="217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7">
        <f ca="1">+L428-T428</f>
        <v>5</v>
      </c>
      <c r="V428" s="217">
        <f ca="1">ROUNDDOWN(T428/J428,0)</f>
        <v>0</v>
      </c>
      <c r="W428" s="217"/>
      <c r="X428" s="217"/>
      <c r="Y428" s="217"/>
      <c r="Z428" s="217"/>
      <c r="AA428" s="217"/>
      <c r="AB428" s="221" t="s">
        <v>602</v>
      </c>
      <c r="AC428" s="220">
        <v>1.1859999999999999</v>
      </c>
      <c r="AD428" s="217"/>
      <c r="AE428" s="220"/>
      <c r="AF428" s="220"/>
      <c r="AG428" s="249"/>
      <c r="AH428" s="249"/>
      <c r="AI428" s="249"/>
      <c r="AJ428" s="224" t="s">
        <v>677</v>
      </c>
      <c r="AK428" s="228"/>
      <c r="AL428" s="250"/>
      <c r="AM428" s="226"/>
      <c r="AN428" s="228"/>
      <c r="AO428" s="226"/>
      <c r="AP428" s="226"/>
      <c r="AQ428" s="226"/>
      <c r="AR428" s="228"/>
      <c r="AS428" s="226"/>
      <c r="AT428" s="226"/>
      <c r="AU428" s="217">
        <v>0</v>
      </c>
      <c r="AV428" s="217">
        <v>0</v>
      </c>
      <c r="AW428" s="217">
        <v>0</v>
      </c>
      <c r="AX428" s="217">
        <v>0</v>
      </c>
      <c r="AY428" s="217">
        <v>0</v>
      </c>
      <c r="AZ428" s="217">
        <v>0</v>
      </c>
      <c r="BA428" s="217">
        <v>0</v>
      </c>
      <c r="BB428" s="217" t="s">
        <v>692</v>
      </c>
      <c r="BC428" s="217"/>
      <c r="BD428" s="217"/>
      <c r="BE428" s="212" t="s">
        <v>3024</v>
      </c>
      <c r="BF428" s="217">
        <v>5</v>
      </c>
      <c r="BG428" s="230">
        <v>46240</v>
      </c>
      <c r="BH428" s="212">
        <f>+L428-BF428</f>
        <v>0</v>
      </c>
      <c r="BI428" s="212" t="s">
        <v>2474</v>
      </c>
      <c r="BJ428" s="217">
        <v>5</v>
      </c>
      <c r="BK428" s="231">
        <v>46240</v>
      </c>
      <c r="BL428" s="226"/>
      <c r="BM428" s="226"/>
      <c r="BN428" s="227"/>
      <c r="BO428" s="226"/>
      <c r="BP428" s="226"/>
      <c r="BQ428" s="226"/>
      <c r="BR428" s="226"/>
      <c r="BS428" s="226"/>
      <c r="BT428" s="227"/>
      <c r="BU428" s="226"/>
      <c r="BV428" s="226"/>
      <c r="BW428" s="226"/>
      <c r="BX428" s="226"/>
      <c r="BY428" s="226"/>
      <c r="BZ428" s="227"/>
      <c r="CA428" s="226"/>
      <c r="CB428" s="226"/>
      <c r="CC428" s="226"/>
      <c r="CD428" s="226"/>
      <c r="CE428" s="226"/>
      <c r="CF428" s="227"/>
      <c r="CG428" s="226"/>
      <c r="CH428" s="226"/>
      <c r="CI428" s="226"/>
      <c r="CJ428" s="212">
        <f>+L428-BJ428</f>
        <v>0</v>
      </c>
    </row>
    <row r="429" spans="1:88" ht="13.5" customHeight="1">
      <c r="A429" s="214">
        <v>435</v>
      </c>
      <c r="B429" s="214" t="s">
        <v>3789</v>
      </c>
      <c r="C429" s="214" t="s">
        <v>3790</v>
      </c>
      <c r="D429" s="215" t="s">
        <v>3760</v>
      </c>
      <c r="E429" s="214"/>
      <c r="F429" s="214"/>
      <c r="G429" s="215" t="s">
        <v>3791</v>
      </c>
      <c r="H429" s="214"/>
      <c r="I429" s="214"/>
      <c r="J429" s="214"/>
      <c r="K429" s="214">
        <v>20</v>
      </c>
      <c r="L429" s="214"/>
      <c r="M429" s="216">
        <v>19.7</v>
      </c>
      <c r="N429" s="216">
        <v>393.9</v>
      </c>
      <c r="O429" s="214" t="s">
        <v>674</v>
      </c>
      <c r="P429" s="214"/>
      <c r="Q429" s="214"/>
      <c r="R429" s="214" t="s">
        <v>3951</v>
      </c>
      <c r="S429" s="214"/>
      <c r="T429" s="214"/>
      <c r="U429" s="214"/>
      <c r="V429" s="214"/>
      <c r="W429" s="214">
        <f>_xlfn.MINIFS(V:V,C:C,C429,AE:AE,"",AB:AB,"")</f>
        <v>0</v>
      </c>
      <c r="X429" s="214" t="e">
        <f ca="1">SUMIFS(T:T,C:C,C429,AE:AE,"")/SUMIFS(L:L,C:C,C429,AE:AE,"",AB:AB,"")</f>
        <v>#DIV/0!</v>
      </c>
      <c r="Y429" s="214"/>
      <c r="Z429" s="214"/>
      <c r="AA429" s="214"/>
      <c r="AB429" s="216"/>
      <c r="AC429" s="216">
        <v>6.8369999999999997</v>
      </c>
      <c r="AD429" s="214"/>
      <c r="AE429" s="214" t="s">
        <v>675</v>
      </c>
      <c r="AF429" s="214" t="s">
        <v>676</v>
      </c>
      <c r="AG429" s="214"/>
      <c r="AH429" s="214"/>
      <c r="AI429" s="214"/>
      <c r="AJ429" s="214" t="s">
        <v>677</v>
      </c>
      <c r="AK429" s="214"/>
      <c r="AL429" s="214"/>
      <c r="AM429" s="214"/>
      <c r="AN429" s="214"/>
      <c r="AO429" s="214"/>
      <c r="AP429" s="214"/>
      <c r="AQ429" s="214"/>
      <c r="AR429" s="214"/>
      <c r="AS429" s="214"/>
      <c r="AT429" s="214"/>
      <c r="AU429" s="214"/>
      <c r="AV429" s="214"/>
      <c r="AW429" s="214"/>
      <c r="AX429" s="214"/>
      <c r="AY429" s="214"/>
      <c r="AZ429" s="214"/>
      <c r="BA429" s="214"/>
      <c r="BB429" s="214" t="s">
        <v>692</v>
      </c>
      <c r="BC429" s="214"/>
      <c r="BD429" s="214"/>
      <c r="BE429" s="214"/>
      <c r="BF429" s="214"/>
      <c r="BG429" s="214"/>
      <c r="BH429" s="214"/>
      <c r="BI429" s="214"/>
      <c r="BJ429" s="214"/>
      <c r="BK429" s="214"/>
      <c r="BL429" s="214"/>
      <c r="BM429" s="214"/>
      <c r="BN429" s="214"/>
      <c r="BO429" s="214"/>
      <c r="BP429" s="214"/>
      <c r="BQ429" s="214"/>
      <c r="BR429" s="214"/>
      <c r="BS429" s="214"/>
      <c r="BT429" s="214"/>
      <c r="BU429" s="214"/>
      <c r="BV429" s="214"/>
      <c r="BW429" s="214"/>
      <c r="BX429" s="214"/>
      <c r="BY429" s="214"/>
      <c r="BZ429" s="214"/>
      <c r="CA429" s="214"/>
      <c r="CB429" s="214"/>
      <c r="CC429" s="214"/>
      <c r="CD429" s="214"/>
      <c r="CE429" s="214"/>
      <c r="CF429" s="214"/>
      <c r="CG429" s="214"/>
      <c r="CH429" s="214"/>
      <c r="CI429" s="214"/>
      <c r="CJ429" s="214"/>
    </row>
    <row r="430" spans="1:88" ht="13.5" customHeight="1">
      <c r="A430" s="217">
        <v>436</v>
      </c>
      <c r="B430" s="217" t="s">
        <v>3789</v>
      </c>
      <c r="C430" s="217" t="s">
        <v>3790</v>
      </c>
      <c r="D430" s="218" t="s">
        <v>2477</v>
      </c>
      <c r="E430" s="217" t="s">
        <v>3792</v>
      </c>
      <c r="F430" s="217" t="s">
        <v>2475</v>
      </c>
      <c r="G430" s="218" t="s">
        <v>2476</v>
      </c>
      <c r="H430" s="220">
        <v>500</v>
      </c>
      <c r="I430" s="217" t="s">
        <v>702</v>
      </c>
      <c r="J430" s="217">
        <v>1</v>
      </c>
      <c r="K430" s="217"/>
      <c r="L430" s="217">
        <v>20</v>
      </c>
      <c r="M430" s="220">
        <v>19.7</v>
      </c>
      <c r="N430" s="220">
        <v>393.9</v>
      </c>
      <c r="O430" s="217" t="s">
        <v>674</v>
      </c>
      <c r="P430" s="217" t="s">
        <v>11</v>
      </c>
      <c r="Q430" s="217" t="s">
        <v>786</v>
      </c>
      <c r="R430" s="217"/>
      <c r="S430" s="217"/>
      <c r="T430" s="217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7">
        <f ca="1">+L430-T430</f>
        <v>20</v>
      </c>
      <c r="V430" s="217">
        <f ca="1">ROUNDDOWN(T430/J430,0)</f>
        <v>0</v>
      </c>
      <c r="W430" s="217"/>
      <c r="X430" s="217"/>
      <c r="Y430" s="217"/>
      <c r="Z430" s="217"/>
      <c r="AA430" s="217"/>
      <c r="AB430" s="221" t="s">
        <v>602</v>
      </c>
      <c r="AC430" s="220">
        <v>6.8369999999999997</v>
      </c>
      <c r="AD430" s="217"/>
      <c r="AE430" s="220"/>
      <c r="AF430" s="220"/>
      <c r="AG430" s="249"/>
      <c r="AH430" s="249"/>
      <c r="AI430" s="249"/>
      <c r="AJ430" s="224" t="s">
        <v>677</v>
      </c>
      <c r="AK430" s="228"/>
      <c r="AL430" s="250"/>
      <c r="AM430" s="226"/>
      <c r="AN430" s="228"/>
      <c r="AO430" s="226"/>
      <c r="AP430" s="226"/>
      <c r="AQ430" s="226"/>
      <c r="AR430" s="228"/>
      <c r="AS430" s="226"/>
      <c r="AT430" s="226"/>
      <c r="AU430" s="217">
        <v>0</v>
      </c>
      <c r="AV430" s="217">
        <v>1</v>
      </c>
      <c r="AW430" s="217">
        <v>0</v>
      </c>
      <c r="AX430" s="217">
        <v>1</v>
      </c>
      <c r="AY430" s="217">
        <v>0</v>
      </c>
      <c r="AZ430" s="217">
        <v>0</v>
      </c>
      <c r="BA430" s="217">
        <v>0</v>
      </c>
      <c r="BB430" s="217" t="s">
        <v>692</v>
      </c>
      <c r="BC430" s="217"/>
      <c r="BD430" s="217"/>
      <c r="BE430" s="212" t="s">
        <v>3026</v>
      </c>
      <c r="BF430" s="217">
        <v>20</v>
      </c>
      <c r="BG430" s="230">
        <v>46240</v>
      </c>
      <c r="BH430" s="212">
        <f>+L430-BF430</f>
        <v>0</v>
      </c>
      <c r="BI430" s="212" t="s">
        <v>2478</v>
      </c>
      <c r="BJ430" s="217">
        <v>20</v>
      </c>
      <c r="BK430" s="231">
        <v>46240</v>
      </c>
      <c r="BL430" s="226"/>
      <c r="BM430" s="226"/>
      <c r="BN430" s="227"/>
      <c r="BO430" s="226"/>
      <c r="BP430" s="226"/>
      <c r="BQ430" s="226"/>
      <c r="BR430" s="226"/>
      <c r="BS430" s="226"/>
      <c r="BT430" s="227"/>
      <c r="BU430" s="226"/>
      <c r="BV430" s="226"/>
      <c r="BW430" s="226"/>
      <c r="BX430" s="226"/>
      <c r="BY430" s="226"/>
      <c r="BZ430" s="227"/>
      <c r="CA430" s="226"/>
      <c r="CB430" s="226"/>
      <c r="CC430" s="226"/>
      <c r="CD430" s="226"/>
      <c r="CE430" s="226"/>
      <c r="CF430" s="227"/>
      <c r="CG430" s="226"/>
      <c r="CH430" s="226"/>
      <c r="CI430" s="226"/>
      <c r="CJ430" s="212">
        <f>+L430-BJ430</f>
        <v>0</v>
      </c>
    </row>
    <row r="431" spans="1:88" ht="13.5" customHeight="1">
      <c r="A431" s="214">
        <v>437</v>
      </c>
      <c r="B431" s="214" t="s">
        <v>3793</v>
      </c>
      <c r="C431" s="214" t="s">
        <v>3794</v>
      </c>
      <c r="D431" s="215" t="s">
        <v>3760</v>
      </c>
      <c r="E431" s="214"/>
      <c r="F431" s="214"/>
      <c r="G431" s="215" t="s">
        <v>3795</v>
      </c>
      <c r="H431" s="214"/>
      <c r="I431" s="214"/>
      <c r="J431" s="214"/>
      <c r="K431" s="214">
        <v>3</v>
      </c>
      <c r="L431" s="214"/>
      <c r="M431" s="216">
        <v>36.799999999999997</v>
      </c>
      <c r="N431" s="216">
        <v>110.3</v>
      </c>
      <c r="O431" s="214" t="s">
        <v>674</v>
      </c>
      <c r="P431" s="214"/>
      <c r="Q431" s="214"/>
      <c r="R431" s="214" t="s">
        <v>3951</v>
      </c>
      <c r="S431" s="214"/>
      <c r="T431" s="214"/>
      <c r="U431" s="214"/>
      <c r="V431" s="214"/>
      <c r="W431" s="214">
        <f>_xlfn.MINIFS(V:V,C:C,C431,AE:AE,"",AB:AB,"")</f>
        <v>0</v>
      </c>
      <c r="X431" s="214" t="e">
        <f ca="1">SUMIFS(T:T,C:C,C431,AE:AE,"")/SUMIFS(L:L,C:C,C431,AE:AE,"",AB:AB,"")</f>
        <v>#DIV/0!</v>
      </c>
      <c r="Y431" s="214"/>
      <c r="Z431" s="214"/>
      <c r="AA431" s="214"/>
      <c r="AB431" s="216"/>
      <c r="AC431" s="216">
        <v>1.173</v>
      </c>
      <c r="AD431" s="214"/>
      <c r="AE431" s="214" t="s">
        <v>675</v>
      </c>
      <c r="AF431" s="214" t="s">
        <v>676</v>
      </c>
      <c r="AG431" s="214"/>
      <c r="AH431" s="214"/>
      <c r="AI431" s="214"/>
      <c r="AJ431" s="214" t="s">
        <v>677</v>
      </c>
      <c r="AK431" s="214"/>
      <c r="AL431" s="214"/>
      <c r="AM431" s="214"/>
      <c r="AN431" s="214"/>
      <c r="AO431" s="214"/>
      <c r="AP431" s="214"/>
      <c r="AQ431" s="214"/>
      <c r="AR431" s="214"/>
      <c r="AS431" s="214"/>
      <c r="AT431" s="214"/>
      <c r="AU431" s="214"/>
      <c r="AV431" s="214"/>
      <c r="AW431" s="214"/>
      <c r="AX431" s="214"/>
      <c r="AY431" s="214"/>
      <c r="AZ431" s="214"/>
      <c r="BA431" s="214"/>
      <c r="BB431" s="214" t="s">
        <v>692</v>
      </c>
      <c r="BC431" s="214"/>
      <c r="BD431" s="214"/>
      <c r="BE431" s="214"/>
      <c r="BF431" s="214"/>
      <c r="BG431" s="214"/>
      <c r="BH431" s="214"/>
      <c r="BI431" s="214"/>
      <c r="BJ431" s="214"/>
      <c r="BK431" s="214"/>
      <c r="BL431" s="214"/>
      <c r="BM431" s="214"/>
      <c r="BN431" s="214"/>
      <c r="BO431" s="214"/>
      <c r="BP431" s="214"/>
      <c r="BQ431" s="214"/>
      <c r="BR431" s="214"/>
      <c r="BS431" s="214"/>
      <c r="BT431" s="214"/>
      <c r="BU431" s="214"/>
      <c r="BV431" s="214"/>
      <c r="BW431" s="214"/>
      <c r="BX431" s="214"/>
      <c r="BY431" s="214"/>
      <c r="BZ431" s="214"/>
      <c r="CA431" s="214"/>
      <c r="CB431" s="214"/>
      <c r="CC431" s="214"/>
      <c r="CD431" s="214"/>
      <c r="CE431" s="214"/>
      <c r="CF431" s="214"/>
      <c r="CG431" s="214"/>
      <c r="CH431" s="214"/>
      <c r="CI431" s="214"/>
      <c r="CJ431" s="214"/>
    </row>
    <row r="432" spans="1:88" ht="13.5" customHeight="1">
      <c r="A432" s="217">
        <v>438</v>
      </c>
      <c r="B432" s="217" t="s">
        <v>3793</v>
      </c>
      <c r="C432" s="217" t="s">
        <v>3794</v>
      </c>
      <c r="D432" s="218" t="s">
        <v>2477</v>
      </c>
      <c r="E432" s="217" t="s">
        <v>3796</v>
      </c>
      <c r="F432" s="217" t="s">
        <v>2479</v>
      </c>
      <c r="G432" s="218" t="s">
        <v>2480</v>
      </c>
      <c r="H432" s="220">
        <v>500</v>
      </c>
      <c r="I432" s="217" t="s">
        <v>702</v>
      </c>
      <c r="J432" s="217">
        <v>1</v>
      </c>
      <c r="K432" s="217"/>
      <c r="L432" s="217">
        <v>3</v>
      </c>
      <c r="M432" s="220">
        <v>36.799999999999997</v>
      </c>
      <c r="N432" s="220">
        <v>110.3</v>
      </c>
      <c r="O432" s="217" t="s">
        <v>674</v>
      </c>
      <c r="P432" s="217" t="s">
        <v>11</v>
      </c>
      <c r="Q432" s="217" t="s">
        <v>786</v>
      </c>
      <c r="R432" s="217"/>
      <c r="S432" s="217"/>
      <c r="T432" s="217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7">
        <f ca="1">+L432-T432</f>
        <v>3</v>
      </c>
      <c r="V432" s="217">
        <f ca="1">ROUNDDOWN(T432/J432,0)</f>
        <v>0</v>
      </c>
      <c r="W432" s="217"/>
      <c r="X432" s="217"/>
      <c r="Y432" s="217"/>
      <c r="Z432" s="217"/>
      <c r="AA432" s="217"/>
      <c r="AB432" s="221" t="s">
        <v>602</v>
      </c>
      <c r="AC432" s="220">
        <v>1.173</v>
      </c>
      <c r="AD432" s="217"/>
      <c r="AE432" s="220"/>
      <c r="AF432" s="220"/>
      <c r="AG432" s="249"/>
      <c r="AH432" s="249"/>
      <c r="AI432" s="249"/>
      <c r="AJ432" s="224" t="s">
        <v>677</v>
      </c>
      <c r="AK432" s="228"/>
      <c r="AL432" s="250"/>
      <c r="AM432" s="226"/>
      <c r="AN432" s="228"/>
      <c r="AO432" s="226"/>
      <c r="AP432" s="226"/>
      <c r="AQ432" s="226"/>
      <c r="AR432" s="228"/>
      <c r="AS432" s="226"/>
      <c r="AT432" s="226"/>
      <c r="AU432" s="217">
        <v>0</v>
      </c>
      <c r="AV432" s="217">
        <v>1</v>
      </c>
      <c r="AW432" s="217">
        <v>0</v>
      </c>
      <c r="AX432" s="217">
        <v>1</v>
      </c>
      <c r="AY432" s="217">
        <v>0</v>
      </c>
      <c r="AZ432" s="217">
        <v>0</v>
      </c>
      <c r="BA432" s="217">
        <v>0</v>
      </c>
      <c r="BB432" s="217" t="s">
        <v>692</v>
      </c>
      <c r="BC432" s="217"/>
      <c r="BD432" s="217"/>
      <c r="BE432" s="212" t="s">
        <v>3028</v>
      </c>
      <c r="BF432" s="217">
        <v>3</v>
      </c>
      <c r="BG432" s="230">
        <v>46240</v>
      </c>
      <c r="BH432" s="212">
        <f>+L432-BF432</f>
        <v>0</v>
      </c>
      <c r="BI432" s="212" t="s">
        <v>2481</v>
      </c>
      <c r="BJ432" s="217">
        <v>3</v>
      </c>
      <c r="BK432" s="231">
        <v>46240</v>
      </c>
      <c r="BL432" s="226"/>
      <c r="BM432" s="226"/>
      <c r="BN432" s="227"/>
      <c r="BO432" s="226"/>
      <c r="BP432" s="226"/>
      <c r="BQ432" s="226"/>
      <c r="BR432" s="226"/>
      <c r="BS432" s="226"/>
      <c r="BT432" s="227"/>
      <c r="BU432" s="226"/>
      <c r="BV432" s="226"/>
      <c r="BW432" s="226"/>
      <c r="BX432" s="226"/>
      <c r="BY432" s="226"/>
      <c r="BZ432" s="227"/>
      <c r="CA432" s="226"/>
      <c r="CB432" s="226"/>
      <c r="CC432" s="226"/>
      <c r="CD432" s="226"/>
      <c r="CE432" s="226"/>
      <c r="CF432" s="227"/>
      <c r="CG432" s="226"/>
      <c r="CH432" s="226"/>
      <c r="CI432" s="226"/>
      <c r="CJ432" s="212">
        <f>+L432-BJ432</f>
        <v>0</v>
      </c>
    </row>
    <row r="433" spans="1:88" ht="13.5" customHeight="1">
      <c r="A433" s="214">
        <v>439</v>
      </c>
      <c r="B433" s="214" t="s">
        <v>3797</v>
      </c>
      <c r="C433" s="214" t="s">
        <v>3798</v>
      </c>
      <c r="D433" s="215" t="s">
        <v>3760</v>
      </c>
      <c r="E433" s="214"/>
      <c r="F433" s="214"/>
      <c r="G433" s="215" t="s">
        <v>3799</v>
      </c>
      <c r="H433" s="214"/>
      <c r="I433" s="214"/>
      <c r="J433" s="214"/>
      <c r="K433" s="214">
        <v>1</v>
      </c>
      <c r="L433" s="214"/>
      <c r="M433" s="216">
        <v>5.8</v>
      </c>
      <c r="N433" s="216">
        <v>5.8</v>
      </c>
      <c r="O433" s="214" t="s">
        <v>674</v>
      </c>
      <c r="P433" s="214"/>
      <c r="Q433" s="214"/>
      <c r="R433" s="214" t="s">
        <v>3951</v>
      </c>
      <c r="S433" s="214"/>
      <c r="T433" s="214"/>
      <c r="U433" s="214"/>
      <c r="V433" s="214"/>
      <c r="W433" s="214">
        <f>_xlfn.MINIFS(V:V,C:C,C433,AE:AE,"",AB:AB,"")</f>
        <v>0</v>
      </c>
      <c r="X433" s="214" t="e">
        <f ca="1">SUMIFS(T:T,C:C,C433,AE:AE,"")/SUMIFS(L:L,C:C,C433,AE:AE,"",AB:AB,"")</f>
        <v>#DIV/0!</v>
      </c>
      <c r="Y433" s="214"/>
      <c r="Z433" s="214"/>
      <c r="AA433" s="214"/>
      <c r="AB433" s="216"/>
      <c r="AC433" s="216">
        <v>0.249</v>
      </c>
      <c r="AD433" s="214"/>
      <c r="AE433" s="214" t="s">
        <v>675</v>
      </c>
      <c r="AF433" s="214" t="s">
        <v>676</v>
      </c>
      <c r="AG433" s="214"/>
      <c r="AH433" s="214"/>
      <c r="AI433" s="214"/>
      <c r="AJ433" s="214" t="s">
        <v>677</v>
      </c>
      <c r="AK433" s="214"/>
      <c r="AL433" s="214"/>
      <c r="AM433" s="214"/>
      <c r="AN433" s="214"/>
      <c r="AO433" s="214"/>
      <c r="AP433" s="214"/>
      <c r="AQ433" s="214"/>
      <c r="AR433" s="214"/>
      <c r="AS433" s="214"/>
      <c r="AT433" s="214"/>
      <c r="AU433" s="214"/>
      <c r="AV433" s="214"/>
      <c r="AW433" s="214"/>
      <c r="AX433" s="214"/>
      <c r="AY433" s="214"/>
      <c r="AZ433" s="214"/>
      <c r="BA433" s="214"/>
      <c r="BB433" s="214" t="s">
        <v>692</v>
      </c>
      <c r="BC433" s="214"/>
      <c r="BD433" s="214"/>
      <c r="BE433" s="214"/>
      <c r="BF433" s="214"/>
      <c r="BG433" s="214"/>
      <c r="BH433" s="214"/>
      <c r="BI433" s="214"/>
      <c r="BJ433" s="214"/>
      <c r="BK433" s="214"/>
      <c r="BL433" s="214"/>
      <c r="BM433" s="214"/>
      <c r="BN433" s="214"/>
      <c r="BO433" s="214"/>
      <c r="BP433" s="214"/>
      <c r="BQ433" s="214"/>
      <c r="BR433" s="214"/>
      <c r="BS433" s="214"/>
      <c r="BT433" s="214"/>
      <c r="BU433" s="214"/>
      <c r="BV433" s="214"/>
      <c r="BW433" s="214"/>
      <c r="BX433" s="214"/>
      <c r="BY433" s="214"/>
      <c r="BZ433" s="214"/>
      <c r="CA433" s="214"/>
      <c r="CB433" s="214"/>
      <c r="CC433" s="214"/>
      <c r="CD433" s="214"/>
      <c r="CE433" s="214"/>
      <c r="CF433" s="214"/>
      <c r="CG433" s="214"/>
      <c r="CH433" s="214"/>
      <c r="CI433" s="214"/>
      <c r="CJ433" s="214"/>
    </row>
    <row r="434" spans="1:88" ht="13.5" customHeight="1">
      <c r="A434" s="217">
        <v>440</v>
      </c>
      <c r="B434" s="217" t="s">
        <v>3797</v>
      </c>
      <c r="C434" s="217" t="s">
        <v>3798</v>
      </c>
      <c r="D434" s="218" t="s">
        <v>699</v>
      </c>
      <c r="E434" s="217" t="s">
        <v>958</v>
      </c>
      <c r="F434" s="217" t="s">
        <v>2482</v>
      </c>
      <c r="G434" s="218" t="s">
        <v>2473</v>
      </c>
      <c r="H434" s="220">
        <v>850</v>
      </c>
      <c r="I434" s="217" t="s">
        <v>702</v>
      </c>
      <c r="J434" s="217">
        <v>1</v>
      </c>
      <c r="K434" s="217"/>
      <c r="L434" s="217">
        <v>1</v>
      </c>
      <c r="M434" s="220">
        <v>5.8</v>
      </c>
      <c r="N434" s="220">
        <v>5.8</v>
      </c>
      <c r="O434" s="217" t="s">
        <v>674</v>
      </c>
      <c r="P434" s="217" t="s">
        <v>11</v>
      </c>
      <c r="Q434" s="217" t="s">
        <v>703</v>
      </c>
      <c r="R434" s="217"/>
      <c r="S434" s="217"/>
      <c r="T434" s="217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7">
        <f ca="1">+L434-T434</f>
        <v>1</v>
      </c>
      <c r="V434" s="217">
        <f ca="1">ROUNDDOWN(T434/J434,0)</f>
        <v>0</v>
      </c>
      <c r="W434" s="217"/>
      <c r="X434" s="217"/>
      <c r="Y434" s="217"/>
      <c r="Z434" s="217"/>
      <c r="AA434" s="217"/>
      <c r="AB434" s="221" t="s">
        <v>602</v>
      </c>
      <c r="AC434" s="220">
        <v>0.249</v>
      </c>
      <c r="AD434" s="217"/>
      <c r="AE434" s="220"/>
      <c r="AF434" s="220"/>
      <c r="AG434" s="249"/>
      <c r="AH434" s="249"/>
      <c r="AI434" s="249"/>
      <c r="AJ434" s="224" t="s">
        <v>677</v>
      </c>
      <c r="AK434" s="228"/>
      <c r="AL434" s="250"/>
      <c r="AM434" s="226"/>
      <c r="AN434" s="228"/>
      <c r="AO434" s="226"/>
      <c r="AP434" s="226"/>
      <c r="AQ434" s="226"/>
      <c r="AR434" s="228"/>
      <c r="AS434" s="226"/>
      <c r="AT434" s="226"/>
      <c r="AU434" s="217">
        <v>0</v>
      </c>
      <c r="AV434" s="217">
        <v>0</v>
      </c>
      <c r="AW434" s="217">
        <v>0</v>
      </c>
      <c r="AX434" s="217">
        <v>0</v>
      </c>
      <c r="AY434" s="217">
        <v>0</v>
      </c>
      <c r="AZ434" s="217">
        <v>0</v>
      </c>
      <c r="BA434" s="217">
        <v>0</v>
      </c>
      <c r="BB434" s="217" t="s">
        <v>692</v>
      </c>
      <c r="BC434" s="217"/>
      <c r="BD434" s="217"/>
      <c r="BE434" s="212" t="s">
        <v>3024</v>
      </c>
      <c r="BF434" s="217">
        <v>1</v>
      </c>
      <c r="BG434" s="230">
        <v>46240</v>
      </c>
      <c r="BH434" s="212">
        <f>+L434-BF434</f>
        <v>0</v>
      </c>
      <c r="BI434" s="212" t="s">
        <v>2474</v>
      </c>
      <c r="BJ434" s="217">
        <v>1</v>
      </c>
      <c r="BK434" s="231">
        <v>46240</v>
      </c>
      <c r="BL434" s="226"/>
      <c r="BM434" s="226"/>
      <c r="BN434" s="227"/>
      <c r="BO434" s="226"/>
      <c r="BP434" s="226"/>
      <c r="BQ434" s="226"/>
      <c r="BR434" s="226"/>
      <c r="BS434" s="226"/>
      <c r="BT434" s="227"/>
      <c r="BU434" s="226"/>
      <c r="BV434" s="226"/>
      <c r="BW434" s="226"/>
      <c r="BX434" s="226"/>
      <c r="BY434" s="226"/>
      <c r="BZ434" s="227"/>
      <c r="CA434" s="226"/>
      <c r="CB434" s="226"/>
      <c r="CC434" s="226"/>
      <c r="CD434" s="226"/>
      <c r="CE434" s="226"/>
      <c r="CF434" s="227"/>
      <c r="CG434" s="226"/>
      <c r="CH434" s="226"/>
      <c r="CI434" s="226"/>
      <c r="CJ434" s="212">
        <f>+L434-BJ434</f>
        <v>0</v>
      </c>
    </row>
    <row r="435" spans="1:88" ht="13.5" customHeight="1">
      <c r="A435" s="214">
        <v>441</v>
      </c>
      <c r="B435" s="214" t="s">
        <v>3800</v>
      </c>
      <c r="C435" s="214" t="s">
        <v>3801</v>
      </c>
      <c r="D435" s="215" t="s">
        <v>3760</v>
      </c>
      <c r="E435" s="214"/>
      <c r="F435" s="214"/>
      <c r="G435" s="215" t="s">
        <v>3802</v>
      </c>
      <c r="H435" s="214"/>
      <c r="I435" s="214"/>
      <c r="J435" s="214"/>
      <c r="K435" s="214">
        <v>2</v>
      </c>
      <c r="L435" s="214"/>
      <c r="M435" s="216">
        <v>13.6</v>
      </c>
      <c r="N435" s="216">
        <v>27.2</v>
      </c>
      <c r="O435" s="214" t="s">
        <v>674</v>
      </c>
      <c r="P435" s="214"/>
      <c r="Q435" s="214"/>
      <c r="R435" s="214" t="s">
        <v>3951</v>
      </c>
      <c r="S435" s="214"/>
      <c r="T435" s="214"/>
      <c r="U435" s="214"/>
      <c r="V435" s="214"/>
      <c r="W435" s="214">
        <f>_xlfn.MINIFS(V:V,C:C,C435,AE:AE,"",AB:AB,"")</f>
        <v>0</v>
      </c>
      <c r="X435" s="214" t="e">
        <f ca="1">SUMIFS(T:T,C:C,C435,AE:AE,"")/SUMIFS(L:L,C:C,C435,AE:AE,"",AB:AB,"")</f>
        <v>#DIV/0!</v>
      </c>
      <c r="Y435" s="214"/>
      <c r="Z435" s="214"/>
      <c r="AA435" s="214"/>
      <c r="AB435" s="216"/>
      <c r="AC435" s="216">
        <v>1.163</v>
      </c>
      <c r="AD435" s="214"/>
      <c r="AE435" s="214" t="s">
        <v>675</v>
      </c>
      <c r="AF435" s="214" t="s">
        <v>676</v>
      </c>
      <c r="AG435" s="214"/>
      <c r="AH435" s="214"/>
      <c r="AI435" s="214"/>
      <c r="AJ435" s="214" t="s">
        <v>677</v>
      </c>
      <c r="AK435" s="214"/>
      <c r="AL435" s="214"/>
      <c r="AM435" s="214"/>
      <c r="AN435" s="214"/>
      <c r="AO435" s="214"/>
      <c r="AP435" s="214"/>
      <c r="AQ435" s="214"/>
      <c r="AR435" s="214"/>
      <c r="AS435" s="214"/>
      <c r="AT435" s="214"/>
      <c r="AU435" s="214"/>
      <c r="AV435" s="214"/>
      <c r="AW435" s="214"/>
      <c r="AX435" s="214"/>
      <c r="AY435" s="214"/>
      <c r="AZ435" s="214"/>
      <c r="BA435" s="214"/>
      <c r="BB435" s="214" t="s">
        <v>692</v>
      </c>
      <c r="BC435" s="214"/>
      <c r="BD435" s="214"/>
      <c r="BE435" s="214"/>
      <c r="BF435" s="214"/>
      <c r="BG435" s="214"/>
      <c r="BH435" s="214"/>
      <c r="BI435" s="214"/>
      <c r="BJ435" s="214"/>
      <c r="BK435" s="214"/>
      <c r="BL435" s="214"/>
      <c r="BM435" s="214"/>
      <c r="BN435" s="214"/>
      <c r="BO435" s="214"/>
      <c r="BP435" s="214"/>
      <c r="BQ435" s="214"/>
      <c r="BR435" s="214"/>
      <c r="BS435" s="214"/>
      <c r="BT435" s="214"/>
      <c r="BU435" s="214"/>
      <c r="BV435" s="214"/>
      <c r="BW435" s="214"/>
      <c r="BX435" s="214"/>
      <c r="BY435" s="214"/>
      <c r="BZ435" s="214"/>
      <c r="CA435" s="214"/>
      <c r="CB435" s="214"/>
      <c r="CC435" s="214"/>
      <c r="CD435" s="214"/>
      <c r="CE435" s="214"/>
      <c r="CF435" s="214"/>
      <c r="CG435" s="214"/>
      <c r="CH435" s="214"/>
      <c r="CI435" s="214"/>
      <c r="CJ435" s="214"/>
    </row>
    <row r="436" spans="1:88" ht="13.5" customHeight="1">
      <c r="A436" s="217">
        <v>442</v>
      </c>
      <c r="B436" s="217" t="s">
        <v>3800</v>
      </c>
      <c r="C436" s="217" t="s">
        <v>3801</v>
      </c>
      <c r="D436" s="218" t="s">
        <v>699</v>
      </c>
      <c r="E436" s="217" t="s">
        <v>3803</v>
      </c>
      <c r="F436" s="217" t="s">
        <v>2483</v>
      </c>
      <c r="G436" s="218" t="s">
        <v>2473</v>
      </c>
      <c r="H436" s="220">
        <v>1985</v>
      </c>
      <c r="I436" s="217" t="s">
        <v>702</v>
      </c>
      <c r="J436" s="217">
        <v>1</v>
      </c>
      <c r="K436" s="217"/>
      <c r="L436" s="217">
        <v>2</v>
      </c>
      <c r="M436" s="220">
        <v>13.6</v>
      </c>
      <c r="N436" s="220">
        <v>27.2</v>
      </c>
      <c r="O436" s="217" t="s">
        <v>674</v>
      </c>
      <c r="P436" s="217" t="s">
        <v>11</v>
      </c>
      <c r="Q436" s="217" t="s">
        <v>703</v>
      </c>
      <c r="R436" s="217"/>
      <c r="S436" s="217"/>
      <c r="T436" s="217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7">
        <f ca="1">+L436-T436</f>
        <v>2</v>
      </c>
      <c r="V436" s="217">
        <f ca="1">ROUNDDOWN(T436/J436,0)</f>
        <v>0</v>
      </c>
      <c r="W436" s="217"/>
      <c r="X436" s="217"/>
      <c r="Y436" s="217"/>
      <c r="Z436" s="217"/>
      <c r="AA436" s="217"/>
      <c r="AB436" s="221" t="s">
        <v>602</v>
      </c>
      <c r="AC436" s="220">
        <v>1.163</v>
      </c>
      <c r="AD436" s="217"/>
      <c r="AE436" s="220"/>
      <c r="AF436" s="220"/>
      <c r="AG436" s="249"/>
      <c r="AH436" s="249"/>
      <c r="AI436" s="249"/>
      <c r="AJ436" s="224" t="s">
        <v>677</v>
      </c>
      <c r="AK436" s="228"/>
      <c r="AL436" s="250"/>
      <c r="AM436" s="226"/>
      <c r="AN436" s="228"/>
      <c r="AO436" s="226"/>
      <c r="AP436" s="226"/>
      <c r="AQ436" s="226"/>
      <c r="AR436" s="228"/>
      <c r="AS436" s="226"/>
      <c r="AT436" s="226"/>
      <c r="AU436" s="217">
        <v>0</v>
      </c>
      <c r="AV436" s="217">
        <v>0</v>
      </c>
      <c r="AW436" s="217">
        <v>0</v>
      </c>
      <c r="AX436" s="217">
        <v>0</v>
      </c>
      <c r="AY436" s="217">
        <v>0</v>
      </c>
      <c r="AZ436" s="217">
        <v>0</v>
      </c>
      <c r="BA436" s="217">
        <v>0</v>
      </c>
      <c r="BB436" s="217" t="s">
        <v>692</v>
      </c>
      <c r="BC436" s="217"/>
      <c r="BD436" s="217"/>
      <c r="BE436" s="212" t="s">
        <v>3024</v>
      </c>
      <c r="BF436" s="217">
        <v>2</v>
      </c>
      <c r="BG436" s="230">
        <v>46240</v>
      </c>
      <c r="BH436" s="212">
        <f>+L436-BF436</f>
        <v>0</v>
      </c>
      <c r="BI436" s="212" t="s">
        <v>2474</v>
      </c>
      <c r="BJ436" s="217">
        <v>2</v>
      </c>
      <c r="BK436" s="231">
        <v>46240</v>
      </c>
      <c r="BL436" s="226"/>
      <c r="BM436" s="226"/>
      <c r="BN436" s="227"/>
      <c r="BO436" s="226"/>
      <c r="BP436" s="226"/>
      <c r="BQ436" s="226"/>
      <c r="BR436" s="226"/>
      <c r="BS436" s="226"/>
      <c r="BT436" s="227"/>
      <c r="BU436" s="226"/>
      <c r="BV436" s="226"/>
      <c r="BW436" s="226"/>
      <c r="BX436" s="226"/>
      <c r="BY436" s="226"/>
      <c r="BZ436" s="227"/>
      <c r="CA436" s="226"/>
      <c r="CB436" s="226"/>
      <c r="CC436" s="226"/>
      <c r="CD436" s="226"/>
      <c r="CE436" s="226"/>
      <c r="CF436" s="227"/>
      <c r="CG436" s="226"/>
      <c r="CH436" s="226"/>
      <c r="CI436" s="226"/>
      <c r="CJ436" s="212">
        <f>+L436-BJ436</f>
        <v>0</v>
      </c>
    </row>
    <row r="437" spans="1:88" ht="13.5" customHeight="1">
      <c r="A437" s="214">
        <v>443</v>
      </c>
      <c r="B437" s="214" t="s">
        <v>3804</v>
      </c>
      <c r="C437" s="214" t="s">
        <v>3805</v>
      </c>
      <c r="D437" s="215" t="s">
        <v>3760</v>
      </c>
      <c r="E437" s="214"/>
      <c r="F437" s="214"/>
      <c r="G437" s="215" t="s">
        <v>3806</v>
      </c>
      <c r="H437" s="214"/>
      <c r="I437" s="214"/>
      <c r="J437" s="214"/>
      <c r="K437" s="214">
        <v>2</v>
      </c>
      <c r="L437" s="214"/>
      <c r="M437" s="216">
        <v>3.5</v>
      </c>
      <c r="N437" s="216">
        <v>7</v>
      </c>
      <c r="O437" s="214" t="s">
        <v>674</v>
      </c>
      <c r="P437" s="214"/>
      <c r="Q437" s="214"/>
      <c r="R437" s="214" t="s">
        <v>3951</v>
      </c>
      <c r="S437" s="214"/>
      <c r="T437" s="214"/>
      <c r="U437" s="214"/>
      <c r="V437" s="214"/>
      <c r="W437" s="214">
        <f>_xlfn.MINIFS(V:V,C:C,C437,AE:AE,"",AB:AB,"")</f>
        <v>0</v>
      </c>
      <c r="X437" s="214" t="e">
        <f ca="1">SUMIFS(T:T,C:C,C437,AE:AE,"")/SUMIFS(L:L,C:C,C437,AE:AE,"",AB:AB,"")</f>
        <v>#DIV/0!</v>
      </c>
      <c r="Y437" s="214"/>
      <c r="Z437" s="214"/>
      <c r="AA437" s="214"/>
      <c r="AB437" s="216"/>
      <c r="AC437" s="216">
        <v>0.29899999999999999</v>
      </c>
      <c r="AD437" s="214"/>
      <c r="AE437" s="214" t="s">
        <v>675</v>
      </c>
      <c r="AF437" s="214" t="s">
        <v>676</v>
      </c>
      <c r="AG437" s="214"/>
      <c r="AH437" s="214"/>
      <c r="AI437" s="214"/>
      <c r="AJ437" s="214" t="s">
        <v>677</v>
      </c>
      <c r="AK437" s="214"/>
      <c r="AL437" s="214"/>
      <c r="AM437" s="214"/>
      <c r="AN437" s="214"/>
      <c r="AO437" s="214"/>
      <c r="AP437" s="214"/>
      <c r="AQ437" s="214"/>
      <c r="AR437" s="214"/>
      <c r="AS437" s="214"/>
      <c r="AT437" s="214"/>
      <c r="AU437" s="214"/>
      <c r="AV437" s="214"/>
      <c r="AW437" s="214"/>
      <c r="AX437" s="214"/>
      <c r="AY437" s="214"/>
      <c r="AZ437" s="214"/>
      <c r="BA437" s="214"/>
      <c r="BB437" s="214" t="s">
        <v>692</v>
      </c>
      <c r="BC437" s="214"/>
      <c r="BD437" s="214"/>
      <c r="BE437" s="214"/>
      <c r="BF437" s="214"/>
      <c r="BG437" s="214"/>
      <c r="BH437" s="214"/>
      <c r="BI437" s="214"/>
      <c r="BJ437" s="214"/>
      <c r="BK437" s="214"/>
      <c r="BL437" s="214"/>
      <c r="BM437" s="214"/>
      <c r="BN437" s="214"/>
      <c r="BO437" s="214"/>
      <c r="BP437" s="214"/>
      <c r="BQ437" s="214"/>
      <c r="BR437" s="214"/>
      <c r="BS437" s="214"/>
      <c r="BT437" s="214"/>
      <c r="BU437" s="214"/>
      <c r="BV437" s="214"/>
      <c r="BW437" s="214"/>
      <c r="BX437" s="214"/>
      <c r="BY437" s="214"/>
      <c r="BZ437" s="214"/>
      <c r="CA437" s="214"/>
      <c r="CB437" s="214"/>
      <c r="CC437" s="214"/>
      <c r="CD437" s="214"/>
      <c r="CE437" s="214"/>
      <c r="CF437" s="214"/>
      <c r="CG437" s="214"/>
      <c r="CH437" s="214"/>
      <c r="CI437" s="214"/>
      <c r="CJ437" s="214"/>
    </row>
    <row r="438" spans="1:88" ht="13.5" customHeight="1">
      <c r="A438" s="217">
        <v>444</v>
      </c>
      <c r="B438" s="217" t="s">
        <v>3804</v>
      </c>
      <c r="C438" s="217" t="s">
        <v>3805</v>
      </c>
      <c r="D438" s="218" t="s">
        <v>699</v>
      </c>
      <c r="E438" s="217" t="s">
        <v>3807</v>
      </c>
      <c r="F438" s="217" t="s">
        <v>2484</v>
      </c>
      <c r="G438" s="218" t="s">
        <v>2473</v>
      </c>
      <c r="H438" s="220">
        <v>511</v>
      </c>
      <c r="I438" s="217" t="s">
        <v>702</v>
      </c>
      <c r="J438" s="217">
        <v>1</v>
      </c>
      <c r="K438" s="217"/>
      <c r="L438" s="217">
        <v>2</v>
      </c>
      <c r="M438" s="220">
        <v>3.5</v>
      </c>
      <c r="N438" s="220">
        <v>7</v>
      </c>
      <c r="O438" s="217" t="s">
        <v>674</v>
      </c>
      <c r="P438" s="217" t="s">
        <v>11</v>
      </c>
      <c r="Q438" s="217" t="s">
        <v>703</v>
      </c>
      <c r="R438" s="217"/>
      <c r="S438" s="217"/>
      <c r="T438" s="217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7">
        <f ca="1">+L438-T438</f>
        <v>2</v>
      </c>
      <c r="V438" s="217">
        <f ca="1">ROUNDDOWN(T438/J438,0)</f>
        <v>0</v>
      </c>
      <c r="W438" s="217"/>
      <c r="X438" s="217"/>
      <c r="Y438" s="217"/>
      <c r="Z438" s="217"/>
      <c r="AA438" s="217"/>
      <c r="AB438" s="221" t="s">
        <v>602</v>
      </c>
      <c r="AC438" s="220">
        <v>0.29899999999999999</v>
      </c>
      <c r="AD438" s="217"/>
      <c r="AE438" s="220"/>
      <c r="AF438" s="220"/>
      <c r="AG438" s="249"/>
      <c r="AH438" s="249"/>
      <c r="AI438" s="249"/>
      <c r="AJ438" s="224" t="s">
        <v>677</v>
      </c>
      <c r="AK438" s="228"/>
      <c r="AL438" s="250"/>
      <c r="AM438" s="226"/>
      <c r="AN438" s="228"/>
      <c r="AO438" s="226"/>
      <c r="AP438" s="226"/>
      <c r="AQ438" s="226"/>
      <c r="AR438" s="228"/>
      <c r="AS438" s="226"/>
      <c r="AT438" s="226"/>
      <c r="AU438" s="217">
        <v>0</v>
      </c>
      <c r="AV438" s="217">
        <v>0</v>
      </c>
      <c r="AW438" s="217">
        <v>0</v>
      </c>
      <c r="AX438" s="217">
        <v>0</v>
      </c>
      <c r="AY438" s="217">
        <v>0</v>
      </c>
      <c r="AZ438" s="217">
        <v>0</v>
      </c>
      <c r="BA438" s="217">
        <v>0</v>
      </c>
      <c r="BB438" s="217" t="s">
        <v>692</v>
      </c>
      <c r="BC438" s="217"/>
      <c r="BD438" s="217"/>
      <c r="BE438" s="212" t="s">
        <v>3024</v>
      </c>
      <c r="BF438" s="217">
        <v>2</v>
      </c>
      <c r="BG438" s="230">
        <v>46240</v>
      </c>
      <c r="BH438" s="212">
        <f>+L438-BF438</f>
        <v>0</v>
      </c>
      <c r="BI438" s="212" t="s">
        <v>2474</v>
      </c>
      <c r="BJ438" s="217">
        <v>2</v>
      </c>
      <c r="BK438" s="231">
        <v>46240</v>
      </c>
      <c r="BL438" s="226"/>
      <c r="BM438" s="226"/>
      <c r="BN438" s="227"/>
      <c r="BO438" s="226"/>
      <c r="BP438" s="226"/>
      <c r="BQ438" s="226"/>
      <c r="BR438" s="226"/>
      <c r="BS438" s="226"/>
      <c r="BT438" s="227"/>
      <c r="BU438" s="226"/>
      <c r="BV438" s="226"/>
      <c r="BW438" s="226"/>
      <c r="BX438" s="226"/>
      <c r="BY438" s="226"/>
      <c r="BZ438" s="227"/>
      <c r="CA438" s="226"/>
      <c r="CB438" s="226"/>
      <c r="CC438" s="226"/>
      <c r="CD438" s="226"/>
      <c r="CE438" s="226"/>
      <c r="CF438" s="227"/>
      <c r="CG438" s="226"/>
      <c r="CH438" s="226"/>
      <c r="CI438" s="226"/>
      <c r="CJ438" s="212">
        <f>+L438-BJ438</f>
        <v>0</v>
      </c>
    </row>
    <row r="439" spans="1:88" ht="13.5" customHeight="1">
      <c r="A439" s="214">
        <v>445</v>
      </c>
      <c r="B439" s="214" t="s">
        <v>3808</v>
      </c>
      <c r="C439" s="214" t="s">
        <v>3809</v>
      </c>
      <c r="D439" s="215" t="s">
        <v>3760</v>
      </c>
      <c r="E439" s="214"/>
      <c r="F439" s="214"/>
      <c r="G439" s="215" t="s">
        <v>3810</v>
      </c>
      <c r="H439" s="214"/>
      <c r="I439" s="214"/>
      <c r="J439" s="214"/>
      <c r="K439" s="214">
        <v>1</v>
      </c>
      <c r="L439" s="214"/>
      <c r="M439" s="216">
        <v>10.8</v>
      </c>
      <c r="N439" s="216">
        <v>10.8</v>
      </c>
      <c r="O439" s="214" t="s">
        <v>674</v>
      </c>
      <c r="P439" s="214"/>
      <c r="Q439" s="214"/>
      <c r="R439" s="214" t="s">
        <v>3951</v>
      </c>
      <c r="S439" s="214"/>
      <c r="T439" s="214"/>
      <c r="U439" s="214"/>
      <c r="V439" s="214"/>
      <c r="W439" s="214">
        <f ca="1">_xlfn.MINIFS(V:V,C:C,C439,AE:AE,"",AB:AB,"")</f>
        <v>0</v>
      </c>
      <c r="X439" s="214">
        <f ca="1">SUMIFS(T:T,C:C,C439,AE:AE,"")/SUMIFS(L:L,C:C,C439,AE:AE,"",AB:AB,"")</f>
        <v>0</v>
      </c>
      <c r="Y439" s="214"/>
      <c r="Z439" s="214"/>
      <c r="AA439" s="214"/>
      <c r="AB439" s="216"/>
      <c r="AC439" s="216">
        <v>0.308</v>
      </c>
      <c r="AD439" s="214"/>
      <c r="AE439" s="214" t="s">
        <v>675</v>
      </c>
      <c r="AF439" s="214" t="s">
        <v>676</v>
      </c>
      <c r="AG439" s="214"/>
      <c r="AH439" s="214"/>
      <c r="AI439" s="214"/>
      <c r="AJ439" s="214" t="s">
        <v>677</v>
      </c>
      <c r="AK439" s="214"/>
      <c r="AL439" s="214"/>
      <c r="AM439" s="214"/>
      <c r="AN439" s="214"/>
      <c r="AO439" s="214"/>
      <c r="AP439" s="214"/>
      <c r="AQ439" s="214"/>
      <c r="AR439" s="214"/>
      <c r="AS439" s="214"/>
      <c r="AT439" s="214"/>
      <c r="AU439" s="214"/>
      <c r="AV439" s="214"/>
      <c r="AW439" s="214"/>
      <c r="AX439" s="214"/>
      <c r="AY439" s="214"/>
      <c r="AZ439" s="214"/>
      <c r="BA439" s="214"/>
      <c r="BB439" s="214" t="s">
        <v>692</v>
      </c>
      <c r="BC439" s="214"/>
      <c r="BD439" s="214"/>
      <c r="BE439" s="214"/>
      <c r="BF439" s="214"/>
      <c r="BG439" s="214"/>
      <c r="BH439" s="214"/>
      <c r="BI439" s="214"/>
      <c r="BJ439" s="214"/>
      <c r="BK439" s="214"/>
      <c r="BL439" s="214"/>
      <c r="BM439" s="214"/>
      <c r="BN439" s="214"/>
      <c r="BO439" s="214"/>
      <c r="BP439" s="214"/>
      <c r="BQ439" s="214"/>
      <c r="BR439" s="214"/>
      <c r="BS439" s="214"/>
      <c r="BT439" s="214"/>
      <c r="BU439" s="214"/>
      <c r="BV439" s="214"/>
      <c r="BW439" s="214"/>
      <c r="BX439" s="214"/>
      <c r="BY439" s="214"/>
      <c r="BZ439" s="214"/>
      <c r="CA439" s="214"/>
      <c r="CB439" s="214"/>
      <c r="CC439" s="214"/>
      <c r="CD439" s="214"/>
      <c r="CE439" s="214"/>
      <c r="CF439" s="214"/>
      <c r="CG439" s="214"/>
      <c r="CH439" s="214"/>
      <c r="CI439" s="214"/>
      <c r="CJ439" s="214"/>
    </row>
    <row r="440" spans="1:88" ht="13.5" customHeight="1">
      <c r="A440" s="217">
        <v>446</v>
      </c>
      <c r="B440" s="217" t="s">
        <v>3808</v>
      </c>
      <c r="C440" s="217" t="s">
        <v>3809</v>
      </c>
      <c r="D440" s="218" t="s">
        <v>2487</v>
      </c>
      <c r="E440" s="217" t="s">
        <v>3811</v>
      </c>
      <c r="F440" s="217" t="s">
        <v>2485</v>
      </c>
      <c r="G440" s="218" t="s">
        <v>2486</v>
      </c>
      <c r="H440" s="220">
        <v>500</v>
      </c>
      <c r="I440" s="217" t="s">
        <v>702</v>
      </c>
      <c r="J440" s="217">
        <v>1</v>
      </c>
      <c r="K440" s="217"/>
      <c r="L440" s="217">
        <v>1</v>
      </c>
      <c r="M440" s="220">
        <v>8.9</v>
      </c>
      <c r="N440" s="220">
        <v>8.9</v>
      </c>
      <c r="O440" s="217" t="s">
        <v>674</v>
      </c>
      <c r="P440" s="217" t="s">
        <v>11</v>
      </c>
      <c r="Q440" s="217" t="s">
        <v>786</v>
      </c>
      <c r="R440" s="217"/>
      <c r="S440" s="217"/>
      <c r="T440" s="217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7">
        <f t="shared" ref="U440:U441" ca="1" si="126">+L440-T440</f>
        <v>1</v>
      </c>
      <c r="V440" s="217">
        <f t="shared" ref="V440:V441" ca="1" si="127">ROUNDDOWN(T440/J440,0)</f>
        <v>0</v>
      </c>
      <c r="W440" s="217"/>
      <c r="X440" s="217"/>
      <c r="Y440" s="217"/>
      <c r="Z440" s="217"/>
      <c r="AA440" s="217"/>
      <c r="AB440" s="221"/>
      <c r="AC440" s="220">
        <v>0.255</v>
      </c>
      <c r="AD440" s="217"/>
      <c r="AE440" s="220"/>
      <c r="AF440" s="220"/>
      <c r="AG440" s="249"/>
      <c r="AH440" s="249"/>
      <c r="AI440" s="249"/>
      <c r="AJ440" s="224" t="s">
        <v>677</v>
      </c>
      <c r="AK440" s="228"/>
      <c r="AL440" s="250"/>
      <c r="AM440" s="226"/>
      <c r="AN440" s="228"/>
      <c r="AO440" s="226"/>
      <c r="AP440" s="226"/>
      <c r="AQ440" s="226"/>
      <c r="AR440" s="228"/>
      <c r="AS440" s="226"/>
      <c r="AT440" s="226"/>
      <c r="AU440" s="217">
        <v>0</v>
      </c>
      <c r="AV440" s="217">
        <v>1</v>
      </c>
      <c r="AW440" s="217">
        <v>0</v>
      </c>
      <c r="AX440" s="217">
        <v>1</v>
      </c>
      <c r="AY440" s="217">
        <v>0</v>
      </c>
      <c r="AZ440" s="217">
        <v>0</v>
      </c>
      <c r="BA440" s="217">
        <v>0</v>
      </c>
      <c r="BB440" s="217" t="s">
        <v>692</v>
      </c>
      <c r="BC440" s="217"/>
      <c r="BD440" s="217"/>
      <c r="BE440" s="212" t="s">
        <v>3033</v>
      </c>
      <c r="BF440" s="217">
        <v>1</v>
      </c>
      <c r="BG440" s="230">
        <v>46240</v>
      </c>
      <c r="BH440" s="212">
        <f>+L440-BF440</f>
        <v>0</v>
      </c>
      <c r="BI440" s="212" t="s">
        <v>2488</v>
      </c>
      <c r="BJ440" s="217">
        <v>1</v>
      </c>
      <c r="BK440" s="231">
        <v>46240</v>
      </c>
      <c r="BL440" s="226"/>
      <c r="BM440" s="226"/>
      <c r="BN440" s="227"/>
      <c r="BO440" s="226"/>
      <c r="BP440" s="226"/>
      <c r="BQ440" s="226"/>
      <c r="BR440" s="226"/>
      <c r="BS440" s="226"/>
      <c r="BT440" s="227"/>
      <c r="BU440" s="226"/>
      <c r="BV440" s="226"/>
      <c r="BW440" s="226"/>
      <c r="BX440" s="226"/>
      <c r="BY440" s="226"/>
      <c r="BZ440" s="227"/>
      <c r="CA440" s="226"/>
      <c r="CB440" s="226"/>
      <c r="CC440" s="226"/>
      <c r="CD440" s="226"/>
      <c r="CE440" s="226"/>
      <c r="CF440" s="227"/>
      <c r="CG440" s="226"/>
      <c r="CH440" s="226"/>
      <c r="CI440" s="226"/>
      <c r="CJ440" s="212">
        <f>+L440-BJ440</f>
        <v>0</v>
      </c>
    </row>
    <row r="441" spans="1:88" ht="13.5" customHeight="1">
      <c r="A441" s="217">
        <v>447</v>
      </c>
      <c r="B441" s="217" t="s">
        <v>3808</v>
      </c>
      <c r="C441" s="217" t="s">
        <v>3809</v>
      </c>
      <c r="D441" s="218" t="s">
        <v>781</v>
      </c>
      <c r="E441" s="217" t="s">
        <v>948</v>
      </c>
      <c r="F441" s="217" t="s">
        <v>2489</v>
      </c>
      <c r="G441" s="218" t="s">
        <v>2490</v>
      </c>
      <c r="H441" s="220">
        <v>211</v>
      </c>
      <c r="I441" s="217" t="s">
        <v>702</v>
      </c>
      <c r="J441" s="217">
        <v>1</v>
      </c>
      <c r="K441" s="217"/>
      <c r="L441" s="217">
        <v>1</v>
      </c>
      <c r="M441" s="220">
        <v>1.9</v>
      </c>
      <c r="N441" s="220">
        <v>1.9</v>
      </c>
      <c r="O441" s="217" t="s">
        <v>674</v>
      </c>
      <c r="P441" s="217" t="s">
        <v>13</v>
      </c>
      <c r="Q441" s="217" t="s">
        <v>703</v>
      </c>
      <c r="R441" s="217"/>
      <c r="S441" s="217"/>
      <c r="T441" s="217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7">
        <f t="shared" ca="1" si="126"/>
        <v>1</v>
      </c>
      <c r="V441" s="217">
        <f t="shared" ca="1" si="127"/>
        <v>0</v>
      </c>
      <c r="W441" s="217"/>
      <c r="X441" s="217"/>
      <c r="Y441" s="217"/>
      <c r="Z441" s="217"/>
      <c r="AA441" s="217"/>
      <c r="AB441" s="221"/>
      <c r="AC441" s="220">
        <v>5.2999999999999999E-2</v>
      </c>
      <c r="AD441" s="217"/>
      <c r="AE441" s="220"/>
      <c r="AF441" s="220"/>
      <c r="AG441" s="249"/>
      <c r="AH441" s="249"/>
      <c r="AI441" s="249"/>
      <c r="AJ441" s="224" t="s">
        <v>677</v>
      </c>
      <c r="AK441" s="228"/>
      <c r="AL441" s="250"/>
      <c r="AM441" s="226"/>
      <c r="AN441" s="228"/>
      <c r="AO441" s="226"/>
      <c r="AP441" s="226"/>
      <c r="AQ441" s="226"/>
      <c r="AR441" s="228"/>
      <c r="AS441" s="226"/>
      <c r="AT441" s="226"/>
      <c r="AU441" s="217">
        <v>1</v>
      </c>
      <c r="AV441" s="217">
        <v>0</v>
      </c>
      <c r="AW441" s="217">
        <v>0</v>
      </c>
      <c r="AX441" s="217">
        <v>0</v>
      </c>
      <c r="AY441" s="217">
        <v>0</v>
      </c>
      <c r="AZ441" s="217">
        <v>0</v>
      </c>
      <c r="BA441" s="217">
        <v>0</v>
      </c>
      <c r="BB441" s="217" t="s">
        <v>692</v>
      </c>
      <c r="BC441" s="217"/>
      <c r="BD441" s="217"/>
      <c r="BE441" s="212" t="s">
        <v>3035</v>
      </c>
      <c r="BF441" s="217">
        <v>1</v>
      </c>
      <c r="BG441" s="230">
        <v>46240</v>
      </c>
      <c r="BH441" s="212">
        <f>+L441-BF441</f>
        <v>0</v>
      </c>
      <c r="BI441" s="212" t="s">
        <v>2491</v>
      </c>
      <c r="BJ441" s="217">
        <v>1</v>
      </c>
      <c r="BK441" s="231">
        <v>46240</v>
      </c>
      <c r="BL441" s="226"/>
      <c r="BM441" s="226"/>
      <c r="BN441" s="227"/>
      <c r="BO441" s="226"/>
      <c r="BP441" s="226"/>
      <c r="BQ441" s="226"/>
      <c r="BR441" s="226"/>
      <c r="BS441" s="226"/>
      <c r="BT441" s="227"/>
      <c r="BU441" s="226"/>
      <c r="BV441" s="226"/>
      <c r="BW441" s="226"/>
      <c r="BX441" s="226"/>
      <c r="BY441" s="226"/>
      <c r="BZ441" s="227"/>
      <c r="CA441" s="226"/>
      <c r="CB441" s="226"/>
      <c r="CC441" s="226"/>
      <c r="CD441" s="226"/>
      <c r="CE441" s="226"/>
      <c r="CF441" s="227"/>
      <c r="CG441" s="226"/>
      <c r="CH441" s="226"/>
      <c r="CI441" s="226"/>
      <c r="CJ441" s="212">
        <f>+L441-BJ441</f>
        <v>0</v>
      </c>
    </row>
    <row r="442" spans="1:88" ht="13.5" customHeight="1">
      <c r="A442" s="214">
        <v>448</v>
      </c>
      <c r="B442" s="214" t="s">
        <v>3812</v>
      </c>
      <c r="C442" s="214" t="s">
        <v>3813</v>
      </c>
      <c r="D442" s="215" t="s">
        <v>3760</v>
      </c>
      <c r="E442" s="214"/>
      <c r="F442" s="214"/>
      <c r="G442" s="215" t="s">
        <v>3814</v>
      </c>
      <c r="H442" s="214"/>
      <c r="I442" s="214"/>
      <c r="J442" s="214"/>
      <c r="K442" s="214">
        <v>1</v>
      </c>
      <c r="L442" s="214"/>
      <c r="M442" s="216">
        <v>13.2</v>
      </c>
      <c r="N442" s="216">
        <v>13.2</v>
      </c>
      <c r="O442" s="214" t="s">
        <v>674</v>
      </c>
      <c r="P442" s="214"/>
      <c r="Q442" s="214"/>
      <c r="R442" s="214" t="s">
        <v>3951</v>
      </c>
      <c r="S442" s="214"/>
      <c r="T442" s="214"/>
      <c r="U442" s="214"/>
      <c r="V442" s="214"/>
      <c r="W442" s="214">
        <f ca="1">_xlfn.MINIFS(V:V,C:C,C442,AE:AE,"",AB:AB,"")</f>
        <v>0</v>
      </c>
      <c r="X442" s="214">
        <f ca="1">SUMIFS(T:T,C:C,C442,AE:AE,"")/SUMIFS(L:L,C:C,C442,AE:AE,"",AB:AB,"")</f>
        <v>0</v>
      </c>
      <c r="Y442" s="214"/>
      <c r="Z442" s="214"/>
      <c r="AA442" s="214"/>
      <c r="AB442" s="216"/>
      <c r="AC442" s="216">
        <v>0.38800000000000001</v>
      </c>
      <c r="AD442" s="214"/>
      <c r="AE442" s="214" t="s">
        <v>675</v>
      </c>
      <c r="AF442" s="214" t="s">
        <v>676</v>
      </c>
      <c r="AG442" s="214"/>
      <c r="AH442" s="214"/>
      <c r="AI442" s="214"/>
      <c r="AJ442" s="214" t="s">
        <v>677</v>
      </c>
      <c r="AK442" s="214"/>
      <c r="AL442" s="214"/>
      <c r="AM442" s="214"/>
      <c r="AN442" s="214"/>
      <c r="AO442" s="214"/>
      <c r="AP442" s="214"/>
      <c r="AQ442" s="214"/>
      <c r="AR442" s="214"/>
      <c r="AS442" s="214"/>
      <c r="AT442" s="214"/>
      <c r="AU442" s="214"/>
      <c r="AV442" s="214"/>
      <c r="AW442" s="214"/>
      <c r="AX442" s="214"/>
      <c r="AY442" s="214"/>
      <c r="AZ442" s="214"/>
      <c r="BA442" s="214"/>
      <c r="BB442" s="214" t="s">
        <v>692</v>
      </c>
      <c r="BC442" s="214"/>
      <c r="BD442" s="214"/>
      <c r="BE442" s="214"/>
      <c r="BF442" s="214"/>
      <c r="BG442" s="214"/>
      <c r="BH442" s="214"/>
      <c r="BI442" s="214"/>
      <c r="BJ442" s="214"/>
      <c r="BK442" s="214"/>
      <c r="BL442" s="214"/>
      <c r="BM442" s="214"/>
      <c r="BN442" s="214"/>
      <c r="BO442" s="214"/>
      <c r="BP442" s="214"/>
      <c r="BQ442" s="214"/>
      <c r="BR442" s="214"/>
      <c r="BS442" s="214"/>
      <c r="BT442" s="214"/>
      <c r="BU442" s="214"/>
      <c r="BV442" s="214"/>
      <c r="BW442" s="214"/>
      <c r="BX442" s="214"/>
      <c r="BY442" s="214"/>
      <c r="BZ442" s="214"/>
      <c r="CA442" s="214"/>
      <c r="CB442" s="214"/>
      <c r="CC442" s="214"/>
      <c r="CD442" s="214"/>
      <c r="CE442" s="214"/>
      <c r="CF442" s="214"/>
      <c r="CG442" s="214"/>
      <c r="CH442" s="214"/>
      <c r="CI442" s="214"/>
      <c r="CJ442" s="214"/>
    </row>
    <row r="443" spans="1:88" ht="13.5" customHeight="1">
      <c r="A443" s="217">
        <v>449</v>
      </c>
      <c r="B443" s="217" t="s">
        <v>3812</v>
      </c>
      <c r="C443" s="217" t="s">
        <v>3813</v>
      </c>
      <c r="D443" s="218" t="s">
        <v>2487</v>
      </c>
      <c r="E443" s="217" t="s">
        <v>3815</v>
      </c>
      <c r="F443" s="217" t="s">
        <v>2492</v>
      </c>
      <c r="G443" s="218" t="s">
        <v>732</v>
      </c>
      <c r="H443" s="220">
        <v>500</v>
      </c>
      <c r="I443" s="217" t="s">
        <v>702</v>
      </c>
      <c r="J443" s="217">
        <v>1</v>
      </c>
      <c r="K443" s="217"/>
      <c r="L443" s="217">
        <v>1</v>
      </c>
      <c r="M443" s="220">
        <v>11.1</v>
      </c>
      <c r="N443" s="220">
        <v>11.1</v>
      </c>
      <c r="O443" s="217" t="s">
        <v>674</v>
      </c>
      <c r="P443" s="217" t="s">
        <v>11</v>
      </c>
      <c r="Q443" s="217" t="s">
        <v>786</v>
      </c>
      <c r="R443" s="217"/>
      <c r="S443" s="217"/>
      <c r="T443" s="217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7">
        <f t="shared" ref="U443:U444" ca="1" si="128">+L443-T443</f>
        <v>1</v>
      </c>
      <c r="V443" s="217">
        <f t="shared" ref="V443:V444" ca="1" si="129">ROUNDDOWN(T443/J443,0)</f>
        <v>0</v>
      </c>
      <c r="W443" s="217"/>
      <c r="X443" s="217"/>
      <c r="Y443" s="217"/>
      <c r="Z443" s="217"/>
      <c r="AA443" s="217"/>
      <c r="AB443" s="221"/>
      <c r="AC443" s="220">
        <v>0.32900000000000001</v>
      </c>
      <c r="AD443" s="217"/>
      <c r="AE443" s="220"/>
      <c r="AF443" s="220"/>
      <c r="AG443" s="249"/>
      <c r="AH443" s="249"/>
      <c r="AI443" s="249"/>
      <c r="AJ443" s="224" t="s">
        <v>677</v>
      </c>
      <c r="AK443" s="228"/>
      <c r="AL443" s="250"/>
      <c r="AM443" s="226"/>
      <c r="AN443" s="228"/>
      <c r="AO443" s="226"/>
      <c r="AP443" s="226"/>
      <c r="AQ443" s="226"/>
      <c r="AR443" s="228"/>
      <c r="AS443" s="226"/>
      <c r="AT443" s="226"/>
      <c r="AU443" s="217">
        <v>0</v>
      </c>
      <c r="AV443" s="217">
        <v>1</v>
      </c>
      <c r="AW443" s="217">
        <v>0</v>
      </c>
      <c r="AX443" s="217">
        <v>1</v>
      </c>
      <c r="AY443" s="217">
        <v>0</v>
      </c>
      <c r="AZ443" s="217">
        <v>0</v>
      </c>
      <c r="BA443" s="217">
        <v>0</v>
      </c>
      <c r="BB443" s="217" t="s">
        <v>692</v>
      </c>
      <c r="BC443" s="217"/>
      <c r="BD443" s="217"/>
      <c r="BE443" s="212" t="s">
        <v>3037</v>
      </c>
      <c r="BF443" s="217">
        <v>1</v>
      </c>
      <c r="BG443" s="230">
        <v>46240</v>
      </c>
      <c r="BH443" s="212">
        <f>+L443-BF443</f>
        <v>0</v>
      </c>
      <c r="BI443" s="212" t="s">
        <v>2493</v>
      </c>
      <c r="BJ443" s="217">
        <v>1</v>
      </c>
      <c r="BK443" s="231">
        <v>46240</v>
      </c>
      <c r="BL443" s="226"/>
      <c r="BM443" s="226"/>
      <c r="BN443" s="227"/>
      <c r="BO443" s="226"/>
      <c r="BP443" s="226"/>
      <c r="BQ443" s="226"/>
      <c r="BR443" s="226"/>
      <c r="BS443" s="226"/>
      <c r="BT443" s="227"/>
      <c r="BU443" s="226"/>
      <c r="BV443" s="226"/>
      <c r="BW443" s="226"/>
      <c r="BX443" s="226"/>
      <c r="BY443" s="226"/>
      <c r="BZ443" s="227"/>
      <c r="CA443" s="226"/>
      <c r="CB443" s="226"/>
      <c r="CC443" s="226"/>
      <c r="CD443" s="226"/>
      <c r="CE443" s="226"/>
      <c r="CF443" s="227"/>
      <c r="CG443" s="226"/>
      <c r="CH443" s="226"/>
      <c r="CI443" s="226"/>
      <c r="CJ443" s="212">
        <f>+L443-BJ443</f>
        <v>0</v>
      </c>
    </row>
    <row r="444" spans="1:88" ht="13.5" customHeight="1">
      <c r="A444" s="217">
        <v>450</v>
      </c>
      <c r="B444" s="217" t="s">
        <v>3812</v>
      </c>
      <c r="C444" s="217" t="s">
        <v>3813</v>
      </c>
      <c r="D444" s="218" t="s">
        <v>781</v>
      </c>
      <c r="E444" s="217" t="s">
        <v>1124</v>
      </c>
      <c r="F444" s="217" t="s">
        <v>2494</v>
      </c>
      <c r="G444" s="218" t="s">
        <v>2495</v>
      </c>
      <c r="H444" s="220">
        <v>184</v>
      </c>
      <c r="I444" s="217" t="s">
        <v>702</v>
      </c>
      <c r="J444" s="217">
        <v>1</v>
      </c>
      <c r="K444" s="217"/>
      <c r="L444" s="217">
        <v>1</v>
      </c>
      <c r="M444" s="220">
        <v>2.1</v>
      </c>
      <c r="N444" s="220">
        <v>2.1</v>
      </c>
      <c r="O444" s="217" t="s">
        <v>674</v>
      </c>
      <c r="P444" s="217" t="s">
        <v>13</v>
      </c>
      <c r="Q444" s="217" t="s">
        <v>703</v>
      </c>
      <c r="R444" s="217"/>
      <c r="S444" s="217"/>
      <c r="T444" s="217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7">
        <f t="shared" ca="1" si="128"/>
        <v>1</v>
      </c>
      <c r="V444" s="217">
        <f t="shared" ca="1" si="129"/>
        <v>0</v>
      </c>
      <c r="W444" s="217"/>
      <c r="X444" s="217"/>
      <c r="Y444" s="217"/>
      <c r="Z444" s="217"/>
      <c r="AA444" s="217"/>
      <c r="AB444" s="221"/>
      <c r="AC444" s="220">
        <v>5.8999999999999997E-2</v>
      </c>
      <c r="AD444" s="217"/>
      <c r="AE444" s="220"/>
      <c r="AF444" s="220"/>
      <c r="AG444" s="249"/>
      <c r="AH444" s="249"/>
      <c r="AI444" s="249"/>
      <c r="AJ444" s="224" t="s">
        <v>677</v>
      </c>
      <c r="AK444" s="228"/>
      <c r="AL444" s="250"/>
      <c r="AM444" s="226"/>
      <c r="AN444" s="228"/>
      <c r="AO444" s="226"/>
      <c r="AP444" s="226"/>
      <c r="AQ444" s="226"/>
      <c r="AR444" s="228"/>
      <c r="AS444" s="226"/>
      <c r="AT444" s="226"/>
      <c r="AU444" s="217">
        <v>1</v>
      </c>
      <c r="AV444" s="217">
        <v>0</v>
      </c>
      <c r="AW444" s="217">
        <v>0</v>
      </c>
      <c r="AX444" s="217">
        <v>0</v>
      </c>
      <c r="AY444" s="217">
        <v>0</v>
      </c>
      <c r="AZ444" s="217">
        <v>0</v>
      </c>
      <c r="BA444" s="217">
        <v>0</v>
      </c>
      <c r="BB444" s="217" t="s">
        <v>692</v>
      </c>
      <c r="BC444" s="217"/>
      <c r="BD444" s="217"/>
      <c r="BE444" s="212" t="s">
        <v>3035</v>
      </c>
      <c r="BF444" s="217">
        <v>1</v>
      </c>
      <c r="BG444" s="230">
        <v>46240</v>
      </c>
      <c r="BH444" s="212">
        <f>+L444-BF444</f>
        <v>0</v>
      </c>
      <c r="BI444" s="212" t="s">
        <v>2491</v>
      </c>
      <c r="BJ444" s="217">
        <v>1</v>
      </c>
      <c r="BK444" s="231">
        <v>46240</v>
      </c>
      <c r="BL444" s="226"/>
      <c r="BM444" s="226"/>
      <c r="BN444" s="227"/>
      <c r="BO444" s="226"/>
      <c r="BP444" s="226"/>
      <c r="BQ444" s="226"/>
      <c r="BR444" s="226"/>
      <c r="BS444" s="226"/>
      <c r="BT444" s="227"/>
      <c r="BU444" s="226"/>
      <c r="BV444" s="226"/>
      <c r="BW444" s="226"/>
      <c r="BX444" s="226"/>
      <c r="BY444" s="226"/>
      <c r="BZ444" s="227"/>
      <c r="CA444" s="226"/>
      <c r="CB444" s="226"/>
      <c r="CC444" s="226"/>
      <c r="CD444" s="226"/>
      <c r="CE444" s="226"/>
      <c r="CF444" s="227"/>
      <c r="CG444" s="226"/>
      <c r="CH444" s="226"/>
      <c r="CI444" s="226"/>
      <c r="CJ444" s="212">
        <f>+L444-BJ444</f>
        <v>0</v>
      </c>
    </row>
    <row r="445" spans="1:88" ht="13.5" customHeight="1">
      <c r="A445" s="214">
        <v>451</v>
      </c>
      <c r="B445" s="214" t="s">
        <v>3816</v>
      </c>
      <c r="C445" s="214" t="s">
        <v>3817</v>
      </c>
      <c r="D445" s="215" t="s">
        <v>3760</v>
      </c>
      <c r="E445" s="214"/>
      <c r="F445" s="214"/>
      <c r="G445" s="215" t="s">
        <v>3818</v>
      </c>
      <c r="H445" s="214"/>
      <c r="I445" s="214"/>
      <c r="J445" s="214"/>
      <c r="K445" s="214">
        <v>1</v>
      </c>
      <c r="L445" s="214"/>
      <c r="M445" s="216">
        <v>1.4</v>
      </c>
      <c r="N445" s="216">
        <v>1.4</v>
      </c>
      <c r="O445" s="214" t="s">
        <v>674</v>
      </c>
      <c r="P445" s="214"/>
      <c r="Q445" s="214"/>
      <c r="R445" s="214" t="s">
        <v>3951</v>
      </c>
      <c r="S445" s="214"/>
      <c r="T445" s="214"/>
      <c r="U445" s="214"/>
      <c r="V445" s="214"/>
      <c r="W445" s="214">
        <f>_xlfn.MINIFS(V:V,C:C,C445,AE:AE,"",AB:AB,"")</f>
        <v>0</v>
      </c>
      <c r="X445" s="214" t="e">
        <f ca="1">SUMIFS(T:T,C:C,C445,AE:AE,"")/SUMIFS(L:L,C:C,C445,AE:AE,"",AB:AB,"")</f>
        <v>#DIV/0!</v>
      </c>
      <c r="Y445" s="214"/>
      <c r="Z445" s="214"/>
      <c r="AA445" s="214"/>
      <c r="AB445" s="216"/>
      <c r="AC445" s="216">
        <v>0.06</v>
      </c>
      <c r="AD445" s="214"/>
      <c r="AE445" s="214" t="s">
        <v>675</v>
      </c>
      <c r="AF445" s="214" t="s">
        <v>676</v>
      </c>
      <c r="AG445" s="214"/>
      <c r="AH445" s="214"/>
      <c r="AI445" s="214"/>
      <c r="AJ445" s="214" t="s">
        <v>677</v>
      </c>
      <c r="AK445" s="214"/>
      <c r="AL445" s="214"/>
      <c r="AM445" s="214"/>
      <c r="AN445" s="214"/>
      <c r="AO445" s="214"/>
      <c r="AP445" s="214"/>
      <c r="AQ445" s="214"/>
      <c r="AR445" s="214"/>
      <c r="AS445" s="214"/>
      <c r="AT445" s="214"/>
      <c r="AU445" s="214"/>
      <c r="AV445" s="214"/>
      <c r="AW445" s="214"/>
      <c r="AX445" s="214"/>
      <c r="AY445" s="214"/>
      <c r="AZ445" s="214"/>
      <c r="BA445" s="214"/>
      <c r="BB445" s="214" t="s">
        <v>692</v>
      </c>
      <c r="BC445" s="214"/>
      <c r="BD445" s="214"/>
      <c r="BE445" s="214"/>
      <c r="BF445" s="214"/>
      <c r="BG445" s="214"/>
      <c r="BH445" s="214"/>
      <c r="BI445" s="214"/>
      <c r="BJ445" s="214"/>
      <c r="BK445" s="214"/>
      <c r="BL445" s="214"/>
      <c r="BM445" s="214"/>
      <c r="BN445" s="214"/>
      <c r="BO445" s="214"/>
      <c r="BP445" s="214"/>
      <c r="BQ445" s="214"/>
      <c r="BR445" s="214"/>
      <c r="BS445" s="214"/>
      <c r="BT445" s="214"/>
      <c r="BU445" s="214"/>
      <c r="BV445" s="214"/>
      <c r="BW445" s="214"/>
      <c r="BX445" s="214"/>
      <c r="BY445" s="214"/>
      <c r="BZ445" s="214"/>
      <c r="CA445" s="214"/>
      <c r="CB445" s="214"/>
      <c r="CC445" s="214"/>
      <c r="CD445" s="214"/>
      <c r="CE445" s="214"/>
      <c r="CF445" s="214"/>
      <c r="CG445" s="214"/>
      <c r="CH445" s="214"/>
      <c r="CI445" s="214"/>
      <c r="CJ445" s="214"/>
    </row>
    <row r="446" spans="1:88" ht="13.5" customHeight="1">
      <c r="A446" s="217">
        <v>452</v>
      </c>
      <c r="B446" s="217" t="s">
        <v>3816</v>
      </c>
      <c r="C446" s="217" t="s">
        <v>3817</v>
      </c>
      <c r="D446" s="218" t="s">
        <v>699</v>
      </c>
      <c r="E446" s="217" t="s">
        <v>707</v>
      </c>
      <c r="F446" s="217" t="s">
        <v>2496</v>
      </c>
      <c r="G446" s="218" t="s">
        <v>2473</v>
      </c>
      <c r="H446" s="220">
        <v>205</v>
      </c>
      <c r="I446" s="217" t="s">
        <v>702</v>
      </c>
      <c r="J446" s="217">
        <v>1</v>
      </c>
      <c r="K446" s="217"/>
      <c r="L446" s="217">
        <v>1</v>
      </c>
      <c r="M446" s="220">
        <v>1.4</v>
      </c>
      <c r="N446" s="220">
        <v>1.4</v>
      </c>
      <c r="O446" s="217" t="s">
        <v>674</v>
      </c>
      <c r="P446" s="217" t="s">
        <v>11</v>
      </c>
      <c r="Q446" s="217" t="s">
        <v>703</v>
      </c>
      <c r="R446" s="217"/>
      <c r="S446" s="217"/>
      <c r="T446" s="217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7">
        <f ca="1">+L446-T446</f>
        <v>1</v>
      </c>
      <c r="V446" s="217">
        <f ca="1">ROUNDDOWN(T446/J446,0)</f>
        <v>0</v>
      </c>
      <c r="W446" s="217"/>
      <c r="X446" s="217"/>
      <c r="Y446" s="217"/>
      <c r="Z446" s="217"/>
      <c r="AA446" s="217"/>
      <c r="AB446" s="221" t="s">
        <v>602</v>
      </c>
      <c r="AC446" s="220">
        <v>0.06</v>
      </c>
      <c r="AD446" s="217"/>
      <c r="AE446" s="220"/>
      <c r="AF446" s="220"/>
      <c r="AG446" s="249"/>
      <c r="AH446" s="249"/>
      <c r="AI446" s="249"/>
      <c r="AJ446" s="224" t="s">
        <v>677</v>
      </c>
      <c r="AK446" s="228"/>
      <c r="AL446" s="250"/>
      <c r="AM446" s="226"/>
      <c r="AN446" s="228"/>
      <c r="AO446" s="226"/>
      <c r="AP446" s="226"/>
      <c r="AQ446" s="226"/>
      <c r="AR446" s="228"/>
      <c r="AS446" s="226"/>
      <c r="AT446" s="226"/>
      <c r="AU446" s="217">
        <v>0</v>
      </c>
      <c r="AV446" s="217">
        <v>0</v>
      </c>
      <c r="AW446" s="217">
        <v>0</v>
      </c>
      <c r="AX446" s="217">
        <v>0</v>
      </c>
      <c r="AY446" s="217">
        <v>0</v>
      </c>
      <c r="AZ446" s="217">
        <v>0</v>
      </c>
      <c r="BA446" s="217">
        <v>0</v>
      </c>
      <c r="BB446" s="217" t="s">
        <v>692</v>
      </c>
      <c r="BC446" s="217"/>
      <c r="BD446" s="217"/>
      <c r="BE446" s="212" t="s">
        <v>3024</v>
      </c>
      <c r="BF446" s="217">
        <v>1</v>
      </c>
      <c r="BG446" s="230">
        <v>46240</v>
      </c>
      <c r="BH446" s="212">
        <f>+L446-BF446</f>
        <v>0</v>
      </c>
      <c r="BI446" s="212" t="s">
        <v>2474</v>
      </c>
      <c r="BJ446" s="217">
        <v>1</v>
      </c>
      <c r="BK446" s="231">
        <v>46240</v>
      </c>
      <c r="BL446" s="226"/>
      <c r="BM446" s="226"/>
      <c r="BN446" s="227"/>
      <c r="BO446" s="226"/>
      <c r="BP446" s="226"/>
      <c r="BQ446" s="226"/>
      <c r="BR446" s="226"/>
      <c r="BS446" s="226"/>
      <c r="BT446" s="227"/>
      <c r="BU446" s="226"/>
      <c r="BV446" s="226"/>
      <c r="BW446" s="226"/>
      <c r="BX446" s="226"/>
      <c r="BY446" s="226"/>
      <c r="BZ446" s="227"/>
      <c r="CA446" s="226"/>
      <c r="CB446" s="226"/>
      <c r="CC446" s="226"/>
      <c r="CD446" s="226"/>
      <c r="CE446" s="226"/>
      <c r="CF446" s="227"/>
      <c r="CG446" s="226"/>
      <c r="CH446" s="226"/>
      <c r="CI446" s="226"/>
      <c r="CJ446" s="212">
        <f>+L446-BJ446</f>
        <v>0</v>
      </c>
    </row>
    <row r="447" spans="1:88" ht="13.5" customHeight="1">
      <c r="A447" s="214">
        <v>453</v>
      </c>
      <c r="B447" s="214" t="s">
        <v>3819</v>
      </c>
      <c r="C447" s="214" t="s">
        <v>3820</v>
      </c>
      <c r="D447" s="215" t="s">
        <v>3760</v>
      </c>
      <c r="E447" s="214"/>
      <c r="F447" s="214"/>
      <c r="G447" s="215" t="s">
        <v>3821</v>
      </c>
      <c r="H447" s="214"/>
      <c r="I447" s="214"/>
      <c r="J447" s="214"/>
      <c r="K447" s="214">
        <v>1</v>
      </c>
      <c r="L447" s="214"/>
      <c r="M447" s="216">
        <v>6.6</v>
      </c>
      <c r="N447" s="216">
        <v>6.6</v>
      </c>
      <c r="O447" s="214" t="s">
        <v>674</v>
      </c>
      <c r="P447" s="214"/>
      <c r="Q447" s="214"/>
      <c r="R447" s="214" t="s">
        <v>3951</v>
      </c>
      <c r="S447" s="214"/>
      <c r="T447" s="214"/>
      <c r="U447" s="214"/>
      <c r="V447" s="214"/>
      <c r="W447" s="214">
        <f>_xlfn.MINIFS(V:V,C:C,C447,AE:AE,"",AB:AB,"")</f>
        <v>0</v>
      </c>
      <c r="X447" s="214" t="e">
        <f ca="1">SUMIFS(T:T,C:C,C447,AE:AE,"")/SUMIFS(L:L,C:C,C447,AE:AE,"",AB:AB,"")</f>
        <v>#DIV/0!</v>
      </c>
      <c r="Y447" s="214"/>
      <c r="Z447" s="214"/>
      <c r="AA447" s="214"/>
      <c r="AB447" s="216"/>
      <c r="AC447" s="216">
        <v>0.28399999999999997</v>
      </c>
      <c r="AD447" s="214"/>
      <c r="AE447" s="214" t="s">
        <v>675</v>
      </c>
      <c r="AF447" s="214" t="s">
        <v>676</v>
      </c>
      <c r="AG447" s="214"/>
      <c r="AH447" s="214"/>
      <c r="AI447" s="214"/>
      <c r="AJ447" s="214" t="s">
        <v>677</v>
      </c>
      <c r="AK447" s="214"/>
      <c r="AL447" s="214"/>
      <c r="AM447" s="214"/>
      <c r="AN447" s="214"/>
      <c r="AO447" s="214"/>
      <c r="AP447" s="214"/>
      <c r="AQ447" s="214"/>
      <c r="AR447" s="214"/>
      <c r="AS447" s="214"/>
      <c r="AT447" s="214"/>
      <c r="AU447" s="214"/>
      <c r="AV447" s="214"/>
      <c r="AW447" s="214"/>
      <c r="AX447" s="214"/>
      <c r="AY447" s="214"/>
      <c r="AZ447" s="214"/>
      <c r="BA447" s="214"/>
      <c r="BB447" s="214" t="s">
        <v>692</v>
      </c>
      <c r="BC447" s="214"/>
      <c r="BD447" s="214"/>
      <c r="BE447" s="214"/>
      <c r="BF447" s="214"/>
      <c r="BG447" s="214"/>
      <c r="BH447" s="214"/>
      <c r="BI447" s="214"/>
      <c r="BJ447" s="214"/>
      <c r="BK447" s="214"/>
      <c r="BL447" s="214"/>
      <c r="BM447" s="214"/>
      <c r="BN447" s="214"/>
      <c r="BO447" s="214"/>
      <c r="BP447" s="214"/>
      <c r="BQ447" s="214"/>
      <c r="BR447" s="214"/>
      <c r="BS447" s="214"/>
      <c r="BT447" s="214"/>
      <c r="BU447" s="214"/>
      <c r="BV447" s="214"/>
      <c r="BW447" s="214"/>
      <c r="BX447" s="214"/>
      <c r="BY447" s="214"/>
      <c r="BZ447" s="214"/>
      <c r="CA447" s="214"/>
      <c r="CB447" s="214"/>
      <c r="CC447" s="214"/>
      <c r="CD447" s="214"/>
      <c r="CE447" s="214"/>
      <c r="CF447" s="214"/>
      <c r="CG447" s="214"/>
      <c r="CH447" s="214"/>
      <c r="CI447" s="214"/>
      <c r="CJ447" s="214"/>
    </row>
    <row r="448" spans="1:88" ht="13.5" customHeight="1">
      <c r="A448" s="217">
        <v>454</v>
      </c>
      <c r="B448" s="217" t="s">
        <v>3819</v>
      </c>
      <c r="C448" s="217" t="s">
        <v>3820</v>
      </c>
      <c r="D448" s="218" t="s">
        <v>699</v>
      </c>
      <c r="E448" s="217" t="s">
        <v>3822</v>
      </c>
      <c r="F448" s="217" t="s">
        <v>2497</v>
      </c>
      <c r="G448" s="218" t="s">
        <v>2473</v>
      </c>
      <c r="H448" s="220">
        <v>970</v>
      </c>
      <c r="I448" s="217" t="s">
        <v>702</v>
      </c>
      <c r="J448" s="217">
        <v>1</v>
      </c>
      <c r="K448" s="217"/>
      <c r="L448" s="217">
        <v>1</v>
      </c>
      <c r="M448" s="220">
        <v>6.6</v>
      </c>
      <c r="N448" s="220">
        <v>6.6</v>
      </c>
      <c r="O448" s="217" t="s">
        <v>674</v>
      </c>
      <c r="P448" s="217" t="s">
        <v>11</v>
      </c>
      <c r="Q448" s="217" t="s">
        <v>703</v>
      </c>
      <c r="R448" s="217"/>
      <c r="S448" s="217"/>
      <c r="T448" s="217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7">
        <f ca="1">+L448-T448</f>
        <v>1</v>
      </c>
      <c r="V448" s="217">
        <f ca="1">ROUNDDOWN(T448/J448,0)</f>
        <v>0</v>
      </c>
      <c r="W448" s="217"/>
      <c r="X448" s="217"/>
      <c r="Y448" s="217"/>
      <c r="Z448" s="217"/>
      <c r="AA448" s="217"/>
      <c r="AB448" s="221" t="s">
        <v>602</v>
      </c>
      <c r="AC448" s="220">
        <v>0.28399999999999997</v>
      </c>
      <c r="AD448" s="217"/>
      <c r="AE448" s="220"/>
      <c r="AF448" s="220"/>
      <c r="AG448" s="249"/>
      <c r="AH448" s="249"/>
      <c r="AI448" s="249"/>
      <c r="AJ448" s="224" t="s">
        <v>677</v>
      </c>
      <c r="AK448" s="228"/>
      <c r="AL448" s="250"/>
      <c r="AM448" s="226"/>
      <c r="AN448" s="228"/>
      <c r="AO448" s="226"/>
      <c r="AP448" s="226"/>
      <c r="AQ448" s="226"/>
      <c r="AR448" s="228"/>
      <c r="AS448" s="226"/>
      <c r="AT448" s="226"/>
      <c r="AU448" s="217">
        <v>0</v>
      </c>
      <c r="AV448" s="217">
        <v>0</v>
      </c>
      <c r="AW448" s="217">
        <v>0</v>
      </c>
      <c r="AX448" s="217">
        <v>0</v>
      </c>
      <c r="AY448" s="217">
        <v>0</v>
      </c>
      <c r="AZ448" s="217">
        <v>0</v>
      </c>
      <c r="BA448" s="217">
        <v>0</v>
      </c>
      <c r="BB448" s="217" t="s">
        <v>692</v>
      </c>
      <c r="BC448" s="217"/>
      <c r="BD448" s="217"/>
      <c r="BE448" s="212" t="s">
        <v>3024</v>
      </c>
      <c r="BF448" s="217">
        <v>1</v>
      </c>
      <c r="BG448" s="230">
        <v>46240</v>
      </c>
      <c r="BH448" s="212">
        <f>+L448-BF448</f>
        <v>0</v>
      </c>
      <c r="BI448" s="212" t="s">
        <v>2474</v>
      </c>
      <c r="BJ448" s="217">
        <v>1</v>
      </c>
      <c r="BK448" s="231">
        <v>46240</v>
      </c>
      <c r="BL448" s="226"/>
      <c r="BM448" s="226"/>
      <c r="BN448" s="227"/>
      <c r="BO448" s="226"/>
      <c r="BP448" s="226"/>
      <c r="BQ448" s="226"/>
      <c r="BR448" s="226"/>
      <c r="BS448" s="226"/>
      <c r="BT448" s="227"/>
      <c r="BU448" s="226"/>
      <c r="BV448" s="226"/>
      <c r="BW448" s="226"/>
      <c r="BX448" s="226"/>
      <c r="BY448" s="226"/>
      <c r="BZ448" s="227"/>
      <c r="CA448" s="226"/>
      <c r="CB448" s="226"/>
      <c r="CC448" s="226"/>
      <c r="CD448" s="226"/>
      <c r="CE448" s="226"/>
      <c r="CF448" s="227"/>
      <c r="CG448" s="226"/>
      <c r="CH448" s="226"/>
      <c r="CI448" s="226"/>
      <c r="CJ448" s="212">
        <f>+L448-BJ448</f>
        <v>0</v>
      </c>
    </row>
    <row r="449" spans="1:88" ht="13.5" customHeight="1">
      <c r="A449" s="214">
        <v>455</v>
      </c>
      <c r="B449" s="214" t="s">
        <v>3823</v>
      </c>
      <c r="C449" s="214" t="s">
        <v>3824</v>
      </c>
      <c r="D449" s="215" t="s">
        <v>3760</v>
      </c>
      <c r="E449" s="214"/>
      <c r="F449" s="214"/>
      <c r="G449" s="215" t="s">
        <v>3770</v>
      </c>
      <c r="H449" s="214"/>
      <c r="I449" s="214"/>
      <c r="J449" s="214"/>
      <c r="K449" s="214">
        <v>3</v>
      </c>
      <c r="L449" s="214"/>
      <c r="M449" s="216">
        <v>16.7</v>
      </c>
      <c r="N449" s="216">
        <v>50.1</v>
      </c>
      <c r="O449" s="214" t="s">
        <v>674</v>
      </c>
      <c r="P449" s="214"/>
      <c r="Q449" s="214"/>
      <c r="R449" s="214" t="s">
        <v>3951</v>
      </c>
      <c r="S449" s="214"/>
      <c r="T449" s="214"/>
      <c r="U449" s="214"/>
      <c r="V449" s="214"/>
      <c r="W449" s="214">
        <f>_xlfn.MINIFS(V:V,C:C,C449,AE:AE,"",AB:AB,"")</f>
        <v>0</v>
      </c>
      <c r="X449" s="214" t="e">
        <f ca="1">SUMIFS(T:T,C:C,C449,AE:AE,"")/SUMIFS(L:L,C:C,C449,AE:AE,"",AB:AB,"")</f>
        <v>#DIV/0!</v>
      </c>
      <c r="Y449" s="214"/>
      <c r="Z449" s="214"/>
      <c r="AA449" s="214"/>
      <c r="AB449" s="216"/>
      <c r="AC449" s="216">
        <v>2.1419999999999999</v>
      </c>
      <c r="AD449" s="214"/>
      <c r="AE449" s="214" t="s">
        <v>675</v>
      </c>
      <c r="AF449" s="214" t="s">
        <v>676</v>
      </c>
      <c r="AG449" s="214"/>
      <c r="AH449" s="214"/>
      <c r="AI449" s="214"/>
      <c r="AJ449" s="214" t="s">
        <v>677</v>
      </c>
      <c r="AK449" s="214"/>
      <c r="AL449" s="214"/>
      <c r="AM449" s="214"/>
      <c r="AN449" s="214"/>
      <c r="AO449" s="214"/>
      <c r="AP449" s="214"/>
      <c r="AQ449" s="214"/>
      <c r="AR449" s="214"/>
      <c r="AS449" s="214"/>
      <c r="AT449" s="214"/>
      <c r="AU449" s="214"/>
      <c r="AV449" s="214"/>
      <c r="AW449" s="214"/>
      <c r="AX449" s="214"/>
      <c r="AY449" s="214"/>
      <c r="AZ449" s="214"/>
      <c r="BA449" s="214"/>
      <c r="BB449" s="214" t="s">
        <v>692</v>
      </c>
      <c r="BC449" s="214"/>
      <c r="BD449" s="214"/>
      <c r="BE449" s="214"/>
      <c r="BF449" s="214"/>
      <c r="BG449" s="214"/>
      <c r="BH449" s="214"/>
      <c r="BI449" s="214"/>
      <c r="BJ449" s="214"/>
      <c r="BK449" s="214"/>
      <c r="BL449" s="214"/>
      <c r="BM449" s="214"/>
      <c r="BN449" s="214"/>
      <c r="BO449" s="214"/>
      <c r="BP449" s="214"/>
      <c r="BQ449" s="214"/>
      <c r="BR449" s="214"/>
      <c r="BS449" s="214"/>
      <c r="BT449" s="214"/>
      <c r="BU449" s="214"/>
      <c r="BV449" s="214"/>
      <c r="BW449" s="214"/>
      <c r="BX449" s="214"/>
      <c r="BY449" s="214"/>
      <c r="BZ449" s="214"/>
      <c r="CA449" s="214"/>
      <c r="CB449" s="214"/>
      <c r="CC449" s="214"/>
      <c r="CD449" s="214"/>
      <c r="CE449" s="214"/>
      <c r="CF449" s="214"/>
      <c r="CG449" s="214"/>
      <c r="CH449" s="214"/>
      <c r="CI449" s="214"/>
      <c r="CJ449" s="214"/>
    </row>
    <row r="450" spans="1:88" ht="13.5" customHeight="1">
      <c r="A450" s="217">
        <v>456</v>
      </c>
      <c r="B450" s="217" t="s">
        <v>3823</v>
      </c>
      <c r="C450" s="217" t="s">
        <v>3824</v>
      </c>
      <c r="D450" s="218" t="s">
        <v>699</v>
      </c>
      <c r="E450" s="217" t="s">
        <v>3825</v>
      </c>
      <c r="F450" s="217" t="s">
        <v>2498</v>
      </c>
      <c r="G450" s="218" t="s">
        <v>2473</v>
      </c>
      <c r="H450" s="220">
        <v>2438</v>
      </c>
      <c r="I450" s="217" t="s">
        <v>702</v>
      </c>
      <c r="J450" s="217">
        <v>1</v>
      </c>
      <c r="K450" s="217"/>
      <c r="L450" s="217">
        <v>3</v>
      </c>
      <c r="M450" s="220">
        <v>16.7</v>
      </c>
      <c r="N450" s="220">
        <v>50.1</v>
      </c>
      <c r="O450" s="217" t="s">
        <v>674</v>
      </c>
      <c r="P450" s="217" t="s">
        <v>11</v>
      </c>
      <c r="Q450" s="217" t="s">
        <v>703</v>
      </c>
      <c r="R450" s="217"/>
      <c r="S450" s="217"/>
      <c r="T450" s="217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7">
        <f ca="1">+L450-T450</f>
        <v>3</v>
      </c>
      <c r="V450" s="217">
        <f ca="1">ROUNDDOWN(T450/J450,0)</f>
        <v>0</v>
      </c>
      <c r="W450" s="217"/>
      <c r="X450" s="217"/>
      <c r="Y450" s="217"/>
      <c r="Z450" s="217"/>
      <c r="AA450" s="217"/>
      <c r="AB450" s="221" t="s">
        <v>602</v>
      </c>
      <c r="AC450" s="220">
        <v>2.1419999999999999</v>
      </c>
      <c r="AD450" s="217"/>
      <c r="AE450" s="220"/>
      <c r="AF450" s="220"/>
      <c r="AG450" s="249"/>
      <c r="AH450" s="249"/>
      <c r="AI450" s="249"/>
      <c r="AJ450" s="224" t="s">
        <v>677</v>
      </c>
      <c r="AK450" s="228"/>
      <c r="AL450" s="250"/>
      <c r="AM450" s="226"/>
      <c r="AN450" s="228"/>
      <c r="AO450" s="226"/>
      <c r="AP450" s="226"/>
      <c r="AQ450" s="226"/>
      <c r="AR450" s="228"/>
      <c r="AS450" s="226"/>
      <c r="AT450" s="226"/>
      <c r="AU450" s="217">
        <v>0</v>
      </c>
      <c r="AV450" s="217">
        <v>0</v>
      </c>
      <c r="AW450" s="217">
        <v>0</v>
      </c>
      <c r="AX450" s="217">
        <v>0</v>
      </c>
      <c r="AY450" s="217">
        <v>0</v>
      </c>
      <c r="AZ450" s="217">
        <v>0</v>
      </c>
      <c r="BA450" s="217">
        <v>0</v>
      </c>
      <c r="BB450" s="217" t="s">
        <v>692</v>
      </c>
      <c r="BC450" s="217"/>
      <c r="BD450" s="217"/>
      <c r="BE450" s="212" t="s">
        <v>3024</v>
      </c>
      <c r="BF450" s="217">
        <v>3</v>
      </c>
      <c r="BG450" s="230">
        <v>46240</v>
      </c>
      <c r="BH450" s="212">
        <f>+L450-BF450</f>
        <v>0</v>
      </c>
      <c r="BI450" s="212" t="s">
        <v>2474</v>
      </c>
      <c r="BJ450" s="217">
        <v>3</v>
      </c>
      <c r="BK450" s="231">
        <v>46240</v>
      </c>
      <c r="BL450" s="226"/>
      <c r="BM450" s="226"/>
      <c r="BN450" s="227"/>
      <c r="BO450" s="226"/>
      <c r="BP450" s="226"/>
      <c r="BQ450" s="226"/>
      <c r="BR450" s="226"/>
      <c r="BS450" s="226"/>
      <c r="BT450" s="227"/>
      <c r="BU450" s="226"/>
      <c r="BV450" s="226"/>
      <c r="BW450" s="226"/>
      <c r="BX450" s="226"/>
      <c r="BY450" s="226"/>
      <c r="BZ450" s="227"/>
      <c r="CA450" s="226"/>
      <c r="CB450" s="226"/>
      <c r="CC450" s="226"/>
      <c r="CD450" s="226"/>
      <c r="CE450" s="226"/>
      <c r="CF450" s="227"/>
      <c r="CG450" s="226"/>
      <c r="CH450" s="226"/>
      <c r="CI450" s="226"/>
      <c r="CJ450" s="212">
        <f>+L450-BJ450</f>
        <v>0</v>
      </c>
    </row>
    <row r="451" spans="1:88" ht="13.5" customHeight="1">
      <c r="A451" s="214">
        <v>457</v>
      </c>
      <c r="B451" s="214" t="s">
        <v>3826</v>
      </c>
      <c r="C451" s="214" t="s">
        <v>3827</v>
      </c>
      <c r="D451" s="215" t="s">
        <v>3760</v>
      </c>
      <c r="E451" s="214"/>
      <c r="F451" s="214"/>
      <c r="G451" s="215" t="s">
        <v>3828</v>
      </c>
      <c r="H451" s="214"/>
      <c r="I451" s="214"/>
      <c r="J451" s="214"/>
      <c r="K451" s="214">
        <v>5</v>
      </c>
      <c r="L451" s="214"/>
      <c r="M451" s="216">
        <v>8.9</v>
      </c>
      <c r="N451" s="216">
        <v>44.6</v>
      </c>
      <c r="O451" s="214" t="s">
        <v>674</v>
      </c>
      <c r="P451" s="214"/>
      <c r="Q451" s="214"/>
      <c r="R451" s="214" t="s">
        <v>3951</v>
      </c>
      <c r="S451" s="214"/>
      <c r="T451" s="214"/>
      <c r="U451" s="214"/>
      <c r="V451" s="214"/>
      <c r="W451" s="214">
        <f>_xlfn.MINIFS(V:V,C:C,C451,AE:AE,"",AB:AB,"")</f>
        <v>0</v>
      </c>
      <c r="X451" s="214" t="e">
        <f ca="1">SUMIFS(T:T,C:C,C451,AE:AE,"")/SUMIFS(L:L,C:C,C451,AE:AE,"",AB:AB,"")</f>
        <v>#DIV/0!</v>
      </c>
      <c r="Y451" s="214"/>
      <c r="Z451" s="214"/>
      <c r="AA451" s="214"/>
      <c r="AB451" s="216"/>
      <c r="AC451" s="216">
        <v>1.2729999999999999</v>
      </c>
      <c r="AD451" s="214"/>
      <c r="AE451" s="214" t="s">
        <v>675</v>
      </c>
      <c r="AF451" s="214" t="s">
        <v>676</v>
      </c>
      <c r="AG451" s="214"/>
      <c r="AH451" s="214"/>
      <c r="AI451" s="214"/>
      <c r="AJ451" s="214" t="s">
        <v>677</v>
      </c>
      <c r="AK451" s="214"/>
      <c r="AL451" s="214"/>
      <c r="AM451" s="214"/>
      <c r="AN451" s="214"/>
      <c r="AO451" s="214"/>
      <c r="AP451" s="214"/>
      <c r="AQ451" s="214"/>
      <c r="AR451" s="214"/>
      <c r="AS451" s="214"/>
      <c r="AT451" s="214"/>
      <c r="AU451" s="214"/>
      <c r="AV451" s="214"/>
      <c r="AW451" s="214"/>
      <c r="AX451" s="214"/>
      <c r="AY451" s="214"/>
      <c r="AZ451" s="214"/>
      <c r="BA451" s="214"/>
      <c r="BB451" s="214" t="s">
        <v>692</v>
      </c>
      <c r="BC451" s="214"/>
      <c r="BD451" s="214"/>
      <c r="BE451" s="214"/>
      <c r="BF451" s="214"/>
      <c r="BG451" s="214"/>
      <c r="BH451" s="214"/>
      <c r="BI451" s="214"/>
      <c r="BJ451" s="214"/>
      <c r="BK451" s="214"/>
      <c r="BL451" s="214"/>
      <c r="BM451" s="214"/>
      <c r="BN451" s="214"/>
      <c r="BO451" s="214"/>
      <c r="BP451" s="214"/>
      <c r="BQ451" s="214"/>
      <c r="BR451" s="214"/>
      <c r="BS451" s="214"/>
      <c r="BT451" s="214"/>
      <c r="BU451" s="214"/>
      <c r="BV451" s="214"/>
      <c r="BW451" s="214"/>
      <c r="BX451" s="214"/>
      <c r="BY451" s="214"/>
      <c r="BZ451" s="214"/>
      <c r="CA451" s="214"/>
      <c r="CB451" s="214"/>
      <c r="CC451" s="214"/>
      <c r="CD451" s="214"/>
      <c r="CE451" s="214"/>
      <c r="CF451" s="214"/>
      <c r="CG451" s="214"/>
      <c r="CH451" s="214"/>
      <c r="CI451" s="214"/>
      <c r="CJ451" s="214"/>
    </row>
    <row r="452" spans="1:88" ht="13.5" customHeight="1">
      <c r="A452" s="217">
        <v>458</v>
      </c>
      <c r="B452" s="217" t="s">
        <v>3826</v>
      </c>
      <c r="C452" s="217" t="s">
        <v>3827</v>
      </c>
      <c r="D452" s="218" t="s">
        <v>2487</v>
      </c>
      <c r="E452" s="217" t="s">
        <v>3811</v>
      </c>
      <c r="F452" s="217" t="s">
        <v>2500</v>
      </c>
      <c r="G452" s="218" t="s">
        <v>2486</v>
      </c>
      <c r="H452" s="220">
        <v>500</v>
      </c>
      <c r="I452" s="217" t="s">
        <v>702</v>
      </c>
      <c r="J452" s="217">
        <v>1</v>
      </c>
      <c r="K452" s="217"/>
      <c r="L452" s="217">
        <v>5</v>
      </c>
      <c r="M452" s="220">
        <v>8.9</v>
      </c>
      <c r="N452" s="220">
        <v>44.6</v>
      </c>
      <c r="O452" s="217" t="s">
        <v>674</v>
      </c>
      <c r="P452" s="217" t="s">
        <v>11</v>
      </c>
      <c r="Q452" s="217" t="s">
        <v>786</v>
      </c>
      <c r="R452" s="217"/>
      <c r="S452" s="217"/>
      <c r="T452" s="217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7">
        <f ca="1">+L452-T452</f>
        <v>5</v>
      </c>
      <c r="V452" s="217">
        <f ca="1">ROUNDDOWN(T452/J452,0)</f>
        <v>0</v>
      </c>
      <c r="W452" s="217"/>
      <c r="X452" s="217"/>
      <c r="Y452" s="217"/>
      <c r="Z452" s="217"/>
      <c r="AA452" s="217"/>
      <c r="AB452" s="221" t="s">
        <v>602</v>
      </c>
      <c r="AC452" s="220">
        <v>1.2729999999999999</v>
      </c>
      <c r="AD452" s="217"/>
      <c r="AE452" s="220"/>
      <c r="AF452" s="220"/>
      <c r="AG452" s="249"/>
      <c r="AH452" s="249"/>
      <c r="AI452" s="249"/>
      <c r="AJ452" s="224" t="s">
        <v>677</v>
      </c>
      <c r="AK452" s="228"/>
      <c r="AL452" s="250"/>
      <c r="AM452" s="226"/>
      <c r="AN452" s="228"/>
      <c r="AO452" s="226"/>
      <c r="AP452" s="226"/>
      <c r="AQ452" s="226"/>
      <c r="AR452" s="228"/>
      <c r="AS452" s="226"/>
      <c r="AT452" s="226"/>
      <c r="AU452" s="217">
        <v>0</v>
      </c>
      <c r="AV452" s="217">
        <v>1</v>
      </c>
      <c r="AW452" s="217">
        <v>0</v>
      </c>
      <c r="AX452" s="217">
        <v>1</v>
      </c>
      <c r="AY452" s="217">
        <v>0</v>
      </c>
      <c r="AZ452" s="217">
        <v>0</v>
      </c>
      <c r="BA452" s="217">
        <v>0</v>
      </c>
      <c r="BB452" s="217" t="s">
        <v>692</v>
      </c>
      <c r="BC452" s="217"/>
      <c r="BD452" s="217"/>
      <c r="BE452" s="212" t="s">
        <v>3033</v>
      </c>
      <c r="BF452" s="217">
        <v>5</v>
      </c>
      <c r="BG452" s="230">
        <v>46240</v>
      </c>
      <c r="BH452" s="212">
        <f>+L452-BF452</f>
        <v>0</v>
      </c>
      <c r="BI452" s="212" t="s">
        <v>2488</v>
      </c>
      <c r="BJ452" s="217">
        <v>5</v>
      </c>
      <c r="BK452" s="231">
        <v>46240</v>
      </c>
      <c r="BL452" s="226"/>
      <c r="BM452" s="226"/>
      <c r="BN452" s="227"/>
      <c r="BO452" s="226"/>
      <c r="BP452" s="226"/>
      <c r="BQ452" s="226"/>
      <c r="BR452" s="226"/>
      <c r="BS452" s="226"/>
      <c r="BT452" s="227"/>
      <c r="BU452" s="226"/>
      <c r="BV452" s="226"/>
      <c r="BW452" s="226"/>
      <c r="BX452" s="226"/>
      <c r="BY452" s="226"/>
      <c r="BZ452" s="227"/>
      <c r="CA452" s="226"/>
      <c r="CB452" s="226"/>
      <c r="CC452" s="226"/>
      <c r="CD452" s="226"/>
      <c r="CE452" s="226"/>
      <c r="CF452" s="227"/>
      <c r="CG452" s="226"/>
      <c r="CH452" s="226"/>
      <c r="CI452" s="226"/>
      <c r="CJ452" s="212">
        <f>+L452-BJ452</f>
        <v>0</v>
      </c>
    </row>
    <row r="453" spans="1:88" ht="13.5" customHeight="1">
      <c r="A453" s="214">
        <v>459</v>
      </c>
      <c r="B453" s="214" t="s">
        <v>3829</v>
      </c>
      <c r="C453" s="214" t="s">
        <v>3830</v>
      </c>
      <c r="D453" s="215" t="s">
        <v>3760</v>
      </c>
      <c r="E453" s="214"/>
      <c r="F453" s="214"/>
      <c r="G453" s="215" t="s">
        <v>3831</v>
      </c>
      <c r="H453" s="214"/>
      <c r="I453" s="214"/>
      <c r="J453" s="214"/>
      <c r="K453" s="214">
        <v>5</v>
      </c>
      <c r="L453" s="214"/>
      <c r="M453" s="216">
        <v>11.1</v>
      </c>
      <c r="N453" s="216">
        <v>55.4</v>
      </c>
      <c r="O453" s="214" t="s">
        <v>674</v>
      </c>
      <c r="P453" s="214"/>
      <c r="Q453" s="214"/>
      <c r="R453" s="214" t="s">
        <v>3951</v>
      </c>
      <c r="S453" s="214"/>
      <c r="T453" s="214"/>
      <c r="U453" s="214"/>
      <c r="V453" s="214"/>
      <c r="W453" s="214">
        <f>_xlfn.MINIFS(V:V,C:C,C453,AE:AE,"",AB:AB,"")</f>
        <v>0</v>
      </c>
      <c r="X453" s="214" t="e">
        <f ca="1">SUMIFS(T:T,C:C,C453,AE:AE,"")/SUMIFS(L:L,C:C,C453,AE:AE,"",AB:AB,"")</f>
        <v>#DIV/0!</v>
      </c>
      <c r="Y453" s="214"/>
      <c r="Z453" s="214"/>
      <c r="AA453" s="214"/>
      <c r="AB453" s="216"/>
      <c r="AC453" s="216">
        <v>1.645</v>
      </c>
      <c r="AD453" s="214"/>
      <c r="AE453" s="214" t="s">
        <v>675</v>
      </c>
      <c r="AF453" s="214" t="s">
        <v>676</v>
      </c>
      <c r="AG453" s="214"/>
      <c r="AH453" s="214"/>
      <c r="AI453" s="214"/>
      <c r="AJ453" s="214" t="s">
        <v>677</v>
      </c>
      <c r="AK453" s="214"/>
      <c r="AL453" s="214"/>
      <c r="AM453" s="214"/>
      <c r="AN453" s="214"/>
      <c r="AO453" s="214"/>
      <c r="AP453" s="214"/>
      <c r="AQ453" s="214"/>
      <c r="AR453" s="214"/>
      <c r="AS453" s="214"/>
      <c r="AT453" s="214"/>
      <c r="AU453" s="214"/>
      <c r="AV453" s="214"/>
      <c r="AW453" s="214"/>
      <c r="AX453" s="214"/>
      <c r="AY453" s="214"/>
      <c r="AZ453" s="214"/>
      <c r="BA453" s="214"/>
      <c r="BB453" s="214" t="s">
        <v>692</v>
      </c>
      <c r="BC453" s="214"/>
      <c r="BD453" s="214"/>
      <c r="BE453" s="214"/>
      <c r="BF453" s="214"/>
      <c r="BG453" s="214"/>
      <c r="BH453" s="214"/>
      <c r="BI453" s="214"/>
      <c r="BJ453" s="214"/>
      <c r="BK453" s="214"/>
      <c r="BL453" s="214"/>
      <c r="BM453" s="214"/>
      <c r="BN453" s="214"/>
      <c r="BO453" s="214"/>
      <c r="BP453" s="214"/>
      <c r="BQ453" s="214"/>
      <c r="BR453" s="214"/>
      <c r="BS453" s="214"/>
      <c r="BT453" s="214"/>
      <c r="BU453" s="214"/>
      <c r="BV453" s="214"/>
      <c r="BW453" s="214"/>
      <c r="BX453" s="214"/>
      <c r="BY453" s="214"/>
      <c r="BZ453" s="214"/>
      <c r="CA453" s="214"/>
      <c r="CB453" s="214"/>
      <c r="CC453" s="214"/>
      <c r="CD453" s="214"/>
      <c r="CE453" s="214"/>
      <c r="CF453" s="214"/>
      <c r="CG453" s="214"/>
      <c r="CH453" s="214"/>
      <c r="CI453" s="214"/>
      <c r="CJ453" s="214"/>
    </row>
    <row r="454" spans="1:88" ht="13.5" customHeight="1">
      <c r="A454" s="217">
        <v>460</v>
      </c>
      <c r="B454" s="217" t="s">
        <v>3829</v>
      </c>
      <c r="C454" s="217" t="s">
        <v>3830</v>
      </c>
      <c r="D454" s="218" t="s">
        <v>2502</v>
      </c>
      <c r="E454" s="217" t="s">
        <v>3815</v>
      </c>
      <c r="F454" s="217" t="s">
        <v>2501</v>
      </c>
      <c r="G454" s="218" t="s">
        <v>732</v>
      </c>
      <c r="H454" s="220">
        <v>500</v>
      </c>
      <c r="I454" s="217" t="s">
        <v>702</v>
      </c>
      <c r="J454" s="217">
        <v>1</v>
      </c>
      <c r="K454" s="217"/>
      <c r="L454" s="217">
        <v>5</v>
      </c>
      <c r="M454" s="220">
        <v>11.1</v>
      </c>
      <c r="N454" s="220">
        <v>55.4</v>
      </c>
      <c r="O454" s="217" t="s">
        <v>674</v>
      </c>
      <c r="P454" s="217" t="s">
        <v>11</v>
      </c>
      <c r="Q454" s="217" t="s">
        <v>786</v>
      </c>
      <c r="R454" s="217"/>
      <c r="S454" s="217"/>
      <c r="T454" s="217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7">
        <f ca="1">+L454-T454</f>
        <v>5</v>
      </c>
      <c r="V454" s="217">
        <f ca="1">ROUNDDOWN(T454/J454,0)</f>
        <v>0</v>
      </c>
      <c r="W454" s="217"/>
      <c r="X454" s="217"/>
      <c r="Y454" s="217"/>
      <c r="Z454" s="217"/>
      <c r="AA454" s="217"/>
      <c r="AB454" s="221" t="s">
        <v>602</v>
      </c>
      <c r="AC454" s="220">
        <v>1.645</v>
      </c>
      <c r="AD454" s="217"/>
      <c r="AE454" s="220"/>
      <c r="AF454" s="220"/>
      <c r="AG454" s="249"/>
      <c r="AH454" s="249"/>
      <c r="AI454" s="249"/>
      <c r="AJ454" s="224" t="s">
        <v>677</v>
      </c>
      <c r="AK454" s="228"/>
      <c r="AL454" s="250"/>
      <c r="AM454" s="226"/>
      <c r="AN454" s="228"/>
      <c r="AO454" s="226"/>
      <c r="AP454" s="226"/>
      <c r="AQ454" s="226"/>
      <c r="AR454" s="228"/>
      <c r="AS454" s="226"/>
      <c r="AT454" s="226"/>
      <c r="AU454" s="217">
        <v>0</v>
      </c>
      <c r="AV454" s="217">
        <v>1</v>
      </c>
      <c r="AW454" s="217">
        <v>0</v>
      </c>
      <c r="AX454" s="217">
        <v>1</v>
      </c>
      <c r="AY454" s="217">
        <v>0</v>
      </c>
      <c r="AZ454" s="217">
        <v>0</v>
      </c>
      <c r="BA454" s="217">
        <v>0</v>
      </c>
      <c r="BB454" s="217" t="s">
        <v>692</v>
      </c>
      <c r="BC454" s="217"/>
      <c r="BD454" s="217"/>
      <c r="BE454" s="212" t="s">
        <v>3037</v>
      </c>
      <c r="BF454" s="217">
        <v>5</v>
      </c>
      <c r="BG454" s="230">
        <v>46240</v>
      </c>
      <c r="BH454" s="212">
        <f>+L454-BF454</f>
        <v>0</v>
      </c>
      <c r="BI454" s="212" t="s">
        <v>2493</v>
      </c>
      <c r="BJ454" s="217">
        <v>5</v>
      </c>
      <c r="BK454" s="231">
        <v>46240</v>
      </c>
      <c r="BL454" s="226"/>
      <c r="BM454" s="226"/>
      <c r="BN454" s="227"/>
      <c r="BO454" s="226"/>
      <c r="BP454" s="226"/>
      <c r="BQ454" s="226"/>
      <c r="BR454" s="226"/>
      <c r="BS454" s="226"/>
      <c r="BT454" s="227"/>
      <c r="BU454" s="226"/>
      <c r="BV454" s="226"/>
      <c r="BW454" s="226"/>
      <c r="BX454" s="226"/>
      <c r="BY454" s="226"/>
      <c r="BZ454" s="227"/>
      <c r="CA454" s="226"/>
      <c r="CB454" s="226"/>
      <c r="CC454" s="226"/>
      <c r="CD454" s="226"/>
      <c r="CE454" s="226"/>
      <c r="CF454" s="227"/>
      <c r="CG454" s="226"/>
      <c r="CH454" s="226"/>
      <c r="CI454" s="226"/>
      <c r="CJ454" s="212">
        <f>+L454-BJ454</f>
        <v>0</v>
      </c>
    </row>
    <row r="455" spans="1:88" ht="13.5" customHeight="1">
      <c r="A455" s="214">
        <v>461</v>
      </c>
      <c r="B455" s="214" t="s">
        <v>3832</v>
      </c>
      <c r="C455" s="214" t="s">
        <v>3833</v>
      </c>
      <c r="D455" s="215" t="s">
        <v>3760</v>
      </c>
      <c r="E455" s="214"/>
      <c r="F455" s="214"/>
      <c r="G455" s="215" t="s">
        <v>3834</v>
      </c>
      <c r="H455" s="214"/>
      <c r="I455" s="214"/>
      <c r="J455" s="214"/>
      <c r="K455" s="214">
        <v>2</v>
      </c>
      <c r="L455" s="214"/>
      <c r="M455" s="216">
        <v>4.7</v>
      </c>
      <c r="N455" s="216">
        <v>9.5</v>
      </c>
      <c r="O455" s="214" t="s">
        <v>674</v>
      </c>
      <c r="P455" s="214"/>
      <c r="Q455" s="214"/>
      <c r="R455" s="214" t="s">
        <v>3951</v>
      </c>
      <c r="S455" s="214"/>
      <c r="T455" s="214"/>
      <c r="U455" s="214"/>
      <c r="V455" s="214"/>
      <c r="W455" s="214">
        <f>_xlfn.MINIFS(V:V,C:C,C455,AE:AE,"",AB:AB,"")</f>
        <v>0</v>
      </c>
      <c r="X455" s="214" t="e">
        <f ca="1">SUMIFS(T:T,C:C,C455,AE:AE,"")/SUMIFS(L:L,C:C,C455,AE:AE,"",AB:AB,"")</f>
        <v>#DIV/0!</v>
      </c>
      <c r="Y455" s="214"/>
      <c r="Z455" s="214"/>
      <c r="AA455" s="214"/>
      <c r="AB455" s="216"/>
      <c r="AC455" s="216">
        <v>0.40600000000000003</v>
      </c>
      <c r="AD455" s="214"/>
      <c r="AE455" s="214" t="s">
        <v>675</v>
      </c>
      <c r="AF455" s="214" t="s">
        <v>676</v>
      </c>
      <c r="AG455" s="214"/>
      <c r="AH455" s="214"/>
      <c r="AI455" s="214"/>
      <c r="AJ455" s="214" t="s">
        <v>677</v>
      </c>
      <c r="AK455" s="214"/>
      <c r="AL455" s="214"/>
      <c r="AM455" s="214"/>
      <c r="AN455" s="214"/>
      <c r="AO455" s="214"/>
      <c r="AP455" s="214"/>
      <c r="AQ455" s="214"/>
      <c r="AR455" s="214"/>
      <c r="AS455" s="214"/>
      <c r="AT455" s="214"/>
      <c r="AU455" s="214"/>
      <c r="AV455" s="214"/>
      <c r="AW455" s="214"/>
      <c r="AX455" s="214"/>
      <c r="AY455" s="214"/>
      <c r="AZ455" s="214"/>
      <c r="BA455" s="214"/>
      <c r="BB455" s="214" t="s">
        <v>692</v>
      </c>
      <c r="BC455" s="214"/>
      <c r="BD455" s="214"/>
      <c r="BE455" s="214"/>
      <c r="BF455" s="214"/>
      <c r="BG455" s="214"/>
      <c r="BH455" s="214"/>
      <c r="BI455" s="214"/>
      <c r="BJ455" s="214"/>
      <c r="BK455" s="214"/>
      <c r="BL455" s="214"/>
      <c r="BM455" s="214"/>
      <c r="BN455" s="214"/>
      <c r="BO455" s="214"/>
      <c r="BP455" s="214"/>
      <c r="BQ455" s="214"/>
      <c r="BR455" s="214"/>
      <c r="BS455" s="214"/>
      <c r="BT455" s="214"/>
      <c r="BU455" s="214"/>
      <c r="BV455" s="214"/>
      <c r="BW455" s="214"/>
      <c r="BX455" s="214"/>
      <c r="BY455" s="214"/>
      <c r="BZ455" s="214"/>
      <c r="CA455" s="214"/>
      <c r="CB455" s="214"/>
      <c r="CC455" s="214"/>
      <c r="CD455" s="214"/>
      <c r="CE455" s="214"/>
      <c r="CF455" s="214"/>
      <c r="CG455" s="214"/>
      <c r="CH455" s="214"/>
      <c r="CI455" s="214"/>
      <c r="CJ455" s="214"/>
    </row>
    <row r="456" spans="1:88" ht="13.5" customHeight="1">
      <c r="A456" s="217">
        <v>462</v>
      </c>
      <c r="B456" s="217" t="s">
        <v>3832</v>
      </c>
      <c r="C456" s="217" t="s">
        <v>3833</v>
      </c>
      <c r="D456" s="218" t="s">
        <v>699</v>
      </c>
      <c r="E456" s="217" t="s">
        <v>885</v>
      </c>
      <c r="F456" s="217" t="s">
        <v>2503</v>
      </c>
      <c r="G456" s="218" t="s">
        <v>2473</v>
      </c>
      <c r="H456" s="220">
        <v>693</v>
      </c>
      <c r="I456" s="217" t="s">
        <v>702</v>
      </c>
      <c r="J456" s="217">
        <v>1</v>
      </c>
      <c r="K456" s="217"/>
      <c r="L456" s="217">
        <v>2</v>
      </c>
      <c r="M456" s="220">
        <v>4.7</v>
      </c>
      <c r="N456" s="220">
        <v>9.5</v>
      </c>
      <c r="O456" s="217" t="s">
        <v>674</v>
      </c>
      <c r="P456" s="217" t="s">
        <v>11</v>
      </c>
      <c r="Q456" s="217" t="s">
        <v>703</v>
      </c>
      <c r="R456" s="217"/>
      <c r="S456" s="217"/>
      <c r="T456" s="217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7">
        <f ca="1">+L456-T456</f>
        <v>2</v>
      </c>
      <c r="V456" s="217">
        <f ca="1">ROUNDDOWN(T456/J456,0)</f>
        <v>0</v>
      </c>
      <c r="W456" s="217"/>
      <c r="X456" s="217"/>
      <c r="Y456" s="217"/>
      <c r="Z456" s="217"/>
      <c r="AA456" s="217"/>
      <c r="AB456" s="221" t="s">
        <v>602</v>
      </c>
      <c r="AC456" s="220">
        <v>0.40600000000000003</v>
      </c>
      <c r="AD456" s="217"/>
      <c r="AE456" s="220"/>
      <c r="AF456" s="220"/>
      <c r="AG456" s="249"/>
      <c r="AH456" s="249"/>
      <c r="AI456" s="249"/>
      <c r="AJ456" s="224" t="s">
        <v>677</v>
      </c>
      <c r="AK456" s="228"/>
      <c r="AL456" s="250"/>
      <c r="AM456" s="226"/>
      <c r="AN456" s="228"/>
      <c r="AO456" s="226"/>
      <c r="AP456" s="226"/>
      <c r="AQ456" s="226"/>
      <c r="AR456" s="228"/>
      <c r="AS456" s="226"/>
      <c r="AT456" s="226"/>
      <c r="AU456" s="217">
        <v>0</v>
      </c>
      <c r="AV456" s="217">
        <v>0</v>
      </c>
      <c r="AW456" s="217">
        <v>0</v>
      </c>
      <c r="AX456" s="217">
        <v>0</v>
      </c>
      <c r="AY456" s="217">
        <v>0</v>
      </c>
      <c r="AZ456" s="217">
        <v>0</v>
      </c>
      <c r="BA456" s="217">
        <v>0</v>
      </c>
      <c r="BB456" s="217" t="s">
        <v>692</v>
      </c>
      <c r="BC456" s="217"/>
      <c r="BD456" s="217"/>
      <c r="BE456" s="212" t="s">
        <v>3024</v>
      </c>
      <c r="BF456" s="217">
        <v>2</v>
      </c>
      <c r="BG456" s="230">
        <v>46240</v>
      </c>
      <c r="BH456" s="212">
        <f>+L456-BF456</f>
        <v>0</v>
      </c>
      <c r="BI456" s="212" t="s">
        <v>2474</v>
      </c>
      <c r="BJ456" s="217">
        <v>2</v>
      </c>
      <c r="BK456" s="231">
        <v>46240</v>
      </c>
      <c r="BL456" s="226"/>
      <c r="BM456" s="226"/>
      <c r="BN456" s="227"/>
      <c r="BO456" s="226"/>
      <c r="BP456" s="226"/>
      <c r="BQ456" s="226"/>
      <c r="BR456" s="226"/>
      <c r="BS456" s="226"/>
      <c r="BT456" s="227"/>
      <c r="BU456" s="226"/>
      <c r="BV456" s="226"/>
      <c r="BW456" s="226"/>
      <c r="BX456" s="226"/>
      <c r="BY456" s="226"/>
      <c r="BZ456" s="227"/>
      <c r="CA456" s="226"/>
      <c r="CB456" s="226"/>
      <c r="CC456" s="226"/>
      <c r="CD456" s="226"/>
      <c r="CE456" s="226"/>
      <c r="CF456" s="227"/>
      <c r="CG456" s="226"/>
      <c r="CH456" s="226"/>
      <c r="CI456" s="226"/>
      <c r="CJ456" s="212">
        <f>+L456-BJ456</f>
        <v>0</v>
      </c>
    </row>
    <row r="457" spans="1:88" ht="13.5" customHeight="1">
      <c r="A457" s="214">
        <v>463</v>
      </c>
      <c r="B457" s="214" t="s">
        <v>3835</v>
      </c>
      <c r="C457" s="214" t="s">
        <v>3836</v>
      </c>
      <c r="D457" s="215" t="s">
        <v>3760</v>
      </c>
      <c r="E457" s="214"/>
      <c r="F457" s="214"/>
      <c r="G457" s="215" t="s">
        <v>3837</v>
      </c>
      <c r="H457" s="214"/>
      <c r="I457" s="214"/>
      <c r="J457" s="214"/>
      <c r="K457" s="214">
        <v>1</v>
      </c>
      <c r="L457" s="214"/>
      <c r="M457" s="216">
        <v>23.4</v>
      </c>
      <c r="N457" s="216">
        <v>23.4</v>
      </c>
      <c r="O457" s="214" t="s">
        <v>674</v>
      </c>
      <c r="P457" s="214"/>
      <c r="Q457" s="214"/>
      <c r="R457" s="214" t="s">
        <v>3951</v>
      </c>
      <c r="S457" s="214"/>
      <c r="T457" s="214"/>
      <c r="U457" s="214"/>
      <c r="V457" s="214"/>
      <c r="W457" s="214">
        <f>_xlfn.MINIFS(V:V,C:C,C457,AE:AE,"",AB:AB,"")</f>
        <v>0</v>
      </c>
      <c r="X457" s="214" t="e">
        <f ca="1">SUMIFS(T:T,C:C,C457,AE:AE,"")/SUMIFS(L:L,C:C,C457,AE:AE,"",AB:AB,"")</f>
        <v>#DIV/0!</v>
      </c>
      <c r="Y457" s="214"/>
      <c r="Z457" s="214"/>
      <c r="AA457" s="214"/>
      <c r="AB457" s="216"/>
      <c r="AC457" s="216">
        <v>1.002</v>
      </c>
      <c r="AD457" s="214"/>
      <c r="AE457" s="214" t="s">
        <v>675</v>
      </c>
      <c r="AF457" s="214" t="s">
        <v>676</v>
      </c>
      <c r="AG457" s="214"/>
      <c r="AH457" s="214"/>
      <c r="AI457" s="214"/>
      <c r="AJ457" s="214" t="s">
        <v>677</v>
      </c>
      <c r="AK457" s="214"/>
      <c r="AL457" s="214"/>
      <c r="AM457" s="214"/>
      <c r="AN457" s="214"/>
      <c r="AO457" s="214"/>
      <c r="AP457" s="214"/>
      <c r="AQ457" s="214"/>
      <c r="AR457" s="214"/>
      <c r="AS457" s="214"/>
      <c r="AT457" s="214"/>
      <c r="AU457" s="214"/>
      <c r="AV457" s="214"/>
      <c r="AW457" s="214"/>
      <c r="AX457" s="214"/>
      <c r="AY457" s="214"/>
      <c r="AZ457" s="214"/>
      <c r="BA457" s="214"/>
      <c r="BB457" s="214" t="s">
        <v>692</v>
      </c>
      <c r="BC457" s="214"/>
      <c r="BD457" s="214"/>
      <c r="BE457" s="214"/>
      <c r="BF457" s="214"/>
      <c r="BG457" s="214"/>
      <c r="BH457" s="214"/>
      <c r="BI457" s="214"/>
      <c r="BJ457" s="214"/>
      <c r="BK457" s="214"/>
      <c r="BL457" s="214"/>
      <c r="BM457" s="214"/>
      <c r="BN457" s="214"/>
      <c r="BO457" s="214"/>
      <c r="BP457" s="214"/>
      <c r="BQ457" s="214"/>
      <c r="BR457" s="214"/>
      <c r="BS457" s="214"/>
      <c r="BT457" s="214"/>
      <c r="BU457" s="214"/>
      <c r="BV457" s="214"/>
      <c r="BW457" s="214"/>
      <c r="BX457" s="214"/>
      <c r="BY457" s="214"/>
      <c r="BZ457" s="214"/>
      <c r="CA457" s="214"/>
      <c r="CB457" s="214"/>
      <c r="CC457" s="214"/>
      <c r="CD457" s="214"/>
      <c r="CE457" s="214"/>
      <c r="CF457" s="214"/>
      <c r="CG457" s="214"/>
      <c r="CH457" s="214"/>
      <c r="CI457" s="214"/>
      <c r="CJ457" s="214"/>
    </row>
    <row r="458" spans="1:88" ht="13.5" customHeight="1">
      <c r="A458" s="217">
        <v>464</v>
      </c>
      <c r="B458" s="217" t="s">
        <v>3835</v>
      </c>
      <c r="C458" s="217" t="s">
        <v>3836</v>
      </c>
      <c r="D458" s="218" t="s">
        <v>699</v>
      </c>
      <c r="E458" s="217" t="s">
        <v>3838</v>
      </c>
      <c r="F458" s="217" t="s">
        <v>2504</v>
      </c>
      <c r="G458" s="218" t="s">
        <v>2473</v>
      </c>
      <c r="H458" s="220">
        <v>3419</v>
      </c>
      <c r="I458" s="217" t="s">
        <v>702</v>
      </c>
      <c r="J458" s="217">
        <v>1</v>
      </c>
      <c r="K458" s="217"/>
      <c r="L458" s="217">
        <v>1</v>
      </c>
      <c r="M458" s="220">
        <v>23.4</v>
      </c>
      <c r="N458" s="220">
        <v>23.4</v>
      </c>
      <c r="O458" s="217" t="s">
        <v>674</v>
      </c>
      <c r="P458" s="217" t="s">
        <v>11</v>
      </c>
      <c r="Q458" s="217" t="s">
        <v>703</v>
      </c>
      <c r="R458" s="217"/>
      <c r="S458" s="217"/>
      <c r="T458" s="217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7">
        <f ca="1">+L458-T458</f>
        <v>1</v>
      </c>
      <c r="V458" s="217">
        <f ca="1">ROUNDDOWN(T458/J458,0)</f>
        <v>0</v>
      </c>
      <c r="W458" s="217"/>
      <c r="X458" s="217"/>
      <c r="Y458" s="217"/>
      <c r="Z458" s="217"/>
      <c r="AA458" s="217"/>
      <c r="AB458" s="221" t="s">
        <v>602</v>
      </c>
      <c r="AC458" s="220">
        <v>1.002</v>
      </c>
      <c r="AD458" s="217"/>
      <c r="AE458" s="220"/>
      <c r="AF458" s="220"/>
      <c r="AG458" s="249"/>
      <c r="AH458" s="249"/>
      <c r="AI458" s="249"/>
      <c r="AJ458" s="224" t="s">
        <v>677</v>
      </c>
      <c r="AK458" s="228"/>
      <c r="AL458" s="250"/>
      <c r="AM458" s="226"/>
      <c r="AN458" s="228"/>
      <c r="AO458" s="226"/>
      <c r="AP458" s="226"/>
      <c r="AQ458" s="226"/>
      <c r="AR458" s="228"/>
      <c r="AS458" s="226"/>
      <c r="AT458" s="226"/>
      <c r="AU458" s="217">
        <v>0</v>
      </c>
      <c r="AV458" s="217">
        <v>0</v>
      </c>
      <c r="AW458" s="217">
        <v>0</v>
      </c>
      <c r="AX458" s="217">
        <v>0</v>
      </c>
      <c r="AY458" s="217">
        <v>0</v>
      </c>
      <c r="AZ458" s="217">
        <v>0</v>
      </c>
      <c r="BA458" s="217">
        <v>0</v>
      </c>
      <c r="BB458" s="217" t="s">
        <v>692</v>
      </c>
      <c r="BC458" s="217"/>
      <c r="BD458" s="217"/>
      <c r="BE458" s="212" t="s">
        <v>3024</v>
      </c>
      <c r="BF458" s="217">
        <v>1</v>
      </c>
      <c r="BG458" s="230">
        <v>46240</v>
      </c>
      <c r="BH458" s="212">
        <f>+L458-BF458</f>
        <v>0</v>
      </c>
      <c r="BI458" s="212" t="s">
        <v>2474</v>
      </c>
      <c r="BJ458" s="217">
        <v>1</v>
      </c>
      <c r="BK458" s="231">
        <v>46240</v>
      </c>
      <c r="BL458" s="226"/>
      <c r="BM458" s="226"/>
      <c r="BN458" s="227"/>
      <c r="BO458" s="226"/>
      <c r="BP458" s="226"/>
      <c r="BQ458" s="226"/>
      <c r="BR458" s="226"/>
      <c r="BS458" s="226"/>
      <c r="BT458" s="227"/>
      <c r="BU458" s="226"/>
      <c r="BV458" s="226"/>
      <c r="BW458" s="226"/>
      <c r="BX458" s="226"/>
      <c r="BY458" s="226"/>
      <c r="BZ458" s="227"/>
      <c r="CA458" s="226"/>
      <c r="CB458" s="226"/>
      <c r="CC458" s="226"/>
      <c r="CD458" s="226"/>
      <c r="CE458" s="226"/>
      <c r="CF458" s="227"/>
      <c r="CG458" s="226"/>
      <c r="CH458" s="226"/>
      <c r="CI458" s="226"/>
      <c r="CJ458" s="212">
        <f>+L458-BJ458</f>
        <v>0</v>
      </c>
    </row>
    <row r="459" spans="1:88" ht="13.5" customHeight="1">
      <c r="A459" s="214">
        <v>465</v>
      </c>
      <c r="B459" s="214" t="s">
        <v>3839</v>
      </c>
      <c r="C459" s="214" t="s">
        <v>3840</v>
      </c>
      <c r="D459" s="215" t="s">
        <v>3760</v>
      </c>
      <c r="E459" s="214"/>
      <c r="F459" s="214"/>
      <c r="G459" s="215" t="s">
        <v>3841</v>
      </c>
      <c r="H459" s="214"/>
      <c r="I459" s="214"/>
      <c r="J459" s="214"/>
      <c r="K459" s="214">
        <v>4</v>
      </c>
      <c r="L459" s="214"/>
      <c r="M459" s="216">
        <v>7.8</v>
      </c>
      <c r="N459" s="216">
        <v>31</v>
      </c>
      <c r="O459" s="214" t="s">
        <v>674</v>
      </c>
      <c r="P459" s="214"/>
      <c r="Q459" s="214"/>
      <c r="R459" s="214" t="s">
        <v>3951</v>
      </c>
      <c r="S459" s="214"/>
      <c r="T459" s="214"/>
      <c r="U459" s="214"/>
      <c r="V459" s="214"/>
      <c r="W459" s="214">
        <f>_xlfn.MINIFS(V:V,C:C,C459,AE:AE,"",AB:AB,"")</f>
        <v>0</v>
      </c>
      <c r="X459" s="214" t="e">
        <f ca="1">SUMIFS(T:T,C:C,C459,AE:AE,"")/SUMIFS(L:L,C:C,C459,AE:AE,"",AB:AB,"")</f>
        <v>#DIV/0!</v>
      </c>
      <c r="Y459" s="214"/>
      <c r="Z459" s="214"/>
      <c r="AA459" s="214"/>
      <c r="AB459" s="216"/>
      <c r="AC459" s="216">
        <v>1.3260000000000001</v>
      </c>
      <c r="AD459" s="214"/>
      <c r="AE459" s="214" t="s">
        <v>675</v>
      </c>
      <c r="AF459" s="214" t="s">
        <v>676</v>
      </c>
      <c r="AG459" s="214"/>
      <c r="AH459" s="214"/>
      <c r="AI459" s="214"/>
      <c r="AJ459" s="214" t="s">
        <v>677</v>
      </c>
      <c r="AK459" s="214"/>
      <c r="AL459" s="214"/>
      <c r="AM459" s="214"/>
      <c r="AN459" s="214"/>
      <c r="AO459" s="214"/>
      <c r="AP459" s="214"/>
      <c r="AQ459" s="214"/>
      <c r="AR459" s="214"/>
      <c r="AS459" s="214"/>
      <c r="AT459" s="214"/>
      <c r="AU459" s="214"/>
      <c r="AV459" s="214"/>
      <c r="AW459" s="214"/>
      <c r="AX459" s="214"/>
      <c r="AY459" s="214"/>
      <c r="AZ459" s="214"/>
      <c r="BA459" s="214"/>
      <c r="BB459" s="214" t="s">
        <v>692</v>
      </c>
      <c r="BC459" s="214"/>
      <c r="BD459" s="214"/>
      <c r="BE459" s="214"/>
      <c r="BF459" s="214"/>
      <c r="BG459" s="214"/>
      <c r="BH459" s="214"/>
      <c r="BI459" s="214"/>
      <c r="BJ459" s="214"/>
      <c r="BK459" s="214"/>
      <c r="BL459" s="214"/>
      <c r="BM459" s="214"/>
      <c r="BN459" s="214"/>
      <c r="BO459" s="214"/>
      <c r="BP459" s="214"/>
      <c r="BQ459" s="214"/>
      <c r="BR459" s="214"/>
      <c r="BS459" s="214"/>
      <c r="BT459" s="214"/>
      <c r="BU459" s="214"/>
      <c r="BV459" s="214"/>
      <c r="BW459" s="214"/>
      <c r="BX459" s="214"/>
      <c r="BY459" s="214"/>
      <c r="BZ459" s="214"/>
      <c r="CA459" s="214"/>
      <c r="CB459" s="214"/>
      <c r="CC459" s="214"/>
      <c r="CD459" s="214"/>
      <c r="CE459" s="214"/>
      <c r="CF459" s="214"/>
      <c r="CG459" s="214"/>
      <c r="CH459" s="214"/>
      <c r="CI459" s="214"/>
      <c r="CJ459" s="214"/>
    </row>
    <row r="460" spans="1:88" ht="13.5" customHeight="1">
      <c r="A460" s="217">
        <v>466</v>
      </c>
      <c r="B460" s="217" t="s">
        <v>3839</v>
      </c>
      <c r="C460" s="217" t="s">
        <v>3840</v>
      </c>
      <c r="D460" s="218" t="s">
        <v>699</v>
      </c>
      <c r="E460" s="217" t="s">
        <v>1118</v>
      </c>
      <c r="F460" s="217" t="s">
        <v>2505</v>
      </c>
      <c r="G460" s="218" t="s">
        <v>2473</v>
      </c>
      <c r="H460" s="220">
        <v>1132</v>
      </c>
      <c r="I460" s="217" t="s">
        <v>702</v>
      </c>
      <c r="J460" s="217">
        <v>1</v>
      </c>
      <c r="K460" s="217"/>
      <c r="L460" s="217">
        <v>4</v>
      </c>
      <c r="M460" s="220">
        <v>7.8</v>
      </c>
      <c r="N460" s="220">
        <v>31</v>
      </c>
      <c r="O460" s="217" t="s">
        <v>674</v>
      </c>
      <c r="P460" s="217" t="s">
        <v>11</v>
      </c>
      <c r="Q460" s="217" t="s">
        <v>703</v>
      </c>
      <c r="R460" s="217"/>
      <c r="S460" s="217"/>
      <c r="T460" s="217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7">
        <f ca="1">+L460-T460</f>
        <v>4</v>
      </c>
      <c r="V460" s="217">
        <f ca="1">ROUNDDOWN(T460/J460,0)</f>
        <v>0</v>
      </c>
      <c r="W460" s="217"/>
      <c r="X460" s="217"/>
      <c r="Y460" s="217"/>
      <c r="Z460" s="217"/>
      <c r="AA460" s="217"/>
      <c r="AB460" s="221" t="s">
        <v>602</v>
      </c>
      <c r="AC460" s="220">
        <v>1.3260000000000001</v>
      </c>
      <c r="AD460" s="217"/>
      <c r="AE460" s="220"/>
      <c r="AF460" s="220"/>
      <c r="AG460" s="249"/>
      <c r="AH460" s="249"/>
      <c r="AI460" s="249"/>
      <c r="AJ460" s="224" t="s">
        <v>677</v>
      </c>
      <c r="AK460" s="228"/>
      <c r="AL460" s="250"/>
      <c r="AM460" s="226"/>
      <c r="AN460" s="228"/>
      <c r="AO460" s="226"/>
      <c r="AP460" s="226"/>
      <c r="AQ460" s="226"/>
      <c r="AR460" s="228"/>
      <c r="AS460" s="226"/>
      <c r="AT460" s="226"/>
      <c r="AU460" s="217">
        <v>0</v>
      </c>
      <c r="AV460" s="217">
        <v>0</v>
      </c>
      <c r="AW460" s="217">
        <v>0</v>
      </c>
      <c r="AX460" s="217">
        <v>0</v>
      </c>
      <c r="AY460" s="217">
        <v>0</v>
      </c>
      <c r="AZ460" s="217">
        <v>0</v>
      </c>
      <c r="BA460" s="217">
        <v>0</v>
      </c>
      <c r="BB460" s="217" t="s">
        <v>692</v>
      </c>
      <c r="BC460" s="217"/>
      <c r="BD460" s="217"/>
      <c r="BE460" s="212" t="s">
        <v>3024</v>
      </c>
      <c r="BF460" s="217">
        <v>4</v>
      </c>
      <c r="BG460" s="230">
        <v>46240</v>
      </c>
      <c r="BH460" s="212">
        <f>+L460-BF460</f>
        <v>0</v>
      </c>
      <c r="BI460" s="212" t="s">
        <v>2474</v>
      </c>
      <c r="BJ460" s="217">
        <v>4</v>
      </c>
      <c r="BK460" s="231">
        <v>46240</v>
      </c>
      <c r="BL460" s="226"/>
      <c r="BM460" s="226"/>
      <c r="BN460" s="227"/>
      <c r="BO460" s="226"/>
      <c r="BP460" s="226"/>
      <c r="BQ460" s="226"/>
      <c r="BR460" s="226"/>
      <c r="BS460" s="226"/>
      <c r="BT460" s="227"/>
      <c r="BU460" s="226"/>
      <c r="BV460" s="226"/>
      <c r="BW460" s="226"/>
      <c r="BX460" s="226"/>
      <c r="BY460" s="226"/>
      <c r="BZ460" s="227"/>
      <c r="CA460" s="226"/>
      <c r="CB460" s="226"/>
      <c r="CC460" s="226"/>
      <c r="CD460" s="226"/>
      <c r="CE460" s="226"/>
      <c r="CF460" s="227"/>
      <c r="CG460" s="226"/>
      <c r="CH460" s="226"/>
      <c r="CI460" s="226"/>
      <c r="CJ460" s="212">
        <f>+L460-BJ460</f>
        <v>0</v>
      </c>
    </row>
    <row r="461" spans="1:88" ht="13.5" customHeight="1">
      <c r="A461" s="214">
        <v>467</v>
      </c>
      <c r="B461" s="214" t="s">
        <v>3842</v>
      </c>
      <c r="C461" s="214" t="s">
        <v>3843</v>
      </c>
      <c r="D461" s="215" t="s">
        <v>3760</v>
      </c>
      <c r="E461" s="214"/>
      <c r="F461" s="214"/>
      <c r="G461" s="215" t="s">
        <v>3844</v>
      </c>
      <c r="H461" s="214"/>
      <c r="I461" s="214"/>
      <c r="J461" s="214"/>
      <c r="K461" s="214">
        <v>1</v>
      </c>
      <c r="L461" s="214"/>
      <c r="M461" s="216">
        <v>23.5</v>
      </c>
      <c r="N461" s="216">
        <v>23.5</v>
      </c>
      <c r="O461" s="214" t="s">
        <v>674</v>
      </c>
      <c r="P461" s="214"/>
      <c r="Q461" s="214"/>
      <c r="R461" s="214" t="s">
        <v>3951</v>
      </c>
      <c r="S461" s="214"/>
      <c r="T461" s="214"/>
      <c r="U461" s="214"/>
      <c r="V461" s="214"/>
      <c r="W461" s="214">
        <f>_xlfn.MINIFS(V:V,C:C,C461,AE:AE,"",AB:AB,"")</f>
        <v>0</v>
      </c>
      <c r="X461" s="214" t="e">
        <f ca="1">SUMIFS(T:T,C:C,C461,AE:AE,"")/SUMIFS(L:L,C:C,C461,AE:AE,"",AB:AB,"")</f>
        <v>#DIV/0!</v>
      </c>
      <c r="Y461" s="214"/>
      <c r="Z461" s="214"/>
      <c r="AA461" s="214"/>
      <c r="AB461" s="216"/>
      <c r="AC461" s="216">
        <v>1.004</v>
      </c>
      <c r="AD461" s="214"/>
      <c r="AE461" s="214" t="s">
        <v>675</v>
      </c>
      <c r="AF461" s="214" t="s">
        <v>676</v>
      </c>
      <c r="AG461" s="214"/>
      <c r="AH461" s="214"/>
      <c r="AI461" s="214"/>
      <c r="AJ461" s="214" t="s">
        <v>677</v>
      </c>
      <c r="AK461" s="214"/>
      <c r="AL461" s="214"/>
      <c r="AM461" s="214"/>
      <c r="AN461" s="214"/>
      <c r="AO461" s="214"/>
      <c r="AP461" s="214"/>
      <c r="AQ461" s="214"/>
      <c r="AR461" s="214"/>
      <c r="AS461" s="214"/>
      <c r="AT461" s="214"/>
      <c r="AU461" s="214"/>
      <c r="AV461" s="214"/>
      <c r="AW461" s="214"/>
      <c r="AX461" s="214"/>
      <c r="AY461" s="214"/>
      <c r="AZ461" s="214"/>
      <c r="BA461" s="214"/>
      <c r="BB461" s="214" t="s">
        <v>692</v>
      </c>
      <c r="BC461" s="214"/>
      <c r="BD461" s="214"/>
      <c r="BE461" s="214"/>
      <c r="BF461" s="214"/>
      <c r="BG461" s="214"/>
      <c r="BH461" s="214"/>
      <c r="BI461" s="214"/>
      <c r="BJ461" s="214"/>
      <c r="BK461" s="214"/>
      <c r="BL461" s="214"/>
      <c r="BM461" s="214"/>
      <c r="BN461" s="214"/>
      <c r="BO461" s="214"/>
      <c r="BP461" s="214"/>
      <c r="BQ461" s="214"/>
      <c r="BR461" s="214"/>
      <c r="BS461" s="214"/>
      <c r="BT461" s="214"/>
      <c r="BU461" s="214"/>
      <c r="BV461" s="214"/>
      <c r="BW461" s="214"/>
      <c r="BX461" s="214"/>
      <c r="BY461" s="214"/>
      <c r="BZ461" s="214"/>
      <c r="CA461" s="214"/>
      <c r="CB461" s="214"/>
      <c r="CC461" s="214"/>
      <c r="CD461" s="214"/>
      <c r="CE461" s="214"/>
      <c r="CF461" s="214"/>
      <c r="CG461" s="214"/>
      <c r="CH461" s="214"/>
      <c r="CI461" s="214"/>
      <c r="CJ461" s="214"/>
    </row>
    <row r="462" spans="1:88" ht="13.5" customHeight="1">
      <c r="A462" s="217">
        <v>468</v>
      </c>
      <c r="B462" s="217" t="s">
        <v>3842</v>
      </c>
      <c r="C462" s="217" t="s">
        <v>3843</v>
      </c>
      <c r="D462" s="218" t="s">
        <v>699</v>
      </c>
      <c r="E462" s="217" t="s">
        <v>1119</v>
      </c>
      <c r="F462" s="217" t="s">
        <v>2506</v>
      </c>
      <c r="G462" s="218" t="s">
        <v>2473</v>
      </c>
      <c r="H462" s="220">
        <v>3428</v>
      </c>
      <c r="I462" s="217" t="s">
        <v>702</v>
      </c>
      <c r="J462" s="217">
        <v>1</v>
      </c>
      <c r="K462" s="217"/>
      <c r="L462" s="217">
        <v>1</v>
      </c>
      <c r="M462" s="220">
        <v>23.5</v>
      </c>
      <c r="N462" s="220">
        <v>23.5</v>
      </c>
      <c r="O462" s="217" t="s">
        <v>674</v>
      </c>
      <c r="P462" s="217" t="s">
        <v>11</v>
      </c>
      <c r="Q462" s="217" t="s">
        <v>703</v>
      </c>
      <c r="R462" s="217"/>
      <c r="S462" s="217"/>
      <c r="T462" s="217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7">
        <f ca="1">+L462-T462</f>
        <v>1</v>
      </c>
      <c r="V462" s="217">
        <f ca="1">ROUNDDOWN(T462/J462,0)</f>
        <v>0</v>
      </c>
      <c r="W462" s="217"/>
      <c r="X462" s="217"/>
      <c r="Y462" s="217"/>
      <c r="Z462" s="217"/>
      <c r="AA462" s="217"/>
      <c r="AB462" s="221" t="s">
        <v>602</v>
      </c>
      <c r="AC462" s="220">
        <v>1.004</v>
      </c>
      <c r="AD462" s="217"/>
      <c r="AE462" s="220"/>
      <c r="AF462" s="220"/>
      <c r="AG462" s="249"/>
      <c r="AH462" s="249"/>
      <c r="AI462" s="249"/>
      <c r="AJ462" s="224" t="s">
        <v>677</v>
      </c>
      <c r="AK462" s="228"/>
      <c r="AL462" s="250"/>
      <c r="AM462" s="226"/>
      <c r="AN462" s="228"/>
      <c r="AO462" s="226"/>
      <c r="AP462" s="226"/>
      <c r="AQ462" s="226"/>
      <c r="AR462" s="228"/>
      <c r="AS462" s="226"/>
      <c r="AT462" s="226"/>
      <c r="AU462" s="217">
        <v>0</v>
      </c>
      <c r="AV462" s="217">
        <v>0</v>
      </c>
      <c r="AW462" s="217">
        <v>0</v>
      </c>
      <c r="AX462" s="217">
        <v>0</v>
      </c>
      <c r="AY462" s="217">
        <v>0</v>
      </c>
      <c r="AZ462" s="217">
        <v>0</v>
      </c>
      <c r="BA462" s="217">
        <v>0</v>
      </c>
      <c r="BB462" s="217" t="s">
        <v>692</v>
      </c>
      <c r="BC462" s="217"/>
      <c r="BD462" s="217"/>
      <c r="BE462" s="212" t="s">
        <v>3024</v>
      </c>
      <c r="BF462" s="217">
        <v>1</v>
      </c>
      <c r="BG462" s="230">
        <v>46240</v>
      </c>
      <c r="BH462" s="212">
        <f>+L462-BF462</f>
        <v>0</v>
      </c>
      <c r="BI462" s="212" t="s">
        <v>2474</v>
      </c>
      <c r="BJ462" s="217">
        <v>1</v>
      </c>
      <c r="BK462" s="231">
        <v>46240</v>
      </c>
      <c r="BL462" s="226"/>
      <c r="BM462" s="226"/>
      <c r="BN462" s="227"/>
      <c r="BO462" s="226"/>
      <c r="BP462" s="226"/>
      <c r="BQ462" s="226"/>
      <c r="BR462" s="226"/>
      <c r="BS462" s="226"/>
      <c r="BT462" s="227"/>
      <c r="BU462" s="226"/>
      <c r="BV462" s="226"/>
      <c r="BW462" s="226"/>
      <c r="BX462" s="226"/>
      <c r="BY462" s="226"/>
      <c r="BZ462" s="227"/>
      <c r="CA462" s="226"/>
      <c r="CB462" s="226"/>
      <c r="CC462" s="226"/>
      <c r="CD462" s="226"/>
      <c r="CE462" s="226"/>
      <c r="CF462" s="227"/>
      <c r="CG462" s="226"/>
      <c r="CH462" s="226"/>
      <c r="CI462" s="226"/>
      <c r="CJ462" s="212">
        <f>+L462-BJ462</f>
        <v>0</v>
      </c>
    </row>
    <row r="463" spans="1:88" ht="13.5" customHeight="1">
      <c r="A463" s="214">
        <v>469</v>
      </c>
      <c r="B463" s="214" t="s">
        <v>3845</v>
      </c>
      <c r="C463" s="214" t="s">
        <v>3846</v>
      </c>
      <c r="D463" s="215" t="s">
        <v>3760</v>
      </c>
      <c r="E463" s="214"/>
      <c r="F463" s="214"/>
      <c r="G463" s="215" t="s">
        <v>3847</v>
      </c>
      <c r="H463" s="214"/>
      <c r="I463" s="214"/>
      <c r="J463" s="214"/>
      <c r="K463" s="214">
        <v>1</v>
      </c>
      <c r="L463" s="214"/>
      <c r="M463" s="216">
        <v>16.600000000000001</v>
      </c>
      <c r="N463" s="216">
        <v>16.600000000000001</v>
      </c>
      <c r="O463" s="214" t="s">
        <v>674</v>
      </c>
      <c r="P463" s="214"/>
      <c r="Q463" s="214"/>
      <c r="R463" s="214" t="s">
        <v>3951</v>
      </c>
      <c r="S463" s="214"/>
      <c r="T463" s="214"/>
      <c r="U463" s="214"/>
      <c r="V463" s="214"/>
      <c r="W463" s="214">
        <f>_xlfn.MINIFS(V:V,C:C,C463,AE:AE,"",AB:AB,"")</f>
        <v>0</v>
      </c>
      <c r="X463" s="214" t="e">
        <f ca="1">SUMIFS(T:T,C:C,C463,AE:AE,"")/SUMIFS(L:L,C:C,C463,AE:AE,"",AB:AB,"")</f>
        <v>#DIV/0!</v>
      </c>
      <c r="Y463" s="214"/>
      <c r="Z463" s="214"/>
      <c r="AA463" s="214"/>
      <c r="AB463" s="216"/>
      <c r="AC463" s="216">
        <v>0.70899999999999996</v>
      </c>
      <c r="AD463" s="214"/>
      <c r="AE463" s="214" t="s">
        <v>675</v>
      </c>
      <c r="AF463" s="214" t="s">
        <v>676</v>
      </c>
      <c r="AG463" s="214"/>
      <c r="AH463" s="214"/>
      <c r="AI463" s="214"/>
      <c r="AJ463" s="214" t="s">
        <v>677</v>
      </c>
      <c r="AK463" s="214"/>
      <c r="AL463" s="214"/>
      <c r="AM463" s="214"/>
      <c r="AN463" s="214"/>
      <c r="AO463" s="214"/>
      <c r="AP463" s="214"/>
      <c r="AQ463" s="214"/>
      <c r="AR463" s="214"/>
      <c r="AS463" s="214"/>
      <c r="AT463" s="214"/>
      <c r="AU463" s="214"/>
      <c r="AV463" s="214"/>
      <c r="AW463" s="214"/>
      <c r="AX463" s="214"/>
      <c r="AY463" s="214"/>
      <c r="AZ463" s="214"/>
      <c r="BA463" s="214"/>
      <c r="BB463" s="214" t="s">
        <v>692</v>
      </c>
      <c r="BC463" s="214"/>
      <c r="BD463" s="214"/>
      <c r="BE463" s="214"/>
      <c r="BF463" s="214"/>
      <c r="BG463" s="214"/>
      <c r="BH463" s="214"/>
      <c r="BI463" s="214"/>
      <c r="BJ463" s="214"/>
      <c r="BK463" s="214"/>
      <c r="BL463" s="214"/>
      <c r="BM463" s="214"/>
      <c r="BN463" s="214"/>
      <c r="BO463" s="214"/>
      <c r="BP463" s="214"/>
      <c r="BQ463" s="214"/>
      <c r="BR463" s="214"/>
      <c r="BS463" s="214"/>
      <c r="BT463" s="214"/>
      <c r="BU463" s="214"/>
      <c r="BV463" s="214"/>
      <c r="BW463" s="214"/>
      <c r="BX463" s="214"/>
      <c r="BY463" s="214"/>
      <c r="BZ463" s="214"/>
      <c r="CA463" s="214"/>
      <c r="CB463" s="214"/>
      <c r="CC463" s="214"/>
      <c r="CD463" s="214"/>
      <c r="CE463" s="214"/>
      <c r="CF463" s="214"/>
      <c r="CG463" s="214"/>
      <c r="CH463" s="214"/>
      <c r="CI463" s="214"/>
      <c r="CJ463" s="214"/>
    </row>
    <row r="464" spans="1:88" ht="13.5" customHeight="1">
      <c r="A464" s="217">
        <v>470</v>
      </c>
      <c r="B464" s="217" t="s">
        <v>3845</v>
      </c>
      <c r="C464" s="217" t="s">
        <v>3846</v>
      </c>
      <c r="D464" s="218" t="s">
        <v>699</v>
      </c>
      <c r="E464" s="217" t="s">
        <v>3848</v>
      </c>
      <c r="F464" s="217" t="s">
        <v>2507</v>
      </c>
      <c r="G464" s="218" t="s">
        <v>2473</v>
      </c>
      <c r="H464" s="220">
        <v>2419</v>
      </c>
      <c r="I464" s="217" t="s">
        <v>702</v>
      </c>
      <c r="J464" s="217">
        <v>1</v>
      </c>
      <c r="K464" s="217"/>
      <c r="L464" s="217">
        <v>1</v>
      </c>
      <c r="M464" s="220">
        <v>16.600000000000001</v>
      </c>
      <c r="N464" s="220">
        <v>16.600000000000001</v>
      </c>
      <c r="O464" s="217" t="s">
        <v>674</v>
      </c>
      <c r="P464" s="217" t="s">
        <v>11</v>
      </c>
      <c r="Q464" s="217" t="s">
        <v>703</v>
      </c>
      <c r="R464" s="217"/>
      <c r="S464" s="217"/>
      <c r="T464" s="217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7">
        <f ca="1">+L464-T464</f>
        <v>1</v>
      </c>
      <c r="V464" s="217">
        <f ca="1">ROUNDDOWN(T464/J464,0)</f>
        <v>0</v>
      </c>
      <c r="W464" s="217"/>
      <c r="X464" s="217"/>
      <c r="Y464" s="217"/>
      <c r="Z464" s="217"/>
      <c r="AA464" s="217"/>
      <c r="AB464" s="221" t="s">
        <v>602</v>
      </c>
      <c r="AC464" s="220">
        <v>0.70899999999999996</v>
      </c>
      <c r="AD464" s="217"/>
      <c r="AE464" s="220"/>
      <c r="AF464" s="220"/>
      <c r="AG464" s="249"/>
      <c r="AH464" s="249"/>
      <c r="AI464" s="249"/>
      <c r="AJ464" s="224" t="s">
        <v>677</v>
      </c>
      <c r="AK464" s="228"/>
      <c r="AL464" s="250"/>
      <c r="AM464" s="226"/>
      <c r="AN464" s="228"/>
      <c r="AO464" s="226"/>
      <c r="AP464" s="226"/>
      <c r="AQ464" s="226"/>
      <c r="AR464" s="228"/>
      <c r="AS464" s="226"/>
      <c r="AT464" s="226"/>
      <c r="AU464" s="217">
        <v>0</v>
      </c>
      <c r="AV464" s="217">
        <v>0</v>
      </c>
      <c r="AW464" s="217">
        <v>0</v>
      </c>
      <c r="AX464" s="217">
        <v>0</v>
      </c>
      <c r="AY464" s="217">
        <v>0</v>
      </c>
      <c r="AZ464" s="217">
        <v>0</v>
      </c>
      <c r="BA464" s="217">
        <v>0</v>
      </c>
      <c r="BB464" s="217" t="s">
        <v>692</v>
      </c>
      <c r="BC464" s="217"/>
      <c r="BD464" s="217"/>
      <c r="BE464" s="212" t="s">
        <v>3024</v>
      </c>
      <c r="BF464" s="217">
        <v>1</v>
      </c>
      <c r="BG464" s="230">
        <v>46240</v>
      </c>
      <c r="BH464" s="212">
        <f>+L464-BF464</f>
        <v>0</v>
      </c>
      <c r="BI464" s="212" t="s">
        <v>2474</v>
      </c>
      <c r="BJ464" s="217">
        <v>1</v>
      </c>
      <c r="BK464" s="231">
        <v>46240</v>
      </c>
      <c r="BL464" s="226"/>
      <c r="BM464" s="226"/>
      <c r="BN464" s="227"/>
      <c r="BO464" s="226"/>
      <c r="BP464" s="226"/>
      <c r="BQ464" s="226"/>
      <c r="BR464" s="226"/>
      <c r="BS464" s="226"/>
      <c r="BT464" s="227"/>
      <c r="BU464" s="226"/>
      <c r="BV464" s="226"/>
      <c r="BW464" s="226"/>
      <c r="BX464" s="226"/>
      <c r="BY464" s="226"/>
      <c r="BZ464" s="227"/>
      <c r="CA464" s="226"/>
      <c r="CB464" s="226"/>
      <c r="CC464" s="226"/>
      <c r="CD464" s="226"/>
      <c r="CE464" s="226"/>
      <c r="CF464" s="227"/>
      <c r="CG464" s="226"/>
      <c r="CH464" s="226"/>
      <c r="CI464" s="226"/>
      <c r="CJ464" s="212">
        <f>+L464-BJ464</f>
        <v>0</v>
      </c>
    </row>
    <row r="465" spans="1:88" ht="13.5" customHeight="1">
      <c r="A465" s="214">
        <v>471</v>
      </c>
      <c r="B465" s="214" t="s">
        <v>3849</v>
      </c>
      <c r="C465" s="214" t="s">
        <v>3850</v>
      </c>
      <c r="D465" s="215" t="s">
        <v>3760</v>
      </c>
      <c r="E465" s="214"/>
      <c r="F465" s="214"/>
      <c r="G465" s="215" t="s">
        <v>3770</v>
      </c>
      <c r="H465" s="214"/>
      <c r="I465" s="214"/>
      <c r="J465" s="214"/>
      <c r="K465" s="214">
        <v>1</v>
      </c>
      <c r="L465" s="214"/>
      <c r="M465" s="216">
        <v>33.4</v>
      </c>
      <c r="N465" s="216">
        <v>33.4</v>
      </c>
      <c r="O465" s="214" t="s">
        <v>674</v>
      </c>
      <c r="P465" s="214"/>
      <c r="Q465" s="214"/>
      <c r="R465" s="214" t="s">
        <v>3951</v>
      </c>
      <c r="S465" s="214"/>
      <c r="T465" s="214"/>
      <c r="U465" s="214"/>
      <c r="V465" s="214"/>
      <c r="W465" s="214">
        <f ca="1">_xlfn.MINIFS(V:V,C:C,C465,AE:AE,"",AB:AB,"")</f>
        <v>0</v>
      </c>
      <c r="X465" s="214">
        <f ca="1">SUMIFS(T:T,C:C,C465,AE:AE,"")/SUMIFS(L:L,C:C,C465,AE:AE,"",AB:AB,"")</f>
        <v>0</v>
      </c>
      <c r="Y465" s="214"/>
      <c r="Z465" s="214"/>
      <c r="AA465" s="214"/>
      <c r="AB465" s="216"/>
      <c r="AC465" s="216">
        <v>1.429</v>
      </c>
      <c r="AD465" s="214"/>
      <c r="AE465" s="214" t="s">
        <v>675</v>
      </c>
      <c r="AF465" s="214" t="s">
        <v>676</v>
      </c>
      <c r="AG465" s="214"/>
      <c r="AH465" s="214"/>
      <c r="AI465" s="214"/>
      <c r="AJ465" s="214" t="s">
        <v>677</v>
      </c>
      <c r="AK465" s="214"/>
      <c r="AL465" s="214"/>
      <c r="AM465" s="214"/>
      <c r="AN465" s="214"/>
      <c r="AO465" s="214"/>
      <c r="AP465" s="214"/>
      <c r="AQ465" s="214"/>
      <c r="AR465" s="214"/>
      <c r="AS465" s="214"/>
      <c r="AT465" s="214"/>
      <c r="AU465" s="214"/>
      <c r="AV465" s="214"/>
      <c r="AW465" s="214"/>
      <c r="AX465" s="214"/>
      <c r="AY465" s="214"/>
      <c r="AZ465" s="214"/>
      <c r="BA465" s="214"/>
      <c r="BB465" s="214" t="s">
        <v>692</v>
      </c>
      <c r="BC465" s="214"/>
      <c r="BD465" s="214"/>
      <c r="BE465" s="214"/>
      <c r="BF465" s="214"/>
      <c r="BG465" s="214"/>
      <c r="BH465" s="214"/>
      <c r="BI465" s="214"/>
      <c r="BJ465" s="214"/>
      <c r="BK465" s="214"/>
      <c r="BL465" s="214"/>
      <c r="BM465" s="214"/>
      <c r="BN465" s="214"/>
      <c r="BO465" s="214"/>
      <c r="BP465" s="214"/>
      <c r="BQ465" s="214"/>
      <c r="BR465" s="214"/>
      <c r="BS465" s="214"/>
      <c r="BT465" s="214"/>
      <c r="BU465" s="214"/>
      <c r="BV465" s="214"/>
      <c r="BW465" s="214"/>
      <c r="BX465" s="214"/>
      <c r="BY465" s="214"/>
      <c r="BZ465" s="214"/>
      <c r="CA465" s="214"/>
      <c r="CB465" s="214"/>
      <c r="CC465" s="214"/>
      <c r="CD465" s="214"/>
      <c r="CE465" s="214"/>
      <c r="CF465" s="214"/>
      <c r="CG465" s="214"/>
      <c r="CH465" s="214"/>
      <c r="CI465" s="214"/>
      <c r="CJ465" s="214"/>
    </row>
    <row r="466" spans="1:88" ht="13.5" customHeight="1">
      <c r="A466" s="217">
        <v>472</v>
      </c>
      <c r="B466" s="217" t="s">
        <v>3849</v>
      </c>
      <c r="C466" s="217" t="s">
        <v>3850</v>
      </c>
      <c r="D466" s="218" t="s">
        <v>699</v>
      </c>
      <c r="E466" s="217" t="s">
        <v>700</v>
      </c>
      <c r="F466" s="217" t="s">
        <v>2508</v>
      </c>
      <c r="G466" s="218" t="s">
        <v>2473</v>
      </c>
      <c r="H466" s="220">
        <v>2438</v>
      </c>
      <c r="I466" s="217" t="s">
        <v>702</v>
      </c>
      <c r="J466" s="217">
        <v>2</v>
      </c>
      <c r="K466" s="217"/>
      <c r="L466" s="217">
        <v>2</v>
      </c>
      <c r="M466" s="220">
        <v>16.7</v>
      </c>
      <c r="N466" s="220">
        <v>33.4</v>
      </c>
      <c r="O466" s="217" t="s">
        <v>674</v>
      </c>
      <c r="P466" s="217" t="s">
        <v>11</v>
      </c>
      <c r="Q466" s="217" t="s">
        <v>703</v>
      </c>
      <c r="R466" s="217"/>
      <c r="S466" s="217"/>
      <c r="T466" s="217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7">
        <f ca="1">+L466-T466</f>
        <v>2</v>
      </c>
      <c r="V466" s="217">
        <f ca="1">ROUNDDOWN(T466/J466,0)</f>
        <v>0</v>
      </c>
      <c r="W466" s="217"/>
      <c r="X466" s="217"/>
      <c r="Y466" s="217"/>
      <c r="Z466" s="217"/>
      <c r="AA466" s="217"/>
      <c r="AB466" s="221"/>
      <c r="AC466" s="220">
        <v>1.429</v>
      </c>
      <c r="AD466" s="217"/>
      <c r="AE466" s="220"/>
      <c r="AF466" s="220"/>
      <c r="AG466" s="249"/>
      <c r="AH466" s="249"/>
      <c r="AI466" s="249"/>
      <c r="AJ466" s="224" t="s">
        <v>677</v>
      </c>
      <c r="AK466" s="228"/>
      <c r="AL466" s="250"/>
      <c r="AM466" s="226"/>
      <c r="AN466" s="228"/>
      <c r="AO466" s="226"/>
      <c r="AP466" s="226"/>
      <c r="AQ466" s="226"/>
      <c r="AR466" s="228"/>
      <c r="AS466" s="226"/>
      <c r="AT466" s="226"/>
      <c r="AU466" s="217">
        <v>0</v>
      </c>
      <c r="AV466" s="217">
        <v>0</v>
      </c>
      <c r="AW466" s="217">
        <v>0</v>
      </c>
      <c r="AX466" s="217">
        <v>0</v>
      </c>
      <c r="AY466" s="217">
        <v>0</v>
      </c>
      <c r="AZ466" s="217">
        <v>0</v>
      </c>
      <c r="BA466" s="217">
        <v>0</v>
      </c>
      <c r="BB466" s="217" t="s">
        <v>692</v>
      </c>
      <c r="BC466" s="217"/>
      <c r="BD466" s="217"/>
      <c r="BE466" s="212" t="s">
        <v>3024</v>
      </c>
      <c r="BF466" s="217">
        <v>2</v>
      </c>
      <c r="BG466" s="230">
        <v>46240</v>
      </c>
      <c r="BH466" s="212">
        <f>+L466-BF466</f>
        <v>0</v>
      </c>
      <c r="BI466" s="212" t="s">
        <v>2474</v>
      </c>
      <c r="BJ466" s="217">
        <v>2</v>
      </c>
      <c r="BK466" s="231">
        <v>46240</v>
      </c>
      <c r="BL466" s="226"/>
      <c r="BM466" s="226"/>
      <c r="BN466" s="227"/>
      <c r="BO466" s="226"/>
      <c r="BP466" s="226"/>
      <c r="BQ466" s="226"/>
      <c r="BR466" s="226"/>
      <c r="BS466" s="226"/>
      <c r="BT466" s="227"/>
      <c r="BU466" s="226"/>
      <c r="BV466" s="226"/>
      <c r="BW466" s="226"/>
      <c r="BX466" s="226"/>
      <c r="BY466" s="226"/>
      <c r="BZ466" s="227"/>
      <c r="CA466" s="226"/>
      <c r="CB466" s="226"/>
      <c r="CC466" s="226"/>
      <c r="CD466" s="226"/>
      <c r="CE466" s="226"/>
      <c r="CF466" s="227"/>
      <c r="CG466" s="226"/>
      <c r="CH466" s="226"/>
      <c r="CI466" s="226"/>
      <c r="CJ466" s="212">
        <f>+L466-BJ466</f>
        <v>0</v>
      </c>
    </row>
    <row r="467" spans="1:88" ht="13.5" customHeight="1">
      <c r="A467" s="214">
        <v>473</v>
      </c>
      <c r="B467" s="214" t="s">
        <v>3851</v>
      </c>
      <c r="C467" s="214" t="s">
        <v>3852</v>
      </c>
      <c r="D467" s="215" t="s">
        <v>3760</v>
      </c>
      <c r="E467" s="214"/>
      <c r="F467" s="214"/>
      <c r="G467" s="215" t="s">
        <v>3853</v>
      </c>
      <c r="H467" s="214"/>
      <c r="I467" s="214"/>
      <c r="J467" s="214"/>
      <c r="K467" s="214">
        <v>1</v>
      </c>
      <c r="L467" s="214"/>
      <c r="M467" s="216">
        <v>4.5</v>
      </c>
      <c r="N467" s="216">
        <v>4.5</v>
      </c>
      <c r="O467" s="214" t="s">
        <v>674</v>
      </c>
      <c r="P467" s="214"/>
      <c r="Q467" s="214"/>
      <c r="R467" s="214" t="s">
        <v>3951</v>
      </c>
      <c r="S467" s="214"/>
      <c r="T467" s="214"/>
      <c r="U467" s="214"/>
      <c r="V467" s="214"/>
      <c r="W467" s="214">
        <f>_xlfn.MINIFS(V:V,C:C,C467,AE:AE,"",AB:AB,"")</f>
        <v>0</v>
      </c>
      <c r="X467" s="214" t="e">
        <f ca="1">SUMIFS(T:T,C:C,C467,AE:AE,"")/SUMIFS(L:L,C:C,C467,AE:AE,"",AB:AB,"")</f>
        <v>#DIV/0!</v>
      </c>
      <c r="Y467" s="214"/>
      <c r="Z467" s="214"/>
      <c r="AA467" s="214"/>
      <c r="AB467" s="216"/>
      <c r="AC467" s="216">
        <v>0.19400000000000001</v>
      </c>
      <c r="AD467" s="214"/>
      <c r="AE467" s="214" t="s">
        <v>675</v>
      </c>
      <c r="AF467" s="214" t="s">
        <v>676</v>
      </c>
      <c r="AG467" s="214"/>
      <c r="AH467" s="214"/>
      <c r="AI467" s="214"/>
      <c r="AJ467" s="214" t="s">
        <v>677</v>
      </c>
      <c r="AK467" s="214"/>
      <c r="AL467" s="214"/>
      <c r="AM467" s="214"/>
      <c r="AN467" s="214"/>
      <c r="AO467" s="214"/>
      <c r="AP467" s="214"/>
      <c r="AQ467" s="214"/>
      <c r="AR467" s="214"/>
      <c r="AS467" s="214"/>
      <c r="AT467" s="214"/>
      <c r="AU467" s="214"/>
      <c r="AV467" s="214"/>
      <c r="AW467" s="214"/>
      <c r="AX467" s="214"/>
      <c r="AY467" s="214"/>
      <c r="AZ467" s="214"/>
      <c r="BA467" s="214"/>
      <c r="BB467" s="214" t="s">
        <v>692</v>
      </c>
      <c r="BC467" s="214"/>
      <c r="BD467" s="214"/>
      <c r="BE467" s="214"/>
      <c r="BF467" s="214"/>
      <c r="BG467" s="214"/>
      <c r="BH467" s="214"/>
      <c r="BI467" s="214"/>
      <c r="BJ467" s="214"/>
      <c r="BK467" s="214"/>
      <c r="BL467" s="214"/>
      <c r="BM467" s="214"/>
      <c r="BN467" s="214"/>
      <c r="BO467" s="214"/>
      <c r="BP467" s="214"/>
      <c r="BQ467" s="214"/>
      <c r="BR467" s="214"/>
      <c r="BS467" s="214"/>
      <c r="BT467" s="214"/>
      <c r="BU467" s="214"/>
      <c r="BV467" s="214"/>
      <c r="BW467" s="214"/>
      <c r="BX467" s="214"/>
      <c r="BY467" s="214"/>
      <c r="BZ467" s="214"/>
      <c r="CA467" s="214"/>
      <c r="CB467" s="214"/>
      <c r="CC467" s="214"/>
      <c r="CD467" s="214"/>
      <c r="CE467" s="214"/>
      <c r="CF467" s="214"/>
      <c r="CG467" s="214"/>
      <c r="CH467" s="214"/>
      <c r="CI467" s="214"/>
      <c r="CJ467" s="214"/>
    </row>
    <row r="468" spans="1:88" ht="13.5" customHeight="1">
      <c r="A468" s="217">
        <v>474</v>
      </c>
      <c r="B468" s="217" t="s">
        <v>3851</v>
      </c>
      <c r="C468" s="217" t="s">
        <v>3852</v>
      </c>
      <c r="D468" s="218" t="s">
        <v>699</v>
      </c>
      <c r="E468" s="217" t="s">
        <v>944</v>
      </c>
      <c r="F468" s="217" t="s">
        <v>2509</v>
      </c>
      <c r="G468" s="218" t="s">
        <v>2473</v>
      </c>
      <c r="H468" s="220">
        <v>661</v>
      </c>
      <c r="I468" s="217" t="s">
        <v>702</v>
      </c>
      <c r="J468" s="217">
        <v>1</v>
      </c>
      <c r="K468" s="217"/>
      <c r="L468" s="217">
        <v>1</v>
      </c>
      <c r="M468" s="220">
        <v>4.5</v>
      </c>
      <c r="N468" s="220">
        <v>4.5</v>
      </c>
      <c r="O468" s="217" t="s">
        <v>674</v>
      </c>
      <c r="P468" s="217" t="s">
        <v>11</v>
      </c>
      <c r="Q468" s="217" t="s">
        <v>703</v>
      </c>
      <c r="R468" s="217"/>
      <c r="S468" s="217"/>
      <c r="T468" s="217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7">
        <f ca="1">+L468-T468</f>
        <v>1</v>
      </c>
      <c r="V468" s="217">
        <f ca="1">ROUNDDOWN(T468/J468,0)</f>
        <v>0</v>
      </c>
      <c r="W468" s="217"/>
      <c r="X468" s="217"/>
      <c r="Y468" s="217"/>
      <c r="Z468" s="217"/>
      <c r="AA468" s="217"/>
      <c r="AB468" s="221" t="s">
        <v>602</v>
      </c>
      <c r="AC468" s="220">
        <v>0.19400000000000001</v>
      </c>
      <c r="AD468" s="217"/>
      <c r="AE468" s="220"/>
      <c r="AF468" s="220"/>
      <c r="AG468" s="249"/>
      <c r="AH468" s="249"/>
      <c r="AI468" s="249"/>
      <c r="AJ468" s="224" t="s">
        <v>677</v>
      </c>
      <c r="AK468" s="228"/>
      <c r="AL468" s="250"/>
      <c r="AM468" s="226"/>
      <c r="AN468" s="228"/>
      <c r="AO468" s="226"/>
      <c r="AP468" s="226"/>
      <c r="AQ468" s="226"/>
      <c r="AR468" s="228"/>
      <c r="AS468" s="226"/>
      <c r="AT468" s="226"/>
      <c r="AU468" s="217">
        <v>0</v>
      </c>
      <c r="AV468" s="217">
        <v>0</v>
      </c>
      <c r="AW468" s="217">
        <v>0</v>
      </c>
      <c r="AX468" s="217">
        <v>0</v>
      </c>
      <c r="AY468" s="217">
        <v>0</v>
      </c>
      <c r="AZ468" s="217">
        <v>0</v>
      </c>
      <c r="BA468" s="217">
        <v>0</v>
      </c>
      <c r="BB468" s="217" t="s">
        <v>692</v>
      </c>
      <c r="BC468" s="217"/>
      <c r="BD468" s="217"/>
      <c r="BE468" s="212" t="s">
        <v>3024</v>
      </c>
      <c r="BF468" s="217">
        <v>1</v>
      </c>
      <c r="BG468" s="230">
        <v>46240</v>
      </c>
      <c r="BH468" s="212">
        <f>+L468-BF468</f>
        <v>0</v>
      </c>
      <c r="BI468" s="212" t="s">
        <v>2474</v>
      </c>
      <c r="BJ468" s="217">
        <v>1</v>
      </c>
      <c r="BK468" s="231">
        <v>46240</v>
      </c>
      <c r="BL468" s="226"/>
      <c r="BM468" s="226"/>
      <c r="BN468" s="227"/>
      <c r="BO468" s="226"/>
      <c r="BP468" s="226"/>
      <c r="BQ468" s="226"/>
      <c r="BR468" s="226"/>
      <c r="BS468" s="226"/>
      <c r="BT468" s="227"/>
      <c r="BU468" s="226"/>
      <c r="BV468" s="226"/>
      <c r="BW468" s="226"/>
      <c r="BX468" s="226"/>
      <c r="BY468" s="226"/>
      <c r="BZ468" s="227"/>
      <c r="CA468" s="226"/>
      <c r="CB468" s="226"/>
      <c r="CC468" s="226"/>
      <c r="CD468" s="226"/>
      <c r="CE468" s="226"/>
      <c r="CF468" s="227"/>
      <c r="CG468" s="226"/>
      <c r="CH468" s="226"/>
      <c r="CI468" s="226"/>
      <c r="CJ468" s="212">
        <f>+L468-BJ468</f>
        <v>0</v>
      </c>
    </row>
    <row r="469" spans="1:88" ht="13.5" customHeight="1">
      <c r="A469" s="214">
        <v>475</v>
      </c>
      <c r="B469" s="214" t="s">
        <v>3854</v>
      </c>
      <c r="C469" s="214" t="s">
        <v>3855</v>
      </c>
      <c r="D469" s="215" t="s">
        <v>3760</v>
      </c>
      <c r="E469" s="214"/>
      <c r="F469" s="214"/>
      <c r="G469" s="215" t="s">
        <v>3856</v>
      </c>
      <c r="H469" s="214"/>
      <c r="I469" s="214"/>
      <c r="J469" s="214"/>
      <c r="K469" s="214">
        <v>1</v>
      </c>
      <c r="L469" s="214"/>
      <c r="M469" s="216">
        <v>2.8</v>
      </c>
      <c r="N469" s="216">
        <v>2.8</v>
      </c>
      <c r="O469" s="214" t="s">
        <v>674</v>
      </c>
      <c r="P469" s="214"/>
      <c r="Q469" s="214"/>
      <c r="R469" s="214" t="s">
        <v>3951</v>
      </c>
      <c r="S469" s="214"/>
      <c r="T469" s="214"/>
      <c r="U469" s="214"/>
      <c r="V469" s="214"/>
      <c r="W469" s="214">
        <f>_xlfn.MINIFS(V:V,C:C,C469,AE:AE,"",AB:AB,"")</f>
        <v>0</v>
      </c>
      <c r="X469" s="214" t="e">
        <f ca="1">SUMIFS(T:T,C:C,C469,AE:AE,"")/SUMIFS(L:L,C:C,C469,AE:AE,"",AB:AB,"")</f>
        <v>#DIV/0!</v>
      </c>
      <c r="Y469" s="214"/>
      <c r="Z469" s="214"/>
      <c r="AA469" s="214"/>
      <c r="AB469" s="216"/>
      <c r="AC469" s="216">
        <v>0.122</v>
      </c>
      <c r="AD469" s="214"/>
      <c r="AE469" s="214" t="s">
        <v>675</v>
      </c>
      <c r="AF469" s="214" t="s">
        <v>676</v>
      </c>
      <c r="AG469" s="214"/>
      <c r="AH469" s="214"/>
      <c r="AI469" s="214"/>
      <c r="AJ469" s="214" t="s">
        <v>677</v>
      </c>
      <c r="AK469" s="214"/>
      <c r="AL469" s="214"/>
      <c r="AM469" s="214"/>
      <c r="AN469" s="214"/>
      <c r="AO469" s="214"/>
      <c r="AP469" s="214"/>
      <c r="AQ469" s="214"/>
      <c r="AR469" s="214"/>
      <c r="AS469" s="214"/>
      <c r="AT469" s="214"/>
      <c r="AU469" s="214"/>
      <c r="AV469" s="214"/>
      <c r="AW469" s="214"/>
      <c r="AX469" s="214"/>
      <c r="AY469" s="214"/>
      <c r="AZ469" s="214"/>
      <c r="BA469" s="214"/>
      <c r="BB469" s="214" t="s">
        <v>692</v>
      </c>
      <c r="BC469" s="214"/>
      <c r="BD469" s="214"/>
      <c r="BE469" s="214"/>
      <c r="BF469" s="214"/>
      <c r="BG469" s="214"/>
      <c r="BH469" s="214"/>
      <c r="BI469" s="214"/>
      <c r="BJ469" s="214"/>
      <c r="BK469" s="214"/>
      <c r="BL469" s="214"/>
      <c r="BM469" s="214"/>
      <c r="BN469" s="214"/>
      <c r="BO469" s="214"/>
      <c r="BP469" s="214"/>
      <c r="BQ469" s="214"/>
      <c r="BR469" s="214"/>
      <c r="BS469" s="214"/>
      <c r="BT469" s="214"/>
      <c r="BU469" s="214"/>
      <c r="BV469" s="214"/>
      <c r="BW469" s="214"/>
      <c r="BX469" s="214"/>
      <c r="BY469" s="214"/>
      <c r="BZ469" s="214"/>
      <c r="CA469" s="214"/>
      <c r="CB469" s="214"/>
      <c r="CC469" s="214"/>
      <c r="CD469" s="214"/>
      <c r="CE469" s="214"/>
      <c r="CF469" s="214"/>
      <c r="CG469" s="214"/>
      <c r="CH469" s="214"/>
      <c r="CI469" s="214"/>
      <c r="CJ469" s="214"/>
    </row>
    <row r="470" spans="1:88" ht="13.5" customHeight="1">
      <c r="A470" s="217">
        <v>476</v>
      </c>
      <c r="B470" s="217" t="s">
        <v>3854</v>
      </c>
      <c r="C470" s="217" t="s">
        <v>3855</v>
      </c>
      <c r="D470" s="218" t="s">
        <v>699</v>
      </c>
      <c r="E470" s="217" t="s">
        <v>971</v>
      </c>
      <c r="F470" s="217" t="s">
        <v>2510</v>
      </c>
      <c r="G470" s="218" t="s">
        <v>2473</v>
      </c>
      <c r="H470" s="220">
        <v>416</v>
      </c>
      <c r="I470" s="217" t="s">
        <v>702</v>
      </c>
      <c r="J470" s="217">
        <v>1</v>
      </c>
      <c r="K470" s="217"/>
      <c r="L470" s="217">
        <v>1</v>
      </c>
      <c r="M470" s="220">
        <v>2.8</v>
      </c>
      <c r="N470" s="220">
        <v>2.8</v>
      </c>
      <c r="O470" s="217" t="s">
        <v>674</v>
      </c>
      <c r="P470" s="217" t="s">
        <v>11</v>
      </c>
      <c r="Q470" s="217" t="s">
        <v>703</v>
      </c>
      <c r="R470" s="217"/>
      <c r="S470" s="217"/>
      <c r="T470" s="217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7">
        <f ca="1">+L470-T470</f>
        <v>1</v>
      </c>
      <c r="V470" s="217">
        <f ca="1">ROUNDDOWN(T470/J470,0)</f>
        <v>0</v>
      </c>
      <c r="W470" s="217"/>
      <c r="X470" s="217"/>
      <c r="Y470" s="217"/>
      <c r="Z470" s="217"/>
      <c r="AA470" s="217"/>
      <c r="AB470" s="221" t="s">
        <v>602</v>
      </c>
      <c r="AC470" s="220">
        <v>0.122</v>
      </c>
      <c r="AD470" s="217"/>
      <c r="AE470" s="220"/>
      <c r="AF470" s="220"/>
      <c r="AG470" s="249"/>
      <c r="AH470" s="249"/>
      <c r="AI470" s="249"/>
      <c r="AJ470" s="224" t="s">
        <v>677</v>
      </c>
      <c r="AK470" s="228"/>
      <c r="AL470" s="250"/>
      <c r="AM470" s="226"/>
      <c r="AN470" s="228"/>
      <c r="AO470" s="226"/>
      <c r="AP470" s="226"/>
      <c r="AQ470" s="226"/>
      <c r="AR470" s="228"/>
      <c r="AS470" s="226"/>
      <c r="AT470" s="226"/>
      <c r="AU470" s="217">
        <v>0</v>
      </c>
      <c r="AV470" s="217">
        <v>0</v>
      </c>
      <c r="AW470" s="217">
        <v>0</v>
      </c>
      <c r="AX470" s="217">
        <v>0</v>
      </c>
      <c r="AY470" s="217">
        <v>0</v>
      </c>
      <c r="AZ470" s="217">
        <v>0</v>
      </c>
      <c r="BA470" s="217">
        <v>0</v>
      </c>
      <c r="BB470" s="217" t="s">
        <v>692</v>
      </c>
      <c r="BC470" s="217"/>
      <c r="BD470" s="217"/>
      <c r="BE470" s="212" t="s">
        <v>3024</v>
      </c>
      <c r="BF470" s="217">
        <v>1</v>
      </c>
      <c r="BG470" s="230">
        <v>46240</v>
      </c>
      <c r="BH470" s="212">
        <f>+L470-BF470</f>
        <v>0</v>
      </c>
      <c r="BI470" s="212" t="s">
        <v>2474</v>
      </c>
      <c r="BJ470" s="217">
        <v>1</v>
      </c>
      <c r="BK470" s="231">
        <v>46240</v>
      </c>
      <c r="BL470" s="226"/>
      <c r="BM470" s="226"/>
      <c r="BN470" s="227"/>
      <c r="BO470" s="226"/>
      <c r="BP470" s="226"/>
      <c r="BQ470" s="226"/>
      <c r="BR470" s="226"/>
      <c r="BS470" s="226"/>
      <c r="BT470" s="227"/>
      <c r="BU470" s="226"/>
      <c r="BV470" s="226"/>
      <c r="BW470" s="226"/>
      <c r="BX470" s="226"/>
      <c r="BY470" s="226"/>
      <c r="BZ470" s="227"/>
      <c r="CA470" s="226"/>
      <c r="CB470" s="226"/>
      <c r="CC470" s="226"/>
      <c r="CD470" s="226"/>
      <c r="CE470" s="226"/>
      <c r="CF470" s="227"/>
      <c r="CG470" s="226"/>
      <c r="CH470" s="226"/>
      <c r="CI470" s="226"/>
      <c r="CJ470" s="212">
        <f>+L470-BJ470</f>
        <v>0</v>
      </c>
    </row>
    <row r="471" spans="1:88" ht="13.5" customHeight="1">
      <c r="A471" s="214">
        <v>477</v>
      </c>
      <c r="B471" s="214" t="s">
        <v>3857</v>
      </c>
      <c r="C471" s="214" t="s">
        <v>3858</v>
      </c>
      <c r="D471" s="215" t="s">
        <v>3760</v>
      </c>
      <c r="E471" s="214"/>
      <c r="F471" s="214"/>
      <c r="G471" s="215" t="s">
        <v>3859</v>
      </c>
      <c r="H471" s="214"/>
      <c r="I471" s="214"/>
      <c r="J471" s="214"/>
      <c r="K471" s="214">
        <v>8</v>
      </c>
      <c r="L471" s="214"/>
      <c r="M471" s="216">
        <v>6.4</v>
      </c>
      <c r="N471" s="216">
        <v>51</v>
      </c>
      <c r="O471" s="214" t="s">
        <v>674</v>
      </c>
      <c r="P471" s="214"/>
      <c r="Q471" s="214"/>
      <c r="R471" s="214" t="s">
        <v>3951</v>
      </c>
      <c r="S471" s="214"/>
      <c r="T471" s="214"/>
      <c r="U471" s="214"/>
      <c r="V471" s="214"/>
      <c r="W471" s="214">
        <f>_xlfn.MINIFS(V:V,C:C,C471,AE:AE,"",AB:AB,"")</f>
        <v>0</v>
      </c>
      <c r="X471" s="214" t="e">
        <f ca="1">SUMIFS(T:T,C:C,C471,AE:AE,"")/SUMIFS(L:L,C:C,C471,AE:AE,"",AB:AB,"")</f>
        <v>#DIV/0!</v>
      </c>
      <c r="Y471" s="214"/>
      <c r="Z471" s="214"/>
      <c r="AA471" s="214"/>
      <c r="AB471" s="216"/>
      <c r="AC471" s="216">
        <v>2.1789999999999998</v>
      </c>
      <c r="AD471" s="214"/>
      <c r="AE471" s="214" t="s">
        <v>675</v>
      </c>
      <c r="AF471" s="214" t="s">
        <v>676</v>
      </c>
      <c r="AG471" s="214"/>
      <c r="AH471" s="214"/>
      <c r="AI471" s="214"/>
      <c r="AJ471" s="214" t="s">
        <v>677</v>
      </c>
      <c r="AK471" s="214"/>
      <c r="AL471" s="214"/>
      <c r="AM471" s="214"/>
      <c r="AN471" s="214"/>
      <c r="AO471" s="214"/>
      <c r="AP471" s="214"/>
      <c r="AQ471" s="214"/>
      <c r="AR471" s="214"/>
      <c r="AS471" s="214"/>
      <c r="AT471" s="214"/>
      <c r="AU471" s="214"/>
      <c r="AV471" s="214"/>
      <c r="AW471" s="214"/>
      <c r="AX471" s="214"/>
      <c r="AY471" s="214"/>
      <c r="AZ471" s="214"/>
      <c r="BA471" s="214"/>
      <c r="BB471" s="214" t="s">
        <v>692</v>
      </c>
      <c r="BC471" s="214"/>
      <c r="BD471" s="214"/>
      <c r="BE471" s="214"/>
      <c r="BF471" s="214"/>
      <c r="BG471" s="214"/>
      <c r="BH471" s="214"/>
      <c r="BI471" s="214"/>
      <c r="BJ471" s="214"/>
      <c r="BK471" s="214"/>
      <c r="BL471" s="214"/>
      <c r="BM471" s="214"/>
      <c r="BN471" s="214"/>
      <c r="BO471" s="214"/>
      <c r="BP471" s="214"/>
      <c r="BQ471" s="214"/>
      <c r="BR471" s="214"/>
      <c r="BS471" s="214"/>
      <c r="BT471" s="214"/>
      <c r="BU471" s="214"/>
      <c r="BV471" s="214"/>
      <c r="BW471" s="214"/>
      <c r="BX471" s="214"/>
      <c r="BY471" s="214"/>
      <c r="BZ471" s="214"/>
      <c r="CA471" s="214"/>
      <c r="CB471" s="214"/>
      <c r="CC471" s="214"/>
      <c r="CD471" s="214"/>
      <c r="CE471" s="214"/>
      <c r="CF471" s="214"/>
      <c r="CG471" s="214"/>
      <c r="CH471" s="214"/>
      <c r="CI471" s="214"/>
      <c r="CJ471" s="214"/>
    </row>
    <row r="472" spans="1:88" ht="13.5" customHeight="1">
      <c r="A472" s="217">
        <v>478</v>
      </c>
      <c r="B472" s="217" t="s">
        <v>3857</v>
      </c>
      <c r="C472" s="217" t="s">
        <v>3858</v>
      </c>
      <c r="D472" s="218" t="s">
        <v>699</v>
      </c>
      <c r="E472" s="217" t="s">
        <v>3860</v>
      </c>
      <c r="F472" s="217" t="s">
        <v>2512</v>
      </c>
      <c r="G472" s="218" t="s">
        <v>2473</v>
      </c>
      <c r="H472" s="220">
        <v>930</v>
      </c>
      <c r="I472" s="217" t="s">
        <v>702</v>
      </c>
      <c r="J472" s="217">
        <v>1</v>
      </c>
      <c r="K472" s="217"/>
      <c r="L472" s="217">
        <v>8</v>
      </c>
      <c r="M472" s="220">
        <v>6.4</v>
      </c>
      <c r="N472" s="220">
        <v>51</v>
      </c>
      <c r="O472" s="217" t="s">
        <v>674</v>
      </c>
      <c r="P472" s="217" t="s">
        <v>11</v>
      </c>
      <c r="Q472" s="217" t="s">
        <v>703</v>
      </c>
      <c r="R472" s="217"/>
      <c r="S472" s="217"/>
      <c r="T472" s="217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7">
        <f ca="1">+L472-T472</f>
        <v>8</v>
      </c>
      <c r="V472" s="217">
        <f ca="1">ROUNDDOWN(T472/J472,0)</f>
        <v>0</v>
      </c>
      <c r="W472" s="217"/>
      <c r="X472" s="217"/>
      <c r="Y472" s="217"/>
      <c r="Z472" s="217"/>
      <c r="AA472" s="217"/>
      <c r="AB472" s="221" t="s">
        <v>602</v>
      </c>
      <c r="AC472" s="220">
        <v>2.1789999999999998</v>
      </c>
      <c r="AD472" s="217"/>
      <c r="AE472" s="220"/>
      <c r="AF472" s="220"/>
      <c r="AG472" s="249"/>
      <c r="AH472" s="249"/>
      <c r="AI472" s="249"/>
      <c r="AJ472" s="224" t="s">
        <v>677</v>
      </c>
      <c r="AK472" s="228"/>
      <c r="AL472" s="250"/>
      <c r="AM472" s="226"/>
      <c r="AN472" s="228"/>
      <c r="AO472" s="226"/>
      <c r="AP472" s="226"/>
      <c r="AQ472" s="226"/>
      <c r="AR472" s="228"/>
      <c r="AS472" s="226"/>
      <c r="AT472" s="226"/>
      <c r="AU472" s="217">
        <v>0</v>
      </c>
      <c r="AV472" s="217">
        <v>0</v>
      </c>
      <c r="AW472" s="217">
        <v>0</v>
      </c>
      <c r="AX472" s="217">
        <v>0</v>
      </c>
      <c r="AY472" s="217">
        <v>0</v>
      </c>
      <c r="AZ472" s="217">
        <v>0</v>
      </c>
      <c r="BA472" s="217">
        <v>0</v>
      </c>
      <c r="BB472" s="217" t="s">
        <v>692</v>
      </c>
      <c r="BC472" s="217"/>
      <c r="BD472" s="217"/>
      <c r="BE472" s="212" t="s">
        <v>3024</v>
      </c>
      <c r="BF472" s="217">
        <v>8</v>
      </c>
      <c r="BG472" s="230">
        <v>46240</v>
      </c>
      <c r="BH472" s="212">
        <f>+L472-BF472</f>
        <v>0</v>
      </c>
      <c r="BI472" s="212" t="s">
        <v>2474</v>
      </c>
      <c r="BJ472" s="217">
        <v>8</v>
      </c>
      <c r="BK472" s="231">
        <v>46240</v>
      </c>
      <c r="BL472" s="226"/>
      <c r="BM472" s="226"/>
      <c r="BN472" s="227"/>
      <c r="BO472" s="226"/>
      <c r="BP472" s="226"/>
      <c r="BQ472" s="226"/>
      <c r="BR472" s="226"/>
      <c r="BS472" s="226"/>
      <c r="BT472" s="227"/>
      <c r="BU472" s="226"/>
      <c r="BV472" s="226"/>
      <c r="BW472" s="226"/>
      <c r="BX472" s="226"/>
      <c r="BY472" s="226"/>
      <c r="BZ472" s="227"/>
      <c r="CA472" s="226"/>
      <c r="CB472" s="226"/>
      <c r="CC472" s="226"/>
      <c r="CD472" s="226"/>
      <c r="CE472" s="226"/>
      <c r="CF472" s="227"/>
      <c r="CG472" s="226"/>
      <c r="CH472" s="226"/>
      <c r="CI472" s="226"/>
      <c r="CJ472" s="212">
        <f>+L472-BJ472</f>
        <v>0</v>
      </c>
    </row>
    <row r="473" spans="1:88" ht="13.5" customHeight="1">
      <c r="A473" s="214">
        <v>479</v>
      </c>
      <c r="B473" s="214" t="s">
        <v>3861</v>
      </c>
      <c r="C473" s="214" t="s">
        <v>3862</v>
      </c>
      <c r="D473" s="215" t="s">
        <v>3760</v>
      </c>
      <c r="E473" s="214"/>
      <c r="F473" s="214"/>
      <c r="G473" s="215" t="s">
        <v>3863</v>
      </c>
      <c r="H473" s="214"/>
      <c r="I473" s="214"/>
      <c r="J473" s="214"/>
      <c r="K473" s="214">
        <v>2</v>
      </c>
      <c r="L473" s="214"/>
      <c r="M473" s="216">
        <v>6.5</v>
      </c>
      <c r="N473" s="216">
        <v>13</v>
      </c>
      <c r="O473" s="214" t="s">
        <v>674</v>
      </c>
      <c r="P473" s="214"/>
      <c r="Q473" s="214"/>
      <c r="R473" s="214" t="s">
        <v>3951</v>
      </c>
      <c r="S473" s="214"/>
      <c r="T473" s="214"/>
      <c r="U473" s="214"/>
      <c r="V473" s="214"/>
      <c r="W473" s="214">
        <f>_xlfn.MINIFS(V:V,C:C,C473,AE:AE,"",AB:AB,"")</f>
        <v>0</v>
      </c>
      <c r="X473" s="214" t="e">
        <f ca="1">SUMIFS(T:T,C:C,C473,AE:AE,"")/SUMIFS(L:L,C:C,C473,AE:AE,"",AB:AB,"")</f>
        <v>#DIV/0!</v>
      </c>
      <c r="Y473" s="214"/>
      <c r="Z473" s="214"/>
      <c r="AA473" s="214"/>
      <c r="AB473" s="216"/>
      <c r="AC473" s="216">
        <v>0.55700000000000005</v>
      </c>
      <c r="AD473" s="214"/>
      <c r="AE473" s="214" t="s">
        <v>675</v>
      </c>
      <c r="AF473" s="214" t="s">
        <v>676</v>
      </c>
      <c r="AG473" s="214"/>
      <c r="AH473" s="214"/>
      <c r="AI473" s="214"/>
      <c r="AJ473" s="214" t="s">
        <v>677</v>
      </c>
      <c r="AK473" s="214"/>
      <c r="AL473" s="214"/>
      <c r="AM473" s="214"/>
      <c r="AN473" s="214"/>
      <c r="AO473" s="214"/>
      <c r="AP473" s="214"/>
      <c r="AQ473" s="214"/>
      <c r="AR473" s="214"/>
      <c r="AS473" s="214"/>
      <c r="AT473" s="214"/>
      <c r="AU473" s="214"/>
      <c r="AV473" s="214"/>
      <c r="AW473" s="214"/>
      <c r="AX473" s="214"/>
      <c r="AY473" s="214"/>
      <c r="AZ473" s="214"/>
      <c r="BA473" s="214"/>
      <c r="BB473" s="214" t="s">
        <v>692</v>
      </c>
      <c r="BC473" s="214"/>
      <c r="BD473" s="214"/>
      <c r="BE473" s="214"/>
      <c r="BF473" s="214"/>
      <c r="BG473" s="214"/>
      <c r="BH473" s="214"/>
      <c r="BI473" s="214"/>
      <c r="BJ473" s="214"/>
      <c r="BK473" s="214"/>
      <c r="BL473" s="214"/>
      <c r="BM473" s="214"/>
      <c r="BN473" s="214"/>
      <c r="BO473" s="214"/>
      <c r="BP473" s="214"/>
      <c r="BQ473" s="214"/>
      <c r="BR473" s="214"/>
      <c r="BS473" s="214"/>
      <c r="BT473" s="214"/>
      <c r="BU473" s="214"/>
      <c r="BV473" s="214"/>
      <c r="BW473" s="214"/>
      <c r="BX473" s="214"/>
      <c r="BY473" s="214"/>
      <c r="BZ473" s="214"/>
      <c r="CA473" s="214"/>
      <c r="CB473" s="214"/>
      <c r="CC473" s="214"/>
      <c r="CD473" s="214"/>
      <c r="CE473" s="214"/>
      <c r="CF473" s="214"/>
      <c r="CG473" s="214"/>
      <c r="CH473" s="214"/>
      <c r="CI473" s="214"/>
      <c r="CJ473" s="214"/>
    </row>
    <row r="474" spans="1:88" ht="13.5" customHeight="1">
      <c r="A474" s="217">
        <v>480</v>
      </c>
      <c r="B474" s="217" t="s">
        <v>3861</v>
      </c>
      <c r="C474" s="217" t="s">
        <v>3862</v>
      </c>
      <c r="D474" s="218" t="s">
        <v>699</v>
      </c>
      <c r="E474" s="217" t="s">
        <v>3864</v>
      </c>
      <c r="F474" s="217" t="s">
        <v>2513</v>
      </c>
      <c r="G474" s="218" t="s">
        <v>2473</v>
      </c>
      <c r="H474" s="220">
        <v>950</v>
      </c>
      <c r="I474" s="217" t="s">
        <v>702</v>
      </c>
      <c r="J474" s="217">
        <v>1</v>
      </c>
      <c r="K474" s="217"/>
      <c r="L474" s="217">
        <v>2</v>
      </c>
      <c r="M474" s="220">
        <v>6.5</v>
      </c>
      <c r="N474" s="220">
        <v>13</v>
      </c>
      <c r="O474" s="217" t="s">
        <v>674</v>
      </c>
      <c r="P474" s="217" t="s">
        <v>11</v>
      </c>
      <c r="Q474" s="217" t="s">
        <v>703</v>
      </c>
      <c r="R474" s="217"/>
      <c r="S474" s="217"/>
      <c r="T474" s="217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7">
        <f ca="1">+L474-T474</f>
        <v>2</v>
      </c>
      <c r="V474" s="217">
        <f ca="1">ROUNDDOWN(T474/J474,0)</f>
        <v>0</v>
      </c>
      <c r="W474" s="217"/>
      <c r="X474" s="217"/>
      <c r="Y474" s="217"/>
      <c r="Z474" s="217"/>
      <c r="AA474" s="217"/>
      <c r="AB474" s="221" t="s">
        <v>602</v>
      </c>
      <c r="AC474" s="220">
        <v>0.55700000000000005</v>
      </c>
      <c r="AD474" s="217"/>
      <c r="AE474" s="220"/>
      <c r="AF474" s="220"/>
      <c r="AG474" s="249"/>
      <c r="AH474" s="249"/>
      <c r="AI474" s="249"/>
      <c r="AJ474" s="224" t="s">
        <v>677</v>
      </c>
      <c r="AK474" s="228"/>
      <c r="AL474" s="250"/>
      <c r="AM474" s="226"/>
      <c r="AN474" s="228"/>
      <c r="AO474" s="226"/>
      <c r="AP474" s="226"/>
      <c r="AQ474" s="226"/>
      <c r="AR474" s="228"/>
      <c r="AS474" s="226"/>
      <c r="AT474" s="226"/>
      <c r="AU474" s="217">
        <v>0</v>
      </c>
      <c r="AV474" s="217">
        <v>0</v>
      </c>
      <c r="AW474" s="217">
        <v>0</v>
      </c>
      <c r="AX474" s="217">
        <v>0</v>
      </c>
      <c r="AY474" s="217">
        <v>0</v>
      </c>
      <c r="AZ474" s="217">
        <v>0</v>
      </c>
      <c r="BA474" s="217">
        <v>0</v>
      </c>
      <c r="BB474" s="217" t="s">
        <v>692</v>
      </c>
      <c r="BC474" s="217"/>
      <c r="BD474" s="217"/>
      <c r="BE474" s="212" t="s">
        <v>3024</v>
      </c>
      <c r="BF474" s="217">
        <v>2</v>
      </c>
      <c r="BG474" s="230">
        <v>46240</v>
      </c>
      <c r="BH474" s="212">
        <f>+L474-BF474</f>
        <v>0</v>
      </c>
      <c r="BI474" s="212" t="s">
        <v>2474</v>
      </c>
      <c r="BJ474" s="217">
        <v>2</v>
      </c>
      <c r="BK474" s="231">
        <v>46240</v>
      </c>
      <c r="BL474" s="226"/>
      <c r="BM474" s="226"/>
      <c r="BN474" s="227"/>
      <c r="BO474" s="226"/>
      <c r="BP474" s="226"/>
      <c r="BQ474" s="226"/>
      <c r="BR474" s="226"/>
      <c r="BS474" s="226"/>
      <c r="BT474" s="227"/>
      <c r="BU474" s="226"/>
      <c r="BV474" s="226"/>
      <c r="BW474" s="226"/>
      <c r="BX474" s="226"/>
      <c r="BY474" s="226"/>
      <c r="BZ474" s="227"/>
      <c r="CA474" s="226"/>
      <c r="CB474" s="226"/>
      <c r="CC474" s="226"/>
      <c r="CD474" s="226"/>
      <c r="CE474" s="226"/>
      <c r="CF474" s="227"/>
      <c r="CG474" s="226"/>
      <c r="CH474" s="226"/>
      <c r="CI474" s="226"/>
      <c r="CJ474" s="212">
        <f>+L474-BJ474</f>
        <v>0</v>
      </c>
    </row>
    <row r="475" spans="1:88" ht="13.5" customHeight="1">
      <c r="A475" s="214">
        <v>481</v>
      </c>
      <c r="B475" s="214" t="s">
        <v>3865</v>
      </c>
      <c r="C475" s="214" t="s">
        <v>3866</v>
      </c>
      <c r="D475" s="215" t="s">
        <v>3760</v>
      </c>
      <c r="E475" s="214"/>
      <c r="F475" s="214"/>
      <c r="G475" s="215" t="s">
        <v>3867</v>
      </c>
      <c r="H475" s="214"/>
      <c r="I475" s="214"/>
      <c r="J475" s="214"/>
      <c r="K475" s="214">
        <v>5</v>
      </c>
      <c r="L475" s="214"/>
      <c r="M475" s="216">
        <v>6.2</v>
      </c>
      <c r="N475" s="216">
        <v>31.2</v>
      </c>
      <c r="O475" s="214" t="s">
        <v>674</v>
      </c>
      <c r="P475" s="214"/>
      <c r="Q475" s="214"/>
      <c r="R475" s="214" t="s">
        <v>3951</v>
      </c>
      <c r="S475" s="214"/>
      <c r="T475" s="214"/>
      <c r="U475" s="214"/>
      <c r="V475" s="214"/>
      <c r="W475" s="214">
        <f>_xlfn.MINIFS(V:V,C:C,C475,AE:AE,"",AB:AB,"")</f>
        <v>0</v>
      </c>
      <c r="X475" s="214" t="e">
        <f ca="1">SUMIFS(T:T,C:C,C475,AE:AE,"")/SUMIFS(L:L,C:C,C475,AE:AE,"",AB:AB,"")</f>
        <v>#DIV/0!</v>
      </c>
      <c r="Y475" s="214"/>
      <c r="Z475" s="214"/>
      <c r="AA475" s="214"/>
      <c r="AB475" s="216"/>
      <c r="AC475" s="216">
        <v>1.333</v>
      </c>
      <c r="AD475" s="214"/>
      <c r="AE475" s="214" t="s">
        <v>675</v>
      </c>
      <c r="AF475" s="214" t="s">
        <v>676</v>
      </c>
      <c r="AG475" s="214"/>
      <c r="AH475" s="214"/>
      <c r="AI475" s="214"/>
      <c r="AJ475" s="214" t="s">
        <v>677</v>
      </c>
      <c r="AK475" s="214"/>
      <c r="AL475" s="214"/>
      <c r="AM475" s="214"/>
      <c r="AN475" s="214"/>
      <c r="AO475" s="214"/>
      <c r="AP475" s="214"/>
      <c r="AQ475" s="214"/>
      <c r="AR475" s="214"/>
      <c r="AS475" s="214"/>
      <c r="AT475" s="214"/>
      <c r="AU475" s="214"/>
      <c r="AV475" s="214"/>
      <c r="AW475" s="214"/>
      <c r="AX475" s="214"/>
      <c r="AY475" s="214"/>
      <c r="AZ475" s="214"/>
      <c r="BA475" s="214"/>
      <c r="BB475" s="214" t="s">
        <v>692</v>
      </c>
      <c r="BC475" s="214"/>
      <c r="BD475" s="214"/>
      <c r="BE475" s="214"/>
      <c r="BF475" s="214"/>
      <c r="BG475" s="214"/>
      <c r="BH475" s="214"/>
      <c r="BI475" s="214"/>
      <c r="BJ475" s="214"/>
      <c r="BK475" s="214"/>
      <c r="BL475" s="214"/>
      <c r="BM475" s="214"/>
      <c r="BN475" s="214"/>
      <c r="BO475" s="214"/>
      <c r="BP475" s="214"/>
      <c r="BQ475" s="214"/>
      <c r="BR475" s="214"/>
      <c r="BS475" s="214"/>
      <c r="BT475" s="214"/>
      <c r="BU475" s="214"/>
      <c r="BV475" s="214"/>
      <c r="BW475" s="214"/>
      <c r="BX475" s="214"/>
      <c r="BY475" s="214"/>
      <c r="BZ475" s="214"/>
      <c r="CA475" s="214"/>
      <c r="CB475" s="214"/>
      <c r="CC475" s="214"/>
      <c r="CD475" s="214"/>
      <c r="CE475" s="214"/>
      <c r="CF475" s="214"/>
      <c r="CG475" s="214"/>
      <c r="CH475" s="214"/>
      <c r="CI475" s="214"/>
      <c r="CJ475" s="214"/>
    </row>
    <row r="476" spans="1:88" ht="13.5" customHeight="1">
      <c r="A476" s="217">
        <v>482</v>
      </c>
      <c r="B476" s="217" t="s">
        <v>3865</v>
      </c>
      <c r="C476" s="217" t="s">
        <v>3866</v>
      </c>
      <c r="D476" s="218" t="s">
        <v>699</v>
      </c>
      <c r="E476" s="217" t="s">
        <v>3868</v>
      </c>
      <c r="F476" s="217" t="s">
        <v>2514</v>
      </c>
      <c r="G476" s="218" t="s">
        <v>2473</v>
      </c>
      <c r="H476" s="220">
        <v>910</v>
      </c>
      <c r="I476" s="217" t="s">
        <v>702</v>
      </c>
      <c r="J476" s="217">
        <v>1</v>
      </c>
      <c r="K476" s="217"/>
      <c r="L476" s="217">
        <v>5</v>
      </c>
      <c r="M476" s="220">
        <v>6.2</v>
      </c>
      <c r="N476" s="220">
        <v>31.2</v>
      </c>
      <c r="O476" s="217" t="s">
        <v>674</v>
      </c>
      <c r="P476" s="217" t="s">
        <v>11</v>
      </c>
      <c r="Q476" s="217" t="s">
        <v>703</v>
      </c>
      <c r="R476" s="217"/>
      <c r="S476" s="217"/>
      <c r="T476" s="217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7">
        <f ca="1">+L476-T476</f>
        <v>5</v>
      </c>
      <c r="V476" s="217">
        <f ca="1">ROUNDDOWN(T476/J476,0)</f>
        <v>0</v>
      </c>
      <c r="W476" s="217"/>
      <c r="X476" s="217"/>
      <c r="Y476" s="217"/>
      <c r="Z476" s="217"/>
      <c r="AA476" s="217"/>
      <c r="AB476" s="221" t="s">
        <v>602</v>
      </c>
      <c r="AC476" s="220">
        <v>1.333</v>
      </c>
      <c r="AD476" s="217"/>
      <c r="AE476" s="220"/>
      <c r="AF476" s="220"/>
      <c r="AG476" s="249"/>
      <c r="AH476" s="249"/>
      <c r="AI476" s="249"/>
      <c r="AJ476" s="224" t="s">
        <v>677</v>
      </c>
      <c r="AK476" s="228"/>
      <c r="AL476" s="250"/>
      <c r="AM476" s="226"/>
      <c r="AN476" s="228"/>
      <c r="AO476" s="226"/>
      <c r="AP476" s="226"/>
      <c r="AQ476" s="226"/>
      <c r="AR476" s="228"/>
      <c r="AS476" s="226"/>
      <c r="AT476" s="226"/>
      <c r="AU476" s="217">
        <v>0</v>
      </c>
      <c r="AV476" s="217">
        <v>0</v>
      </c>
      <c r="AW476" s="217">
        <v>0</v>
      </c>
      <c r="AX476" s="217">
        <v>0</v>
      </c>
      <c r="AY476" s="217">
        <v>0</v>
      </c>
      <c r="AZ476" s="217">
        <v>0</v>
      </c>
      <c r="BA476" s="217">
        <v>0</v>
      </c>
      <c r="BB476" s="217" t="s">
        <v>692</v>
      </c>
      <c r="BC476" s="217"/>
      <c r="BD476" s="217"/>
      <c r="BE476" s="212" t="s">
        <v>3024</v>
      </c>
      <c r="BF476" s="217">
        <v>5</v>
      </c>
      <c r="BG476" s="230">
        <v>46240</v>
      </c>
      <c r="BH476" s="212">
        <f>+L476-BF476</f>
        <v>0</v>
      </c>
      <c r="BI476" s="212" t="s">
        <v>2474</v>
      </c>
      <c r="BJ476" s="217">
        <v>5</v>
      </c>
      <c r="BK476" s="231">
        <v>46240</v>
      </c>
      <c r="BL476" s="226"/>
      <c r="BM476" s="226"/>
      <c r="BN476" s="227"/>
      <c r="BO476" s="226"/>
      <c r="BP476" s="226"/>
      <c r="BQ476" s="226"/>
      <c r="BR476" s="226"/>
      <c r="BS476" s="226"/>
      <c r="BT476" s="227"/>
      <c r="BU476" s="226"/>
      <c r="BV476" s="226"/>
      <c r="BW476" s="226"/>
      <c r="BX476" s="226"/>
      <c r="BY476" s="226"/>
      <c r="BZ476" s="227"/>
      <c r="CA476" s="226"/>
      <c r="CB476" s="226"/>
      <c r="CC476" s="226"/>
      <c r="CD476" s="226"/>
      <c r="CE476" s="226"/>
      <c r="CF476" s="227"/>
      <c r="CG476" s="226"/>
      <c r="CH476" s="226"/>
      <c r="CI476" s="226"/>
      <c r="CJ476" s="212">
        <f>+L476-BJ476</f>
        <v>0</v>
      </c>
    </row>
    <row r="477" spans="1:88" ht="13.5" customHeight="1">
      <c r="A477" s="214">
        <v>483</v>
      </c>
      <c r="B477" s="214" t="s">
        <v>3869</v>
      </c>
      <c r="C477" s="214" t="s">
        <v>3870</v>
      </c>
      <c r="D477" s="215" t="s">
        <v>3760</v>
      </c>
      <c r="E477" s="214"/>
      <c r="F477" s="214"/>
      <c r="G477" s="215" t="s">
        <v>3871</v>
      </c>
      <c r="H477" s="214"/>
      <c r="I477" s="214"/>
      <c r="J477" s="214"/>
      <c r="K477" s="214">
        <v>1</v>
      </c>
      <c r="L477" s="214"/>
      <c r="M477" s="216">
        <v>14.2</v>
      </c>
      <c r="N477" s="216">
        <v>14.2</v>
      </c>
      <c r="O477" s="214" t="s">
        <v>674</v>
      </c>
      <c r="P477" s="214"/>
      <c r="Q477" s="214"/>
      <c r="R477" s="214" t="s">
        <v>3951</v>
      </c>
      <c r="S477" s="214"/>
      <c r="T477" s="214"/>
      <c r="U477" s="214"/>
      <c r="V477" s="214"/>
      <c r="W477" s="214">
        <f>_xlfn.MINIFS(V:V,C:C,C477,AE:AE,"",AB:AB,"")</f>
        <v>0</v>
      </c>
      <c r="X477" s="214" t="e">
        <f ca="1">SUMIFS(T:T,C:C,C477,AE:AE,"")/SUMIFS(L:L,C:C,C477,AE:AE,"",AB:AB,"")</f>
        <v>#DIV/0!</v>
      </c>
      <c r="Y477" s="214"/>
      <c r="Z477" s="214"/>
      <c r="AA477" s="214"/>
      <c r="AB477" s="216"/>
      <c r="AC477" s="216">
        <v>0.60499999999999998</v>
      </c>
      <c r="AD477" s="214"/>
      <c r="AE477" s="214" t="s">
        <v>675</v>
      </c>
      <c r="AF477" s="214" t="s">
        <v>676</v>
      </c>
      <c r="AG477" s="214"/>
      <c r="AH477" s="214"/>
      <c r="AI477" s="214"/>
      <c r="AJ477" s="214" t="s">
        <v>677</v>
      </c>
      <c r="AK477" s="214"/>
      <c r="AL477" s="214"/>
      <c r="AM477" s="214"/>
      <c r="AN477" s="214"/>
      <c r="AO477" s="214"/>
      <c r="AP477" s="214"/>
      <c r="AQ477" s="214"/>
      <c r="AR477" s="214"/>
      <c r="AS477" s="214"/>
      <c r="AT477" s="214"/>
      <c r="AU477" s="214"/>
      <c r="AV477" s="214"/>
      <c r="AW477" s="214"/>
      <c r="AX477" s="214"/>
      <c r="AY477" s="214"/>
      <c r="AZ477" s="214"/>
      <c r="BA477" s="214"/>
      <c r="BB477" s="214" t="s">
        <v>692</v>
      </c>
      <c r="BC477" s="214"/>
      <c r="BD477" s="214"/>
      <c r="BE477" s="214"/>
      <c r="BF477" s="214"/>
      <c r="BG477" s="214"/>
      <c r="BH477" s="214"/>
      <c r="BI477" s="214"/>
      <c r="BJ477" s="214"/>
      <c r="BK477" s="214"/>
      <c r="BL477" s="214"/>
      <c r="BM477" s="214"/>
      <c r="BN477" s="214"/>
      <c r="BO477" s="214"/>
      <c r="BP477" s="214"/>
      <c r="BQ477" s="214"/>
      <c r="BR477" s="214"/>
      <c r="BS477" s="214"/>
      <c r="BT477" s="214"/>
      <c r="BU477" s="214"/>
      <c r="BV477" s="214"/>
      <c r="BW477" s="214"/>
      <c r="BX477" s="214"/>
      <c r="BY477" s="214"/>
      <c r="BZ477" s="214"/>
      <c r="CA477" s="214"/>
      <c r="CB477" s="214"/>
      <c r="CC477" s="214"/>
      <c r="CD477" s="214"/>
      <c r="CE477" s="214"/>
      <c r="CF477" s="214"/>
      <c r="CG477" s="214"/>
      <c r="CH477" s="214"/>
      <c r="CI477" s="214"/>
      <c r="CJ477" s="214"/>
    </row>
    <row r="478" spans="1:88" ht="13.5" customHeight="1">
      <c r="A478" s="217">
        <v>484</v>
      </c>
      <c r="B478" s="217" t="s">
        <v>3869</v>
      </c>
      <c r="C478" s="217" t="s">
        <v>3870</v>
      </c>
      <c r="D478" s="218" t="s">
        <v>699</v>
      </c>
      <c r="E478" s="217" t="s">
        <v>3872</v>
      </c>
      <c r="F478" s="217" t="s">
        <v>2515</v>
      </c>
      <c r="G478" s="218" t="s">
        <v>2473</v>
      </c>
      <c r="H478" s="220">
        <v>2067</v>
      </c>
      <c r="I478" s="217" t="s">
        <v>702</v>
      </c>
      <c r="J478" s="217">
        <v>1</v>
      </c>
      <c r="K478" s="217"/>
      <c r="L478" s="217">
        <v>1</v>
      </c>
      <c r="M478" s="220">
        <v>14.2</v>
      </c>
      <c r="N478" s="220">
        <v>14.2</v>
      </c>
      <c r="O478" s="217" t="s">
        <v>674</v>
      </c>
      <c r="P478" s="217" t="s">
        <v>11</v>
      </c>
      <c r="Q478" s="217" t="s">
        <v>703</v>
      </c>
      <c r="R478" s="217"/>
      <c r="S478" s="217"/>
      <c r="T478" s="217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7">
        <f ca="1">+L478-T478</f>
        <v>1</v>
      </c>
      <c r="V478" s="217">
        <f ca="1">ROUNDDOWN(T478/J478,0)</f>
        <v>0</v>
      </c>
      <c r="W478" s="217"/>
      <c r="X478" s="217"/>
      <c r="Y478" s="217"/>
      <c r="Z478" s="217"/>
      <c r="AA478" s="217"/>
      <c r="AB478" s="221" t="s">
        <v>602</v>
      </c>
      <c r="AC478" s="220">
        <v>0.60499999999999998</v>
      </c>
      <c r="AD478" s="217"/>
      <c r="AE478" s="220"/>
      <c r="AF478" s="220"/>
      <c r="AG478" s="249"/>
      <c r="AH478" s="249"/>
      <c r="AI478" s="249"/>
      <c r="AJ478" s="224" t="s">
        <v>677</v>
      </c>
      <c r="AK478" s="228"/>
      <c r="AL478" s="250"/>
      <c r="AM478" s="226"/>
      <c r="AN478" s="228"/>
      <c r="AO478" s="226"/>
      <c r="AP478" s="226"/>
      <c r="AQ478" s="226"/>
      <c r="AR478" s="228"/>
      <c r="AS478" s="226"/>
      <c r="AT478" s="226"/>
      <c r="AU478" s="217">
        <v>0</v>
      </c>
      <c r="AV478" s="217">
        <v>0</v>
      </c>
      <c r="AW478" s="217">
        <v>0</v>
      </c>
      <c r="AX478" s="217">
        <v>0</v>
      </c>
      <c r="AY478" s="217">
        <v>0</v>
      </c>
      <c r="AZ478" s="217">
        <v>0</v>
      </c>
      <c r="BA478" s="217">
        <v>0</v>
      </c>
      <c r="BB478" s="217" t="s">
        <v>692</v>
      </c>
      <c r="BC478" s="217"/>
      <c r="BD478" s="217"/>
      <c r="BE478" s="212" t="s">
        <v>3024</v>
      </c>
      <c r="BF478" s="217">
        <v>1</v>
      </c>
      <c r="BG478" s="230">
        <v>46240</v>
      </c>
      <c r="BH478" s="212">
        <f>+L478-BF478</f>
        <v>0</v>
      </c>
      <c r="BI478" s="212" t="s">
        <v>2474</v>
      </c>
      <c r="BJ478" s="217">
        <v>1</v>
      </c>
      <c r="BK478" s="231">
        <v>46240</v>
      </c>
      <c r="BL478" s="226"/>
      <c r="BM478" s="226"/>
      <c r="BN478" s="227"/>
      <c r="BO478" s="226"/>
      <c r="BP478" s="226"/>
      <c r="BQ478" s="226"/>
      <c r="BR478" s="226"/>
      <c r="BS478" s="226"/>
      <c r="BT478" s="227"/>
      <c r="BU478" s="226"/>
      <c r="BV478" s="226"/>
      <c r="BW478" s="226"/>
      <c r="BX478" s="226"/>
      <c r="BY478" s="226"/>
      <c r="BZ478" s="227"/>
      <c r="CA478" s="226"/>
      <c r="CB478" s="226"/>
      <c r="CC478" s="226"/>
      <c r="CD478" s="226"/>
      <c r="CE478" s="226"/>
      <c r="CF478" s="227"/>
      <c r="CG478" s="226"/>
      <c r="CH478" s="226"/>
      <c r="CI478" s="226"/>
      <c r="CJ478" s="212">
        <f>+L478-BJ478</f>
        <v>0</v>
      </c>
    </row>
    <row r="479" spans="1:88" ht="13.5" customHeight="1">
      <c r="A479" s="214">
        <v>485</v>
      </c>
      <c r="B479" s="214" t="s">
        <v>3873</v>
      </c>
      <c r="C479" s="214" t="s">
        <v>3874</v>
      </c>
      <c r="D479" s="215" t="s">
        <v>3760</v>
      </c>
      <c r="E479" s="214"/>
      <c r="F479" s="214"/>
      <c r="G479" s="215" t="s">
        <v>3875</v>
      </c>
      <c r="H479" s="214"/>
      <c r="I479" s="214"/>
      <c r="J479" s="214"/>
      <c r="K479" s="214">
        <v>3</v>
      </c>
      <c r="L479" s="214"/>
      <c r="M479" s="216">
        <v>7.2</v>
      </c>
      <c r="N479" s="216">
        <v>21.5</v>
      </c>
      <c r="O479" s="214" t="s">
        <v>674</v>
      </c>
      <c r="P479" s="214"/>
      <c r="Q479" s="214"/>
      <c r="R479" s="214" t="s">
        <v>3951</v>
      </c>
      <c r="S479" s="214"/>
      <c r="T479" s="214"/>
      <c r="U479" s="214"/>
      <c r="V479" s="214"/>
      <c r="W479" s="214">
        <f>_xlfn.MINIFS(V:V,C:C,C479,AE:AE,"",AB:AB,"")</f>
        <v>0</v>
      </c>
      <c r="X479" s="214" t="e">
        <f ca="1">SUMIFS(T:T,C:C,C479,AE:AE,"")/SUMIFS(L:L,C:C,C479,AE:AE,"",AB:AB,"")</f>
        <v>#DIV/0!</v>
      </c>
      <c r="Y479" s="214"/>
      <c r="Z479" s="214"/>
      <c r="AA479" s="214"/>
      <c r="AB479" s="216"/>
      <c r="AC479" s="216">
        <v>0.92</v>
      </c>
      <c r="AD479" s="214"/>
      <c r="AE479" s="214" t="s">
        <v>675</v>
      </c>
      <c r="AF479" s="214" t="s">
        <v>676</v>
      </c>
      <c r="AG479" s="214"/>
      <c r="AH479" s="214"/>
      <c r="AI479" s="214"/>
      <c r="AJ479" s="214" t="s">
        <v>677</v>
      </c>
      <c r="AK479" s="214"/>
      <c r="AL479" s="214"/>
      <c r="AM479" s="214"/>
      <c r="AN479" s="214"/>
      <c r="AO479" s="214"/>
      <c r="AP479" s="214"/>
      <c r="AQ479" s="214"/>
      <c r="AR479" s="214"/>
      <c r="AS479" s="214"/>
      <c r="AT479" s="214"/>
      <c r="AU479" s="214"/>
      <c r="AV479" s="214"/>
      <c r="AW479" s="214"/>
      <c r="AX479" s="214"/>
      <c r="AY479" s="214"/>
      <c r="AZ479" s="214"/>
      <c r="BA479" s="214"/>
      <c r="BB479" s="214" t="s">
        <v>692</v>
      </c>
      <c r="BC479" s="214"/>
      <c r="BD479" s="214"/>
      <c r="BE479" s="214"/>
      <c r="BF479" s="214"/>
      <c r="BG479" s="214"/>
      <c r="BH479" s="214"/>
      <c r="BI479" s="214"/>
      <c r="BJ479" s="214"/>
      <c r="BK479" s="214"/>
      <c r="BL479" s="214"/>
      <c r="BM479" s="214"/>
      <c r="BN479" s="214"/>
      <c r="BO479" s="214"/>
      <c r="BP479" s="214"/>
      <c r="BQ479" s="214"/>
      <c r="BR479" s="214"/>
      <c r="BS479" s="214"/>
      <c r="BT479" s="214"/>
      <c r="BU479" s="214"/>
      <c r="BV479" s="214"/>
      <c r="BW479" s="214"/>
      <c r="BX479" s="214"/>
      <c r="BY479" s="214"/>
      <c r="BZ479" s="214"/>
      <c r="CA479" s="214"/>
      <c r="CB479" s="214"/>
      <c r="CC479" s="214"/>
      <c r="CD479" s="214"/>
      <c r="CE479" s="214"/>
      <c r="CF479" s="214"/>
      <c r="CG479" s="214"/>
      <c r="CH479" s="214"/>
      <c r="CI479" s="214"/>
      <c r="CJ479" s="214"/>
    </row>
    <row r="480" spans="1:88" ht="13.5" customHeight="1">
      <c r="A480" s="217">
        <v>486</v>
      </c>
      <c r="B480" s="217" t="s">
        <v>3873</v>
      </c>
      <c r="C480" s="217" t="s">
        <v>3874</v>
      </c>
      <c r="D480" s="218" t="s">
        <v>699</v>
      </c>
      <c r="E480" s="217" t="s">
        <v>3876</v>
      </c>
      <c r="F480" s="217" t="s">
        <v>2516</v>
      </c>
      <c r="G480" s="218" t="s">
        <v>2473</v>
      </c>
      <c r="H480" s="220">
        <v>1047</v>
      </c>
      <c r="I480" s="217" t="s">
        <v>702</v>
      </c>
      <c r="J480" s="217">
        <v>1</v>
      </c>
      <c r="K480" s="217"/>
      <c r="L480" s="217">
        <v>3</v>
      </c>
      <c r="M480" s="220">
        <v>7.2</v>
      </c>
      <c r="N480" s="220">
        <v>21.5</v>
      </c>
      <c r="O480" s="217" t="s">
        <v>674</v>
      </c>
      <c r="P480" s="217" t="s">
        <v>11</v>
      </c>
      <c r="Q480" s="217" t="s">
        <v>703</v>
      </c>
      <c r="R480" s="217"/>
      <c r="S480" s="217"/>
      <c r="T480" s="217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7">
        <f ca="1">+L480-T480</f>
        <v>3</v>
      </c>
      <c r="V480" s="217">
        <f ca="1">ROUNDDOWN(T480/J480,0)</f>
        <v>0</v>
      </c>
      <c r="W480" s="217"/>
      <c r="X480" s="217"/>
      <c r="Y480" s="217"/>
      <c r="Z480" s="217"/>
      <c r="AA480" s="217"/>
      <c r="AB480" s="221" t="s">
        <v>602</v>
      </c>
      <c r="AC480" s="220">
        <v>0.92</v>
      </c>
      <c r="AD480" s="217"/>
      <c r="AE480" s="220"/>
      <c r="AF480" s="220"/>
      <c r="AG480" s="249"/>
      <c r="AH480" s="249"/>
      <c r="AI480" s="249"/>
      <c r="AJ480" s="224" t="s">
        <v>677</v>
      </c>
      <c r="AK480" s="228"/>
      <c r="AL480" s="250"/>
      <c r="AM480" s="226"/>
      <c r="AN480" s="228"/>
      <c r="AO480" s="226"/>
      <c r="AP480" s="226"/>
      <c r="AQ480" s="226"/>
      <c r="AR480" s="228"/>
      <c r="AS480" s="226"/>
      <c r="AT480" s="226"/>
      <c r="AU480" s="217">
        <v>0</v>
      </c>
      <c r="AV480" s="217">
        <v>0</v>
      </c>
      <c r="AW480" s="217">
        <v>0</v>
      </c>
      <c r="AX480" s="217">
        <v>0</v>
      </c>
      <c r="AY480" s="217">
        <v>0</v>
      </c>
      <c r="AZ480" s="217">
        <v>0</v>
      </c>
      <c r="BA480" s="217">
        <v>0</v>
      </c>
      <c r="BB480" s="217" t="s">
        <v>692</v>
      </c>
      <c r="BC480" s="217"/>
      <c r="BD480" s="217"/>
      <c r="BE480" s="212" t="s">
        <v>3024</v>
      </c>
      <c r="BF480" s="217">
        <v>3</v>
      </c>
      <c r="BG480" s="230">
        <v>46240</v>
      </c>
      <c r="BH480" s="212">
        <f>+L480-BF480</f>
        <v>0</v>
      </c>
      <c r="BI480" s="212" t="s">
        <v>2474</v>
      </c>
      <c r="BJ480" s="217">
        <v>3</v>
      </c>
      <c r="BK480" s="231">
        <v>46240</v>
      </c>
      <c r="BL480" s="226"/>
      <c r="BM480" s="226"/>
      <c r="BN480" s="227"/>
      <c r="BO480" s="226"/>
      <c r="BP480" s="226"/>
      <c r="BQ480" s="226"/>
      <c r="BR480" s="226"/>
      <c r="BS480" s="226"/>
      <c r="BT480" s="227"/>
      <c r="BU480" s="226"/>
      <c r="BV480" s="226"/>
      <c r="BW480" s="226"/>
      <c r="BX480" s="226"/>
      <c r="BY480" s="226"/>
      <c r="BZ480" s="227"/>
      <c r="CA480" s="226"/>
      <c r="CB480" s="226"/>
      <c r="CC480" s="226"/>
      <c r="CD480" s="226"/>
      <c r="CE480" s="226"/>
      <c r="CF480" s="227"/>
      <c r="CG480" s="226"/>
      <c r="CH480" s="226"/>
      <c r="CI480" s="226"/>
      <c r="CJ480" s="212">
        <f>+L480-BJ480</f>
        <v>0</v>
      </c>
    </row>
    <row r="481" spans="1:88" ht="13.5" customHeight="1">
      <c r="A481" s="214">
        <v>487</v>
      </c>
      <c r="B481" s="214" t="s">
        <v>3877</v>
      </c>
      <c r="C481" s="214" t="s">
        <v>3878</v>
      </c>
      <c r="D481" s="215" t="s">
        <v>3760</v>
      </c>
      <c r="E481" s="214"/>
      <c r="F481" s="214"/>
      <c r="G481" s="215" t="s">
        <v>3879</v>
      </c>
      <c r="H481" s="214"/>
      <c r="I481" s="214"/>
      <c r="J481" s="214"/>
      <c r="K481" s="214">
        <v>2</v>
      </c>
      <c r="L481" s="214"/>
      <c r="M481" s="216">
        <v>19</v>
      </c>
      <c r="N481" s="216">
        <v>38.1</v>
      </c>
      <c r="O481" s="214" t="s">
        <v>674</v>
      </c>
      <c r="P481" s="214"/>
      <c r="Q481" s="214"/>
      <c r="R481" s="214" t="s">
        <v>3951</v>
      </c>
      <c r="S481" s="214"/>
      <c r="T481" s="214"/>
      <c r="U481" s="214"/>
      <c r="V481" s="214"/>
      <c r="W481" s="214">
        <f>_xlfn.MINIFS(V:V,C:C,C481,AE:AE,"",AB:AB,"")</f>
        <v>0</v>
      </c>
      <c r="X481" s="214" t="e">
        <f ca="1">SUMIFS(T:T,C:C,C481,AE:AE,"")/SUMIFS(L:L,C:C,C481,AE:AE,"",AB:AB,"")</f>
        <v>#DIV/0!</v>
      </c>
      <c r="Y481" s="214"/>
      <c r="Z481" s="214"/>
      <c r="AA481" s="214"/>
      <c r="AB481" s="216"/>
      <c r="AC481" s="216">
        <v>1.627</v>
      </c>
      <c r="AD481" s="214"/>
      <c r="AE481" s="214" t="s">
        <v>675</v>
      </c>
      <c r="AF481" s="214" t="s">
        <v>676</v>
      </c>
      <c r="AG481" s="214"/>
      <c r="AH481" s="214"/>
      <c r="AI481" s="214"/>
      <c r="AJ481" s="214" t="s">
        <v>677</v>
      </c>
      <c r="AK481" s="214"/>
      <c r="AL481" s="214"/>
      <c r="AM481" s="214"/>
      <c r="AN481" s="214"/>
      <c r="AO481" s="214"/>
      <c r="AP481" s="214"/>
      <c r="AQ481" s="214"/>
      <c r="AR481" s="214"/>
      <c r="AS481" s="214"/>
      <c r="AT481" s="214"/>
      <c r="AU481" s="214"/>
      <c r="AV481" s="214"/>
      <c r="AW481" s="214"/>
      <c r="AX481" s="214"/>
      <c r="AY481" s="214"/>
      <c r="AZ481" s="214"/>
      <c r="BA481" s="214"/>
      <c r="BB481" s="214" t="s">
        <v>692</v>
      </c>
      <c r="BC481" s="214"/>
      <c r="BD481" s="214"/>
      <c r="BE481" s="214"/>
      <c r="BF481" s="214"/>
      <c r="BG481" s="214"/>
      <c r="BH481" s="214"/>
      <c r="BI481" s="214"/>
      <c r="BJ481" s="214"/>
      <c r="BK481" s="214"/>
      <c r="BL481" s="214"/>
      <c r="BM481" s="214"/>
      <c r="BN481" s="214"/>
      <c r="BO481" s="214"/>
      <c r="BP481" s="214"/>
      <c r="BQ481" s="214"/>
      <c r="BR481" s="214"/>
      <c r="BS481" s="214"/>
      <c r="BT481" s="214"/>
      <c r="BU481" s="214"/>
      <c r="BV481" s="214"/>
      <c r="BW481" s="214"/>
      <c r="BX481" s="214"/>
      <c r="BY481" s="214"/>
      <c r="BZ481" s="214"/>
      <c r="CA481" s="214"/>
      <c r="CB481" s="214"/>
      <c r="CC481" s="214"/>
      <c r="CD481" s="214"/>
      <c r="CE481" s="214"/>
      <c r="CF481" s="214"/>
      <c r="CG481" s="214"/>
      <c r="CH481" s="214"/>
      <c r="CI481" s="214"/>
      <c r="CJ481" s="214"/>
    </row>
    <row r="482" spans="1:88" ht="13.5" customHeight="1">
      <c r="A482" s="217">
        <v>488</v>
      </c>
      <c r="B482" s="217" t="s">
        <v>3877</v>
      </c>
      <c r="C482" s="217" t="s">
        <v>3878</v>
      </c>
      <c r="D482" s="218" t="s">
        <v>699</v>
      </c>
      <c r="E482" s="217" t="s">
        <v>3880</v>
      </c>
      <c r="F482" s="217" t="s">
        <v>2517</v>
      </c>
      <c r="G482" s="218" t="s">
        <v>2473</v>
      </c>
      <c r="H482" s="220">
        <v>2778</v>
      </c>
      <c r="I482" s="217" t="s">
        <v>702</v>
      </c>
      <c r="J482" s="217">
        <v>1</v>
      </c>
      <c r="K482" s="217"/>
      <c r="L482" s="217">
        <v>2</v>
      </c>
      <c r="M482" s="220">
        <v>19</v>
      </c>
      <c r="N482" s="220">
        <v>38.1</v>
      </c>
      <c r="O482" s="217" t="s">
        <v>674</v>
      </c>
      <c r="P482" s="217" t="s">
        <v>11</v>
      </c>
      <c r="Q482" s="217" t="s">
        <v>703</v>
      </c>
      <c r="R482" s="217"/>
      <c r="S482" s="217"/>
      <c r="T482" s="217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7">
        <f ca="1">+L482-T482</f>
        <v>2</v>
      </c>
      <c r="V482" s="217">
        <f ca="1">ROUNDDOWN(T482/J482,0)</f>
        <v>0</v>
      </c>
      <c r="W482" s="217"/>
      <c r="X482" s="217"/>
      <c r="Y482" s="217"/>
      <c r="Z482" s="217"/>
      <c r="AA482" s="217"/>
      <c r="AB482" s="221" t="s">
        <v>602</v>
      </c>
      <c r="AC482" s="220">
        <v>1.627</v>
      </c>
      <c r="AD482" s="217"/>
      <c r="AE482" s="220"/>
      <c r="AF482" s="220"/>
      <c r="AG482" s="249"/>
      <c r="AH482" s="249"/>
      <c r="AI482" s="249"/>
      <c r="AJ482" s="224" t="s">
        <v>677</v>
      </c>
      <c r="AK482" s="228"/>
      <c r="AL482" s="250"/>
      <c r="AM482" s="226"/>
      <c r="AN482" s="228"/>
      <c r="AO482" s="226"/>
      <c r="AP482" s="226"/>
      <c r="AQ482" s="226"/>
      <c r="AR482" s="228"/>
      <c r="AS482" s="226"/>
      <c r="AT482" s="226"/>
      <c r="AU482" s="217">
        <v>0</v>
      </c>
      <c r="AV482" s="217">
        <v>0</v>
      </c>
      <c r="AW482" s="217">
        <v>0</v>
      </c>
      <c r="AX482" s="217">
        <v>0</v>
      </c>
      <c r="AY482" s="217">
        <v>0</v>
      </c>
      <c r="AZ482" s="217">
        <v>0</v>
      </c>
      <c r="BA482" s="217">
        <v>0</v>
      </c>
      <c r="BB482" s="217" t="s">
        <v>692</v>
      </c>
      <c r="BC482" s="217"/>
      <c r="BD482" s="217"/>
      <c r="BE482" s="212" t="s">
        <v>3024</v>
      </c>
      <c r="BF482" s="217">
        <v>2</v>
      </c>
      <c r="BG482" s="230">
        <v>46240</v>
      </c>
      <c r="BH482" s="212">
        <f>+L482-BF482</f>
        <v>0</v>
      </c>
      <c r="BI482" s="212" t="s">
        <v>2474</v>
      </c>
      <c r="BJ482" s="217">
        <v>2</v>
      </c>
      <c r="BK482" s="231">
        <v>46240</v>
      </c>
      <c r="BL482" s="226"/>
      <c r="BM482" s="226"/>
      <c r="BN482" s="227"/>
      <c r="BO482" s="226"/>
      <c r="BP482" s="226"/>
      <c r="BQ482" s="226"/>
      <c r="BR482" s="226"/>
      <c r="BS482" s="226"/>
      <c r="BT482" s="227"/>
      <c r="BU482" s="226"/>
      <c r="BV482" s="226"/>
      <c r="BW482" s="226"/>
      <c r="BX482" s="226"/>
      <c r="BY482" s="226"/>
      <c r="BZ482" s="227"/>
      <c r="CA482" s="226"/>
      <c r="CB482" s="226"/>
      <c r="CC482" s="226"/>
      <c r="CD482" s="226"/>
      <c r="CE482" s="226"/>
      <c r="CF482" s="227"/>
      <c r="CG482" s="226"/>
      <c r="CH482" s="226"/>
      <c r="CI482" s="226"/>
      <c r="CJ482" s="212">
        <f>+L482-BJ482</f>
        <v>0</v>
      </c>
    </row>
    <row r="483" spans="1:88" ht="13.5" customHeight="1">
      <c r="A483" s="214">
        <v>489</v>
      </c>
      <c r="B483" s="214" t="s">
        <v>3881</v>
      </c>
      <c r="C483" s="214" t="s">
        <v>3882</v>
      </c>
      <c r="D483" s="215" t="s">
        <v>3883</v>
      </c>
      <c r="E483" s="214"/>
      <c r="F483" s="214"/>
      <c r="G483" s="215" t="s">
        <v>3884</v>
      </c>
      <c r="H483" s="214"/>
      <c r="I483" s="214"/>
      <c r="J483" s="214"/>
      <c r="K483" s="214">
        <v>357</v>
      </c>
      <c r="L483" s="214"/>
      <c r="M483" s="216">
        <v>0.2</v>
      </c>
      <c r="N483" s="216">
        <v>65.099999999999994</v>
      </c>
      <c r="O483" s="214" t="s">
        <v>674</v>
      </c>
      <c r="P483" s="214"/>
      <c r="Q483" s="214"/>
      <c r="R483" s="214" t="s">
        <v>3951</v>
      </c>
      <c r="S483" s="214"/>
      <c r="T483" s="214"/>
      <c r="U483" s="214"/>
      <c r="V483" s="214"/>
      <c r="W483" s="214">
        <f>_xlfn.MINIFS(V:V,C:C,C483,AE:AE,"",AB:AB,"")</f>
        <v>0</v>
      </c>
      <c r="X483" s="214" t="e">
        <f ca="1">SUMIFS(T:T,C:C,C483,AE:AE,"")/SUMIFS(L:L,C:C,C483,AE:AE,"",AB:AB,"")</f>
        <v>#DIV/0!</v>
      </c>
      <c r="Y483" s="214"/>
      <c r="Z483" s="214"/>
      <c r="AA483" s="214"/>
      <c r="AB483" s="216"/>
      <c r="AC483" s="216">
        <v>3.3079999999999998</v>
      </c>
      <c r="AD483" s="214"/>
      <c r="AE483" s="214" t="s">
        <v>675</v>
      </c>
      <c r="AF483" s="214" t="s">
        <v>676</v>
      </c>
      <c r="AG483" s="214"/>
      <c r="AH483" s="214"/>
      <c r="AI483" s="214"/>
      <c r="AJ483" s="214" t="s">
        <v>677</v>
      </c>
      <c r="AK483" s="214"/>
      <c r="AL483" s="214"/>
      <c r="AM483" s="214"/>
      <c r="AN483" s="214"/>
      <c r="AO483" s="214"/>
      <c r="AP483" s="214"/>
      <c r="AQ483" s="214"/>
      <c r="AR483" s="214"/>
      <c r="AS483" s="214"/>
      <c r="AT483" s="214"/>
      <c r="AU483" s="214"/>
      <c r="AV483" s="214"/>
      <c r="AW483" s="214"/>
      <c r="AX483" s="214"/>
      <c r="AY483" s="214"/>
      <c r="AZ483" s="214"/>
      <c r="BA483" s="214"/>
      <c r="BB483" s="214" t="s">
        <v>692</v>
      </c>
      <c r="BC483" s="214"/>
      <c r="BD483" s="214"/>
      <c r="BE483" s="214"/>
      <c r="BF483" s="214"/>
      <c r="BG483" s="214"/>
      <c r="BH483" s="214"/>
      <c r="BI483" s="214"/>
      <c r="BJ483" s="214"/>
      <c r="BK483" s="214"/>
      <c r="BL483" s="214"/>
      <c r="BM483" s="214"/>
      <c r="BN483" s="214"/>
      <c r="BO483" s="214"/>
      <c r="BP483" s="214"/>
      <c r="BQ483" s="214"/>
      <c r="BR483" s="214"/>
      <c r="BS483" s="214"/>
      <c r="BT483" s="214"/>
      <c r="BU483" s="214"/>
      <c r="BV483" s="214"/>
      <c r="BW483" s="214"/>
      <c r="BX483" s="214"/>
      <c r="BY483" s="214"/>
      <c r="BZ483" s="214"/>
      <c r="CA483" s="214"/>
      <c r="CB483" s="214"/>
      <c r="CC483" s="214"/>
      <c r="CD483" s="214"/>
      <c r="CE483" s="214"/>
      <c r="CF483" s="214"/>
      <c r="CG483" s="214"/>
      <c r="CH483" s="214"/>
      <c r="CI483" s="214"/>
      <c r="CJ483" s="214"/>
    </row>
    <row r="484" spans="1:88" ht="13.5" customHeight="1">
      <c r="A484" s="217">
        <v>490</v>
      </c>
      <c r="B484" s="217" t="s">
        <v>3881</v>
      </c>
      <c r="C484" s="217" t="s">
        <v>3882</v>
      </c>
      <c r="D484" s="218" t="s">
        <v>781</v>
      </c>
      <c r="E484" s="217" t="s">
        <v>1178</v>
      </c>
      <c r="F484" s="217" t="s">
        <v>2525</v>
      </c>
      <c r="G484" s="218" t="s">
        <v>2526</v>
      </c>
      <c r="H484" s="220">
        <v>76</v>
      </c>
      <c r="I484" s="217" t="s">
        <v>702</v>
      </c>
      <c r="J484" s="217">
        <v>1</v>
      </c>
      <c r="K484" s="217"/>
      <c r="L484" s="217">
        <v>357</v>
      </c>
      <c r="M484" s="220">
        <v>0.2</v>
      </c>
      <c r="N484" s="220">
        <v>65.099999999999994</v>
      </c>
      <c r="O484" s="217" t="s">
        <v>674</v>
      </c>
      <c r="P484" s="217" t="s">
        <v>13</v>
      </c>
      <c r="Q484" s="217" t="s">
        <v>703</v>
      </c>
      <c r="R484" s="217"/>
      <c r="S484" s="217"/>
      <c r="T484" s="217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7">
        <f ca="1">+L484-T484</f>
        <v>357</v>
      </c>
      <c r="V484" s="217">
        <f ca="1">ROUNDDOWN(T484/J484,0)</f>
        <v>0</v>
      </c>
      <c r="W484" s="217"/>
      <c r="X484" s="217"/>
      <c r="Y484" s="217"/>
      <c r="Z484" s="217"/>
      <c r="AA484" s="217"/>
      <c r="AB484" s="221" t="s">
        <v>602</v>
      </c>
      <c r="AC484" s="220">
        <v>3.3079999999999998</v>
      </c>
      <c r="AD484" s="217"/>
      <c r="AE484" s="220"/>
      <c r="AF484" s="220"/>
      <c r="AG484" s="249"/>
      <c r="AH484" s="249"/>
      <c r="AI484" s="249"/>
      <c r="AJ484" s="224" t="s">
        <v>677</v>
      </c>
      <c r="AK484" s="228"/>
      <c r="AL484" s="250"/>
      <c r="AM484" s="226"/>
      <c r="AN484" s="228"/>
      <c r="AO484" s="226"/>
      <c r="AP484" s="226"/>
      <c r="AQ484" s="226"/>
      <c r="AR484" s="228"/>
      <c r="AS484" s="226"/>
      <c r="AT484" s="226"/>
      <c r="AU484" s="217">
        <v>0</v>
      </c>
      <c r="AV484" s="217">
        <v>0</v>
      </c>
      <c r="AW484" s="217">
        <v>0</v>
      </c>
      <c r="AX484" s="217">
        <v>0</v>
      </c>
      <c r="AY484" s="217">
        <v>0</v>
      </c>
      <c r="AZ484" s="217">
        <v>0</v>
      </c>
      <c r="BA484" s="217">
        <v>0</v>
      </c>
      <c r="BB484" s="217" t="s">
        <v>692</v>
      </c>
      <c r="BC484" s="217"/>
      <c r="BD484" s="217"/>
      <c r="BE484" s="244" t="s">
        <v>3020</v>
      </c>
      <c r="BF484" s="217">
        <v>357</v>
      </c>
      <c r="BG484" s="245">
        <v>46240</v>
      </c>
      <c r="BH484" s="212">
        <f>+L484-BF484</f>
        <v>0</v>
      </c>
      <c r="BI484" s="244" t="s">
        <v>2469</v>
      </c>
      <c r="BJ484" s="217">
        <v>357</v>
      </c>
      <c r="BK484" s="245">
        <v>46240</v>
      </c>
      <c r="BL484" s="226"/>
      <c r="BM484" s="226"/>
      <c r="BN484" s="227"/>
      <c r="BO484" s="226"/>
      <c r="BP484" s="226"/>
      <c r="BQ484" s="226"/>
      <c r="BR484" s="226"/>
      <c r="BS484" s="226"/>
      <c r="BT484" s="227"/>
      <c r="BU484" s="226"/>
      <c r="BV484" s="226"/>
      <c r="BW484" s="226"/>
      <c r="BX484" s="226"/>
      <c r="BY484" s="226"/>
      <c r="BZ484" s="227"/>
      <c r="CA484" s="226"/>
      <c r="CB484" s="226"/>
      <c r="CC484" s="226"/>
      <c r="CD484" s="226"/>
      <c r="CE484" s="226"/>
      <c r="CF484" s="227"/>
      <c r="CG484" s="226"/>
      <c r="CH484" s="226"/>
      <c r="CI484" s="226"/>
      <c r="CJ484" s="212">
        <f>+L484-BJ484</f>
        <v>0</v>
      </c>
    </row>
    <row r="485" spans="1:88" ht="13.5" customHeight="1">
      <c r="A485" s="214">
        <v>491</v>
      </c>
      <c r="B485" s="214" t="s">
        <v>3885</v>
      </c>
      <c r="C485" s="214" t="s">
        <v>3886</v>
      </c>
      <c r="D485" s="215" t="s">
        <v>3887</v>
      </c>
      <c r="E485" s="214"/>
      <c r="F485" s="214"/>
      <c r="G485" s="215" t="s">
        <v>3888</v>
      </c>
      <c r="H485" s="214"/>
      <c r="I485" s="214"/>
      <c r="J485" s="214"/>
      <c r="K485" s="214">
        <v>4</v>
      </c>
      <c r="L485" s="214"/>
      <c r="M485" s="216">
        <v>3</v>
      </c>
      <c r="N485" s="216">
        <v>11.9</v>
      </c>
      <c r="O485" s="214" t="s">
        <v>674</v>
      </c>
      <c r="P485" s="214"/>
      <c r="Q485" s="214"/>
      <c r="R485" s="214" t="s">
        <v>3951</v>
      </c>
      <c r="S485" s="214"/>
      <c r="T485" s="214"/>
      <c r="U485" s="214"/>
      <c r="V485" s="214"/>
      <c r="W485" s="214">
        <f ca="1">_xlfn.MINIFS(V:V,C:C,C485,AE:AE,"",AB:AB,"")</f>
        <v>0</v>
      </c>
      <c r="X485" s="214">
        <f ca="1">SUMIFS(T:T,C:C,C485,AE:AE,"")/SUMIFS(L:L,C:C,C485,AE:AE,"",AB:AB,"")</f>
        <v>0</v>
      </c>
      <c r="Y485" s="214"/>
      <c r="Z485" s="214"/>
      <c r="AA485" s="214"/>
      <c r="AB485" s="216"/>
      <c r="AC485" s="216">
        <v>0.42799999999999999</v>
      </c>
      <c r="AD485" s="214"/>
      <c r="AE485" s="214" t="s">
        <v>675</v>
      </c>
      <c r="AF485" s="214" t="s">
        <v>676</v>
      </c>
      <c r="AG485" s="214"/>
      <c r="AH485" s="214"/>
      <c r="AI485" s="214"/>
      <c r="AJ485" s="214" t="s">
        <v>677</v>
      </c>
      <c r="AK485" s="214"/>
      <c r="AL485" s="214"/>
      <c r="AM485" s="214"/>
      <c r="AN485" s="214"/>
      <c r="AO485" s="214"/>
      <c r="AP485" s="214"/>
      <c r="AQ485" s="214"/>
      <c r="AR485" s="214"/>
      <c r="AS485" s="214"/>
      <c r="AT485" s="214"/>
      <c r="AU485" s="214"/>
      <c r="AV485" s="214"/>
      <c r="AW485" s="214"/>
      <c r="AX485" s="214"/>
      <c r="AY485" s="214"/>
      <c r="AZ485" s="214"/>
      <c r="BA485" s="214"/>
      <c r="BB485" s="214" t="s">
        <v>692</v>
      </c>
      <c r="BC485" s="214"/>
      <c r="BD485" s="214"/>
      <c r="BE485" s="214"/>
      <c r="BF485" s="214"/>
      <c r="BG485" s="214"/>
      <c r="BH485" s="214"/>
      <c r="BI485" s="214"/>
      <c r="BJ485" s="214"/>
      <c r="BK485" s="214"/>
      <c r="BL485" s="214"/>
      <c r="BM485" s="214"/>
      <c r="BN485" s="214"/>
      <c r="BO485" s="214"/>
      <c r="BP485" s="214"/>
      <c r="BQ485" s="214"/>
      <c r="BR485" s="214"/>
      <c r="BS485" s="214"/>
      <c r="BT485" s="214"/>
      <c r="BU485" s="214"/>
      <c r="BV485" s="214"/>
      <c r="BW485" s="214"/>
      <c r="BX485" s="214"/>
      <c r="BY485" s="214"/>
      <c r="BZ485" s="214"/>
      <c r="CA485" s="214"/>
      <c r="CB485" s="214"/>
      <c r="CC485" s="214"/>
      <c r="CD485" s="214"/>
      <c r="CE485" s="214"/>
      <c r="CF485" s="214"/>
      <c r="CG485" s="214"/>
      <c r="CH485" s="214"/>
      <c r="CI485" s="214"/>
      <c r="CJ485" s="214"/>
    </row>
    <row r="486" spans="1:88" ht="13.5" customHeight="1">
      <c r="A486" s="217">
        <v>492</v>
      </c>
      <c r="B486" s="217" t="s">
        <v>3885</v>
      </c>
      <c r="C486" s="217" t="s">
        <v>3886</v>
      </c>
      <c r="D486" s="218" t="s">
        <v>781</v>
      </c>
      <c r="E486" s="217" t="s">
        <v>1129</v>
      </c>
      <c r="F486" s="217" t="s">
        <v>2541</v>
      </c>
      <c r="G486" s="218" t="s">
        <v>2542</v>
      </c>
      <c r="H486" s="220">
        <v>180</v>
      </c>
      <c r="I486" s="217" t="s">
        <v>702</v>
      </c>
      <c r="J486" s="217">
        <v>1</v>
      </c>
      <c r="K486" s="217"/>
      <c r="L486" s="217">
        <v>4</v>
      </c>
      <c r="M486" s="220">
        <v>2</v>
      </c>
      <c r="N486" s="220">
        <v>7.9</v>
      </c>
      <c r="O486" s="217" t="s">
        <v>674</v>
      </c>
      <c r="P486" s="217" t="s">
        <v>13</v>
      </c>
      <c r="Q486" s="217" t="s">
        <v>703</v>
      </c>
      <c r="R486" s="217"/>
      <c r="S486" s="217"/>
      <c r="T486" s="217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7">
        <f t="shared" ref="U486:U487" ca="1" si="130">+L486-T486</f>
        <v>4</v>
      </c>
      <c r="V486" s="217">
        <f t="shared" ref="V486:V487" ca="1" si="131">ROUNDDOWN(T486/J486,0)</f>
        <v>0</v>
      </c>
      <c r="W486" s="217"/>
      <c r="X486" s="217"/>
      <c r="Y486" s="217"/>
      <c r="Z486" s="217"/>
      <c r="AA486" s="217"/>
      <c r="AB486" s="221"/>
      <c r="AC486" s="220">
        <v>0.27500000000000002</v>
      </c>
      <c r="AD486" s="217"/>
      <c r="AE486" s="220"/>
      <c r="AF486" s="220"/>
      <c r="AG486" s="249"/>
      <c r="AH486" s="249"/>
      <c r="AI486" s="249"/>
      <c r="AJ486" s="224" t="s">
        <v>677</v>
      </c>
      <c r="AK486" s="228"/>
      <c r="AL486" s="250"/>
      <c r="AM486" s="226"/>
      <c r="AN486" s="228"/>
      <c r="AO486" s="226"/>
      <c r="AP486" s="226"/>
      <c r="AQ486" s="226"/>
      <c r="AR486" s="228"/>
      <c r="AS486" s="226"/>
      <c r="AT486" s="226"/>
      <c r="AU486" s="217">
        <v>0</v>
      </c>
      <c r="AV486" s="217">
        <v>0</v>
      </c>
      <c r="AW486" s="217">
        <v>0</v>
      </c>
      <c r="AX486" s="217">
        <v>0</v>
      </c>
      <c r="AY486" s="217">
        <v>0</v>
      </c>
      <c r="AZ486" s="217">
        <v>0</v>
      </c>
      <c r="BA486" s="217">
        <v>0</v>
      </c>
      <c r="BB486" s="217" t="s">
        <v>692</v>
      </c>
      <c r="BC486" s="217"/>
      <c r="BD486" s="217"/>
      <c r="BE486" s="212" t="s">
        <v>3068</v>
      </c>
      <c r="BF486" s="217">
        <v>4</v>
      </c>
      <c r="BG486" s="230">
        <v>46240</v>
      </c>
      <c r="BH486" s="212">
        <f>+L486-BF486</f>
        <v>0</v>
      </c>
      <c r="BI486" s="212" t="s">
        <v>2529</v>
      </c>
      <c r="BJ486" s="217">
        <v>4</v>
      </c>
      <c r="BK486" s="231">
        <v>46240</v>
      </c>
      <c r="BL486" s="226"/>
      <c r="BM486" s="226"/>
      <c r="BN486" s="227"/>
      <c r="BO486" s="226"/>
      <c r="BP486" s="226"/>
      <c r="BQ486" s="226"/>
      <c r="BR486" s="226"/>
      <c r="BS486" s="226"/>
      <c r="BT486" s="227"/>
      <c r="BU486" s="226"/>
      <c r="BV486" s="226"/>
      <c r="BW486" s="226"/>
      <c r="BX486" s="226"/>
      <c r="BY486" s="226"/>
      <c r="BZ486" s="227"/>
      <c r="CA486" s="226"/>
      <c r="CB486" s="226"/>
      <c r="CC486" s="226"/>
      <c r="CD486" s="226"/>
      <c r="CE486" s="226"/>
      <c r="CF486" s="227"/>
      <c r="CG486" s="226"/>
      <c r="CH486" s="226"/>
      <c r="CI486" s="226"/>
      <c r="CJ486" s="212">
        <f>+L486-BJ486</f>
        <v>0</v>
      </c>
    </row>
    <row r="487" spans="1:88" ht="13.5" customHeight="1">
      <c r="A487" s="217">
        <v>493</v>
      </c>
      <c r="B487" s="217" t="s">
        <v>3885</v>
      </c>
      <c r="C487" s="217" t="s">
        <v>3886</v>
      </c>
      <c r="D487" s="218" t="s">
        <v>781</v>
      </c>
      <c r="E487" s="217" t="s">
        <v>983</v>
      </c>
      <c r="F487" s="217" t="s">
        <v>2543</v>
      </c>
      <c r="G487" s="218" t="s">
        <v>2544</v>
      </c>
      <c r="H487" s="220">
        <v>153</v>
      </c>
      <c r="I487" s="217" t="s">
        <v>702</v>
      </c>
      <c r="J487" s="217">
        <v>2</v>
      </c>
      <c r="K487" s="217"/>
      <c r="L487" s="217">
        <v>8</v>
      </c>
      <c r="M487" s="220">
        <v>0.5</v>
      </c>
      <c r="N487" s="220">
        <v>4</v>
      </c>
      <c r="O487" s="217" t="s">
        <v>674</v>
      </c>
      <c r="P487" s="217" t="s">
        <v>13</v>
      </c>
      <c r="Q487" s="217" t="s">
        <v>703</v>
      </c>
      <c r="R487" s="217"/>
      <c r="S487" s="217"/>
      <c r="T487" s="217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7">
        <f t="shared" ca="1" si="130"/>
        <v>8</v>
      </c>
      <c r="V487" s="217">
        <f t="shared" ca="1" si="131"/>
        <v>0</v>
      </c>
      <c r="W487" s="217"/>
      <c r="X487" s="217"/>
      <c r="Y487" s="217"/>
      <c r="Z487" s="217"/>
      <c r="AA487" s="217"/>
      <c r="AB487" s="221"/>
      <c r="AC487" s="220">
        <v>0.154</v>
      </c>
      <c r="AD487" s="217"/>
      <c r="AE487" s="220"/>
      <c r="AF487" s="220"/>
      <c r="AG487" s="249"/>
      <c r="AH487" s="249"/>
      <c r="AI487" s="249"/>
      <c r="AJ487" s="224" t="s">
        <v>677</v>
      </c>
      <c r="AK487" s="228"/>
      <c r="AL487" s="250"/>
      <c r="AM487" s="226"/>
      <c r="AN487" s="228"/>
      <c r="AO487" s="226"/>
      <c r="AP487" s="226"/>
      <c r="AQ487" s="226"/>
      <c r="AR487" s="228"/>
      <c r="AS487" s="226"/>
      <c r="AT487" s="226"/>
      <c r="AU487" s="217">
        <v>0</v>
      </c>
      <c r="AV487" s="217">
        <v>0</v>
      </c>
      <c r="AW487" s="217">
        <v>0</v>
      </c>
      <c r="AX487" s="217">
        <v>0</v>
      </c>
      <c r="AY487" s="217">
        <v>0</v>
      </c>
      <c r="AZ487" s="217">
        <v>0</v>
      </c>
      <c r="BA487" s="217">
        <v>0</v>
      </c>
      <c r="BB487" s="217" t="s">
        <v>692</v>
      </c>
      <c r="BC487" s="217"/>
      <c r="BD487" s="217"/>
      <c r="BE487" s="212" t="s">
        <v>3068</v>
      </c>
      <c r="BF487" s="217">
        <v>8</v>
      </c>
      <c r="BG487" s="230">
        <v>46240</v>
      </c>
      <c r="BH487" s="212">
        <f>+L487-BF487</f>
        <v>0</v>
      </c>
      <c r="BI487" s="212" t="s">
        <v>2529</v>
      </c>
      <c r="BJ487" s="217">
        <v>8</v>
      </c>
      <c r="BK487" s="231">
        <v>46240</v>
      </c>
      <c r="BL487" s="226"/>
      <c r="BM487" s="226"/>
      <c r="BN487" s="227"/>
      <c r="BO487" s="226"/>
      <c r="BP487" s="226"/>
      <c r="BQ487" s="226"/>
      <c r="BR487" s="226"/>
      <c r="BS487" s="226"/>
      <c r="BT487" s="227"/>
      <c r="BU487" s="226"/>
      <c r="BV487" s="226"/>
      <c r="BW487" s="226"/>
      <c r="BX487" s="226"/>
      <c r="BY487" s="226"/>
      <c r="BZ487" s="227"/>
      <c r="CA487" s="226"/>
      <c r="CB487" s="226"/>
      <c r="CC487" s="226"/>
      <c r="CD487" s="226"/>
      <c r="CE487" s="226"/>
      <c r="CF487" s="227"/>
      <c r="CG487" s="226"/>
      <c r="CH487" s="226"/>
      <c r="CI487" s="226"/>
      <c r="CJ487" s="212">
        <f>+L487-BJ487</f>
        <v>0</v>
      </c>
    </row>
    <row r="488" spans="1:88" ht="13.5" customHeight="1">
      <c r="A488" s="214">
        <v>494</v>
      </c>
      <c r="B488" s="214" t="s">
        <v>3889</v>
      </c>
      <c r="C488" s="214" t="s">
        <v>3890</v>
      </c>
      <c r="D488" s="215" t="s">
        <v>3887</v>
      </c>
      <c r="E488" s="214"/>
      <c r="F488" s="214"/>
      <c r="G488" s="215" t="s">
        <v>3891</v>
      </c>
      <c r="H488" s="214"/>
      <c r="I488" s="214"/>
      <c r="J488" s="214"/>
      <c r="K488" s="214">
        <v>2</v>
      </c>
      <c r="L488" s="214"/>
      <c r="M488" s="216">
        <v>26</v>
      </c>
      <c r="N488" s="216">
        <v>52.1</v>
      </c>
      <c r="O488" s="214" t="s">
        <v>674</v>
      </c>
      <c r="P488" s="214"/>
      <c r="Q488" s="214"/>
      <c r="R488" s="214" t="s">
        <v>3951</v>
      </c>
      <c r="S488" s="214"/>
      <c r="T488" s="214"/>
      <c r="U488" s="214"/>
      <c r="V488" s="214"/>
      <c r="W488" s="214">
        <f ca="1">_xlfn.MINIFS(V:V,C:C,C488,AE:AE,"",AB:AB,"")</f>
        <v>0</v>
      </c>
      <c r="X488" s="214">
        <f ca="1">SUMIFS(T:T,C:C,C488,AE:AE,"")/SUMIFS(L:L,C:C,C488,AE:AE,"",AB:AB,"")</f>
        <v>0</v>
      </c>
      <c r="Y488" s="214"/>
      <c r="Z488" s="214"/>
      <c r="AA488" s="214"/>
      <c r="AB488" s="216"/>
      <c r="AC488" s="216">
        <v>1.7609999999999999</v>
      </c>
      <c r="AD488" s="214"/>
      <c r="AE488" s="214" t="s">
        <v>675</v>
      </c>
      <c r="AF488" s="214" t="s">
        <v>676</v>
      </c>
      <c r="AG488" s="214"/>
      <c r="AH488" s="214"/>
      <c r="AI488" s="214"/>
      <c r="AJ488" s="214" t="s">
        <v>677</v>
      </c>
      <c r="AK488" s="214"/>
      <c r="AL488" s="214"/>
      <c r="AM488" s="214"/>
      <c r="AN488" s="214"/>
      <c r="AO488" s="214"/>
      <c r="AP488" s="214"/>
      <c r="AQ488" s="214"/>
      <c r="AR488" s="214"/>
      <c r="AS488" s="214"/>
      <c r="AT488" s="214"/>
      <c r="AU488" s="214"/>
      <c r="AV488" s="214"/>
      <c r="AW488" s="214"/>
      <c r="AX488" s="214"/>
      <c r="AY488" s="214"/>
      <c r="AZ488" s="214"/>
      <c r="BA488" s="214"/>
      <c r="BB488" s="214" t="s">
        <v>692</v>
      </c>
      <c r="BC488" s="214"/>
      <c r="BD488" s="214"/>
      <c r="BE488" s="214"/>
      <c r="BF488" s="214"/>
      <c r="BG488" s="214"/>
      <c r="BH488" s="214"/>
      <c r="BI488" s="214"/>
      <c r="BJ488" s="214"/>
      <c r="BK488" s="214"/>
      <c r="BL488" s="214"/>
      <c r="BM488" s="214"/>
      <c r="BN488" s="214"/>
      <c r="BO488" s="214"/>
      <c r="BP488" s="214"/>
      <c r="BQ488" s="214"/>
      <c r="BR488" s="214"/>
      <c r="BS488" s="214"/>
      <c r="BT488" s="214"/>
      <c r="BU488" s="214"/>
      <c r="BV488" s="214"/>
      <c r="BW488" s="214"/>
      <c r="BX488" s="214"/>
      <c r="BY488" s="214"/>
      <c r="BZ488" s="214"/>
      <c r="CA488" s="214"/>
      <c r="CB488" s="214"/>
      <c r="CC488" s="214"/>
      <c r="CD488" s="214"/>
      <c r="CE488" s="214"/>
      <c r="CF488" s="214"/>
      <c r="CG488" s="214"/>
      <c r="CH488" s="214"/>
      <c r="CI488" s="214"/>
      <c r="CJ488" s="214"/>
    </row>
    <row r="489" spans="1:88" ht="13.5" customHeight="1">
      <c r="A489" s="217">
        <v>495</v>
      </c>
      <c r="B489" s="217" t="s">
        <v>3889</v>
      </c>
      <c r="C489" s="217" t="s">
        <v>3890</v>
      </c>
      <c r="D489" s="218" t="s">
        <v>781</v>
      </c>
      <c r="E489" s="217" t="s">
        <v>3892</v>
      </c>
      <c r="F489" s="217" t="s">
        <v>2545</v>
      </c>
      <c r="G489" s="218" t="s">
        <v>2546</v>
      </c>
      <c r="H489" s="220">
        <v>1118</v>
      </c>
      <c r="I489" s="217" t="s">
        <v>702</v>
      </c>
      <c r="J489" s="217">
        <v>1</v>
      </c>
      <c r="K489" s="217"/>
      <c r="L489" s="217">
        <v>2</v>
      </c>
      <c r="M489" s="220">
        <v>10.7</v>
      </c>
      <c r="N489" s="220">
        <v>21.3</v>
      </c>
      <c r="O489" s="217" t="s">
        <v>674</v>
      </c>
      <c r="P489" s="217" t="s">
        <v>13</v>
      </c>
      <c r="Q489" s="217" t="s">
        <v>703</v>
      </c>
      <c r="R489" s="217"/>
      <c r="S489" s="217"/>
      <c r="T489" s="217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7">
        <f t="shared" ref="U489:U492" ca="1" si="132">+L489-T489</f>
        <v>2</v>
      </c>
      <c r="V489" s="217">
        <f t="shared" ref="V489:V492" ca="1" si="133">ROUNDDOWN(T489/J489,0)</f>
        <v>0</v>
      </c>
      <c r="W489" s="217"/>
      <c r="X489" s="217"/>
      <c r="Y489" s="217"/>
      <c r="Z489" s="217"/>
      <c r="AA489" s="217"/>
      <c r="AB489" s="221"/>
      <c r="AC489" s="220">
        <v>0.71399999999999997</v>
      </c>
      <c r="AD489" s="217"/>
      <c r="AE489" s="220"/>
      <c r="AF489" s="220"/>
      <c r="AG489" s="249"/>
      <c r="AH489" s="249"/>
      <c r="AI489" s="249"/>
      <c r="AJ489" s="224" t="s">
        <v>677</v>
      </c>
      <c r="AK489" s="228"/>
      <c r="AL489" s="250"/>
      <c r="AM489" s="226"/>
      <c r="AN489" s="228"/>
      <c r="AO489" s="226"/>
      <c r="AP489" s="226"/>
      <c r="AQ489" s="226"/>
      <c r="AR489" s="228"/>
      <c r="AS489" s="226"/>
      <c r="AT489" s="226"/>
      <c r="AU489" s="217">
        <v>0</v>
      </c>
      <c r="AV489" s="217">
        <v>0</v>
      </c>
      <c r="AW489" s="217">
        <v>0</v>
      </c>
      <c r="AX489" s="217">
        <v>0</v>
      </c>
      <c r="AY489" s="217">
        <v>0</v>
      </c>
      <c r="AZ489" s="217">
        <v>0</v>
      </c>
      <c r="BA489" s="217">
        <v>0</v>
      </c>
      <c r="BB489" s="217" t="s">
        <v>692</v>
      </c>
      <c r="BC489" s="217"/>
      <c r="BD489" s="217"/>
      <c r="BE489" s="212" t="s">
        <v>3068</v>
      </c>
      <c r="BF489" s="217">
        <v>2</v>
      </c>
      <c r="BG489" s="230">
        <v>46240</v>
      </c>
      <c r="BH489" s="212">
        <f>+L489-BF489</f>
        <v>0</v>
      </c>
      <c r="BI489" s="212" t="s">
        <v>2529</v>
      </c>
      <c r="BJ489" s="217">
        <v>2</v>
      </c>
      <c r="BK489" s="231">
        <v>46240</v>
      </c>
      <c r="BL489" s="226"/>
      <c r="BM489" s="226"/>
      <c r="BN489" s="227"/>
      <c r="BO489" s="226"/>
      <c r="BP489" s="226"/>
      <c r="BQ489" s="226"/>
      <c r="BR489" s="226"/>
      <c r="BS489" s="226"/>
      <c r="BT489" s="227"/>
      <c r="BU489" s="226"/>
      <c r="BV489" s="226"/>
      <c r="BW489" s="226"/>
      <c r="BX489" s="226"/>
      <c r="BY489" s="226"/>
      <c r="BZ489" s="227"/>
      <c r="CA489" s="226"/>
      <c r="CB489" s="226"/>
      <c r="CC489" s="226"/>
      <c r="CD489" s="226"/>
      <c r="CE489" s="226"/>
      <c r="CF489" s="227"/>
      <c r="CG489" s="226"/>
      <c r="CH489" s="226"/>
      <c r="CI489" s="226"/>
      <c r="CJ489" s="212">
        <f>+L489-BJ489</f>
        <v>0</v>
      </c>
    </row>
    <row r="490" spans="1:88" ht="13.5" customHeight="1">
      <c r="A490" s="217">
        <v>496</v>
      </c>
      <c r="B490" s="217" t="s">
        <v>3889</v>
      </c>
      <c r="C490" s="217" t="s">
        <v>3890</v>
      </c>
      <c r="D490" s="218" t="s">
        <v>781</v>
      </c>
      <c r="E490" s="217" t="s">
        <v>1076</v>
      </c>
      <c r="F490" s="217" t="s">
        <v>2547</v>
      </c>
      <c r="G490" s="218" t="s">
        <v>2548</v>
      </c>
      <c r="H490" s="220">
        <v>300</v>
      </c>
      <c r="I490" s="217" t="s">
        <v>702</v>
      </c>
      <c r="J490" s="217">
        <v>1</v>
      </c>
      <c r="K490" s="217"/>
      <c r="L490" s="217">
        <v>2</v>
      </c>
      <c r="M490" s="220">
        <v>5.4</v>
      </c>
      <c r="N490" s="220">
        <v>10.8</v>
      </c>
      <c r="O490" s="217" t="s">
        <v>674</v>
      </c>
      <c r="P490" s="217" t="s">
        <v>13</v>
      </c>
      <c r="Q490" s="217" t="s">
        <v>703</v>
      </c>
      <c r="R490" s="217"/>
      <c r="S490" s="217"/>
      <c r="T490" s="217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7">
        <f t="shared" ca="1" si="132"/>
        <v>2</v>
      </c>
      <c r="V490" s="217">
        <f t="shared" ca="1" si="133"/>
        <v>0</v>
      </c>
      <c r="W490" s="217"/>
      <c r="X490" s="217"/>
      <c r="Y490" s="217"/>
      <c r="Z490" s="217"/>
      <c r="AA490" s="217"/>
      <c r="AB490" s="221"/>
      <c r="AC490" s="220">
        <v>0.36299999999999999</v>
      </c>
      <c r="AD490" s="217"/>
      <c r="AE490" s="220"/>
      <c r="AF490" s="220"/>
      <c r="AG490" s="249"/>
      <c r="AH490" s="249"/>
      <c r="AI490" s="249"/>
      <c r="AJ490" s="224" t="s">
        <v>677</v>
      </c>
      <c r="AK490" s="228"/>
      <c r="AL490" s="250"/>
      <c r="AM490" s="226"/>
      <c r="AN490" s="228"/>
      <c r="AO490" s="226"/>
      <c r="AP490" s="226"/>
      <c r="AQ490" s="226"/>
      <c r="AR490" s="228"/>
      <c r="AS490" s="226"/>
      <c r="AT490" s="226"/>
      <c r="AU490" s="217">
        <v>0</v>
      </c>
      <c r="AV490" s="217">
        <v>0</v>
      </c>
      <c r="AW490" s="217">
        <v>0</v>
      </c>
      <c r="AX490" s="217">
        <v>0</v>
      </c>
      <c r="AY490" s="217">
        <v>0</v>
      </c>
      <c r="AZ490" s="217">
        <v>0</v>
      </c>
      <c r="BA490" s="217">
        <v>0</v>
      </c>
      <c r="BB490" s="217" t="s">
        <v>692</v>
      </c>
      <c r="BC490" s="217"/>
      <c r="BD490" s="217"/>
      <c r="BE490" s="212" t="s">
        <v>3068</v>
      </c>
      <c r="BF490" s="217">
        <v>2</v>
      </c>
      <c r="BG490" s="230">
        <v>46240</v>
      </c>
      <c r="BH490" s="212">
        <f>+L490-BF490</f>
        <v>0</v>
      </c>
      <c r="BI490" s="212" t="s">
        <v>2529</v>
      </c>
      <c r="BJ490" s="217">
        <v>2</v>
      </c>
      <c r="BK490" s="231">
        <v>46240</v>
      </c>
      <c r="BL490" s="226"/>
      <c r="BM490" s="226"/>
      <c r="BN490" s="227"/>
      <c r="BO490" s="226"/>
      <c r="BP490" s="226"/>
      <c r="BQ490" s="226"/>
      <c r="BR490" s="226"/>
      <c r="BS490" s="226"/>
      <c r="BT490" s="227"/>
      <c r="BU490" s="226"/>
      <c r="BV490" s="226"/>
      <c r="BW490" s="226"/>
      <c r="BX490" s="226"/>
      <c r="BY490" s="226"/>
      <c r="BZ490" s="227"/>
      <c r="CA490" s="226"/>
      <c r="CB490" s="226"/>
      <c r="CC490" s="226"/>
      <c r="CD490" s="226"/>
      <c r="CE490" s="226"/>
      <c r="CF490" s="227"/>
      <c r="CG490" s="226"/>
      <c r="CH490" s="226"/>
      <c r="CI490" s="226"/>
      <c r="CJ490" s="212">
        <f>+L490-BJ490</f>
        <v>0</v>
      </c>
    </row>
    <row r="491" spans="1:88" ht="13.5" customHeight="1">
      <c r="A491" s="217">
        <v>497</v>
      </c>
      <c r="B491" s="217" t="s">
        <v>3889</v>
      </c>
      <c r="C491" s="217" t="s">
        <v>3890</v>
      </c>
      <c r="D491" s="218" t="s">
        <v>781</v>
      </c>
      <c r="E491" s="217" t="s">
        <v>1027</v>
      </c>
      <c r="F491" s="217" t="s">
        <v>2549</v>
      </c>
      <c r="G491" s="218" t="s">
        <v>2550</v>
      </c>
      <c r="H491" s="220">
        <v>300</v>
      </c>
      <c r="I491" s="217" t="s">
        <v>702</v>
      </c>
      <c r="J491" s="217">
        <v>1</v>
      </c>
      <c r="K491" s="217"/>
      <c r="L491" s="217">
        <v>2</v>
      </c>
      <c r="M491" s="220">
        <v>5.6</v>
      </c>
      <c r="N491" s="220">
        <v>11.2</v>
      </c>
      <c r="O491" s="217" t="s">
        <v>674</v>
      </c>
      <c r="P491" s="217" t="s">
        <v>13</v>
      </c>
      <c r="Q491" s="217" t="s">
        <v>703</v>
      </c>
      <c r="R491" s="217"/>
      <c r="S491" s="217"/>
      <c r="T491" s="217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7">
        <f t="shared" ca="1" si="132"/>
        <v>2</v>
      </c>
      <c r="V491" s="217">
        <f t="shared" ca="1" si="133"/>
        <v>0</v>
      </c>
      <c r="W491" s="217"/>
      <c r="X491" s="217"/>
      <c r="Y491" s="217"/>
      <c r="Z491" s="217"/>
      <c r="AA491" s="217"/>
      <c r="AB491" s="221"/>
      <c r="AC491" s="220">
        <v>0.376</v>
      </c>
      <c r="AD491" s="217"/>
      <c r="AE491" s="220"/>
      <c r="AF491" s="220"/>
      <c r="AG491" s="249"/>
      <c r="AH491" s="249"/>
      <c r="AI491" s="249"/>
      <c r="AJ491" s="224" t="s">
        <v>677</v>
      </c>
      <c r="AK491" s="228"/>
      <c r="AL491" s="250"/>
      <c r="AM491" s="226"/>
      <c r="AN491" s="228"/>
      <c r="AO491" s="226"/>
      <c r="AP491" s="226"/>
      <c r="AQ491" s="226"/>
      <c r="AR491" s="228"/>
      <c r="AS491" s="226"/>
      <c r="AT491" s="226"/>
      <c r="AU491" s="217">
        <v>0</v>
      </c>
      <c r="AV491" s="217">
        <v>0</v>
      </c>
      <c r="AW491" s="217">
        <v>0</v>
      </c>
      <c r="AX491" s="217">
        <v>0</v>
      </c>
      <c r="AY491" s="217">
        <v>0</v>
      </c>
      <c r="AZ491" s="217">
        <v>0</v>
      </c>
      <c r="BA491" s="217">
        <v>0</v>
      </c>
      <c r="BB491" s="217" t="s">
        <v>692</v>
      </c>
      <c r="BC491" s="217"/>
      <c r="BD491" s="217"/>
      <c r="BE491" s="212" t="s">
        <v>3068</v>
      </c>
      <c r="BF491" s="217">
        <v>2</v>
      </c>
      <c r="BG491" s="230">
        <v>46240</v>
      </c>
      <c r="BH491" s="212">
        <f>+L491-BF491</f>
        <v>0</v>
      </c>
      <c r="BI491" s="212" t="s">
        <v>2529</v>
      </c>
      <c r="BJ491" s="217">
        <v>2</v>
      </c>
      <c r="BK491" s="231">
        <v>46240</v>
      </c>
      <c r="BL491" s="226"/>
      <c r="BM491" s="226"/>
      <c r="BN491" s="227"/>
      <c r="BO491" s="226"/>
      <c r="BP491" s="226"/>
      <c r="BQ491" s="226"/>
      <c r="BR491" s="226"/>
      <c r="BS491" s="226"/>
      <c r="BT491" s="227"/>
      <c r="BU491" s="226"/>
      <c r="BV491" s="226"/>
      <c r="BW491" s="226"/>
      <c r="BX491" s="226"/>
      <c r="BY491" s="226"/>
      <c r="BZ491" s="227"/>
      <c r="CA491" s="226"/>
      <c r="CB491" s="226"/>
      <c r="CC491" s="226"/>
      <c r="CD491" s="226"/>
      <c r="CE491" s="226"/>
      <c r="CF491" s="227"/>
      <c r="CG491" s="226"/>
      <c r="CH491" s="226"/>
      <c r="CI491" s="226"/>
      <c r="CJ491" s="212">
        <f>+L491-BJ491</f>
        <v>0</v>
      </c>
    </row>
    <row r="492" spans="1:88" ht="13.5" customHeight="1">
      <c r="A492" s="217">
        <v>498</v>
      </c>
      <c r="B492" s="217" t="s">
        <v>3889</v>
      </c>
      <c r="C492" s="217" t="s">
        <v>3890</v>
      </c>
      <c r="D492" s="218" t="s">
        <v>781</v>
      </c>
      <c r="E492" s="217" t="s">
        <v>1028</v>
      </c>
      <c r="F492" s="217" t="s">
        <v>2551</v>
      </c>
      <c r="G492" s="218" t="s">
        <v>2537</v>
      </c>
      <c r="H492" s="220">
        <v>865</v>
      </c>
      <c r="I492" s="217" t="s">
        <v>702</v>
      </c>
      <c r="J492" s="217">
        <v>1</v>
      </c>
      <c r="K492" s="217"/>
      <c r="L492" s="217">
        <v>2</v>
      </c>
      <c r="M492" s="220">
        <v>4.3</v>
      </c>
      <c r="N492" s="220">
        <v>8.6999999999999993</v>
      </c>
      <c r="O492" s="217" t="s">
        <v>674</v>
      </c>
      <c r="P492" s="217" t="s">
        <v>13</v>
      </c>
      <c r="Q492" s="217" t="s">
        <v>703</v>
      </c>
      <c r="R492" s="217"/>
      <c r="S492" s="217"/>
      <c r="T492" s="217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7">
        <f t="shared" ca="1" si="132"/>
        <v>2</v>
      </c>
      <c r="V492" s="217">
        <f t="shared" ca="1" si="133"/>
        <v>0</v>
      </c>
      <c r="W492" s="217"/>
      <c r="X492" s="217"/>
      <c r="Y492" s="217"/>
      <c r="Z492" s="217"/>
      <c r="AA492" s="217"/>
      <c r="AB492" s="221"/>
      <c r="AC492" s="220">
        <v>0.307</v>
      </c>
      <c r="AD492" s="217"/>
      <c r="AE492" s="220"/>
      <c r="AF492" s="220"/>
      <c r="AG492" s="249"/>
      <c r="AH492" s="249"/>
      <c r="AI492" s="249"/>
      <c r="AJ492" s="224" t="s">
        <v>677</v>
      </c>
      <c r="AK492" s="228"/>
      <c r="AL492" s="250"/>
      <c r="AM492" s="226"/>
      <c r="AN492" s="228"/>
      <c r="AO492" s="226"/>
      <c r="AP492" s="226"/>
      <c r="AQ492" s="226"/>
      <c r="AR492" s="228"/>
      <c r="AS492" s="226"/>
      <c r="AT492" s="226"/>
      <c r="AU492" s="217">
        <v>0</v>
      </c>
      <c r="AV492" s="217">
        <v>0</v>
      </c>
      <c r="AW492" s="217">
        <v>0</v>
      </c>
      <c r="AX492" s="217">
        <v>0</v>
      </c>
      <c r="AY492" s="217">
        <v>0</v>
      </c>
      <c r="AZ492" s="217">
        <v>0</v>
      </c>
      <c r="BA492" s="217">
        <v>0</v>
      </c>
      <c r="BB492" s="217" t="s">
        <v>692</v>
      </c>
      <c r="BC492" s="217"/>
      <c r="BD492" s="217"/>
      <c r="BE492" s="212" t="s">
        <v>3068</v>
      </c>
      <c r="BF492" s="217">
        <v>2</v>
      </c>
      <c r="BG492" s="230">
        <v>46240</v>
      </c>
      <c r="BH492" s="212">
        <f>+L492-BF492</f>
        <v>0</v>
      </c>
      <c r="BI492" s="212" t="s">
        <v>2529</v>
      </c>
      <c r="BJ492" s="217">
        <v>2</v>
      </c>
      <c r="BK492" s="231">
        <v>46240</v>
      </c>
      <c r="BL492" s="226"/>
      <c r="BM492" s="226"/>
      <c r="BN492" s="227"/>
      <c r="BO492" s="226"/>
      <c r="BP492" s="226"/>
      <c r="BQ492" s="226"/>
      <c r="BR492" s="226"/>
      <c r="BS492" s="226"/>
      <c r="BT492" s="227"/>
      <c r="BU492" s="226"/>
      <c r="BV492" s="226"/>
      <c r="BW492" s="226"/>
      <c r="BX492" s="226"/>
      <c r="BY492" s="226"/>
      <c r="BZ492" s="227"/>
      <c r="CA492" s="226"/>
      <c r="CB492" s="226"/>
      <c r="CC492" s="226"/>
      <c r="CD492" s="226"/>
      <c r="CE492" s="226"/>
      <c r="CF492" s="227"/>
      <c r="CG492" s="226"/>
      <c r="CH492" s="226"/>
      <c r="CI492" s="226"/>
      <c r="CJ492" s="212">
        <f>+L492-BJ492</f>
        <v>0</v>
      </c>
    </row>
    <row r="493" spans="1:88" ht="13.5" customHeight="1">
      <c r="A493" s="214">
        <v>499</v>
      </c>
      <c r="B493" s="214" t="s">
        <v>3893</v>
      </c>
      <c r="C493" s="214" t="s">
        <v>3894</v>
      </c>
      <c r="D493" s="215" t="s">
        <v>3887</v>
      </c>
      <c r="E493" s="214"/>
      <c r="F493" s="214"/>
      <c r="G493" s="215" t="s">
        <v>3891</v>
      </c>
      <c r="H493" s="214"/>
      <c r="I493" s="214"/>
      <c r="J493" s="214"/>
      <c r="K493" s="214">
        <v>2</v>
      </c>
      <c r="L493" s="214"/>
      <c r="M493" s="216">
        <v>26</v>
      </c>
      <c r="N493" s="216">
        <v>52.1</v>
      </c>
      <c r="O493" s="214" t="s">
        <v>674</v>
      </c>
      <c r="P493" s="214"/>
      <c r="Q493" s="214"/>
      <c r="R493" s="214" t="s">
        <v>3951</v>
      </c>
      <c r="S493" s="214"/>
      <c r="T493" s="214"/>
      <c r="U493" s="214"/>
      <c r="V493" s="214"/>
      <c r="W493" s="214">
        <f ca="1">_xlfn.MINIFS(V:V,C:C,C493,AE:AE,"",AB:AB,"")</f>
        <v>0</v>
      </c>
      <c r="X493" s="214">
        <f ca="1">SUMIFS(T:T,C:C,C493,AE:AE,"")/SUMIFS(L:L,C:C,C493,AE:AE,"",AB:AB,"")</f>
        <v>0</v>
      </c>
      <c r="Y493" s="214"/>
      <c r="Z493" s="214"/>
      <c r="AA493" s="214"/>
      <c r="AB493" s="216"/>
      <c r="AC493" s="216">
        <v>1.7609999999999999</v>
      </c>
      <c r="AD493" s="214"/>
      <c r="AE493" s="214" t="s">
        <v>675</v>
      </c>
      <c r="AF493" s="214" t="s">
        <v>676</v>
      </c>
      <c r="AG493" s="214"/>
      <c r="AH493" s="214"/>
      <c r="AI493" s="214"/>
      <c r="AJ493" s="214" t="s">
        <v>677</v>
      </c>
      <c r="AK493" s="214"/>
      <c r="AL493" s="214"/>
      <c r="AM493" s="214"/>
      <c r="AN493" s="214"/>
      <c r="AO493" s="214"/>
      <c r="AP493" s="214"/>
      <c r="AQ493" s="214"/>
      <c r="AR493" s="214"/>
      <c r="AS493" s="214"/>
      <c r="AT493" s="214"/>
      <c r="AU493" s="214"/>
      <c r="AV493" s="214"/>
      <c r="AW493" s="214"/>
      <c r="AX493" s="214"/>
      <c r="AY493" s="214"/>
      <c r="AZ493" s="214"/>
      <c r="BA493" s="214"/>
      <c r="BB493" s="214" t="s">
        <v>692</v>
      </c>
      <c r="BC493" s="214"/>
      <c r="BD493" s="214"/>
      <c r="BE493" s="214"/>
      <c r="BF493" s="214"/>
      <c r="BG493" s="214"/>
      <c r="BH493" s="214"/>
      <c r="BI493" s="214"/>
      <c r="BJ493" s="214"/>
      <c r="BK493" s="214"/>
      <c r="BL493" s="214"/>
      <c r="BM493" s="214"/>
      <c r="BN493" s="214"/>
      <c r="BO493" s="214"/>
      <c r="BP493" s="214"/>
      <c r="BQ493" s="214"/>
      <c r="BR493" s="214"/>
      <c r="BS493" s="214"/>
      <c r="BT493" s="214"/>
      <c r="BU493" s="214"/>
      <c r="BV493" s="214"/>
      <c r="BW493" s="214"/>
      <c r="BX493" s="214"/>
      <c r="BY493" s="214"/>
      <c r="BZ493" s="214"/>
      <c r="CA493" s="214"/>
      <c r="CB493" s="214"/>
      <c r="CC493" s="214"/>
      <c r="CD493" s="214"/>
      <c r="CE493" s="214"/>
      <c r="CF493" s="214"/>
      <c r="CG493" s="214"/>
      <c r="CH493" s="214"/>
      <c r="CI493" s="214"/>
      <c r="CJ493" s="214"/>
    </row>
    <row r="494" spans="1:88" ht="13.5" customHeight="1">
      <c r="A494" s="217">
        <v>500</v>
      </c>
      <c r="B494" s="217" t="s">
        <v>3893</v>
      </c>
      <c r="C494" s="217" t="s">
        <v>3894</v>
      </c>
      <c r="D494" s="218" t="s">
        <v>781</v>
      </c>
      <c r="E494" s="217" t="s">
        <v>3892</v>
      </c>
      <c r="F494" s="217" t="s">
        <v>2552</v>
      </c>
      <c r="G494" s="218" t="s">
        <v>2546</v>
      </c>
      <c r="H494" s="220">
        <v>1118</v>
      </c>
      <c r="I494" s="217" t="s">
        <v>702</v>
      </c>
      <c r="J494" s="217">
        <v>1</v>
      </c>
      <c r="K494" s="217"/>
      <c r="L494" s="217">
        <v>2</v>
      </c>
      <c r="M494" s="220">
        <v>10.7</v>
      </c>
      <c r="N494" s="220">
        <v>21.3</v>
      </c>
      <c r="O494" s="217" t="s">
        <v>674</v>
      </c>
      <c r="P494" s="217" t="s">
        <v>13</v>
      </c>
      <c r="Q494" s="217" t="s">
        <v>703</v>
      </c>
      <c r="R494" s="217"/>
      <c r="S494" s="217"/>
      <c r="T494" s="217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7">
        <f t="shared" ref="U494:U497" ca="1" si="134">+L494-T494</f>
        <v>2</v>
      </c>
      <c r="V494" s="217">
        <f t="shared" ref="V494:V497" ca="1" si="135">ROUNDDOWN(T494/J494,0)</f>
        <v>0</v>
      </c>
      <c r="W494" s="217"/>
      <c r="X494" s="217"/>
      <c r="Y494" s="217"/>
      <c r="Z494" s="217"/>
      <c r="AA494" s="217"/>
      <c r="AB494" s="221"/>
      <c r="AC494" s="220">
        <v>0.71399999999999997</v>
      </c>
      <c r="AD494" s="217"/>
      <c r="AE494" s="220"/>
      <c r="AF494" s="220"/>
      <c r="AG494" s="249"/>
      <c r="AH494" s="249"/>
      <c r="AI494" s="249"/>
      <c r="AJ494" s="224" t="s">
        <v>677</v>
      </c>
      <c r="AK494" s="228"/>
      <c r="AL494" s="250"/>
      <c r="AM494" s="226"/>
      <c r="AN494" s="228"/>
      <c r="AO494" s="226"/>
      <c r="AP494" s="226"/>
      <c r="AQ494" s="226"/>
      <c r="AR494" s="228"/>
      <c r="AS494" s="226"/>
      <c r="AT494" s="226"/>
      <c r="AU494" s="217">
        <v>0</v>
      </c>
      <c r="AV494" s="217">
        <v>0</v>
      </c>
      <c r="AW494" s="217">
        <v>0</v>
      </c>
      <c r="AX494" s="217">
        <v>0</v>
      </c>
      <c r="AY494" s="217">
        <v>0</v>
      </c>
      <c r="AZ494" s="217">
        <v>0</v>
      </c>
      <c r="BA494" s="217">
        <v>0</v>
      </c>
      <c r="BB494" s="217" t="s">
        <v>692</v>
      </c>
      <c r="BC494" s="217"/>
      <c r="BD494" s="217"/>
      <c r="BE494" s="212" t="s">
        <v>3068</v>
      </c>
      <c r="BF494" s="217">
        <v>2</v>
      </c>
      <c r="BG494" s="230">
        <v>46240</v>
      </c>
      <c r="BH494" s="212">
        <f>+L494-BF494</f>
        <v>0</v>
      </c>
      <c r="BI494" s="212" t="s">
        <v>2529</v>
      </c>
      <c r="BJ494" s="217">
        <v>2</v>
      </c>
      <c r="BK494" s="231">
        <v>46240</v>
      </c>
      <c r="BL494" s="226"/>
      <c r="BM494" s="226"/>
      <c r="BN494" s="227"/>
      <c r="BO494" s="226"/>
      <c r="BP494" s="226"/>
      <c r="BQ494" s="226"/>
      <c r="BR494" s="226"/>
      <c r="BS494" s="226"/>
      <c r="BT494" s="227"/>
      <c r="BU494" s="226"/>
      <c r="BV494" s="226"/>
      <c r="BW494" s="226"/>
      <c r="BX494" s="226"/>
      <c r="BY494" s="226"/>
      <c r="BZ494" s="227"/>
      <c r="CA494" s="226"/>
      <c r="CB494" s="226"/>
      <c r="CC494" s="226"/>
      <c r="CD494" s="226"/>
      <c r="CE494" s="226"/>
      <c r="CF494" s="227"/>
      <c r="CG494" s="226"/>
      <c r="CH494" s="226"/>
      <c r="CI494" s="226"/>
      <c r="CJ494" s="212">
        <f>+L494-BJ494</f>
        <v>0</v>
      </c>
    </row>
    <row r="495" spans="1:88" ht="13.5" customHeight="1">
      <c r="A495" s="217">
        <v>501</v>
      </c>
      <c r="B495" s="217" t="s">
        <v>3893</v>
      </c>
      <c r="C495" s="217" t="s">
        <v>3894</v>
      </c>
      <c r="D495" s="218" t="s">
        <v>781</v>
      </c>
      <c r="E495" s="217" t="s">
        <v>1076</v>
      </c>
      <c r="F495" s="217" t="s">
        <v>2553</v>
      </c>
      <c r="G495" s="218" t="s">
        <v>2548</v>
      </c>
      <c r="H495" s="220">
        <v>300</v>
      </c>
      <c r="I495" s="217" t="s">
        <v>702</v>
      </c>
      <c r="J495" s="217">
        <v>1</v>
      </c>
      <c r="K495" s="217"/>
      <c r="L495" s="217">
        <v>2</v>
      </c>
      <c r="M495" s="220">
        <v>5.4</v>
      </c>
      <c r="N495" s="220">
        <v>10.8</v>
      </c>
      <c r="O495" s="217" t="s">
        <v>674</v>
      </c>
      <c r="P495" s="217" t="s">
        <v>13</v>
      </c>
      <c r="Q495" s="217" t="s">
        <v>703</v>
      </c>
      <c r="R495" s="217"/>
      <c r="S495" s="217"/>
      <c r="T495" s="217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7">
        <f t="shared" ca="1" si="134"/>
        <v>2</v>
      </c>
      <c r="V495" s="217">
        <f t="shared" ca="1" si="135"/>
        <v>0</v>
      </c>
      <c r="W495" s="217"/>
      <c r="X495" s="217"/>
      <c r="Y495" s="217"/>
      <c r="Z495" s="217"/>
      <c r="AA495" s="217"/>
      <c r="AB495" s="221"/>
      <c r="AC495" s="220">
        <v>0.36299999999999999</v>
      </c>
      <c r="AD495" s="217"/>
      <c r="AE495" s="220"/>
      <c r="AF495" s="220"/>
      <c r="AG495" s="249"/>
      <c r="AH495" s="249"/>
      <c r="AI495" s="249"/>
      <c r="AJ495" s="224" t="s">
        <v>677</v>
      </c>
      <c r="AK495" s="228"/>
      <c r="AL495" s="250"/>
      <c r="AM495" s="226"/>
      <c r="AN495" s="228"/>
      <c r="AO495" s="226"/>
      <c r="AP495" s="226"/>
      <c r="AQ495" s="226"/>
      <c r="AR495" s="228"/>
      <c r="AS495" s="226"/>
      <c r="AT495" s="226"/>
      <c r="AU495" s="217">
        <v>0</v>
      </c>
      <c r="AV495" s="217">
        <v>0</v>
      </c>
      <c r="AW495" s="217">
        <v>0</v>
      </c>
      <c r="AX495" s="217">
        <v>0</v>
      </c>
      <c r="AY495" s="217">
        <v>0</v>
      </c>
      <c r="AZ495" s="217">
        <v>0</v>
      </c>
      <c r="BA495" s="217">
        <v>0</v>
      </c>
      <c r="BB495" s="217" t="s">
        <v>692</v>
      </c>
      <c r="BC495" s="217"/>
      <c r="BD495" s="217"/>
      <c r="BE495" s="212" t="s">
        <v>3068</v>
      </c>
      <c r="BF495" s="217">
        <v>2</v>
      </c>
      <c r="BG495" s="230">
        <v>46240</v>
      </c>
      <c r="BH495" s="212">
        <f>+L495-BF495</f>
        <v>0</v>
      </c>
      <c r="BI495" s="212" t="s">
        <v>2529</v>
      </c>
      <c r="BJ495" s="217">
        <v>2</v>
      </c>
      <c r="BK495" s="231">
        <v>46240</v>
      </c>
      <c r="BL495" s="226"/>
      <c r="BM495" s="226"/>
      <c r="BN495" s="227"/>
      <c r="BO495" s="226"/>
      <c r="BP495" s="226"/>
      <c r="BQ495" s="226"/>
      <c r="BR495" s="226"/>
      <c r="BS495" s="226"/>
      <c r="BT495" s="227"/>
      <c r="BU495" s="226"/>
      <c r="BV495" s="226"/>
      <c r="BW495" s="226"/>
      <c r="BX495" s="226"/>
      <c r="BY495" s="226"/>
      <c r="BZ495" s="227"/>
      <c r="CA495" s="226"/>
      <c r="CB495" s="226"/>
      <c r="CC495" s="226"/>
      <c r="CD495" s="226"/>
      <c r="CE495" s="226"/>
      <c r="CF495" s="227"/>
      <c r="CG495" s="226"/>
      <c r="CH495" s="226"/>
      <c r="CI495" s="226"/>
      <c r="CJ495" s="212">
        <f>+L495-BJ495</f>
        <v>0</v>
      </c>
    </row>
    <row r="496" spans="1:88" ht="13.5" customHeight="1">
      <c r="A496" s="217">
        <v>502</v>
      </c>
      <c r="B496" s="217" t="s">
        <v>3893</v>
      </c>
      <c r="C496" s="217" t="s">
        <v>3894</v>
      </c>
      <c r="D496" s="218" t="s">
        <v>781</v>
      </c>
      <c r="E496" s="217" t="s">
        <v>1027</v>
      </c>
      <c r="F496" s="217" t="s">
        <v>2554</v>
      </c>
      <c r="G496" s="218" t="s">
        <v>2550</v>
      </c>
      <c r="H496" s="220">
        <v>300</v>
      </c>
      <c r="I496" s="217" t="s">
        <v>702</v>
      </c>
      <c r="J496" s="217">
        <v>1</v>
      </c>
      <c r="K496" s="217"/>
      <c r="L496" s="217">
        <v>2</v>
      </c>
      <c r="M496" s="220">
        <v>5.6</v>
      </c>
      <c r="N496" s="220">
        <v>11.2</v>
      </c>
      <c r="O496" s="217" t="s">
        <v>674</v>
      </c>
      <c r="P496" s="217" t="s">
        <v>13</v>
      </c>
      <c r="Q496" s="217" t="s">
        <v>703</v>
      </c>
      <c r="R496" s="217"/>
      <c r="S496" s="217"/>
      <c r="T496" s="217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7">
        <f t="shared" ca="1" si="134"/>
        <v>2</v>
      </c>
      <c r="V496" s="217">
        <f t="shared" ca="1" si="135"/>
        <v>0</v>
      </c>
      <c r="W496" s="217"/>
      <c r="X496" s="217"/>
      <c r="Y496" s="217"/>
      <c r="Z496" s="217"/>
      <c r="AA496" s="217"/>
      <c r="AB496" s="221"/>
      <c r="AC496" s="220">
        <v>0.376</v>
      </c>
      <c r="AD496" s="217"/>
      <c r="AE496" s="220"/>
      <c r="AF496" s="220"/>
      <c r="AG496" s="249"/>
      <c r="AH496" s="249"/>
      <c r="AI496" s="249"/>
      <c r="AJ496" s="224" t="s">
        <v>677</v>
      </c>
      <c r="AK496" s="228"/>
      <c r="AL496" s="250"/>
      <c r="AM496" s="226"/>
      <c r="AN496" s="228"/>
      <c r="AO496" s="226"/>
      <c r="AP496" s="226"/>
      <c r="AQ496" s="226"/>
      <c r="AR496" s="228"/>
      <c r="AS496" s="226"/>
      <c r="AT496" s="226"/>
      <c r="AU496" s="217">
        <v>0</v>
      </c>
      <c r="AV496" s="217">
        <v>0</v>
      </c>
      <c r="AW496" s="217">
        <v>0</v>
      </c>
      <c r="AX496" s="217">
        <v>0</v>
      </c>
      <c r="AY496" s="217">
        <v>0</v>
      </c>
      <c r="AZ496" s="217">
        <v>0</v>
      </c>
      <c r="BA496" s="217">
        <v>0</v>
      </c>
      <c r="BB496" s="217" t="s">
        <v>692</v>
      </c>
      <c r="BC496" s="217"/>
      <c r="BD496" s="217"/>
      <c r="BE496" s="212" t="s">
        <v>3068</v>
      </c>
      <c r="BF496" s="217">
        <v>2</v>
      </c>
      <c r="BG496" s="230">
        <v>46240</v>
      </c>
      <c r="BH496" s="212">
        <f>+L496-BF496</f>
        <v>0</v>
      </c>
      <c r="BI496" s="212" t="s">
        <v>2529</v>
      </c>
      <c r="BJ496" s="217">
        <v>2</v>
      </c>
      <c r="BK496" s="231">
        <v>46240</v>
      </c>
      <c r="BL496" s="226"/>
      <c r="BM496" s="226"/>
      <c r="BN496" s="227"/>
      <c r="BO496" s="226"/>
      <c r="BP496" s="226"/>
      <c r="BQ496" s="226"/>
      <c r="BR496" s="226"/>
      <c r="BS496" s="226"/>
      <c r="BT496" s="227"/>
      <c r="BU496" s="226"/>
      <c r="BV496" s="226"/>
      <c r="BW496" s="226"/>
      <c r="BX496" s="226"/>
      <c r="BY496" s="226"/>
      <c r="BZ496" s="227"/>
      <c r="CA496" s="226"/>
      <c r="CB496" s="226"/>
      <c r="CC496" s="226"/>
      <c r="CD496" s="226"/>
      <c r="CE496" s="226"/>
      <c r="CF496" s="227"/>
      <c r="CG496" s="226"/>
      <c r="CH496" s="226"/>
      <c r="CI496" s="226"/>
      <c r="CJ496" s="212">
        <f>+L496-BJ496</f>
        <v>0</v>
      </c>
    </row>
    <row r="497" spans="1:88" ht="13.5" customHeight="1">
      <c r="A497" s="217">
        <v>503</v>
      </c>
      <c r="B497" s="217" t="s">
        <v>3893</v>
      </c>
      <c r="C497" s="217" t="s">
        <v>3894</v>
      </c>
      <c r="D497" s="218" t="s">
        <v>781</v>
      </c>
      <c r="E497" s="217" t="s">
        <v>1028</v>
      </c>
      <c r="F497" s="217" t="s">
        <v>2555</v>
      </c>
      <c r="G497" s="218" t="s">
        <v>2537</v>
      </c>
      <c r="H497" s="220">
        <v>865</v>
      </c>
      <c r="I497" s="217" t="s">
        <v>702</v>
      </c>
      <c r="J497" s="217">
        <v>1</v>
      </c>
      <c r="K497" s="217"/>
      <c r="L497" s="217">
        <v>2</v>
      </c>
      <c r="M497" s="220">
        <v>4.3</v>
      </c>
      <c r="N497" s="220">
        <v>8.6999999999999993</v>
      </c>
      <c r="O497" s="217" t="s">
        <v>674</v>
      </c>
      <c r="P497" s="217" t="s">
        <v>13</v>
      </c>
      <c r="Q497" s="217" t="s">
        <v>703</v>
      </c>
      <c r="R497" s="217"/>
      <c r="S497" s="217"/>
      <c r="T497" s="217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7">
        <f t="shared" ca="1" si="134"/>
        <v>2</v>
      </c>
      <c r="V497" s="217">
        <f t="shared" ca="1" si="135"/>
        <v>0</v>
      </c>
      <c r="W497" s="217"/>
      <c r="X497" s="217"/>
      <c r="Y497" s="217"/>
      <c r="Z497" s="217"/>
      <c r="AA497" s="217"/>
      <c r="AB497" s="221"/>
      <c r="AC497" s="220">
        <v>0.307</v>
      </c>
      <c r="AD497" s="217"/>
      <c r="AE497" s="220"/>
      <c r="AF497" s="220"/>
      <c r="AG497" s="249"/>
      <c r="AH497" s="249"/>
      <c r="AI497" s="249"/>
      <c r="AJ497" s="224" t="s">
        <v>677</v>
      </c>
      <c r="AK497" s="228"/>
      <c r="AL497" s="250"/>
      <c r="AM497" s="226"/>
      <c r="AN497" s="228"/>
      <c r="AO497" s="226"/>
      <c r="AP497" s="226"/>
      <c r="AQ497" s="226"/>
      <c r="AR497" s="228"/>
      <c r="AS497" s="226"/>
      <c r="AT497" s="226"/>
      <c r="AU497" s="217">
        <v>0</v>
      </c>
      <c r="AV497" s="217">
        <v>0</v>
      </c>
      <c r="AW497" s="217">
        <v>0</v>
      </c>
      <c r="AX497" s="217">
        <v>0</v>
      </c>
      <c r="AY497" s="217">
        <v>0</v>
      </c>
      <c r="AZ497" s="217">
        <v>0</v>
      </c>
      <c r="BA497" s="217">
        <v>0</v>
      </c>
      <c r="BB497" s="217" t="s">
        <v>692</v>
      </c>
      <c r="BC497" s="217"/>
      <c r="BD497" s="217"/>
      <c r="BE497" s="212" t="s">
        <v>3068</v>
      </c>
      <c r="BF497" s="217">
        <v>2</v>
      </c>
      <c r="BG497" s="230">
        <v>46240</v>
      </c>
      <c r="BH497" s="212">
        <f>+L497-BF497</f>
        <v>0</v>
      </c>
      <c r="BI497" s="212" t="s">
        <v>2529</v>
      </c>
      <c r="BJ497" s="217">
        <v>2</v>
      </c>
      <c r="BK497" s="231">
        <v>46240</v>
      </c>
      <c r="BL497" s="226"/>
      <c r="BM497" s="226"/>
      <c r="BN497" s="227"/>
      <c r="BO497" s="226"/>
      <c r="BP497" s="226"/>
      <c r="BQ497" s="226"/>
      <c r="BR497" s="226"/>
      <c r="BS497" s="226"/>
      <c r="BT497" s="227"/>
      <c r="BU497" s="226"/>
      <c r="BV497" s="226"/>
      <c r="BW497" s="226"/>
      <c r="BX497" s="226"/>
      <c r="BY497" s="226"/>
      <c r="BZ497" s="227"/>
      <c r="CA497" s="226"/>
      <c r="CB497" s="226"/>
      <c r="CC497" s="226"/>
      <c r="CD497" s="226"/>
      <c r="CE497" s="226"/>
      <c r="CF497" s="227"/>
      <c r="CG497" s="226"/>
      <c r="CH497" s="226"/>
      <c r="CI497" s="226"/>
      <c r="CJ497" s="212">
        <f>+L497-BJ497</f>
        <v>0</v>
      </c>
    </row>
    <row r="498" spans="1:88" ht="13.5" customHeight="1">
      <c r="A498" s="214">
        <v>504</v>
      </c>
      <c r="B498" s="214" t="s">
        <v>3895</v>
      </c>
      <c r="C498" s="214" t="s">
        <v>3896</v>
      </c>
      <c r="D498" s="215" t="s">
        <v>3887</v>
      </c>
      <c r="E498" s="214"/>
      <c r="F498" s="214"/>
      <c r="G498" s="215" t="s">
        <v>3897</v>
      </c>
      <c r="H498" s="214"/>
      <c r="I498" s="214"/>
      <c r="J498" s="214"/>
      <c r="K498" s="214">
        <v>4</v>
      </c>
      <c r="L498" s="214"/>
      <c r="M498" s="216">
        <v>5.9</v>
      </c>
      <c r="N498" s="216">
        <v>23.5</v>
      </c>
      <c r="O498" s="214" t="s">
        <v>674</v>
      </c>
      <c r="P498" s="214"/>
      <c r="Q498" s="214"/>
      <c r="R498" s="214" t="s">
        <v>3951</v>
      </c>
      <c r="S498" s="214"/>
      <c r="T498" s="214"/>
      <c r="U498" s="214"/>
      <c r="V498" s="214"/>
      <c r="W498" s="214">
        <f ca="1">_xlfn.MINIFS(V:V,C:C,C498,AE:AE,"",AB:AB,"")</f>
        <v>0</v>
      </c>
      <c r="X498" s="214">
        <f ca="1">SUMIFS(T:T,C:C,C498,AE:AE,"")/SUMIFS(L:L,C:C,C498,AE:AE,"",AB:AB,"")</f>
        <v>0</v>
      </c>
      <c r="Y498" s="214"/>
      <c r="Z498" s="214"/>
      <c r="AA498" s="214"/>
      <c r="AB498" s="216"/>
      <c r="AC498" s="216">
        <v>0.82899999999999996</v>
      </c>
      <c r="AD498" s="214"/>
      <c r="AE498" s="214" t="s">
        <v>675</v>
      </c>
      <c r="AF498" s="214" t="s">
        <v>676</v>
      </c>
      <c r="AG498" s="214"/>
      <c r="AH498" s="214"/>
      <c r="AI498" s="214"/>
      <c r="AJ498" s="214" t="s">
        <v>677</v>
      </c>
      <c r="AK498" s="214"/>
      <c r="AL498" s="214"/>
      <c r="AM498" s="214"/>
      <c r="AN498" s="214"/>
      <c r="AO498" s="214"/>
      <c r="AP498" s="214"/>
      <c r="AQ498" s="214"/>
      <c r="AR498" s="214"/>
      <c r="AS498" s="214"/>
      <c r="AT498" s="214"/>
      <c r="AU498" s="214"/>
      <c r="AV498" s="214"/>
      <c r="AW498" s="214"/>
      <c r="AX498" s="214"/>
      <c r="AY498" s="214"/>
      <c r="AZ498" s="214"/>
      <c r="BA498" s="214"/>
      <c r="BB498" s="214" t="s">
        <v>692</v>
      </c>
      <c r="BC498" s="214"/>
      <c r="BD498" s="214"/>
      <c r="BE498" s="214"/>
      <c r="BF498" s="214"/>
      <c r="BG498" s="214"/>
      <c r="BH498" s="214"/>
      <c r="BI498" s="214"/>
      <c r="BJ498" s="214"/>
      <c r="BK498" s="214"/>
      <c r="BL498" s="214"/>
      <c r="BM498" s="214"/>
      <c r="BN498" s="214"/>
      <c r="BO498" s="214"/>
      <c r="BP498" s="214"/>
      <c r="BQ498" s="214"/>
      <c r="BR498" s="214"/>
      <c r="BS498" s="214"/>
      <c r="BT498" s="214"/>
      <c r="BU498" s="214"/>
      <c r="BV498" s="214"/>
      <c r="BW498" s="214"/>
      <c r="BX498" s="214"/>
      <c r="BY498" s="214"/>
      <c r="BZ498" s="214"/>
      <c r="CA498" s="214"/>
      <c r="CB498" s="214"/>
      <c r="CC498" s="214"/>
      <c r="CD498" s="214"/>
      <c r="CE498" s="214"/>
      <c r="CF498" s="214"/>
      <c r="CG498" s="214"/>
      <c r="CH498" s="214"/>
      <c r="CI498" s="214"/>
      <c r="CJ498" s="214"/>
    </row>
    <row r="499" spans="1:88" ht="13.5" customHeight="1">
      <c r="A499" s="217">
        <v>505</v>
      </c>
      <c r="B499" s="217" t="s">
        <v>3895</v>
      </c>
      <c r="C499" s="217" t="s">
        <v>3896</v>
      </c>
      <c r="D499" s="218" t="s">
        <v>781</v>
      </c>
      <c r="E499" s="217" t="s">
        <v>1175</v>
      </c>
      <c r="F499" s="217" t="s">
        <v>2556</v>
      </c>
      <c r="G499" s="218" t="s">
        <v>2528</v>
      </c>
      <c r="H499" s="220">
        <v>225</v>
      </c>
      <c r="I499" s="217" t="s">
        <v>702</v>
      </c>
      <c r="J499" s="217">
        <v>1</v>
      </c>
      <c r="K499" s="217"/>
      <c r="L499" s="217">
        <v>4</v>
      </c>
      <c r="M499" s="220">
        <v>2.5</v>
      </c>
      <c r="N499" s="220">
        <v>10.199999999999999</v>
      </c>
      <c r="O499" s="217" t="s">
        <v>674</v>
      </c>
      <c r="P499" s="217" t="s">
        <v>13</v>
      </c>
      <c r="Q499" s="217" t="s">
        <v>703</v>
      </c>
      <c r="R499" s="217"/>
      <c r="S499" s="217"/>
      <c r="T499" s="217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7">
        <f t="shared" ref="U499:U500" ca="1" si="136">+L499-T499</f>
        <v>4</v>
      </c>
      <c r="V499" s="217">
        <f t="shared" ref="V499:V500" ca="1" si="137">ROUNDDOWN(T499/J499,0)</f>
        <v>0</v>
      </c>
      <c r="W499" s="217"/>
      <c r="X499" s="217"/>
      <c r="Y499" s="217"/>
      <c r="Z499" s="217"/>
      <c r="AA499" s="217"/>
      <c r="AB499" s="221"/>
      <c r="AC499" s="220">
        <v>0.35</v>
      </c>
      <c r="AD499" s="217"/>
      <c r="AE499" s="220"/>
      <c r="AF499" s="220"/>
      <c r="AG499" s="249"/>
      <c r="AH499" s="249"/>
      <c r="AI499" s="249"/>
      <c r="AJ499" s="224" t="s">
        <v>677</v>
      </c>
      <c r="AK499" s="228"/>
      <c r="AL499" s="250"/>
      <c r="AM499" s="226"/>
      <c r="AN499" s="228"/>
      <c r="AO499" s="226"/>
      <c r="AP499" s="226"/>
      <c r="AQ499" s="226"/>
      <c r="AR499" s="228"/>
      <c r="AS499" s="226"/>
      <c r="AT499" s="226"/>
      <c r="AU499" s="217">
        <v>0</v>
      </c>
      <c r="AV499" s="217">
        <v>0</v>
      </c>
      <c r="AW499" s="217">
        <v>0</v>
      </c>
      <c r="AX499" s="217">
        <v>0</v>
      </c>
      <c r="AY499" s="217">
        <v>0</v>
      </c>
      <c r="AZ499" s="217">
        <v>0</v>
      </c>
      <c r="BA499" s="217">
        <v>0</v>
      </c>
      <c r="BB499" s="217" t="s">
        <v>692</v>
      </c>
      <c r="BC499" s="217"/>
      <c r="BD499" s="217"/>
      <c r="BE499" s="212" t="s">
        <v>3068</v>
      </c>
      <c r="BF499" s="217">
        <v>4</v>
      </c>
      <c r="BG499" s="230">
        <v>46240</v>
      </c>
      <c r="BH499" s="212">
        <f>+L499-BF499</f>
        <v>0</v>
      </c>
      <c r="BI499" s="212" t="s">
        <v>2529</v>
      </c>
      <c r="BJ499" s="217">
        <v>4</v>
      </c>
      <c r="BK499" s="231">
        <v>46240</v>
      </c>
      <c r="BL499" s="226"/>
      <c r="BM499" s="226"/>
      <c r="BN499" s="227"/>
      <c r="BO499" s="226"/>
      <c r="BP499" s="226"/>
      <c r="BQ499" s="226"/>
      <c r="BR499" s="226"/>
      <c r="BS499" s="226"/>
      <c r="BT499" s="227"/>
      <c r="BU499" s="226"/>
      <c r="BV499" s="226"/>
      <c r="BW499" s="226"/>
      <c r="BX499" s="226"/>
      <c r="BY499" s="226"/>
      <c r="BZ499" s="227"/>
      <c r="CA499" s="226"/>
      <c r="CB499" s="226"/>
      <c r="CC499" s="226"/>
      <c r="CD499" s="226"/>
      <c r="CE499" s="226"/>
      <c r="CF499" s="227"/>
      <c r="CG499" s="226"/>
      <c r="CH499" s="226"/>
      <c r="CI499" s="226"/>
      <c r="CJ499" s="212">
        <f>+L499-BJ499</f>
        <v>0</v>
      </c>
    </row>
    <row r="500" spans="1:88" ht="13.5" customHeight="1">
      <c r="A500" s="217">
        <v>506</v>
      </c>
      <c r="B500" s="217" t="s">
        <v>3895</v>
      </c>
      <c r="C500" s="217" t="s">
        <v>3896</v>
      </c>
      <c r="D500" s="218" t="s">
        <v>781</v>
      </c>
      <c r="E500" s="217" t="s">
        <v>982</v>
      </c>
      <c r="F500" s="217" t="s">
        <v>2557</v>
      </c>
      <c r="G500" s="218" t="s">
        <v>2531</v>
      </c>
      <c r="H500" s="220">
        <v>357</v>
      </c>
      <c r="I500" s="217" t="s">
        <v>702</v>
      </c>
      <c r="J500" s="217">
        <v>2</v>
      </c>
      <c r="K500" s="217"/>
      <c r="L500" s="217">
        <v>8</v>
      </c>
      <c r="M500" s="220">
        <v>1.7</v>
      </c>
      <c r="N500" s="220">
        <v>13.3</v>
      </c>
      <c r="O500" s="217" t="s">
        <v>674</v>
      </c>
      <c r="P500" s="217" t="s">
        <v>13</v>
      </c>
      <c r="Q500" s="217" t="s">
        <v>703</v>
      </c>
      <c r="R500" s="217"/>
      <c r="S500" s="217"/>
      <c r="T500" s="217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7">
        <f t="shared" ca="1" si="136"/>
        <v>8</v>
      </c>
      <c r="V500" s="217">
        <f t="shared" ca="1" si="137"/>
        <v>0</v>
      </c>
      <c r="W500" s="217"/>
      <c r="X500" s="217"/>
      <c r="Y500" s="217"/>
      <c r="Z500" s="217"/>
      <c r="AA500" s="217"/>
      <c r="AB500" s="221"/>
      <c r="AC500" s="220">
        <v>0.47899999999999998</v>
      </c>
      <c r="AD500" s="217"/>
      <c r="AE500" s="220"/>
      <c r="AF500" s="220"/>
      <c r="AG500" s="249"/>
      <c r="AH500" s="249"/>
      <c r="AI500" s="249"/>
      <c r="AJ500" s="224" t="s">
        <v>677</v>
      </c>
      <c r="AK500" s="228"/>
      <c r="AL500" s="250"/>
      <c r="AM500" s="226"/>
      <c r="AN500" s="228"/>
      <c r="AO500" s="226"/>
      <c r="AP500" s="226"/>
      <c r="AQ500" s="226"/>
      <c r="AR500" s="228"/>
      <c r="AS500" s="226"/>
      <c r="AT500" s="226"/>
      <c r="AU500" s="217">
        <v>0</v>
      </c>
      <c r="AV500" s="217">
        <v>0</v>
      </c>
      <c r="AW500" s="217">
        <v>0</v>
      </c>
      <c r="AX500" s="217">
        <v>0</v>
      </c>
      <c r="AY500" s="217">
        <v>0</v>
      </c>
      <c r="AZ500" s="217">
        <v>0</v>
      </c>
      <c r="BA500" s="217">
        <v>0</v>
      </c>
      <c r="BB500" s="217" t="s">
        <v>692</v>
      </c>
      <c r="BC500" s="217"/>
      <c r="BD500" s="217"/>
      <c r="BE500" s="212" t="s">
        <v>3068</v>
      </c>
      <c r="BF500" s="217">
        <v>8</v>
      </c>
      <c r="BG500" s="230">
        <v>46240</v>
      </c>
      <c r="BH500" s="212">
        <f>+L500-BF500</f>
        <v>0</v>
      </c>
      <c r="BI500" s="212" t="s">
        <v>2529</v>
      </c>
      <c r="BJ500" s="217">
        <v>8</v>
      </c>
      <c r="BK500" s="231">
        <v>46240</v>
      </c>
      <c r="BL500" s="226"/>
      <c r="BM500" s="226"/>
      <c r="BN500" s="227"/>
      <c r="BO500" s="226"/>
      <c r="BP500" s="226"/>
      <c r="BQ500" s="226"/>
      <c r="BR500" s="226"/>
      <c r="BS500" s="226"/>
      <c r="BT500" s="227"/>
      <c r="BU500" s="226"/>
      <c r="BV500" s="226"/>
      <c r="BW500" s="226"/>
      <c r="BX500" s="226"/>
      <c r="BY500" s="226"/>
      <c r="BZ500" s="227"/>
      <c r="CA500" s="226"/>
      <c r="CB500" s="226"/>
      <c r="CC500" s="226"/>
      <c r="CD500" s="226"/>
      <c r="CE500" s="226"/>
      <c r="CF500" s="227"/>
      <c r="CG500" s="226"/>
      <c r="CH500" s="226"/>
      <c r="CI500" s="226"/>
      <c r="CJ500" s="212">
        <f>+L500-BJ500</f>
        <v>0</v>
      </c>
    </row>
    <row r="501" spans="1:88" ht="13.5" customHeight="1">
      <c r="A501" s="214">
        <v>507</v>
      </c>
      <c r="B501" s="214" t="s">
        <v>3898</v>
      </c>
      <c r="C501" s="214" t="s">
        <v>3899</v>
      </c>
      <c r="D501" s="215" t="s">
        <v>3887</v>
      </c>
      <c r="E501" s="214"/>
      <c r="F501" s="214"/>
      <c r="G501" s="215" t="s">
        <v>3900</v>
      </c>
      <c r="H501" s="214"/>
      <c r="I501" s="214"/>
      <c r="J501" s="214"/>
      <c r="K501" s="214">
        <v>4</v>
      </c>
      <c r="L501" s="214"/>
      <c r="M501" s="216">
        <v>5.0999999999999996</v>
      </c>
      <c r="N501" s="216">
        <v>20.3</v>
      </c>
      <c r="O501" s="214" t="s">
        <v>674</v>
      </c>
      <c r="P501" s="214"/>
      <c r="Q501" s="214"/>
      <c r="R501" s="214" t="s">
        <v>3951</v>
      </c>
      <c r="S501" s="214"/>
      <c r="T501" s="214"/>
      <c r="U501" s="214"/>
      <c r="V501" s="214"/>
      <c r="W501" s="214">
        <f ca="1">_xlfn.MINIFS(V:V,C:C,C501,AE:AE,"",AB:AB,"")</f>
        <v>0</v>
      </c>
      <c r="X501" s="214">
        <f ca="1">SUMIFS(T:T,C:C,C501,AE:AE,"")/SUMIFS(L:L,C:C,C501,AE:AE,"",AB:AB,"")</f>
        <v>0</v>
      </c>
      <c r="Y501" s="214"/>
      <c r="Z501" s="214"/>
      <c r="AA501" s="214"/>
      <c r="AB501" s="216"/>
      <c r="AC501" s="216">
        <v>0.70799999999999996</v>
      </c>
      <c r="AD501" s="214"/>
      <c r="AE501" s="214" t="s">
        <v>675</v>
      </c>
      <c r="AF501" s="214" t="s">
        <v>676</v>
      </c>
      <c r="AG501" s="214"/>
      <c r="AH501" s="214"/>
      <c r="AI501" s="214"/>
      <c r="AJ501" s="214" t="s">
        <v>677</v>
      </c>
      <c r="AK501" s="214"/>
      <c r="AL501" s="214"/>
      <c r="AM501" s="214"/>
      <c r="AN501" s="214"/>
      <c r="AO501" s="214"/>
      <c r="AP501" s="214"/>
      <c r="AQ501" s="214"/>
      <c r="AR501" s="214"/>
      <c r="AS501" s="214"/>
      <c r="AT501" s="214"/>
      <c r="AU501" s="214"/>
      <c r="AV501" s="214"/>
      <c r="AW501" s="214"/>
      <c r="AX501" s="214"/>
      <c r="AY501" s="214"/>
      <c r="AZ501" s="214"/>
      <c r="BA501" s="214"/>
      <c r="BB501" s="214" t="s">
        <v>692</v>
      </c>
      <c r="BC501" s="214"/>
      <c r="BD501" s="214"/>
      <c r="BE501" s="214"/>
      <c r="BF501" s="214"/>
      <c r="BG501" s="214"/>
      <c r="BH501" s="214"/>
      <c r="BI501" s="214"/>
      <c r="BJ501" s="214"/>
      <c r="BK501" s="214"/>
      <c r="BL501" s="214"/>
      <c r="BM501" s="214"/>
      <c r="BN501" s="214"/>
      <c r="BO501" s="214"/>
      <c r="BP501" s="214"/>
      <c r="BQ501" s="214"/>
      <c r="BR501" s="214"/>
      <c r="BS501" s="214"/>
      <c r="BT501" s="214"/>
      <c r="BU501" s="214"/>
      <c r="BV501" s="214"/>
      <c r="BW501" s="214"/>
      <c r="BX501" s="214"/>
      <c r="BY501" s="214"/>
      <c r="BZ501" s="214"/>
      <c r="CA501" s="214"/>
      <c r="CB501" s="214"/>
      <c r="CC501" s="214"/>
      <c r="CD501" s="214"/>
      <c r="CE501" s="214"/>
      <c r="CF501" s="214"/>
      <c r="CG501" s="214"/>
      <c r="CH501" s="214"/>
      <c r="CI501" s="214"/>
      <c r="CJ501" s="214"/>
    </row>
    <row r="502" spans="1:88" ht="13.5" customHeight="1">
      <c r="A502" s="217">
        <v>508</v>
      </c>
      <c r="B502" s="217" t="s">
        <v>3898</v>
      </c>
      <c r="C502" s="217" t="s">
        <v>3899</v>
      </c>
      <c r="D502" s="218" t="s">
        <v>781</v>
      </c>
      <c r="E502" s="217" t="s">
        <v>1175</v>
      </c>
      <c r="F502" s="217" t="s">
        <v>2558</v>
      </c>
      <c r="G502" s="218" t="s">
        <v>2528</v>
      </c>
      <c r="H502" s="220">
        <v>225</v>
      </c>
      <c r="I502" s="217" t="s">
        <v>702</v>
      </c>
      <c r="J502" s="217">
        <v>1</v>
      </c>
      <c r="K502" s="217"/>
      <c r="L502" s="217">
        <v>4</v>
      </c>
      <c r="M502" s="220">
        <v>2.5</v>
      </c>
      <c r="N502" s="220">
        <v>10.199999999999999</v>
      </c>
      <c r="O502" s="217" t="s">
        <v>674</v>
      </c>
      <c r="P502" s="217" t="s">
        <v>13</v>
      </c>
      <c r="Q502" s="217" t="s">
        <v>703</v>
      </c>
      <c r="R502" s="217"/>
      <c r="S502" s="217"/>
      <c r="T502" s="217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7">
        <f t="shared" ref="U502:U503" ca="1" si="138">+L502-T502</f>
        <v>4</v>
      </c>
      <c r="V502" s="217">
        <f t="shared" ref="V502:V503" ca="1" si="139">ROUNDDOWN(T502/J502,0)</f>
        <v>0</v>
      </c>
      <c r="W502" s="217"/>
      <c r="X502" s="217"/>
      <c r="Y502" s="217"/>
      <c r="Z502" s="217"/>
      <c r="AA502" s="217"/>
      <c r="AB502" s="221"/>
      <c r="AC502" s="220">
        <v>0.35</v>
      </c>
      <c r="AD502" s="217"/>
      <c r="AE502" s="220"/>
      <c r="AF502" s="220"/>
      <c r="AG502" s="249"/>
      <c r="AH502" s="249"/>
      <c r="AI502" s="249"/>
      <c r="AJ502" s="224" t="s">
        <v>677</v>
      </c>
      <c r="AK502" s="228"/>
      <c r="AL502" s="250"/>
      <c r="AM502" s="226"/>
      <c r="AN502" s="228"/>
      <c r="AO502" s="226"/>
      <c r="AP502" s="226"/>
      <c r="AQ502" s="226"/>
      <c r="AR502" s="228"/>
      <c r="AS502" s="226"/>
      <c r="AT502" s="226"/>
      <c r="AU502" s="217">
        <v>0</v>
      </c>
      <c r="AV502" s="217">
        <v>0</v>
      </c>
      <c r="AW502" s="217">
        <v>0</v>
      </c>
      <c r="AX502" s="217">
        <v>0</v>
      </c>
      <c r="AY502" s="217">
        <v>0</v>
      </c>
      <c r="AZ502" s="217">
        <v>0</v>
      </c>
      <c r="BA502" s="217">
        <v>0</v>
      </c>
      <c r="BB502" s="217" t="s">
        <v>692</v>
      </c>
      <c r="BC502" s="217"/>
      <c r="BD502" s="217"/>
      <c r="BE502" s="212" t="s">
        <v>3068</v>
      </c>
      <c r="BF502" s="217">
        <v>4</v>
      </c>
      <c r="BG502" s="230">
        <v>46240</v>
      </c>
      <c r="BH502" s="212">
        <f>+L502-BF502</f>
        <v>0</v>
      </c>
      <c r="BI502" s="212" t="s">
        <v>2529</v>
      </c>
      <c r="BJ502" s="217">
        <v>4</v>
      </c>
      <c r="BK502" s="231">
        <v>46240</v>
      </c>
      <c r="BL502" s="226"/>
      <c r="BM502" s="226"/>
      <c r="BN502" s="227"/>
      <c r="BO502" s="226"/>
      <c r="BP502" s="226"/>
      <c r="BQ502" s="226"/>
      <c r="BR502" s="226"/>
      <c r="BS502" s="226"/>
      <c r="BT502" s="227"/>
      <c r="BU502" s="226"/>
      <c r="BV502" s="226"/>
      <c r="BW502" s="226"/>
      <c r="BX502" s="226"/>
      <c r="BY502" s="226"/>
      <c r="BZ502" s="227"/>
      <c r="CA502" s="226"/>
      <c r="CB502" s="226"/>
      <c r="CC502" s="226"/>
      <c r="CD502" s="226"/>
      <c r="CE502" s="226"/>
      <c r="CF502" s="227"/>
      <c r="CG502" s="226"/>
      <c r="CH502" s="226"/>
      <c r="CI502" s="226"/>
      <c r="CJ502" s="212">
        <f>+L502-BJ502</f>
        <v>0</v>
      </c>
    </row>
    <row r="503" spans="1:88" ht="13.5" customHeight="1">
      <c r="A503" s="217">
        <v>509</v>
      </c>
      <c r="B503" s="217" t="s">
        <v>3898</v>
      </c>
      <c r="C503" s="217" t="s">
        <v>3899</v>
      </c>
      <c r="D503" s="218" t="s">
        <v>781</v>
      </c>
      <c r="E503" s="217" t="s">
        <v>3901</v>
      </c>
      <c r="F503" s="217" t="s">
        <v>2559</v>
      </c>
      <c r="G503" s="218" t="s">
        <v>2531</v>
      </c>
      <c r="H503" s="220">
        <v>188</v>
      </c>
      <c r="I503" s="217" t="s">
        <v>702</v>
      </c>
      <c r="J503" s="217">
        <v>2</v>
      </c>
      <c r="K503" s="217"/>
      <c r="L503" s="217">
        <v>8</v>
      </c>
      <c r="M503" s="220">
        <v>1.3</v>
      </c>
      <c r="N503" s="220">
        <v>10.1</v>
      </c>
      <c r="O503" s="217" t="s">
        <v>674</v>
      </c>
      <c r="P503" s="217" t="s">
        <v>13</v>
      </c>
      <c r="Q503" s="217" t="s">
        <v>703</v>
      </c>
      <c r="R503" s="217"/>
      <c r="S503" s="217"/>
      <c r="T503" s="217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7">
        <f t="shared" ca="1" si="138"/>
        <v>8</v>
      </c>
      <c r="V503" s="217">
        <f t="shared" ca="1" si="139"/>
        <v>0</v>
      </c>
      <c r="W503" s="217"/>
      <c r="X503" s="217"/>
      <c r="Y503" s="217"/>
      <c r="Z503" s="217"/>
      <c r="AA503" s="217"/>
      <c r="AB503" s="221"/>
      <c r="AC503" s="220">
        <v>0.35799999999999998</v>
      </c>
      <c r="AD503" s="217"/>
      <c r="AE503" s="220"/>
      <c r="AF503" s="220"/>
      <c r="AG503" s="249"/>
      <c r="AH503" s="249"/>
      <c r="AI503" s="249"/>
      <c r="AJ503" s="224" t="s">
        <v>677</v>
      </c>
      <c r="AK503" s="228"/>
      <c r="AL503" s="250"/>
      <c r="AM503" s="226"/>
      <c r="AN503" s="228"/>
      <c r="AO503" s="226"/>
      <c r="AP503" s="226"/>
      <c r="AQ503" s="226"/>
      <c r="AR503" s="228"/>
      <c r="AS503" s="226"/>
      <c r="AT503" s="226"/>
      <c r="AU503" s="217">
        <v>0</v>
      </c>
      <c r="AV503" s="217">
        <v>0</v>
      </c>
      <c r="AW503" s="217">
        <v>0</v>
      </c>
      <c r="AX503" s="217">
        <v>0</v>
      </c>
      <c r="AY503" s="217">
        <v>0</v>
      </c>
      <c r="AZ503" s="217">
        <v>0</v>
      </c>
      <c r="BA503" s="217">
        <v>0</v>
      </c>
      <c r="BB503" s="217" t="s">
        <v>692</v>
      </c>
      <c r="BC503" s="217"/>
      <c r="BD503" s="217"/>
      <c r="BE503" s="212" t="s">
        <v>3068</v>
      </c>
      <c r="BF503" s="217">
        <v>8</v>
      </c>
      <c r="BG503" s="230">
        <v>46240</v>
      </c>
      <c r="BH503" s="212">
        <f>+L503-BF503</f>
        <v>0</v>
      </c>
      <c r="BI503" s="212" t="s">
        <v>2529</v>
      </c>
      <c r="BJ503" s="217">
        <v>8</v>
      </c>
      <c r="BK503" s="231">
        <v>46240</v>
      </c>
      <c r="BL503" s="226"/>
      <c r="BM503" s="226"/>
      <c r="BN503" s="227"/>
      <c r="BO503" s="226"/>
      <c r="BP503" s="226"/>
      <c r="BQ503" s="226"/>
      <c r="BR503" s="226"/>
      <c r="BS503" s="226"/>
      <c r="BT503" s="227"/>
      <c r="BU503" s="226"/>
      <c r="BV503" s="226"/>
      <c r="BW503" s="226"/>
      <c r="BX503" s="226"/>
      <c r="BY503" s="226"/>
      <c r="BZ503" s="227"/>
      <c r="CA503" s="226"/>
      <c r="CB503" s="226"/>
      <c r="CC503" s="226"/>
      <c r="CD503" s="226"/>
      <c r="CE503" s="226"/>
      <c r="CF503" s="227"/>
      <c r="CG503" s="226"/>
      <c r="CH503" s="226"/>
      <c r="CI503" s="226"/>
      <c r="CJ503" s="212">
        <f>+L503-BJ503</f>
        <v>0</v>
      </c>
    </row>
    <row r="504" spans="1:88" ht="13.5" customHeight="1">
      <c r="A504" s="214">
        <v>510</v>
      </c>
      <c r="B504" s="214" t="s">
        <v>3902</v>
      </c>
      <c r="C504" s="214" t="s">
        <v>3903</v>
      </c>
      <c r="D504" s="215" t="s">
        <v>3887</v>
      </c>
      <c r="E504" s="214"/>
      <c r="F504" s="214"/>
      <c r="G504" s="215" t="s">
        <v>3904</v>
      </c>
      <c r="H504" s="214"/>
      <c r="I504" s="214"/>
      <c r="J504" s="214"/>
      <c r="K504" s="214">
        <v>2</v>
      </c>
      <c r="L504" s="214"/>
      <c r="M504" s="216">
        <v>18.8</v>
      </c>
      <c r="N504" s="216">
        <v>37.6</v>
      </c>
      <c r="O504" s="214" t="s">
        <v>674</v>
      </c>
      <c r="P504" s="214"/>
      <c r="Q504" s="214"/>
      <c r="R504" s="214" t="s">
        <v>3951</v>
      </c>
      <c r="S504" s="214"/>
      <c r="T504" s="214"/>
      <c r="U504" s="214"/>
      <c r="V504" s="214"/>
      <c r="W504" s="214">
        <f ca="1">_xlfn.MINIFS(V:V,C:C,C504,AE:AE,"",AB:AB,"")</f>
        <v>0</v>
      </c>
      <c r="X504" s="214">
        <f ca="1">SUMIFS(T:T,C:C,C504,AE:AE,"")/SUMIFS(L:L,C:C,C504,AE:AE,"",AB:AB,"")</f>
        <v>0</v>
      </c>
      <c r="Y504" s="214"/>
      <c r="Z504" s="214"/>
      <c r="AA504" s="214"/>
      <c r="AB504" s="216"/>
      <c r="AC504" s="216">
        <v>1.274</v>
      </c>
      <c r="AD504" s="214"/>
      <c r="AE504" s="214" t="s">
        <v>675</v>
      </c>
      <c r="AF504" s="214" t="s">
        <v>676</v>
      </c>
      <c r="AG504" s="214"/>
      <c r="AH504" s="214"/>
      <c r="AI504" s="214"/>
      <c r="AJ504" s="214" t="s">
        <v>677</v>
      </c>
      <c r="AK504" s="214"/>
      <c r="AL504" s="214"/>
      <c r="AM504" s="214"/>
      <c r="AN504" s="214"/>
      <c r="AO504" s="214"/>
      <c r="AP504" s="214"/>
      <c r="AQ504" s="214"/>
      <c r="AR504" s="214"/>
      <c r="AS504" s="214"/>
      <c r="AT504" s="214"/>
      <c r="AU504" s="214"/>
      <c r="AV504" s="214"/>
      <c r="AW504" s="214"/>
      <c r="AX504" s="214"/>
      <c r="AY504" s="214"/>
      <c r="AZ504" s="214"/>
      <c r="BA504" s="214"/>
      <c r="BB504" s="214" t="s">
        <v>692</v>
      </c>
      <c r="BC504" s="214"/>
      <c r="BD504" s="214"/>
      <c r="BE504" s="214"/>
      <c r="BF504" s="214"/>
      <c r="BG504" s="214"/>
      <c r="BH504" s="214"/>
      <c r="BI504" s="214"/>
      <c r="BJ504" s="214"/>
      <c r="BK504" s="214"/>
      <c r="BL504" s="214"/>
      <c r="BM504" s="214"/>
      <c r="BN504" s="214"/>
      <c r="BO504" s="214"/>
      <c r="BP504" s="214"/>
      <c r="BQ504" s="214"/>
      <c r="BR504" s="214"/>
      <c r="BS504" s="214"/>
      <c r="BT504" s="214"/>
      <c r="BU504" s="214"/>
      <c r="BV504" s="214"/>
      <c r="BW504" s="214"/>
      <c r="BX504" s="214"/>
      <c r="BY504" s="214"/>
      <c r="BZ504" s="214"/>
      <c r="CA504" s="214"/>
      <c r="CB504" s="214"/>
      <c r="CC504" s="214"/>
      <c r="CD504" s="214"/>
      <c r="CE504" s="214"/>
      <c r="CF504" s="214"/>
      <c r="CG504" s="214"/>
      <c r="CH504" s="214"/>
      <c r="CI504" s="214"/>
      <c r="CJ504" s="214"/>
    </row>
    <row r="505" spans="1:88" ht="13.5" customHeight="1">
      <c r="A505" s="217">
        <v>511</v>
      </c>
      <c r="B505" s="217" t="s">
        <v>3902</v>
      </c>
      <c r="C505" s="217" t="s">
        <v>3903</v>
      </c>
      <c r="D505" s="218" t="s">
        <v>781</v>
      </c>
      <c r="E505" s="217" t="s">
        <v>1107</v>
      </c>
      <c r="F505" s="217" t="s">
        <v>2560</v>
      </c>
      <c r="G505" s="218" t="s">
        <v>2561</v>
      </c>
      <c r="H505" s="220">
        <v>657</v>
      </c>
      <c r="I505" s="217" t="s">
        <v>702</v>
      </c>
      <c r="J505" s="217">
        <v>1</v>
      </c>
      <c r="K505" s="217"/>
      <c r="L505" s="217">
        <v>2</v>
      </c>
      <c r="M505" s="220">
        <v>7.6</v>
      </c>
      <c r="N505" s="220">
        <v>15.2</v>
      </c>
      <c r="O505" s="217" t="s">
        <v>674</v>
      </c>
      <c r="P505" s="217" t="s">
        <v>13</v>
      </c>
      <c r="Q505" s="217" t="s">
        <v>703</v>
      </c>
      <c r="R505" s="217"/>
      <c r="S505" s="217"/>
      <c r="T505" s="217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7">
        <f t="shared" ref="U505:U507" ca="1" si="140">+L505-T505</f>
        <v>2</v>
      </c>
      <c r="V505" s="217">
        <f t="shared" ref="V505:V507" ca="1" si="141">ROUNDDOWN(T505/J505,0)</f>
        <v>0</v>
      </c>
      <c r="W505" s="217"/>
      <c r="X505" s="217"/>
      <c r="Y505" s="217"/>
      <c r="Z505" s="217"/>
      <c r="AA505" s="217"/>
      <c r="AB505" s="221"/>
      <c r="AC505" s="220">
        <v>0.50600000000000001</v>
      </c>
      <c r="AD505" s="217"/>
      <c r="AE505" s="220"/>
      <c r="AF505" s="220"/>
      <c r="AG505" s="249"/>
      <c r="AH505" s="249"/>
      <c r="AI505" s="249"/>
      <c r="AJ505" s="224" t="s">
        <v>677</v>
      </c>
      <c r="AK505" s="228"/>
      <c r="AL505" s="250"/>
      <c r="AM505" s="226"/>
      <c r="AN505" s="228"/>
      <c r="AO505" s="226"/>
      <c r="AP505" s="226"/>
      <c r="AQ505" s="226"/>
      <c r="AR505" s="228"/>
      <c r="AS505" s="226"/>
      <c r="AT505" s="226"/>
      <c r="AU505" s="217">
        <v>0</v>
      </c>
      <c r="AV505" s="217">
        <v>0</v>
      </c>
      <c r="AW505" s="217">
        <v>0</v>
      </c>
      <c r="AX505" s="217">
        <v>0</v>
      </c>
      <c r="AY505" s="217">
        <v>0</v>
      </c>
      <c r="AZ505" s="217">
        <v>0</v>
      </c>
      <c r="BA505" s="217">
        <v>0</v>
      </c>
      <c r="BB505" s="217" t="s">
        <v>692</v>
      </c>
      <c r="BC505" s="217"/>
      <c r="BD505" s="217"/>
      <c r="BE505" s="212" t="s">
        <v>3068</v>
      </c>
      <c r="BF505" s="217">
        <v>2</v>
      </c>
      <c r="BG505" s="230">
        <v>46240</v>
      </c>
      <c r="BH505" s="212">
        <f>+L505-BF505</f>
        <v>0</v>
      </c>
      <c r="BI505" s="212" t="s">
        <v>2529</v>
      </c>
      <c r="BJ505" s="217">
        <v>2</v>
      </c>
      <c r="BK505" s="231">
        <v>46240</v>
      </c>
      <c r="BL505" s="226"/>
      <c r="BM505" s="226"/>
      <c r="BN505" s="227"/>
      <c r="BO505" s="226"/>
      <c r="BP505" s="226"/>
      <c r="BQ505" s="226"/>
      <c r="BR505" s="226"/>
      <c r="BS505" s="226"/>
      <c r="BT505" s="227"/>
      <c r="BU505" s="226"/>
      <c r="BV505" s="226"/>
      <c r="BW505" s="226"/>
      <c r="BX505" s="226"/>
      <c r="BY505" s="226"/>
      <c r="BZ505" s="227"/>
      <c r="CA505" s="226"/>
      <c r="CB505" s="226"/>
      <c r="CC505" s="226"/>
      <c r="CD505" s="226"/>
      <c r="CE505" s="226"/>
      <c r="CF505" s="227"/>
      <c r="CG505" s="226"/>
      <c r="CH505" s="226"/>
      <c r="CI505" s="226"/>
      <c r="CJ505" s="212">
        <f>+L505-BJ505</f>
        <v>0</v>
      </c>
    </row>
    <row r="506" spans="1:88" ht="13.5" customHeight="1">
      <c r="A506" s="217">
        <v>512</v>
      </c>
      <c r="B506" s="217" t="s">
        <v>3902</v>
      </c>
      <c r="C506" s="217" t="s">
        <v>3903</v>
      </c>
      <c r="D506" s="218" t="s">
        <v>781</v>
      </c>
      <c r="E506" s="217" t="s">
        <v>1111</v>
      </c>
      <c r="F506" s="217" t="s">
        <v>2562</v>
      </c>
      <c r="G506" s="218" t="s">
        <v>2535</v>
      </c>
      <c r="H506" s="220">
        <v>300</v>
      </c>
      <c r="I506" s="217" t="s">
        <v>702</v>
      </c>
      <c r="J506" s="217">
        <v>2</v>
      </c>
      <c r="K506" s="217"/>
      <c r="L506" s="217">
        <v>4</v>
      </c>
      <c r="M506" s="220">
        <v>4.2</v>
      </c>
      <c r="N506" s="220">
        <v>16.8</v>
      </c>
      <c r="O506" s="217" t="s">
        <v>674</v>
      </c>
      <c r="P506" s="217" t="s">
        <v>13</v>
      </c>
      <c r="Q506" s="217" t="s">
        <v>703</v>
      </c>
      <c r="R506" s="217"/>
      <c r="S506" s="217"/>
      <c r="T506" s="217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7">
        <f t="shared" ca="1" si="140"/>
        <v>4</v>
      </c>
      <c r="V506" s="217">
        <f t="shared" ca="1" si="141"/>
        <v>0</v>
      </c>
      <c r="W506" s="217"/>
      <c r="X506" s="217"/>
      <c r="Y506" s="217"/>
      <c r="Z506" s="217"/>
      <c r="AA506" s="217"/>
      <c r="AB506" s="221"/>
      <c r="AC506" s="220">
        <v>0.56799999999999995</v>
      </c>
      <c r="AD506" s="217"/>
      <c r="AE506" s="220"/>
      <c r="AF506" s="220"/>
      <c r="AG506" s="249"/>
      <c r="AH506" s="249"/>
      <c r="AI506" s="249"/>
      <c r="AJ506" s="224" t="s">
        <v>677</v>
      </c>
      <c r="AK506" s="228"/>
      <c r="AL506" s="250"/>
      <c r="AM506" s="226"/>
      <c r="AN506" s="228"/>
      <c r="AO506" s="226"/>
      <c r="AP506" s="226"/>
      <c r="AQ506" s="226"/>
      <c r="AR506" s="228"/>
      <c r="AS506" s="226"/>
      <c r="AT506" s="226"/>
      <c r="AU506" s="217">
        <v>0</v>
      </c>
      <c r="AV506" s="217">
        <v>0</v>
      </c>
      <c r="AW506" s="217">
        <v>0</v>
      </c>
      <c r="AX506" s="217">
        <v>0</v>
      </c>
      <c r="AY506" s="217">
        <v>0</v>
      </c>
      <c r="AZ506" s="217">
        <v>0</v>
      </c>
      <c r="BA506" s="217">
        <v>0</v>
      </c>
      <c r="BB506" s="217" t="s">
        <v>692</v>
      </c>
      <c r="BC506" s="217"/>
      <c r="BD506" s="217"/>
      <c r="BE506" s="212" t="s">
        <v>3068</v>
      </c>
      <c r="BF506" s="217">
        <v>4</v>
      </c>
      <c r="BG506" s="230">
        <v>46240</v>
      </c>
      <c r="BH506" s="212">
        <f>+L506-BF506</f>
        <v>0</v>
      </c>
      <c r="BI506" s="212" t="s">
        <v>2529</v>
      </c>
      <c r="BJ506" s="217">
        <v>4</v>
      </c>
      <c r="BK506" s="231">
        <v>46240</v>
      </c>
      <c r="BL506" s="226"/>
      <c r="BM506" s="226"/>
      <c r="BN506" s="227"/>
      <c r="BO506" s="226"/>
      <c r="BP506" s="226"/>
      <c r="BQ506" s="226"/>
      <c r="BR506" s="226"/>
      <c r="BS506" s="226"/>
      <c r="BT506" s="227"/>
      <c r="BU506" s="226"/>
      <c r="BV506" s="226"/>
      <c r="BW506" s="226"/>
      <c r="BX506" s="226"/>
      <c r="BY506" s="226"/>
      <c r="BZ506" s="227"/>
      <c r="CA506" s="226"/>
      <c r="CB506" s="226"/>
      <c r="CC506" s="226"/>
      <c r="CD506" s="226"/>
      <c r="CE506" s="226"/>
      <c r="CF506" s="227"/>
      <c r="CG506" s="226"/>
      <c r="CH506" s="226"/>
      <c r="CI506" s="226"/>
      <c r="CJ506" s="212">
        <f>+L506-BJ506</f>
        <v>0</v>
      </c>
    </row>
    <row r="507" spans="1:88" ht="13.5" customHeight="1">
      <c r="A507" s="217">
        <v>513</v>
      </c>
      <c r="B507" s="217" t="s">
        <v>3902</v>
      </c>
      <c r="C507" s="217" t="s">
        <v>3903</v>
      </c>
      <c r="D507" s="218" t="s">
        <v>781</v>
      </c>
      <c r="E507" s="217" t="s">
        <v>1074</v>
      </c>
      <c r="F507" s="217" t="s">
        <v>2563</v>
      </c>
      <c r="G507" s="218" t="s">
        <v>2537</v>
      </c>
      <c r="H507" s="220">
        <v>561</v>
      </c>
      <c r="I507" s="217" t="s">
        <v>702</v>
      </c>
      <c r="J507" s="217">
        <v>1</v>
      </c>
      <c r="K507" s="217"/>
      <c r="L507" s="217">
        <v>2</v>
      </c>
      <c r="M507" s="220">
        <v>2.8</v>
      </c>
      <c r="N507" s="220">
        <v>5.6</v>
      </c>
      <c r="O507" s="217" t="s">
        <v>674</v>
      </c>
      <c r="P507" s="217" t="s">
        <v>13</v>
      </c>
      <c r="Q507" s="217" t="s">
        <v>703</v>
      </c>
      <c r="R507" s="217"/>
      <c r="S507" s="217"/>
      <c r="T507" s="217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7">
        <f t="shared" ca="1" si="140"/>
        <v>2</v>
      </c>
      <c r="V507" s="217">
        <f t="shared" ca="1" si="141"/>
        <v>0</v>
      </c>
      <c r="W507" s="217"/>
      <c r="X507" s="217"/>
      <c r="Y507" s="217"/>
      <c r="Z507" s="217"/>
      <c r="AA507" s="217"/>
      <c r="AB507" s="221"/>
      <c r="AC507" s="220">
        <v>0.2</v>
      </c>
      <c r="AD507" s="217"/>
      <c r="AE507" s="220"/>
      <c r="AF507" s="220"/>
      <c r="AG507" s="249"/>
      <c r="AH507" s="249"/>
      <c r="AI507" s="249"/>
      <c r="AJ507" s="224" t="s">
        <v>677</v>
      </c>
      <c r="AK507" s="228"/>
      <c r="AL507" s="250"/>
      <c r="AM507" s="226"/>
      <c r="AN507" s="228"/>
      <c r="AO507" s="226"/>
      <c r="AP507" s="226"/>
      <c r="AQ507" s="226"/>
      <c r="AR507" s="228"/>
      <c r="AS507" s="226"/>
      <c r="AT507" s="226"/>
      <c r="AU507" s="217">
        <v>0</v>
      </c>
      <c r="AV507" s="217">
        <v>0</v>
      </c>
      <c r="AW507" s="217">
        <v>0</v>
      </c>
      <c r="AX507" s="217">
        <v>0</v>
      </c>
      <c r="AY507" s="217">
        <v>0</v>
      </c>
      <c r="AZ507" s="217">
        <v>0</v>
      </c>
      <c r="BA507" s="217">
        <v>0</v>
      </c>
      <c r="BB507" s="217" t="s">
        <v>692</v>
      </c>
      <c r="BC507" s="217"/>
      <c r="BD507" s="217"/>
      <c r="BE507" s="212" t="s">
        <v>3068</v>
      </c>
      <c r="BF507" s="217">
        <v>2</v>
      </c>
      <c r="BG507" s="230">
        <v>46240</v>
      </c>
      <c r="BH507" s="212">
        <f>+L507-BF507</f>
        <v>0</v>
      </c>
      <c r="BI507" s="212" t="s">
        <v>2529</v>
      </c>
      <c r="BJ507" s="217">
        <v>2</v>
      </c>
      <c r="BK507" s="231">
        <v>46240</v>
      </c>
      <c r="BL507" s="226"/>
      <c r="BM507" s="226"/>
      <c r="BN507" s="227"/>
      <c r="BO507" s="226"/>
      <c r="BP507" s="226"/>
      <c r="BQ507" s="226"/>
      <c r="BR507" s="226"/>
      <c r="BS507" s="226"/>
      <c r="BT507" s="227"/>
      <c r="BU507" s="226"/>
      <c r="BV507" s="226"/>
      <c r="BW507" s="226"/>
      <c r="BX507" s="226"/>
      <c r="BY507" s="226"/>
      <c r="BZ507" s="227"/>
      <c r="CA507" s="226"/>
      <c r="CB507" s="226"/>
      <c r="CC507" s="226"/>
      <c r="CD507" s="226"/>
      <c r="CE507" s="226"/>
      <c r="CF507" s="227"/>
      <c r="CG507" s="226"/>
      <c r="CH507" s="226"/>
      <c r="CI507" s="226"/>
      <c r="CJ507" s="212">
        <f>+L507-BJ507</f>
        <v>0</v>
      </c>
    </row>
    <row r="508" spans="1:88" ht="13.5" customHeight="1">
      <c r="A508" s="214">
        <v>514</v>
      </c>
      <c r="B508" s="214" t="s">
        <v>3905</v>
      </c>
      <c r="C508" s="214" t="s">
        <v>3906</v>
      </c>
      <c r="D508" s="215" t="s">
        <v>3887</v>
      </c>
      <c r="E508" s="214"/>
      <c r="F508" s="214"/>
      <c r="G508" s="215" t="s">
        <v>3904</v>
      </c>
      <c r="H508" s="214"/>
      <c r="I508" s="214"/>
      <c r="J508" s="214"/>
      <c r="K508" s="214">
        <v>2</v>
      </c>
      <c r="L508" s="214"/>
      <c r="M508" s="216">
        <v>18.8</v>
      </c>
      <c r="N508" s="216">
        <v>37.6</v>
      </c>
      <c r="O508" s="214" t="s">
        <v>674</v>
      </c>
      <c r="P508" s="214"/>
      <c r="Q508" s="214"/>
      <c r="R508" s="214" t="s">
        <v>3951</v>
      </c>
      <c r="S508" s="214"/>
      <c r="T508" s="214"/>
      <c r="U508" s="214"/>
      <c r="V508" s="214"/>
      <c r="W508" s="214">
        <f ca="1">_xlfn.MINIFS(V:V,C:C,C508,AE:AE,"",AB:AB,"")</f>
        <v>0</v>
      </c>
      <c r="X508" s="214">
        <f ca="1">SUMIFS(T:T,C:C,C508,AE:AE,"")/SUMIFS(L:L,C:C,C508,AE:AE,"",AB:AB,"")</f>
        <v>0</v>
      </c>
      <c r="Y508" s="214"/>
      <c r="Z508" s="214"/>
      <c r="AA508" s="214"/>
      <c r="AB508" s="216"/>
      <c r="AC508" s="216">
        <v>1.274</v>
      </c>
      <c r="AD508" s="214"/>
      <c r="AE508" s="214" t="s">
        <v>675</v>
      </c>
      <c r="AF508" s="214" t="s">
        <v>676</v>
      </c>
      <c r="AG508" s="214"/>
      <c r="AH508" s="214"/>
      <c r="AI508" s="214"/>
      <c r="AJ508" s="214" t="s">
        <v>677</v>
      </c>
      <c r="AK508" s="214"/>
      <c r="AL508" s="214"/>
      <c r="AM508" s="214"/>
      <c r="AN508" s="214"/>
      <c r="AO508" s="214"/>
      <c r="AP508" s="214"/>
      <c r="AQ508" s="214"/>
      <c r="AR508" s="214"/>
      <c r="AS508" s="214"/>
      <c r="AT508" s="214"/>
      <c r="AU508" s="214"/>
      <c r="AV508" s="214"/>
      <c r="AW508" s="214"/>
      <c r="AX508" s="214"/>
      <c r="AY508" s="214"/>
      <c r="AZ508" s="214"/>
      <c r="BA508" s="214"/>
      <c r="BB508" s="214" t="s">
        <v>692</v>
      </c>
      <c r="BC508" s="214"/>
      <c r="BD508" s="214"/>
      <c r="BE508" s="214"/>
      <c r="BF508" s="214"/>
      <c r="BG508" s="214"/>
      <c r="BH508" s="214"/>
      <c r="BI508" s="214"/>
      <c r="BJ508" s="214"/>
      <c r="BK508" s="214"/>
      <c r="BL508" s="214"/>
      <c r="BM508" s="214"/>
      <c r="BN508" s="214"/>
      <c r="BO508" s="214"/>
      <c r="BP508" s="214"/>
      <c r="BQ508" s="214"/>
      <c r="BR508" s="214"/>
      <c r="BS508" s="214"/>
      <c r="BT508" s="214"/>
      <c r="BU508" s="214"/>
      <c r="BV508" s="214"/>
      <c r="BW508" s="214"/>
      <c r="BX508" s="214"/>
      <c r="BY508" s="214"/>
      <c r="BZ508" s="214"/>
      <c r="CA508" s="214"/>
      <c r="CB508" s="214"/>
      <c r="CC508" s="214"/>
      <c r="CD508" s="214"/>
      <c r="CE508" s="214"/>
      <c r="CF508" s="214"/>
      <c r="CG508" s="214"/>
      <c r="CH508" s="214"/>
      <c r="CI508" s="214"/>
      <c r="CJ508" s="214"/>
    </row>
    <row r="509" spans="1:88" ht="13.5" customHeight="1">
      <c r="A509" s="217">
        <v>515</v>
      </c>
      <c r="B509" s="217" t="s">
        <v>3905</v>
      </c>
      <c r="C509" s="217" t="s">
        <v>3906</v>
      </c>
      <c r="D509" s="218" t="s">
        <v>781</v>
      </c>
      <c r="E509" s="217" t="s">
        <v>1107</v>
      </c>
      <c r="F509" s="217" t="s">
        <v>2564</v>
      </c>
      <c r="G509" s="218" t="s">
        <v>2561</v>
      </c>
      <c r="H509" s="220">
        <v>657</v>
      </c>
      <c r="I509" s="217" t="s">
        <v>702</v>
      </c>
      <c r="J509" s="217">
        <v>1</v>
      </c>
      <c r="K509" s="217"/>
      <c r="L509" s="217">
        <v>2</v>
      </c>
      <c r="M509" s="220">
        <v>7.6</v>
      </c>
      <c r="N509" s="220">
        <v>15.2</v>
      </c>
      <c r="O509" s="217" t="s">
        <v>674</v>
      </c>
      <c r="P509" s="217" t="s">
        <v>13</v>
      </c>
      <c r="Q509" s="217" t="s">
        <v>703</v>
      </c>
      <c r="R509" s="217"/>
      <c r="S509" s="217"/>
      <c r="T509" s="217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7">
        <f t="shared" ref="U509:U511" ca="1" si="142">+L509-T509</f>
        <v>2</v>
      </c>
      <c r="V509" s="217">
        <f t="shared" ref="V509:V511" ca="1" si="143">ROUNDDOWN(T509/J509,0)</f>
        <v>0</v>
      </c>
      <c r="W509" s="217"/>
      <c r="X509" s="217"/>
      <c r="Y509" s="217"/>
      <c r="Z509" s="217"/>
      <c r="AA509" s="217"/>
      <c r="AB509" s="221"/>
      <c r="AC509" s="220">
        <v>0.50600000000000001</v>
      </c>
      <c r="AD509" s="217"/>
      <c r="AE509" s="220"/>
      <c r="AF509" s="220"/>
      <c r="AG509" s="249"/>
      <c r="AH509" s="249"/>
      <c r="AI509" s="249"/>
      <c r="AJ509" s="224" t="s">
        <v>677</v>
      </c>
      <c r="AK509" s="228"/>
      <c r="AL509" s="250"/>
      <c r="AM509" s="226"/>
      <c r="AN509" s="228"/>
      <c r="AO509" s="226"/>
      <c r="AP509" s="226"/>
      <c r="AQ509" s="226"/>
      <c r="AR509" s="228"/>
      <c r="AS509" s="226"/>
      <c r="AT509" s="226"/>
      <c r="AU509" s="217">
        <v>0</v>
      </c>
      <c r="AV509" s="217">
        <v>0</v>
      </c>
      <c r="AW509" s="217">
        <v>0</v>
      </c>
      <c r="AX509" s="217">
        <v>0</v>
      </c>
      <c r="AY509" s="217">
        <v>0</v>
      </c>
      <c r="AZ509" s="217">
        <v>0</v>
      </c>
      <c r="BA509" s="217">
        <v>0</v>
      </c>
      <c r="BB509" s="217" t="s">
        <v>692</v>
      </c>
      <c r="BC509" s="217"/>
      <c r="BD509" s="217"/>
      <c r="BE509" s="212" t="s">
        <v>3068</v>
      </c>
      <c r="BF509" s="217">
        <v>2</v>
      </c>
      <c r="BG509" s="230">
        <v>46240</v>
      </c>
      <c r="BH509" s="212">
        <f>+L509-BF509</f>
        <v>0</v>
      </c>
      <c r="BI509" s="212" t="s">
        <v>2529</v>
      </c>
      <c r="BJ509" s="217">
        <v>2</v>
      </c>
      <c r="BK509" s="231">
        <v>46240</v>
      </c>
      <c r="BL509" s="226"/>
      <c r="BM509" s="226"/>
      <c r="BN509" s="227"/>
      <c r="BO509" s="226"/>
      <c r="BP509" s="226"/>
      <c r="BQ509" s="226"/>
      <c r="BR509" s="226"/>
      <c r="BS509" s="226"/>
      <c r="BT509" s="227"/>
      <c r="BU509" s="226"/>
      <c r="BV509" s="226"/>
      <c r="BW509" s="226"/>
      <c r="BX509" s="226"/>
      <c r="BY509" s="226"/>
      <c r="BZ509" s="227"/>
      <c r="CA509" s="226"/>
      <c r="CB509" s="226"/>
      <c r="CC509" s="226"/>
      <c r="CD509" s="226"/>
      <c r="CE509" s="226"/>
      <c r="CF509" s="227"/>
      <c r="CG509" s="226"/>
      <c r="CH509" s="226"/>
      <c r="CI509" s="226"/>
      <c r="CJ509" s="212">
        <f>+L509-BJ509</f>
        <v>0</v>
      </c>
    </row>
    <row r="510" spans="1:88" ht="13.5" customHeight="1">
      <c r="A510" s="217">
        <v>516</v>
      </c>
      <c r="B510" s="217" t="s">
        <v>3905</v>
      </c>
      <c r="C510" s="217" t="s">
        <v>3906</v>
      </c>
      <c r="D510" s="218" t="s">
        <v>781</v>
      </c>
      <c r="E510" s="217" t="s">
        <v>1111</v>
      </c>
      <c r="F510" s="217" t="s">
        <v>2565</v>
      </c>
      <c r="G510" s="218" t="s">
        <v>2535</v>
      </c>
      <c r="H510" s="220">
        <v>300</v>
      </c>
      <c r="I510" s="217" t="s">
        <v>702</v>
      </c>
      <c r="J510" s="217">
        <v>2</v>
      </c>
      <c r="K510" s="217"/>
      <c r="L510" s="217">
        <v>4</v>
      </c>
      <c r="M510" s="220">
        <v>4.2</v>
      </c>
      <c r="N510" s="220">
        <v>16.8</v>
      </c>
      <c r="O510" s="217" t="s">
        <v>674</v>
      </c>
      <c r="P510" s="217" t="s">
        <v>13</v>
      </c>
      <c r="Q510" s="217" t="s">
        <v>703</v>
      </c>
      <c r="R510" s="217"/>
      <c r="S510" s="217"/>
      <c r="T510" s="217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7">
        <f t="shared" ca="1" si="142"/>
        <v>4</v>
      </c>
      <c r="V510" s="217">
        <f t="shared" ca="1" si="143"/>
        <v>0</v>
      </c>
      <c r="W510" s="217"/>
      <c r="X510" s="217"/>
      <c r="Y510" s="217"/>
      <c r="Z510" s="217"/>
      <c r="AA510" s="217"/>
      <c r="AB510" s="221"/>
      <c r="AC510" s="220">
        <v>0.56799999999999995</v>
      </c>
      <c r="AD510" s="217"/>
      <c r="AE510" s="220"/>
      <c r="AF510" s="220"/>
      <c r="AG510" s="249"/>
      <c r="AH510" s="249"/>
      <c r="AI510" s="249"/>
      <c r="AJ510" s="224" t="s">
        <v>677</v>
      </c>
      <c r="AK510" s="228"/>
      <c r="AL510" s="250"/>
      <c r="AM510" s="226"/>
      <c r="AN510" s="228"/>
      <c r="AO510" s="226"/>
      <c r="AP510" s="226"/>
      <c r="AQ510" s="226"/>
      <c r="AR510" s="228"/>
      <c r="AS510" s="226"/>
      <c r="AT510" s="226"/>
      <c r="AU510" s="217">
        <v>0</v>
      </c>
      <c r="AV510" s="217">
        <v>0</v>
      </c>
      <c r="AW510" s="217">
        <v>0</v>
      </c>
      <c r="AX510" s="217">
        <v>0</v>
      </c>
      <c r="AY510" s="217">
        <v>0</v>
      </c>
      <c r="AZ510" s="217">
        <v>0</v>
      </c>
      <c r="BA510" s="217">
        <v>0</v>
      </c>
      <c r="BB510" s="217" t="s">
        <v>692</v>
      </c>
      <c r="BC510" s="217"/>
      <c r="BD510" s="217"/>
      <c r="BE510" s="212" t="s">
        <v>3068</v>
      </c>
      <c r="BF510" s="217">
        <v>4</v>
      </c>
      <c r="BG510" s="230">
        <v>46240</v>
      </c>
      <c r="BH510" s="212">
        <f>+L510-BF510</f>
        <v>0</v>
      </c>
      <c r="BI510" s="212" t="s">
        <v>2529</v>
      </c>
      <c r="BJ510" s="217">
        <v>4</v>
      </c>
      <c r="BK510" s="231">
        <v>46240</v>
      </c>
      <c r="BL510" s="226"/>
      <c r="BM510" s="226"/>
      <c r="BN510" s="227"/>
      <c r="BO510" s="226"/>
      <c r="BP510" s="226"/>
      <c r="BQ510" s="226"/>
      <c r="BR510" s="226"/>
      <c r="BS510" s="226"/>
      <c r="BT510" s="227"/>
      <c r="BU510" s="226"/>
      <c r="BV510" s="226"/>
      <c r="BW510" s="226"/>
      <c r="BX510" s="226"/>
      <c r="BY510" s="226"/>
      <c r="BZ510" s="227"/>
      <c r="CA510" s="226"/>
      <c r="CB510" s="226"/>
      <c r="CC510" s="226"/>
      <c r="CD510" s="226"/>
      <c r="CE510" s="226"/>
      <c r="CF510" s="227"/>
      <c r="CG510" s="226"/>
      <c r="CH510" s="226"/>
      <c r="CI510" s="226"/>
      <c r="CJ510" s="212">
        <f>+L510-BJ510</f>
        <v>0</v>
      </c>
    </row>
    <row r="511" spans="1:88" ht="13.5" customHeight="1">
      <c r="A511" s="217">
        <v>517</v>
      </c>
      <c r="B511" s="217" t="s">
        <v>3905</v>
      </c>
      <c r="C511" s="217" t="s">
        <v>3906</v>
      </c>
      <c r="D511" s="218" t="s">
        <v>781</v>
      </c>
      <c r="E511" s="217" t="s">
        <v>1074</v>
      </c>
      <c r="F511" s="217" t="s">
        <v>2566</v>
      </c>
      <c r="G511" s="218" t="s">
        <v>2537</v>
      </c>
      <c r="H511" s="220">
        <v>561</v>
      </c>
      <c r="I511" s="217" t="s">
        <v>702</v>
      </c>
      <c r="J511" s="217">
        <v>1</v>
      </c>
      <c r="K511" s="217"/>
      <c r="L511" s="217">
        <v>2</v>
      </c>
      <c r="M511" s="220">
        <v>2.8</v>
      </c>
      <c r="N511" s="220">
        <v>5.6</v>
      </c>
      <c r="O511" s="217" t="s">
        <v>674</v>
      </c>
      <c r="P511" s="217" t="s">
        <v>13</v>
      </c>
      <c r="Q511" s="217" t="s">
        <v>703</v>
      </c>
      <c r="R511" s="217"/>
      <c r="S511" s="217"/>
      <c r="T511" s="217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7">
        <f t="shared" ca="1" si="142"/>
        <v>2</v>
      </c>
      <c r="V511" s="217">
        <f t="shared" ca="1" si="143"/>
        <v>0</v>
      </c>
      <c r="W511" s="217"/>
      <c r="X511" s="217"/>
      <c r="Y511" s="217"/>
      <c r="Z511" s="217"/>
      <c r="AA511" s="217"/>
      <c r="AB511" s="221"/>
      <c r="AC511" s="220">
        <v>0.2</v>
      </c>
      <c r="AD511" s="217"/>
      <c r="AE511" s="220"/>
      <c r="AF511" s="220"/>
      <c r="AG511" s="249"/>
      <c r="AH511" s="249"/>
      <c r="AI511" s="249"/>
      <c r="AJ511" s="224" t="s">
        <v>677</v>
      </c>
      <c r="AK511" s="228"/>
      <c r="AL511" s="250"/>
      <c r="AM511" s="226"/>
      <c r="AN511" s="228"/>
      <c r="AO511" s="226"/>
      <c r="AP511" s="226"/>
      <c r="AQ511" s="226"/>
      <c r="AR511" s="228"/>
      <c r="AS511" s="226"/>
      <c r="AT511" s="226"/>
      <c r="AU511" s="217">
        <v>0</v>
      </c>
      <c r="AV511" s="217">
        <v>0</v>
      </c>
      <c r="AW511" s="217">
        <v>0</v>
      </c>
      <c r="AX511" s="217">
        <v>0</v>
      </c>
      <c r="AY511" s="217">
        <v>0</v>
      </c>
      <c r="AZ511" s="217">
        <v>0</v>
      </c>
      <c r="BA511" s="217">
        <v>0</v>
      </c>
      <c r="BB511" s="217" t="s">
        <v>692</v>
      </c>
      <c r="BC511" s="217"/>
      <c r="BD511" s="217"/>
      <c r="BE511" s="212" t="s">
        <v>3068</v>
      </c>
      <c r="BF511" s="217">
        <v>2</v>
      </c>
      <c r="BG511" s="230">
        <v>46240</v>
      </c>
      <c r="BH511" s="212">
        <f>+L511-BF511</f>
        <v>0</v>
      </c>
      <c r="BI511" s="212" t="s">
        <v>2529</v>
      </c>
      <c r="BJ511" s="217">
        <v>2</v>
      </c>
      <c r="BK511" s="231">
        <v>46240</v>
      </c>
      <c r="BL511" s="226"/>
      <c r="BM511" s="226"/>
      <c r="BN511" s="227"/>
      <c r="BO511" s="226"/>
      <c r="BP511" s="226"/>
      <c r="BQ511" s="226"/>
      <c r="BR511" s="226"/>
      <c r="BS511" s="226"/>
      <c r="BT511" s="227"/>
      <c r="BU511" s="226"/>
      <c r="BV511" s="226"/>
      <c r="BW511" s="226"/>
      <c r="BX511" s="226"/>
      <c r="BY511" s="226"/>
      <c r="BZ511" s="227"/>
      <c r="CA511" s="226"/>
      <c r="CB511" s="226"/>
      <c r="CC511" s="226"/>
      <c r="CD511" s="226"/>
      <c r="CE511" s="226"/>
      <c r="CF511" s="227"/>
      <c r="CG511" s="226"/>
      <c r="CH511" s="226"/>
      <c r="CI511" s="226"/>
      <c r="CJ511" s="212">
        <f>+L511-BJ511</f>
        <v>0</v>
      </c>
    </row>
    <row r="512" spans="1:88" ht="13.5" customHeight="1">
      <c r="A512" s="214">
        <v>518</v>
      </c>
      <c r="B512" s="214" t="s">
        <v>3907</v>
      </c>
      <c r="C512" s="214" t="s">
        <v>3908</v>
      </c>
      <c r="D512" s="215" t="s">
        <v>3887</v>
      </c>
      <c r="E512" s="214"/>
      <c r="F512" s="214"/>
      <c r="G512" s="215" t="s">
        <v>3909</v>
      </c>
      <c r="H512" s="214"/>
      <c r="I512" s="214"/>
      <c r="J512" s="214"/>
      <c r="K512" s="214">
        <v>4</v>
      </c>
      <c r="L512" s="214"/>
      <c r="M512" s="216">
        <v>5.5</v>
      </c>
      <c r="N512" s="216">
        <v>22</v>
      </c>
      <c r="O512" s="214" t="s">
        <v>674</v>
      </c>
      <c r="P512" s="214"/>
      <c r="Q512" s="214"/>
      <c r="R512" s="214" t="s">
        <v>3951</v>
      </c>
      <c r="S512" s="214"/>
      <c r="T512" s="214"/>
      <c r="U512" s="214"/>
      <c r="V512" s="214"/>
      <c r="W512" s="214">
        <f ca="1">_xlfn.MINIFS(V:V,C:C,C512,AE:AE,"",AB:AB,"")</f>
        <v>0</v>
      </c>
      <c r="X512" s="214">
        <f ca="1">SUMIFS(T:T,C:C,C512,AE:AE,"")/SUMIFS(L:L,C:C,C512,AE:AE,"",AB:AB,"")</f>
        <v>0</v>
      </c>
      <c r="Y512" s="214"/>
      <c r="Z512" s="214"/>
      <c r="AA512" s="214"/>
      <c r="AB512" s="216"/>
      <c r="AC512" s="216">
        <v>0.76900000000000002</v>
      </c>
      <c r="AD512" s="214"/>
      <c r="AE512" s="214" t="s">
        <v>675</v>
      </c>
      <c r="AF512" s="214" t="s">
        <v>676</v>
      </c>
      <c r="AG512" s="214"/>
      <c r="AH512" s="214"/>
      <c r="AI512" s="214"/>
      <c r="AJ512" s="214" t="s">
        <v>677</v>
      </c>
      <c r="AK512" s="214"/>
      <c r="AL512" s="214"/>
      <c r="AM512" s="214"/>
      <c r="AN512" s="214"/>
      <c r="AO512" s="214"/>
      <c r="AP512" s="214"/>
      <c r="AQ512" s="214"/>
      <c r="AR512" s="214"/>
      <c r="AS512" s="214"/>
      <c r="AT512" s="214"/>
      <c r="AU512" s="214"/>
      <c r="AV512" s="214"/>
      <c r="AW512" s="214"/>
      <c r="AX512" s="214"/>
      <c r="AY512" s="214"/>
      <c r="AZ512" s="214"/>
      <c r="BA512" s="214"/>
      <c r="BB512" s="214" t="s">
        <v>692</v>
      </c>
      <c r="BC512" s="214"/>
      <c r="BD512" s="214"/>
      <c r="BE512" s="214"/>
      <c r="BF512" s="214"/>
      <c r="BG512" s="214"/>
      <c r="BH512" s="214"/>
      <c r="BI512" s="214"/>
      <c r="BJ512" s="214"/>
      <c r="BK512" s="214"/>
      <c r="BL512" s="214"/>
      <c r="BM512" s="214"/>
      <c r="BN512" s="214"/>
      <c r="BO512" s="214"/>
      <c r="BP512" s="214"/>
      <c r="BQ512" s="214"/>
      <c r="BR512" s="214"/>
      <c r="BS512" s="214"/>
      <c r="BT512" s="214"/>
      <c r="BU512" s="214"/>
      <c r="BV512" s="214"/>
      <c r="BW512" s="214"/>
      <c r="BX512" s="214"/>
      <c r="BY512" s="214"/>
      <c r="BZ512" s="214"/>
      <c r="CA512" s="214"/>
      <c r="CB512" s="214"/>
      <c r="CC512" s="214"/>
      <c r="CD512" s="214"/>
      <c r="CE512" s="214"/>
      <c r="CF512" s="214"/>
      <c r="CG512" s="214"/>
      <c r="CH512" s="214"/>
      <c r="CI512" s="214"/>
      <c r="CJ512" s="214"/>
    </row>
    <row r="513" spans="1:88" ht="13.5" customHeight="1">
      <c r="A513" s="217">
        <v>519</v>
      </c>
      <c r="B513" s="217" t="s">
        <v>3907</v>
      </c>
      <c r="C513" s="217" t="s">
        <v>3908</v>
      </c>
      <c r="D513" s="218" t="s">
        <v>781</v>
      </c>
      <c r="E513" s="217" t="s">
        <v>1175</v>
      </c>
      <c r="F513" s="217" t="s">
        <v>2567</v>
      </c>
      <c r="G513" s="218" t="s">
        <v>2528</v>
      </c>
      <c r="H513" s="220">
        <v>225</v>
      </c>
      <c r="I513" s="217" t="s">
        <v>702</v>
      </c>
      <c r="J513" s="217">
        <v>1</v>
      </c>
      <c r="K513" s="217"/>
      <c r="L513" s="217">
        <v>4</v>
      </c>
      <c r="M513" s="220">
        <v>2.5</v>
      </c>
      <c r="N513" s="220">
        <v>10.199999999999999</v>
      </c>
      <c r="O513" s="217" t="s">
        <v>674</v>
      </c>
      <c r="P513" s="217" t="s">
        <v>13</v>
      </c>
      <c r="Q513" s="217" t="s">
        <v>703</v>
      </c>
      <c r="R513" s="217"/>
      <c r="S513" s="217"/>
      <c r="T513" s="217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7">
        <f t="shared" ref="U513:U514" ca="1" si="144">+L513-T513</f>
        <v>4</v>
      </c>
      <c r="V513" s="217">
        <f t="shared" ref="V513:V514" ca="1" si="145">ROUNDDOWN(T513/J513,0)</f>
        <v>0</v>
      </c>
      <c r="W513" s="217"/>
      <c r="X513" s="217"/>
      <c r="Y513" s="217"/>
      <c r="Z513" s="217"/>
      <c r="AA513" s="217"/>
      <c r="AB513" s="221"/>
      <c r="AC513" s="220">
        <v>0.35</v>
      </c>
      <c r="AD513" s="217"/>
      <c r="AE513" s="220"/>
      <c r="AF513" s="220"/>
      <c r="AG513" s="249"/>
      <c r="AH513" s="249"/>
      <c r="AI513" s="249"/>
      <c r="AJ513" s="224" t="s">
        <v>677</v>
      </c>
      <c r="AK513" s="228"/>
      <c r="AL513" s="250"/>
      <c r="AM513" s="226"/>
      <c r="AN513" s="228"/>
      <c r="AO513" s="226"/>
      <c r="AP513" s="226"/>
      <c r="AQ513" s="226"/>
      <c r="AR513" s="228"/>
      <c r="AS513" s="226"/>
      <c r="AT513" s="226"/>
      <c r="AU513" s="217">
        <v>0</v>
      </c>
      <c r="AV513" s="217">
        <v>0</v>
      </c>
      <c r="AW513" s="217">
        <v>0</v>
      </c>
      <c r="AX513" s="217">
        <v>0</v>
      </c>
      <c r="AY513" s="217">
        <v>0</v>
      </c>
      <c r="AZ513" s="217">
        <v>0</v>
      </c>
      <c r="BA513" s="217">
        <v>0</v>
      </c>
      <c r="BB513" s="217" t="s">
        <v>692</v>
      </c>
      <c r="BC513" s="217"/>
      <c r="BD513" s="217"/>
      <c r="BE513" s="212" t="s">
        <v>3068</v>
      </c>
      <c r="BF513" s="217">
        <v>4</v>
      </c>
      <c r="BG513" s="230">
        <v>46240</v>
      </c>
      <c r="BH513" s="212">
        <f>+L513-BF513</f>
        <v>0</v>
      </c>
      <c r="BI513" s="212" t="s">
        <v>2529</v>
      </c>
      <c r="BJ513" s="217">
        <v>4</v>
      </c>
      <c r="BK513" s="231">
        <v>46240</v>
      </c>
      <c r="BL513" s="226"/>
      <c r="BM513" s="226"/>
      <c r="BN513" s="227"/>
      <c r="BO513" s="226"/>
      <c r="BP513" s="226"/>
      <c r="BQ513" s="226"/>
      <c r="BR513" s="226"/>
      <c r="BS513" s="226"/>
      <c r="BT513" s="227"/>
      <c r="BU513" s="226"/>
      <c r="BV513" s="226"/>
      <c r="BW513" s="226"/>
      <c r="BX513" s="226"/>
      <c r="BY513" s="226"/>
      <c r="BZ513" s="227"/>
      <c r="CA513" s="226"/>
      <c r="CB513" s="226"/>
      <c r="CC513" s="226"/>
      <c r="CD513" s="226"/>
      <c r="CE513" s="226"/>
      <c r="CF513" s="227"/>
      <c r="CG513" s="226"/>
      <c r="CH513" s="226"/>
      <c r="CI513" s="226"/>
      <c r="CJ513" s="212">
        <f>+L513-BJ513</f>
        <v>0</v>
      </c>
    </row>
    <row r="514" spans="1:88" ht="13.5" customHeight="1">
      <c r="A514" s="217">
        <v>520</v>
      </c>
      <c r="B514" s="217" t="s">
        <v>3907</v>
      </c>
      <c r="C514" s="217" t="s">
        <v>3908</v>
      </c>
      <c r="D514" s="218" t="s">
        <v>781</v>
      </c>
      <c r="E514" s="217" t="s">
        <v>937</v>
      </c>
      <c r="F514" s="217" t="s">
        <v>2568</v>
      </c>
      <c r="G514" s="218" t="s">
        <v>2531</v>
      </c>
      <c r="H514" s="220">
        <v>250</v>
      </c>
      <c r="I514" s="217" t="s">
        <v>702</v>
      </c>
      <c r="J514" s="217">
        <v>2</v>
      </c>
      <c r="K514" s="217"/>
      <c r="L514" s="217">
        <v>8</v>
      </c>
      <c r="M514" s="220">
        <v>1.5</v>
      </c>
      <c r="N514" s="220">
        <v>11.8</v>
      </c>
      <c r="O514" s="217" t="s">
        <v>674</v>
      </c>
      <c r="P514" s="217" t="s">
        <v>13</v>
      </c>
      <c r="Q514" s="217" t="s">
        <v>703</v>
      </c>
      <c r="R514" s="217"/>
      <c r="S514" s="217"/>
      <c r="T514" s="217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7">
        <f t="shared" ca="1" si="144"/>
        <v>8</v>
      </c>
      <c r="V514" s="217">
        <f t="shared" ca="1" si="145"/>
        <v>0</v>
      </c>
      <c r="W514" s="217"/>
      <c r="X514" s="217"/>
      <c r="Y514" s="217"/>
      <c r="Z514" s="217"/>
      <c r="AA514" s="217"/>
      <c r="AB514" s="221"/>
      <c r="AC514" s="220">
        <v>0.41899999999999998</v>
      </c>
      <c r="AD514" s="217"/>
      <c r="AE514" s="220"/>
      <c r="AF514" s="220"/>
      <c r="AG514" s="249"/>
      <c r="AH514" s="249"/>
      <c r="AI514" s="249"/>
      <c r="AJ514" s="224" t="s">
        <v>677</v>
      </c>
      <c r="AK514" s="228"/>
      <c r="AL514" s="250"/>
      <c r="AM514" s="226"/>
      <c r="AN514" s="228"/>
      <c r="AO514" s="226"/>
      <c r="AP514" s="226"/>
      <c r="AQ514" s="226"/>
      <c r="AR514" s="228"/>
      <c r="AS514" s="226"/>
      <c r="AT514" s="226"/>
      <c r="AU514" s="217">
        <v>0</v>
      </c>
      <c r="AV514" s="217">
        <v>0</v>
      </c>
      <c r="AW514" s="217">
        <v>0</v>
      </c>
      <c r="AX514" s="217">
        <v>0</v>
      </c>
      <c r="AY514" s="217">
        <v>0</v>
      </c>
      <c r="AZ514" s="217">
        <v>0</v>
      </c>
      <c r="BA514" s="217">
        <v>0</v>
      </c>
      <c r="BB514" s="217" t="s">
        <v>692</v>
      </c>
      <c r="BC514" s="217"/>
      <c r="BD514" s="217"/>
      <c r="BE514" s="212" t="s">
        <v>3068</v>
      </c>
      <c r="BF514" s="217">
        <v>8</v>
      </c>
      <c r="BG514" s="230">
        <v>46240</v>
      </c>
      <c r="BH514" s="212">
        <f>+L514-BF514</f>
        <v>0</v>
      </c>
      <c r="BI514" s="212" t="s">
        <v>2529</v>
      </c>
      <c r="BJ514" s="217">
        <v>8</v>
      </c>
      <c r="BK514" s="231">
        <v>46240</v>
      </c>
      <c r="BL514" s="226"/>
      <c r="BM514" s="226"/>
      <c r="BN514" s="227"/>
      <c r="BO514" s="226"/>
      <c r="BP514" s="226"/>
      <c r="BQ514" s="226"/>
      <c r="BR514" s="226"/>
      <c r="BS514" s="226"/>
      <c r="BT514" s="227"/>
      <c r="BU514" s="226"/>
      <c r="BV514" s="226"/>
      <c r="BW514" s="226"/>
      <c r="BX514" s="226"/>
      <c r="BY514" s="226"/>
      <c r="BZ514" s="227"/>
      <c r="CA514" s="226"/>
      <c r="CB514" s="226"/>
      <c r="CC514" s="226"/>
      <c r="CD514" s="226"/>
      <c r="CE514" s="226"/>
      <c r="CF514" s="227"/>
      <c r="CG514" s="226"/>
      <c r="CH514" s="226"/>
      <c r="CI514" s="226"/>
      <c r="CJ514" s="212">
        <f>+L514-BJ514</f>
        <v>0</v>
      </c>
    </row>
    <row r="515" spans="1:88" ht="13.5" customHeight="1">
      <c r="A515" s="214">
        <v>521</v>
      </c>
      <c r="B515" s="214" t="s">
        <v>3910</v>
      </c>
      <c r="C515" s="214" t="s">
        <v>3911</v>
      </c>
      <c r="D515" s="215" t="s">
        <v>3887</v>
      </c>
      <c r="E515" s="214"/>
      <c r="F515" s="214"/>
      <c r="G515" s="215" t="s">
        <v>3900</v>
      </c>
      <c r="H515" s="214"/>
      <c r="I515" s="214"/>
      <c r="J515" s="214"/>
      <c r="K515" s="214">
        <v>4</v>
      </c>
      <c r="L515" s="214"/>
      <c r="M515" s="216">
        <v>5.3</v>
      </c>
      <c r="N515" s="216">
        <v>21.1</v>
      </c>
      <c r="O515" s="214" t="s">
        <v>674</v>
      </c>
      <c r="P515" s="214"/>
      <c r="Q515" s="214"/>
      <c r="R515" s="214" t="s">
        <v>3951</v>
      </c>
      <c r="S515" s="214"/>
      <c r="T515" s="214"/>
      <c r="U515" s="214"/>
      <c r="V515" s="214"/>
      <c r="W515" s="214">
        <f ca="1">_xlfn.MINIFS(V:V,C:C,C515,AE:AE,"",AB:AB,"")</f>
        <v>0</v>
      </c>
      <c r="X515" s="214">
        <f ca="1">SUMIFS(T:T,C:C,C515,AE:AE,"")/SUMIFS(L:L,C:C,C515,AE:AE,"",AB:AB,"")</f>
        <v>0</v>
      </c>
      <c r="Y515" s="214"/>
      <c r="Z515" s="214"/>
      <c r="AA515" s="214"/>
      <c r="AB515" s="216"/>
      <c r="AC515" s="216">
        <v>0.73699999999999999</v>
      </c>
      <c r="AD515" s="214"/>
      <c r="AE515" s="214" t="s">
        <v>675</v>
      </c>
      <c r="AF515" s="214" t="s">
        <v>676</v>
      </c>
      <c r="AG515" s="214"/>
      <c r="AH515" s="214"/>
      <c r="AI515" s="214"/>
      <c r="AJ515" s="214" t="s">
        <v>677</v>
      </c>
      <c r="AK515" s="214"/>
      <c r="AL515" s="214"/>
      <c r="AM515" s="214"/>
      <c r="AN515" s="214"/>
      <c r="AO515" s="214"/>
      <c r="AP515" s="214"/>
      <c r="AQ515" s="214"/>
      <c r="AR515" s="214"/>
      <c r="AS515" s="214"/>
      <c r="AT515" s="214"/>
      <c r="AU515" s="214"/>
      <c r="AV515" s="214"/>
      <c r="AW515" s="214"/>
      <c r="AX515" s="214"/>
      <c r="AY515" s="214"/>
      <c r="AZ515" s="214"/>
      <c r="BA515" s="214"/>
      <c r="BB515" s="214" t="s">
        <v>692</v>
      </c>
      <c r="BC515" s="214"/>
      <c r="BD515" s="214"/>
      <c r="BE515" s="214"/>
      <c r="BF515" s="214"/>
      <c r="BG515" s="214"/>
      <c r="BH515" s="214"/>
      <c r="BI515" s="214"/>
      <c r="BJ515" s="214"/>
      <c r="BK515" s="214"/>
      <c r="BL515" s="214"/>
      <c r="BM515" s="214"/>
      <c r="BN515" s="214"/>
      <c r="BO515" s="214"/>
      <c r="BP515" s="214"/>
      <c r="BQ515" s="214"/>
      <c r="BR515" s="214"/>
      <c r="BS515" s="214"/>
      <c r="BT515" s="214"/>
      <c r="BU515" s="214"/>
      <c r="BV515" s="214"/>
      <c r="BW515" s="214"/>
      <c r="BX515" s="214"/>
      <c r="BY515" s="214"/>
      <c r="BZ515" s="214"/>
      <c r="CA515" s="214"/>
      <c r="CB515" s="214"/>
      <c r="CC515" s="214"/>
      <c r="CD515" s="214"/>
      <c r="CE515" s="214"/>
      <c r="CF515" s="214"/>
      <c r="CG515" s="214"/>
      <c r="CH515" s="214"/>
      <c r="CI515" s="214"/>
      <c r="CJ515" s="214"/>
    </row>
    <row r="516" spans="1:88" ht="13.5" customHeight="1">
      <c r="A516" s="217">
        <v>522</v>
      </c>
      <c r="B516" s="217" t="s">
        <v>3910</v>
      </c>
      <c r="C516" s="217" t="s">
        <v>3911</v>
      </c>
      <c r="D516" s="218" t="s">
        <v>781</v>
      </c>
      <c r="E516" s="217" t="s">
        <v>1175</v>
      </c>
      <c r="F516" s="217" t="s">
        <v>2527</v>
      </c>
      <c r="G516" s="218" t="s">
        <v>2528</v>
      </c>
      <c r="H516" s="220">
        <v>225</v>
      </c>
      <c r="I516" s="217" t="s">
        <v>702</v>
      </c>
      <c r="J516" s="217">
        <v>1</v>
      </c>
      <c r="K516" s="217"/>
      <c r="L516" s="217">
        <v>4</v>
      </c>
      <c r="M516" s="220">
        <v>2.5</v>
      </c>
      <c r="N516" s="220">
        <v>10.199999999999999</v>
      </c>
      <c r="O516" s="217" t="s">
        <v>674</v>
      </c>
      <c r="P516" s="217" t="s">
        <v>13</v>
      </c>
      <c r="Q516" s="217" t="s">
        <v>703</v>
      </c>
      <c r="R516" s="217"/>
      <c r="S516" s="217"/>
      <c r="T516" s="217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7">
        <f t="shared" ref="U516:U517" ca="1" si="146">+L516-T516</f>
        <v>4</v>
      </c>
      <c r="V516" s="217">
        <f t="shared" ref="V516:V517" ca="1" si="147">ROUNDDOWN(T516/J516,0)</f>
        <v>0</v>
      </c>
      <c r="W516" s="217"/>
      <c r="X516" s="217"/>
      <c r="Y516" s="217"/>
      <c r="Z516" s="217"/>
      <c r="AA516" s="217"/>
      <c r="AB516" s="221"/>
      <c r="AC516" s="220">
        <v>0.35</v>
      </c>
      <c r="AD516" s="217"/>
      <c r="AE516" s="220"/>
      <c r="AF516" s="220"/>
      <c r="AG516" s="249"/>
      <c r="AH516" s="249"/>
      <c r="AI516" s="249"/>
      <c r="AJ516" s="224" t="s">
        <v>677</v>
      </c>
      <c r="AK516" s="228"/>
      <c r="AL516" s="250"/>
      <c r="AM516" s="226"/>
      <c r="AN516" s="228"/>
      <c r="AO516" s="226"/>
      <c r="AP516" s="226"/>
      <c r="AQ516" s="226"/>
      <c r="AR516" s="228"/>
      <c r="AS516" s="226"/>
      <c r="AT516" s="226"/>
      <c r="AU516" s="217">
        <v>0</v>
      </c>
      <c r="AV516" s="217">
        <v>0</v>
      </c>
      <c r="AW516" s="217">
        <v>0</v>
      </c>
      <c r="AX516" s="217">
        <v>0</v>
      </c>
      <c r="AY516" s="217">
        <v>0</v>
      </c>
      <c r="AZ516" s="217">
        <v>0</v>
      </c>
      <c r="BA516" s="217">
        <v>0</v>
      </c>
      <c r="BB516" s="217" t="s">
        <v>692</v>
      </c>
      <c r="BC516" s="217"/>
      <c r="BD516" s="217"/>
      <c r="BE516" s="212" t="s">
        <v>3068</v>
      </c>
      <c r="BF516" s="217">
        <v>4</v>
      </c>
      <c r="BG516" s="230">
        <v>46240</v>
      </c>
      <c r="BH516" s="212">
        <f>+L516-BF516</f>
        <v>0</v>
      </c>
      <c r="BI516" s="212" t="s">
        <v>2529</v>
      </c>
      <c r="BJ516" s="217">
        <v>4</v>
      </c>
      <c r="BK516" s="231">
        <v>46240</v>
      </c>
      <c r="BL516" s="226"/>
      <c r="BM516" s="226"/>
      <c r="BN516" s="227"/>
      <c r="BO516" s="226"/>
      <c r="BP516" s="226"/>
      <c r="BQ516" s="226"/>
      <c r="BR516" s="226"/>
      <c r="BS516" s="226"/>
      <c r="BT516" s="227"/>
      <c r="BU516" s="226"/>
      <c r="BV516" s="226"/>
      <c r="BW516" s="226"/>
      <c r="BX516" s="226"/>
      <c r="BY516" s="226"/>
      <c r="BZ516" s="227"/>
      <c r="CA516" s="226"/>
      <c r="CB516" s="226"/>
      <c r="CC516" s="226"/>
      <c r="CD516" s="226"/>
      <c r="CE516" s="226"/>
      <c r="CF516" s="227"/>
      <c r="CG516" s="226"/>
      <c r="CH516" s="226"/>
      <c r="CI516" s="226"/>
      <c r="CJ516" s="212">
        <f>+L516-BJ516</f>
        <v>0</v>
      </c>
    </row>
    <row r="517" spans="1:88" ht="13.5" customHeight="1">
      <c r="A517" s="217">
        <v>523</v>
      </c>
      <c r="B517" s="217" t="s">
        <v>3910</v>
      </c>
      <c r="C517" s="217" t="s">
        <v>3911</v>
      </c>
      <c r="D517" s="218" t="s">
        <v>781</v>
      </c>
      <c r="E517" s="217" t="s">
        <v>935</v>
      </c>
      <c r="F517" s="217" t="s">
        <v>2530</v>
      </c>
      <c r="G517" s="218" t="s">
        <v>2531</v>
      </c>
      <c r="H517" s="220">
        <v>198</v>
      </c>
      <c r="I517" s="217" t="s">
        <v>702</v>
      </c>
      <c r="J517" s="217">
        <v>2</v>
      </c>
      <c r="K517" s="217"/>
      <c r="L517" s="217">
        <v>8</v>
      </c>
      <c r="M517" s="220">
        <v>1.4</v>
      </c>
      <c r="N517" s="220">
        <v>10.9</v>
      </c>
      <c r="O517" s="217" t="s">
        <v>674</v>
      </c>
      <c r="P517" s="217" t="s">
        <v>13</v>
      </c>
      <c r="Q517" s="217" t="s">
        <v>703</v>
      </c>
      <c r="R517" s="217"/>
      <c r="S517" s="217"/>
      <c r="T517" s="217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7">
        <f t="shared" ca="1" si="146"/>
        <v>8</v>
      </c>
      <c r="V517" s="217">
        <f t="shared" ca="1" si="147"/>
        <v>0</v>
      </c>
      <c r="W517" s="217"/>
      <c r="X517" s="217"/>
      <c r="Y517" s="217"/>
      <c r="Z517" s="217"/>
      <c r="AA517" s="217"/>
      <c r="AB517" s="221"/>
      <c r="AC517" s="220">
        <v>0.38700000000000001</v>
      </c>
      <c r="AD517" s="217"/>
      <c r="AE517" s="220"/>
      <c r="AF517" s="220"/>
      <c r="AG517" s="249"/>
      <c r="AH517" s="249"/>
      <c r="AI517" s="249"/>
      <c r="AJ517" s="224" t="s">
        <v>677</v>
      </c>
      <c r="AK517" s="228"/>
      <c r="AL517" s="250"/>
      <c r="AM517" s="226"/>
      <c r="AN517" s="228"/>
      <c r="AO517" s="226"/>
      <c r="AP517" s="226"/>
      <c r="AQ517" s="226"/>
      <c r="AR517" s="228"/>
      <c r="AS517" s="226"/>
      <c r="AT517" s="226"/>
      <c r="AU517" s="217">
        <v>0</v>
      </c>
      <c r="AV517" s="217">
        <v>0</v>
      </c>
      <c r="AW517" s="217">
        <v>0</v>
      </c>
      <c r="AX517" s="217">
        <v>0</v>
      </c>
      <c r="AY517" s="217">
        <v>0</v>
      </c>
      <c r="AZ517" s="217">
        <v>0</v>
      </c>
      <c r="BA517" s="217">
        <v>0</v>
      </c>
      <c r="BB517" s="217" t="s">
        <v>692</v>
      </c>
      <c r="BC517" s="217"/>
      <c r="BD517" s="217"/>
      <c r="BE517" s="212" t="s">
        <v>3068</v>
      </c>
      <c r="BF517" s="217">
        <v>8</v>
      </c>
      <c r="BG517" s="230">
        <v>46240</v>
      </c>
      <c r="BH517" s="212">
        <f>+L517-BF517</f>
        <v>0</v>
      </c>
      <c r="BI517" s="212" t="s">
        <v>2529</v>
      </c>
      <c r="BJ517" s="217">
        <v>8</v>
      </c>
      <c r="BK517" s="231">
        <v>46240</v>
      </c>
      <c r="BL517" s="226"/>
      <c r="BM517" s="226"/>
      <c r="BN517" s="227"/>
      <c r="BO517" s="226"/>
      <c r="BP517" s="226"/>
      <c r="BQ517" s="226"/>
      <c r="BR517" s="226"/>
      <c r="BS517" s="226"/>
      <c r="BT517" s="227"/>
      <c r="BU517" s="226"/>
      <c r="BV517" s="226"/>
      <c r="BW517" s="226"/>
      <c r="BX517" s="226"/>
      <c r="BY517" s="226"/>
      <c r="BZ517" s="227"/>
      <c r="CA517" s="226"/>
      <c r="CB517" s="226"/>
      <c r="CC517" s="226"/>
      <c r="CD517" s="226"/>
      <c r="CE517" s="226"/>
      <c r="CF517" s="227"/>
      <c r="CG517" s="226"/>
      <c r="CH517" s="226"/>
      <c r="CI517" s="226"/>
      <c r="CJ517" s="212">
        <f>+L517-BJ517</f>
        <v>0</v>
      </c>
    </row>
    <row r="518" spans="1:88" ht="13.5" customHeight="1">
      <c r="A518" s="214">
        <v>524</v>
      </c>
      <c r="B518" s="214" t="s">
        <v>3912</v>
      </c>
      <c r="C518" s="214" t="s">
        <v>3913</v>
      </c>
      <c r="D518" s="215" t="s">
        <v>3887</v>
      </c>
      <c r="E518" s="214"/>
      <c r="F518" s="214"/>
      <c r="G518" s="215" t="s">
        <v>3914</v>
      </c>
      <c r="H518" s="214"/>
      <c r="I518" s="214"/>
      <c r="J518" s="214"/>
      <c r="K518" s="214">
        <v>1</v>
      </c>
      <c r="L518" s="214"/>
      <c r="M518" s="216">
        <v>18.5</v>
      </c>
      <c r="N518" s="216">
        <v>18.5</v>
      </c>
      <c r="O518" s="214" t="s">
        <v>674</v>
      </c>
      <c r="P518" s="214"/>
      <c r="Q518" s="214"/>
      <c r="R518" s="214" t="s">
        <v>3951</v>
      </c>
      <c r="S518" s="214"/>
      <c r="T518" s="214"/>
      <c r="U518" s="214"/>
      <c r="V518" s="214"/>
      <c r="W518" s="214">
        <f ca="1">_xlfn.MINIFS(V:V,C:C,C518,AE:AE,"",AB:AB,"")</f>
        <v>0</v>
      </c>
      <c r="X518" s="214">
        <f ca="1">SUMIFS(T:T,C:C,C518,AE:AE,"")/SUMIFS(L:L,C:C,C518,AE:AE,"",AB:AB,"")</f>
        <v>0</v>
      </c>
      <c r="Y518" s="214"/>
      <c r="Z518" s="214"/>
      <c r="AA518" s="214"/>
      <c r="AB518" s="216"/>
      <c r="AC518" s="216">
        <v>0.625</v>
      </c>
      <c r="AD518" s="214"/>
      <c r="AE518" s="214" t="s">
        <v>675</v>
      </c>
      <c r="AF518" s="214" t="s">
        <v>676</v>
      </c>
      <c r="AG518" s="214"/>
      <c r="AH518" s="214"/>
      <c r="AI518" s="214"/>
      <c r="AJ518" s="214" t="s">
        <v>677</v>
      </c>
      <c r="AK518" s="214"/>
      <c r="AL518" s="214"/>
      <c r="AM518" s="214"/>
      <c r="AN518" s="214"/>
      <c r="AO518" s="214"/>
      <c r="AP518" s="214"/>
      <c r="AQ518" s="214"/>
      <c r="AR518" s="214"/>
      <c r="AS518" s="214"/>
      <c r="AT518" s="214"/>
      <c r="AU518" s="214"/>
      <c r="AV518" s="214"/>
      <c r="AW518" s="214"/>
      <c r="AX518" s="214"/>
      <c r="AY518" s="214"/>
      <c r="AZ518" s="214"/>
      <c r="BA518" s="214"/>
      <c r="BB518" s="214" t="s">
        <v>692</v>
      </c>
      <c r="BC518" s="214"/>
      <c r="BD518" s="214"/>
      <c r="BE518" s="214"/>
      <c r="BF518" s="214"/>
      <c r="BG518" s="214"/>
      <c r="BH518" s="214"/>
      <c r="BI518" s="214"/>
      <c r="BJ518" s="214"/>
      <c r="BK518" s="214"/>
      <c r="BL518" s="214"/>
      <c r="BM518" s="214"/>
      <c r="BN518" s="214"/>
      <c r="BO518" s="214"/>
      <c r="BP518" s="214"/>
      <c r="BQ518" s="214"/>
      <c r="BR518" s="214"/>
      <c r="BS518" s="214"/>
      <c r="BT518" s="214"/>
      <c r="BU518" s="214"/>
      <c r="BV518" s="214"/>
      <c r="BW518" s="214"/>
      <c r="BX518" s="214"/>
      <c r="BY518" s="214"/>
      <c r="BZ518" s="214"/>
      <c r="CA518" s="214"/>
      <c r="CB518" s="214"/>
      <c r="CC518" s="214"/>
      <c r="CD518" s="214"/>
      <c r="CE518" s="214"/>
      <c r="CF518" s="214"/>
      <c r="CG518" s="214"/>
      <c r="CH518" s="214"/>
      <c r="CI518" s="214"/>
      <c r="CJ518" s="214"/>
    </row>
    <row r="519" spans="1:88" ht="13.5" customHeight="1">
      <c r="A519" s="217">
        <v>525</v>
      </c>
      <c r="B519" s="217" t="s">
        <v>3912</v>
      </c>
      <c r="C519" s="217" t="s">
        <v>3913</v>
      </c>
      <c r="D519" s="218" t="s">
        <v>781</v>
      </c>
      <c r="E519" s="217" t="s">
        <v>843</v>
      </c>
      <c r="F519" s="217" t="s">
        <v>2532</v>
      </c>
      <c r="G519" s="218" t="s">
        <v>2533</v>
      </c>
      <c r="H519" s="220">
        <v>516</v>
      </c>
      <c r="I519" s="217" t="s">
        <v>702</v>
      </c>
      <c r="J519" s="217">
        <v>1</v>
      </c>
      <c r="K519" s="217"/>
      <c r="L519" s="217">
        <v>1</v>
      </c>
      <c r="M519" s="220">
        <v>7.5</v>
      </c>
      <c r="N519" s="220">
        <v>7.5</v>
      </c>
      <c r="O519" s="217" t="s">
        <v>674</v>
      </c>
      <c r="P519" s="217" t="s">
        <v>13</v>
      </c>
      <c r="Q519" s="217" t="s">
        <v>703</v>
      </c>
      <c r="R519" s="217"/>
      <c r="S519" s="217"/>
      <c r="T519" s="217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7">
        <f t="shared" ref="U519:U521" ca="1" si="148">+L519-T519</f>
        <v>1</v>
      </c>
      <c r="V519" s="217">
        <f t="shared" ref="V519:V521" ca="1" si="149">ROUNDDOWN(T519/J519,0)</f>
        <v>0</v>
      </c>
      <c r="W519" s="217"/>
      <c r="X519" s="217"/>
      <c r="Y519" s="217"/>
      <c r="Z519" s="217"/>
      <c r="AA519" s="217"/>
      <c r="AB519" s="221"/>
      <c r="AC519" s="220">
        <v>0.249</v>
      </c>
      <c r="AD519" s="217"/>
      <c r="AE519" s="220"/>
      <c r="AF519" s="220"/>
      <c r="AG519" s="249"/>
      <c r="AH519" s="249"/>
      <c r="AI519" s="249"/>
      <c r="AJ519" s="224" t="s">
        <v>677</v>
      </c>
      <c r="AK519" s="228"/>
      <c r="AL519" s="250"/>
      <c r="AM519" s="226"/>
      <c r="AN519" s="228"/>
      <c r="AO519" s="226"/>
      <c r="AP519" s="226"/>
      <c r="AQ519" s="226"/>
      <c r="AR519" s="228"/>
      <c r="AS519" s="226"/>
      <c r="AT519" s="226"/>
      <c r="AU519" s="217">
        <v>0</v>
      </c>
      <c r="AV519" s="217">
        <v>0</v>
      </c>
      <c r="AW519" s="217">
        <v>0</v>
      </c>
      <c r="AX519" s="217">
        <v>0</v>
      </c>
      <c r="AY519" s="217">
        <v>0</v>
      </c>
      <c r="AZ519" s="217">
        <v>0</v>
      </c>
      <c r="BA519" s="217">
        <v>0</v>
      </c>
      <c r="BB519" s="217" t="s">
        <v>692</v>
      </c>
      <c r="BC519" s="217"/>
      <c r="BD519" s="217"/>
      <c r="BE519" s="212" t="s">
        <v>3068</v>
      </c>
      <c r="BF519" s="217">
        <v>1</v>
      </c>
      <c r="BG519" s="230">
        <v>46240</v>
      </c>
      <c r="BH519" s="212">
        <f>+L519-BF519</f>
        <v>0</v>
      </c>
      <c r="BI519" s="212" t="s">
        <v>2529</v>
      </c>
      <c r="BJ519" s="217">
        <v>1</v>
      </c>
      <c r="BK519" s="231">
        <v>46240</v>
      </c>
      <c r="BL519" s="226"/>
      <c r="BM519" s="226"/>
      <c r="BN519" s="227"/>
      <c r="BO519" s="226"/>
      <c r="BP519" s="226"/>
      <c r="BQ519" s="226"/>
      <c r="BR519" s="226"/>
      <c r="BS519" s="226"/>
      <c r="BT519" s="227"/>
      <c r="BU519" s="226"/>
      <c r="BV519" s="226"/>
      <c r="BW519" s="226"/>
      <c r="BX519" s="226"/>
      <c r="BY519" s="226"/>
      <c r="BZ519" s="227"/>
      <c r="CA519" s="226"/>
      <c r="CB519" s="226"/>
      <c r="CC519" s="226"/>
      <c r="CD519" s="226"/>
      <c r="CE519" s="226"/>
      <c r="CF519" s="227"/>
      <c r="CG519" s="226"/>
      <c r="CH519" s="226"/>
      <c r="CI519" s="226"/>
      <c r="CJ519" s="212">
        <f>+L519-BJ519</f>
        <v>0</v>
      </c>
    </row>
    <row r="520" spans="1:88" ht="13.5" customHeight="1">
      <c r="A520" s="217">
        <v>526</v>
      </c>
      <c r="B520" s="217" t="s">
        <v>3912</v>
      </c>
      <c r="C520" s="217" t="s">
        <v>3913</v>
      </c>
      <c r="D520" s="218" t="s">
        <v>781</v>
      </c>
      <c r="E520" s="217" t="s">
        <v>1111</v>
      </c>
      <c r="F520" s="217" t="s">
        <v>2534</v>
      </c>
      <c r="G520" s="218" t="s">
        <v>2535</v>
      </c>
      <c r="H520" s="220">
        <v>300</v>
      </c>
      <c r="I520" s="217" t="s">
        <v>702</v>
      </c>
      <c r="J520" s="217">
        <v>2</v>
      </c>
      <c r="K520" s="217"/>
      <c r="L520" s="217">
        <v>2</v>
      </c>
      <c r="M520" s="220">
        <v>4.2</v>
      </c>
      <c r="N520" s="220">
        <v>8.4</v>
      </c>
      <c r="O520" s="217" t="s">
        <v>674</v>
      </c>
      <c r="P520" s="217" t="s">
        <v>13</v>
      </c>
      <c r="Q520" s="217" t="s">
        <v>703</v>
      </c>
      <c r="R520" s="217"/>
      <c r="S520" s="217"/>
      <c r="T520" s="217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7">
        <f t="shared" ca="1" si="148"/>
        <v>2</v>
      </c>
      <c r="V520" s="217">
        <f t="shared" ca="1" si="149"/>
        <v>0</v>
      </c>
      <c r="W520" s="217"/>
      <c r="X520" s="217"/>
      <c r="Y520" s="217"/>
      <c r="Z520" s="217"/>
      <c r="AA520" s="217"/>
      <c r="AB520" s="221"/>
      <c r="AC520" s="220">
        <v>0.28399999999999997</v>
      </c>
      <c r="AD520" s="217"/>
      <c r="AE520" s="220"/>
      <c r="AF520" s="220"/>
      <c r="AG520" s="249"/>
      <c r="AH520" s="249"/>
      <c r="AI520" s="249"/>
      <c r="AJ520" s="224" t="s">
        <v>677</v>
      </c>
      <c r="AK520" s="228"/>
      <c r="AL520" s="250"/>
      <c r="AM520" s="226"/>
      <c r="AN520" s="228"/>
      <c r="AO520" s="226"/>
      <c r="AP520" s="226"/>
      <c r="AQ520" s="226"/>
      <c r="AR520" s="228"/>
      <c r="AS520" s="226"/>
      <c r="AT520" s="226"/>
      <c r="AU520" s="217">
        <v>0</v>
      </c>
      <c r="AV520" s="217">
        <v>0</v>
      </c>
      <c r="AW520" s="217">
        <v>0</v>
      </c>
      <c r="AX520" s="217">
        <v>0</v>
      </c>
      <c r="AY520" s="217">
        <v>0</v>
      </c>
      <c r="AZ520" s="217">
        <v>0</v>
      </c>
      <c r="BA520" s="217">
        <v>0</v>
      </c>
      <c r="BB520" s="217" t="s">
        <v>692</v>
      </c>
      <c r="BC520" s="217"/>
      <c r="BD520" s="217"/>
      <c r="BE520" s="212" t="s">
        <v>3068</v>
      </c>
      <c r="BF520" s="217">
        <v>2</v>
      </c>
      <c r="BG520" s="230">
        <v>46240</v>
      </c>
      <c r="BH520" s="212">
        <f>+L520-BF520</f>
        <v>0</v>
      </c>
      <c r="BI520" s="212" t="s">
        <v>2529</v>
      </c>
      <c r="BJ520" s="217">
        <v>2</v>
      </c>
      <c r="BK520" s="231">
        <v>46240</v>
      </c>
      <c r="BL520" s="226"/>
      <c r="BM520" s="226"/>
      <c r="BN520" s="227"/>
      <c r="BO520" s="226"/>
      <c r="BP520" s="226"/>
      <c r="BQ520" s="226"/>
      <c r="BR520" s="226"/>
      <c r="BS520" s="226"/>
      <c r="BT520" s="227"/>
      <c r="BU520" s="226"/>
      <c r="BV520" s="226"/>
      <c r="BW520" s="226"/>
      <c r="BX520" s="226"/>
      <c r="BY520" s="226"/>
      <c r="BZ520" s="227"/>
      <c r="CA520" s="226"/>
      <c r="CB520" s="226"/>
      <c r="CC520" s="226"/>
      <c r="CD520" s="226"/>
      <c r="CE520" s="226"/>
      <c r="CF520" s="227"/>
      <c r="CG520" s="226"/>
      <c r="CH520" s="226"/>
      <c r="CI520" s="226"/>
      <c r="CJ520" s="212">
        <f>+L520-BJ520</f>
        <v>0</v>
      </c>
    </row>
    <row r="521" spans="1:88" ht="13.5" customHeight="1">
      <c r="A521" s="217">
        <v>527</v>
      </c>
      <c r="B521" s="217" t="s">
        <v>3912</v>
      </c>
      <c r="C521" s="217" t="s">
        <v>3913</v>
      </c>
      <c r="D521" s="218" t="s">
        <v>781</v>
      </c>
      <c r="E521" s="217" t="s">
        <v>1113</v>
      </c>
      <c r="F521" s="217" t="s">
        <v>2536</v>
      </c>
      <c r="G521" s="218" t="s">
        <v>2537</v>
      </c>
      <c r="H521" s="220">
        <v>516</v>
      </c>
      <c r="I521" s="217" t="s">
        <v>702</v>
      </c>
      <c r="J521" s="217">
        <v>1</v>
      </c>
      <c r="K521" s="217"/>
      <c r="L521" s="217">
        <v>1</v>
      </c>
      <c r="M521" s="220">
        <v>2.6</v>
      </c>
      <c r="N521" s="220">
        <v>2.6</v>
      </c>
      <c r="O521" s="217" t="s">
        <v>674</v>
      </c>
      <c r="P521" s="217" t="s">
        <v>13</v>
      </c>
      <c r="Q521" s="217" t="s">
        <v>703</v>
      </c>
      <c r="R521" s="217"/>
      <c r="S521" s="217"/>
      <c r="T521" s="217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7">
        <f t="shared" ca="1" si="148"/>
        <v>1</v>
      </c>
      <c r="V521" s="217">
        <f t="shared" ca="1" si="149"/>
        <v>0</v>
      </c>
      <c r="W521" s="217"/>
      <c r="X521" s="217"/>
      <c r="Y521" s="217"/>
      <c r="Z521" s="217"/>
      <c r="AA521" s="217"/>
      <c r="AB521" s="221"/>
      <c r="AC521" s="220">
        <v>9.1999999999999998E-2</v>
      </c>
      <c r="AD521" s="217"/>
      <c r="AE521" s="220"/>
      <c r="AF521" s="220"/>
      <c r="AG521" s="249"/>
      <c r="AH521" s="249"/>
      <c r="AI521" s="249"/>
      <c r="AJ521" s="224" t="s">
        <v>677</v>
      </c>
      <c r="AK521" s="228"/>
      <c r="AL521" s="250"/>
      <c r="AM521" s="226"/>
      <c r="AN521" s="228"/>
      <c r="AO521" s="226"/>
      <c r="AP521" s="226"/>
      <c r="AQ521" s="226"/>
      <c r="AR521" s="228"/>
      <c r="AS521" s="226"/>
      <c r="AT521" s="226"/>
      <c r="AU521" s="217">
        <v>0</v>
      </c>
      <c r="AV521" s="217">
        <v>0</v>
      </c>
      <c r="AW521" s="217">
        <v>0</v>
      </c>
      <c r="AX521" s="217">
        <v>0</v>
      </c>
      <c r="AY521" s="217">
        <v>0</v>
      </c>
      <c r="AZ521" s="217">
        <v>0</v>
      </c>
      <c r="BA521" s="217">
        <v>0</v>
      </c>
      <c r="BB521" s="217" t="s">
        <v>692</v>
      </c>
      <c r="BC521" s="217"/>
      <c r="BD521" s="217"/>
      <c r="BE521" s="212" t="s">
        <v>3068</v>
      </c>
      <c r="BF521" s="217">
        <v>1</v>
      </c>
      <c r="BG521" s="230">
        <v>46240</v>
      </c>
      <c r="BH521" s="212">
        <f>+L521-BF521</f>
        <v>0</v>
      </c>
      <c r="BI521" s="212" t="s">
        <v>2529</v>
      </c>
      <c r="BJ521" s="217">
        <v>1</v>
      </c>
      <c r="BK521" s="231">
        <v>46240</v>
      </c>
      <c r="BL521" s="226"/>
      <c r="BM521" s="226"/>
      <c r="BN521" s="227"/>
      <c r="BO521" s="226"/>
      <c r="BP521" s="226"/>
      <c r="BQ521" s="226"/>
      <c r="BR521" s="226"/>
      <c r="BS521" s="226"/>
      <c r="BT521" s="227"/>
      <c r="BU521" s="226"/>
      <c r="BV521" s="226"/>
      <c r="BW521" s="226"/>
      <c r="BX521" s="226"/>
      <c r="BY521" s="226"/>
      <c r="BZ521" s="227"/>
      <c r="CA521" s="226"/>
      <c r="CB521" s="226"/>
      <c r="CC521" s="226"/>
      <c r="CD521" s="226"/>
      <c r="CE521" s="226"/>
      <c r="CF521" s="227"/>
      <c r="CG521" s="226"/>
      <c r="CH521" s="226"/>
      <c r="CI521" s="226"/>
      <c r="CJ521" s="212">
        <f>+L521-BJ521</f>
        <v>0</v>
      </c>
    </row>
    <row r="522" spans="1:88" ht="13.5" customHeight="1">
      <c r="A522" s="214">
        <v>528</v>
      </c>
      <c r="B522" s="214" t="s">
        <v>3915</v>
      </c>
      <c r="C522" s="214" t="s">
        <v>3916</v>
      </c>
      <c r="D522" s="215" t="s">
        <v>3887</v>
      </c>
      <c r="E522" s="214"/>
      <c r="F522" s="214"/>
      <c r="G522" s="215" t="s">
        <v>3914</v>
      </c>
      <c r="H522" s="214"/>
      <c r="I522" s="214"/>
      <c r="J522" s="214"/>
      <c r="K522" s="214">
        <v>1</v>
      </c>
      <c r="L522" s="214"/>
      <c r="M522" s="216">
        <v>18.5</v>
      </c>
      <c r="N522" s="216">
        <v>18.5</v>
      </c>
      <c r="O522" s="214" t="s">
        <v>674</v>
      </c>
      <c r="P522" s="214"/>
      <c r="Q522" s="214"/>
      <c r="R522" s="214" t="s">
        <v>3951</v>
      </c>
      <c r="S522" s="214"/>
      <c r="T522" s="214"/>
      <c r="U522" s="214"/>
      <c r="V522" s="214"/>
      <c r="W522" s="214">
        <f ca="1">_xlfn.MINIFS(V:V,C:C,C522,AE:AE,"",AB:AB,"")</f>
        <v>0</v>
      </c>
      <c r="X522" s="214">
        <f ca="1">SUMIFS(T:T,C:C,C522,AE:AE,"")/SUMIFS(L:L,C:C,C522,AE:AE,"",AB:AB,"")</f>
        <v>0</v>
      </c>
      <c r="Y522" s="214"/>
      <c r="Z522" s="214"/>
      <c r="AA522" s="214"/>
      <c r="AB522" s="216"/>
      <c r="AC522" s="216">
        <v>0.625</v>
      </c>
      <c r="AD522" s="214"/>
      <c r="AE522" s="214" t="s">
        <v>675</v>
      </c>
      <c r="AF522" s="214" t="s">
        <v>676</v>
      </c>
      <c r="AG522" s="214"/>
      <c r="AH522" s="214"/>
      <c r="AI522" s="214"/>
      <c r="AJ522" s="214" t="s">
        <v>677</v>
      </c>
      <c r="AK522" s="214"/>
      <c r="AL522" s="214"/>
      <c r="AM522" s="214"/>
      <c r="AN522" s="214"/>
      <c r="AO522" s="214"/>
      <c r="AP522" s="214"/>
      <c r="AQ522" s="214"/>
      <c r="AR522" s="214"/>
      <c r="AS522" s="214"/>
      <c r="AT522" s="214"/>
      <c r="AU522" s="214"/>
      <c r="AV522" s="214"/>
      <c r="AW522" s="214"/>
      <c r="AX522" s="214"/>
      <c r="AY522" s="214"/>
      <c r="AZ522" s="214"/>
      <c r="BA522" s="214"/>
      <c r="BB522" s="214" t="s">
        <v>692</v>
      </c>
      <c r="BC522" s="214"/>
      <c r="BD522" s="214"/>
      <c r="BE522" s="214"/>
      <c r="BF522" s="214"/>
      <c r="BG522" s="214"/>
      <c r="BH522" s="214"/>
      <c r="BI522" s="214"/>
      <c r="BJ522" s="214"/>
      <c r="BK522" s="214"/>
      <c r="BL522" s="214"/>
      <c r="BM522" s="214"/>
      <c r="BN522" s="214"/>
      <c r="BO522" s="214"/>
      <c r="BP522" s="214"/>
      <c r="BQ522" s="214"/>
      <c r="BR522" s="214"/>
      <c r="BS522" s="214"/>
      <c r="BT522" s="214"/>
      <c r="BU522" s="214"/>
      <c r="BV522" s="214"/>
      <c r="BW522" s="214"/>
      <c r="BX522" s="214"/>
      <c r="BY522" s="214"/>
      <c r="BZ522" s="214"/>
      <c r="CA522" s="214"/>
      <c r="CB522" s="214"/>
      <c r="CC522" s="214"/>
      <c r="CD522" s="214"/>
      <c r="CE522" s="214"/>
      <c r="CF522" s="214"/>
      <c r="CG522" s="214"/>
      <c r="CH522" s="214"/>
      <c r="CI522" s="214"/>
      <c r="CJ522" s="214"/>
    </row>
    <row r="523" spans="1:88" ht="13.5" customHeight="1">
      <c r="A523" s="217">
        <v>529</v>
      </c>
      <c r="B523" s="217" t="s">
        <v>3915</v>
      </c>
      <c r="C523" s="217" t="s">
        <v>3916</v>
      </c>
      <c r="D523" s="218" t="s">
        <v>781</v>
      </c>
      <c r="E523" s="217" t="s">
        <v>843</v>
      </c>
      <c r="F523" s="217" t="s">
        <v>2538</v>
      </c>
      <c r="G523" s="218" t="s">
        <v>2533</v>
      </c>
      <c r="H523" s="220">
        <v>516</v>
      </c>
      <c r="I523" s="217" t="s">
        <v>702</v>
      </c>
      <c r="J523" s="217">
        <v>1</v>
      </c>
      <c r="K523" s="217"/>
      <c r="L523" s="217">
        <v>1</v>
      </c>
      <c r="M523" s="220">
        <v>7.5</v>
      </c>
      <c r="N523" s="220">
        <v>7.5</v>
      </c>
      <c r="O523" s="217" t="s">
        <v>674</v>
      </c>
      <c r="P523" s="217" t="s">
        <v>13</v>
      </c>
      <c r="Q523" s="217" t="s">
        <v>703</v>
      </c>
      <c r="R523" s="217"/>
      <c r="S523" s="217"/>
      <c r="T523" s="217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7">
        <f t="shared" ref="U523:U525" ca="1" si="150">+L523-T523</f>
        <v>1</v>
      </c>
      <c r="V523" s="217">
        <f t="shared" ref="V523:V525" ca="1" si="151">ROUNDDOWN(T523/J523,0)</f>
        <v>0</v>
      </c>
      <c r="W523" s="217"/>
      <c r="X523" s="217"/>
      <c r="Y523" s="217"/>
      <c r="Z523" s="217"/>
      <c r="AA523" s="217"/>
      <c r="AB523" s="221"/>
      <c r="AC523" s="220">
        <v>0.249</v>
      </c>
      <c r="AD523" s="217"/>
      <c r="AE523" s="220"/>
      <c r="AF523" s="220"/>
      <c r="AG523" s="249"/>
      <c r="AH523" s="249"/>
      <c r="AI523" s="249"/>
      <c r="AJ523" s="224" t="s">
        <v>677</v>
      </c>
      <c r="AK523" s="228"/>
      <c r="AL523" s="250"/>
      <c r="AM523" s="226"/>
      <c r="AN523" s="228"/>
      <c r="AO523" s="226"/>
      <c r="AP523" s="226"/>
      <c r="AQ523" s="226"/>
      <c r="AR523" s="228"/>
      <c r="AS523" s="226"/>
      <c r="AT523" s="226"/>
      <c r="AU523" s="217">
        <v>0</v>
      </c>
      <c r="AV523" s="217">
        <v>0</v>
      </c>
      <c r="AW523" s="217">
        <v>0</v>
      </c>
      <c r="AX523" s="217">
        <v>0</v>
      </c>
      <c r="AY523" s="217">
        <v>0</v>
      </c>
      <c r="AZ523" s="217">
        <v>0</v>
      </c>
      <c r="BA523" s="217">
        <v>0</v>
      </c>
      <c r="BB523" s="217" t="s">
        <v>692</v>
      </c>
      <c r="BC523" s="217"/>
      <c r="BD523" s="217"/>
      <c r="BE523" s="212" t="s">
        <v>3068</v>
      </c>
      <c r="BF523" s="217">
        <v>1</v>
      </c>
      <c r="BG523" s="230">
        <v>46240</v>
      </c>
      <c r="BH523" s="212">
        <f>+L523-BF523</f>
        <v>0</v>
      </c>
      <c r="BI523" s="212" t="s">
        <v>2529</v>
      </c>
      <c r="BJ523" s="217">
        <v>1</v>
      </c>
      <c r="BK523" s="231">
        <v>46240</v>
      </c>
      <c r="BL523" s="226"/>
      <c r="BM523" s="226"/>
      <c r="BN523" s="227"/>
      <c r="BO523" s="226"/>
      <c r="BP523" s="226"/>
      <c r="BQ523" s="226"/>
      <c r="BR523" s="226"/>
      <c r="BS523" s="226"/>
      <c r="BT523" s="227"/>
      <c r="BU523" s="226"/>
      <c r="BV523" s="226"/>
      <c r="BW523" s="226"/>
      <c r="BX523" s="226"/>
      <c r="BY523" s="226"/>
      <c r="BZ523" s="227"/>
      <c r="CA523" s="226"/>
      <c r="CB523" s="226"/>
      <c r="CC523" s="226"/>
      <c r="CD523" s="226"/>
      <c r="CE523" s="226"/>
      <c r="CF523" s="227"/>
      <c r="CG523" s="226"/>
      <c r="CH523" s="226"/>
      <c r="CI523" s="226"/>
      <c r="CJ523" s="212">
        <f>+L523-BJ523</f>
        <v>0</v>
      </c>
    </row>
    <row r="524" spans="1:88" ht="13.5" customHeight="1">
      <c r="A524" s="217">
        <v>530</v>
      </c>
      <c r="B524" s="217" t="s">
        <v>3915</v>
      </c>
      <c r="C524" s="217" t="s">
        <v>3916</v>
      </c>
      <c r="D524" s="218" t="s">
        <v>781</v>
      </c>
      <c r="E524" s="217" t="s">
        <v>1111</v>
      </c>
      <c r="F524" s="217" t="s">
        <v>2539</v>
      </c>
      <c r="G524" s="218" t="s">
        <v>2535</v>
      </c>
      <c r="H524" s="220">
        <v>300</v>
      </c>
      <c r="I524" s="217" t="s">
        <v>702</v>
      </c>
      <c r="J524" s="217">
        <v>2</v>
      </c>
      <c r="K524" s="217"/>
      <c r="L524" s="217">
        <v>2</v>
      </c>
      <c r="M524" s="220">
        <v>4.2</v>
      </c>
      <c r="N524" s="220">
        <v>8.4</v>
      </c>
      <c r="O524" s="217" t="s">
        <v>674</v>
      </c>
      <c r="P524" s="217" t="s">
        <v>13</v>
      </c>
      <c r="Q524" s="217" t="s">
        <v>703</v>
      </c>
      <c r="R524" s="217"/>
      <c r="S524" s="217"/>
      <c r="T524" s="217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7">
        <f t="shared" ca="1" si="150"/>
        <v>2</v>
      </c>
      <c r="V524" s="217">
        <f t="shared" ca="1" si="151"/>
        <v>0</v>
      </c>
      <c r="W524" s="217"/>
      <c r="X524" s="217"/>
      <c r="Y524" s="217"/>
      <c r="Z524" s="217"/>
      <c r="AA524" s="217"/>
      <c r="AB524" s="221"/>
      <c r="AC524" s="220">
        <v>0.28399999999999997</v>
      </c>
      <c r="AD524" s="217"/>
      <c r="AE524" s="220"/>
      <c r="AF524" s="220"/>
      <c r="AG524" s="249"/>
      <c r="AH524" s="249"/>
      <c r="AI524" s="249"/>
      <c r="AJ524" s="224" t="s">
        <v>677</v>
      </c>
      <c r="AK524" s="228"/>
      <c r="AL524" s="250"/>
      <c r="AM524" s="226"/>
      <c r="AN524" s="228"/>
      <c r="AO524" s="226"/>
      <c r="AP524" s="226"/>
      <c r="AQ524" s="226"/>
      <c r="AR524" s="228"/>
      <c r="AS524" s="226"/>
      <c r="AT524" s="226"/>
      <c r="AU524" s="217">
        <v>0</v>
      </c>
      <c r="AV524" s="217">
        <v>0</v>
      </c>
      <c r="AW524" s="217">
        <v>0</v>
      </c>
      <c r="AX524" s="217">
        <v>0</v>
      </c>
      <c r="AY524" s="217">
        <v>0</v>
      </c>
      <c r="AZ524" s="217">
        <v>0</v>
      </c>
      <c r="BA524" s="217">
        <v>0</v>
      </c>
      <c r="BB524" s="217" t="s">
        <v>692</v>
      </c>
      <c r="BC524" s="217"/>
      <c r="BD524" s="217"/>
      <c r="BE524" s="212" t="s">
        <v>3068</v>
      </c>
      <c r="BF524" s="217">
        <v>2</v>
      </c>
      <c r="BG524" s="230">
        <v>46240</v>
      </c>
      <c r="BH524" s="212">
        <f>+L524-BF524</f>
        <v>0</v>
      </c>
      <c r="BI524" s="212" t="s">
        <v>2529</v>
      </c>
      <c r="BJ524" s="217">
        <v>2</v>
      </c>
      <c r="BK524" s="231">
        <v>46240</v>
      </c>
      <c r="BL524" s="226"/>
      <c r="BM524" s="226"/>
      <c r="BN524" s="227"/>
      <c r="BO524" s="226"/>
      <c r="BP524" s="226"/>
      <c r="BQ524" s="226"/>
      <c r="BR524" s="226"/>
      <c r="BS524" s="226"/>
      <c r="BT524" s="227"/>
      <c r="BU524" s="226"/>
      <c r="BV524" s="226"/>
      <c r="BW524" s="226"/>
      <c r="BX524" s="226"/>
      <c r="BY524" s="226"/>
      <c r="BZ524" s="227"/>
      <c r="CA524" s="226"/>
      <c r="CB524" s="226"/>
      <c r="CC524" s="226"/>
      <c r="CD524" s="226"/>
      <c r="CE524" s="226"/>
      <c r="CF524" s="227"/>
      <c r="CG524" s="226"/>
      <c r="CH524" s="226"/>
      <c r="CI524" s="226"/>
      <c r="CJ524" s="212">
        <f>+L524-BJ524</f>
        <v>0</v>
      </c>
    </row>
    <row r="525" spans="1:88" ht="13.5" customHeight="1">
      <c r="A525" s="217">
        <v>531</v>
      </c>
      <c r="B525" s="217" t="s">
        <v>3915</v>
      </c>
      <c r="C525" s="217" t="s">
        <v>3916</v>
      </c>
      <c r="D525" s="218" t="s">
        <v>781</v>
      </c>
      <c r="E525" s="217" t="s">
        <v>1113</v>
      </c>
      <c r="F525" s="217" t="s">
        <v>2540</v>
      </c>
      <c r="G525" s="218" t="s">
        <v>2537</v>
      </c>
      <c r="H525" s="220">
        <v>516</v>
      </c>
      <c r="I525" s="217" t="s">
        <v>702</v>
      </c>
      <c r="J525" s="217">
        <v>1</v>
      </c>
      <c r="K525" s="217"/>
      <c r="L525" s="217">
        <v>1</v>
      </c>
      <c r="M525" s="220">
        <v>2.6</v>
      </c>
      <c r="N525" s="220">
        <v>2.6</v>
      </c>
      <c r="O525" s="217" t="s">
        <v>674</v>
      </c>
      <c r="P525" s="217" t="s">
        <v>13</v>
      </c>
      <c r="Q525" s="217" t="s">
        <v>703</v>
      </c>
      <c r="R525" s="217"/>
      <c r="S525" s="217"/>
      <c r="T525" s="217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7">
        <f t="shared" ca="1" si="150"/>
        <v>1</v>
      </c>
      <c r="V525" s="217">
        <f t="shared" ca="1" si="151"/>
        <v>0</v>
      </c>
      <c r="W525" s="217"/>
      <c r="X525" s="217"/>
      <c r="Y525" s="217"/>
      <c r="Z525" s="217"/>
      <c r="AA525" s="217"/>
      <c r="AB525" s="221"/>
      <c r="AC525" s="220">
        <v>9.1999999999999998E-2</v>
      </c>
      <c r="AD525" s="217"/>
      <c r="AE525" s="220"/>
      <c r="AF525" s="220"/>
      <c r="AG525" s="249"/>
      <c r="AH525" s="249"/>
      <c r="AI525" s="249"/>
      <c r="AJ525" s="224" t="s">
        <v>677</v>
      </c>
      <c r="AK525" s="228"/>
      <c r="AL525" s="250"/>
      <c r="AM525" s="226"/>
      <c r="AN525" s="228"/>
      <c r="AO525" s="226"/>
      <c r="AP525" s="226"/>
      <c r="AQ525" s="226"/>
      <c r="AR525" s="228"/>
      <c r="AS525" s="226"/>
      <c r="AT525" s="226"/>
      <c r="AU525" s="217">
        <v>0</v>
      </c>
      <c r="AV525" s="217">
        <v>0</v>
      </c>
      <c r="AW525" s="217">
        <v>0</v>
      </c>
      <c r="AX525" s="217">
        <v>0</v>
      </c>
      <c r="AY525" s="217">
        <v>0</v>
      </c>
      <c r="AZ525" s="217">
        <v>0</v>
      </c>
      <c r="BA525" s="217">
        <v>0</v>
      </c>
      <c r="BB525" s="217" t="s">
        <v>692</v>
      </c>
      <c r="BC525" s="217"/>
      <c r="BD525" s="217"/>
      <c r="BE525" s="212" t="s">
        <v>3068</v>
      </c>
      <c r="BF525" s="217">
        <v>1</v>
      </c>
      <c r="BG525" s="230">
        <v>46240</v>
      </c>
      <c r="BH525" s="212">
        <f>+L525-BF525</f>
        <v>0</v>
      </c>
      <c r="BI525" s="212" t="s">
        <v>2529</v>
      </c>
      <c r="BJ525" s="217">
        <v>1</v>
      </c>
      <c r="BK525" s="231">
        <v>46240</v>
      </c>
      <c r="BL525" s="226"/>
      <c r="BM525" s="226"/>
      <c r="BN525" s="227"/>
      <c r="BO525" s="226"/>
      <c r="BP525" s="226"/>
      <c r="BQ525" s="226"/>
      <c r="BR525" s="226"/>
      <c r="BS525" s="226"/>
      <c r="BT525" s="227"/>
      <c r="BU525" s="226"/>
      <c r="BV525" s="226"/>
      <c r="BW525" s="226"/>
      <c r="BX525" s="226"/>
      <c r="BY525" s="226"/>
      <c r="BZ525" s="227"/>
      <c r="CA525" s="226"/>
      <c r="CB525" s="226"/>
      <c r="CC525" s="226"/>
      <c r="CD525" s="226"/>
      <c r="CE525" s="226"/>
      <c r="CF525" s="227"/>
      <c r="CG525" s="226"/>
      <c r="CH525" s="226"/>
      <c r="CI525" s="226"/>
      <c r="CJ525" s="212">
        <f>+L525-BJ525</f>
        <v>0</v>
      </c>
    </row>
    <row r="526" spans="1:88" ht="13.5" customHeight="1">
      <c r="A526" s="214">
        <v>532</v>
      </c>
      <c r="B526" s="214" t="s">
        <v>3917</v>
      </c>
      <c r="C526" s="214" t="s">
        <v>3918</v>
      </c>
      <c r="D526" s="215" t="s">
        <v>3754</v>
      </c>
      <c r="E526" s="214"/>
      <c r="F526" s="214"/>
      <c r="G526" s="215" t="s">
        <v>3919</v>
      </c>
      <c r="H526" s="214"/>
      <c r="I526" s="214"/>
      <c r="J526" s="214"/>
      <c r="K526" s="214">
        <v>1</v>
      </c>
      <c r="L526" s="214"/>
      <c r="M526" s="216">
        <v>9044.1</v>
      </c>
      <c r="N526" s="216">
        <v>9044.1</v>
      </c>
      <c r="O526" s="214" t="s">
        <v>674</v>
      </c>
      <c r="P526" s="214"/>
      <c r="Q526" s="214"/>
      <c r="R526" s="214" t="s">
        <v>3951</v>
      </c>
      <c r="S526" s="214"/>
      <c r="T526" s="214"/>
      <c r="U526" s="214"/>
      <c r="V526" s="214"/>
      <c r="W526" s="214">
        <f ca="1">_xlfn.MINIFS(V:V,C:C,C526,AE:AE,"",AB:AB,"")</f>
        <v>0</v>
      </c>
      <c r="X526" s="214">
        <f ca="1">SUMIFS(T:T,C:C,C526,AE:AE,"")/SUMIFS(L:L,C:C,C526,AE:AE,"",AB:AB,"")</f>
        <v>0</v>
      </c>
      <c r="Y526" s="214"/>
      <c r="Z526" s="214"/>
      <c r="AA526" s="214"/>
      <c r="AB526" s="216"/>
      <c r="AC526" s="216">
        <v>156.78100000000001</v>
      </c>
      <c r="AD526" s="214"/>
      <c r="AE526" s="214" t="s">
        <v>675</v>
      </c>
      <c r="AF526" s="214" t="s">
        <v>676</v>
      </c>
      <c r="AG526" s="214"/>
      <c r="AH526" s="214"/>
      <c r="AI526" s="214"/>
      <c r="AJ526" s="214" t="s">
        <v>677</v>
      </c>
      <c r="AK526" s="214"/>
      <c r="AL526" s="214"/>
      <c r="AM526" s="214"/>
      <c r="AN526" s="214"/>
      <c r="AO526" s="214"/>
      <c r="AP526" s="214"/>
      <c r="AQ526" s="214"/>
      <c r="AR526" s="214"/>
      <c r="AS526" s="214"/>
      <c r="AT526" s="214"/>
      <c r="AU526" s="214"/>
      <c r="AV526" s="214"/>
      <c r="AW526" s="214"/>
      <c r="AX526" s="214"/>
      <c r="AY526" s="214"/>
      <c r="AZ526" s="214"/>
      <c r="BA526" s="214"/>
      <c r="BB526" s="214" t="s">
        <v>692</v>
      </c>
      <c r="BC526" s="214"/>
      <c r="BD526" s="214"/>
      <c r="BE526" s="214"/>
      <c r="BF526" s="214"/>
      <c r="BG526" s="214"/>
      <c r="BH526" s="214"/>
      <c r="BI526" s="214"/>
      <c r="BJ526" s="214"/>
      <c r="BK526" s="214"/>
      <c r="BL526" s="214"/>
      <c r="BM526" s="214"/>
      <c r="BN526" s="214"/>
      <c r="BO526" s="214"/>
      <c r="BP526" s="214"/>
      <c r="BQ526" s="214"/>
      <c r="BR526" s="214"/>
      <c r="BS526" s="214"/>
      <c r="BT526" s="214"/>
      <c r="BU526" s="214"/>
      <c r="BV526" s="214"/>
      <c r="BW526" s="214"/>
      <c r="BX526" s="214"/>
      <c r="BY526" s="214"/>
      <c r="BZ526" s="214"/>
      <c r="CA526" s="214"/>
      <c r="CB526" s="214"/>
      <c r="CC526" s="214"/>
      <c r="CD526" s="214"/>
      <c r="CE526" s="214"/>
      <c r="CF526" s="214"/>
      <c r="CG526" s="214"/>
      <c r="CH526" s="214"/>
      <c r="CI526" s="214"/>
      <c r="CJ526" s="214"/>
    </row>
    <row r="527" spans="1:88" ht="13.5" customHeight="1">
      <c r="A527" s="217">
        <v>533</v>
      </c>
      <c r="B527" s="217" t="s">
        <v>3917</v>
      </c>
      <c r="C527" s="217" t="s">
        <v>3918</v>
      </c>
      <c r="D527" s="218" t="s">
        <v>2464</v>
      </c>
      <c r="E527" s="217" t="s">
        <v>3920</v>
      </c>
      <c r="F527" s="217" t="s">
        <v>2941</v>
      </c>
      <c r="G527" s="218" t="s">
        <v>887</v>
      </c>
      <c r="H527" s="220">
        <v>14902</v>
      </c>
      <c r="I527" s="217" t="s">
        <v>702</v>
      </c>
      <c r="J527" s="217">
        <v>1</v>
      </c>
      <c r="K527" s="217"/>
      <c r="L527" s="217">
        <v>1</v>
      </c>
      <c r="M527" s="220">
        <v>222.3</v>
      </c>
      <c r="N527" s="220">
        <v>222.3</v>
      </c>
      <c r="O527" s="217" t="s">
        <v>674</v>
      </c>
      <c r="P527" s="217" t="s">
        <v>11</v>
      </c>
      <c r="Q527" s="217" t="s">
        <v>703</v>
      </c>
      <c r="R527" s="217"/>
      <c r="S527" s="217"/>
      <c r="T527" s="217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7">
        <f t="shared" ref="U527:U533" ca="1" si="152">+L527-T527</f>
        <v>1</v>
      </c>
      <c r="V527" s="217">
        <f t="shared" ref="V527:V533" ca="1" si="153">ROUNDDOWN(T527/J527,0)</f>
        <v>0</v>
      </c>
      <c r="W527" s="217"/>
      <c r="X527" s="217"/>
      <c r="Y527" s="217"/>
      <c r="Z527" s="217"/>
      <c r="AA527" s="217"/>
      <c r="AB527" s="221"/>
      <c r="AC527" s="220">
        <v>5.8070000000000004</v>
      </c>
      <c r="AD527" s="217"/>
      <c r="AE527" s="220"/>
      <c r="AF527" s="220"/>
      <c r="AG527" s="249"/>
      <c r="AH527" s="249"/>
      <c r="AI527" s="249"/>
      <c r="AJ527" s="224" t="s">
        <v>677</v>
      </c>
      <c r="AK527" s="228"/>
      <c r="AL527" s="250"/>
      <c r="AM527" s="226"/>
      <c r="AN527" s="228"/>
      <c r="AO527" s="226"/>
      <c r="AP527" s="226"/>
      <c r="AQ527" s="226"/>
      <c r="AR527" s="228"/>
      <c r="AS527" s="226"/>
      <c r="AT527" s="226"/>
      <c r="AU527" s="217">
        <v>1</v>
      </c>
      <c r="AV527" s="217">
        <v>0</v>
      </c>
      <c r="AW527" s="217">
        <v>0</v>
      </c>
      <c r="AX527" s="217">
        <v>0</v>
      </c>
      <c r="AY527" s="217">
        <v>0</v>
      </c>
      <c r="AZ527" s="217">
        <v>0</v>
      </c>
      <c r="BA527" s="217">
        <v>0</v>
      </c>
      <c r="BB527" s="217" t="s">
        <v>692</v>
      </c>
      <c r="BC527" s="217"/>
      <c r="BD527" s="217"/>
      <c r="BE527" s="212" t="s">
        <v>576</v>
      </c>
      <c r="BF527" s="212">
        <v>1</v>
      </c>
      <c r="BG527" s="230"/>
      <c r="BH527" s="212">
        <f t="shared" ref="BH527:BH533" si="154">+L527-BF527</f>
        <v>0</v>
      </c>
      <c r="BI527" s="212" t="s">
        <v>576</v>
      </c>
      <c r="BJ527" s="212">
        <v>1</v>
      </c>
      <c r="BK527" s="212"/>
      <c r="BL527" s="226"/>
      <c r="BM527" s="226"/>
      <c r="BN527" s="227"/>
      <c r="BO527" s="226"/>
      <c r="BP527" s="226"/>
      <c r="BQ527" s="226"/>
      <c r="BR527" s="226"/>
      <c r="BS527" s="226"/>
      <c r="BT527" s="227"/>
      <c r="BU527" s="226"/>
      <c r="BV527" s="226"/>
      <c r="BW527" s="226"/>
      <c r="BX527" s="226"/>
      <c r="BY527" s="226"/>
      <c r="BZ527" s="227"/>
      <c r="CA527" s="226"/>
      <c r="CB527" s="226"/>
      <c r="CC527" s="226"/>
      <c r="CD527" s="226"/>
      <c r="CE527" s="226"/>
      <c r="CF527" s="227"/>
      <c r="CG527" s="226"/>
      <c r="CH527" s="226"/>
      <c r="CI527" s="226"/>
      <c r="CJ527" s="212">
        <f t="shared" ref="CJ527:CJ533" si="155">+L527-BJ527</f>
        <v>0</v>
      </c>
    </row>
    <row r="528" spans="1:88" ht="13.5" customHeight="1">
      <c r="A528" s="217">
        <v>534</v>
      </c>
      <c r="B528" s="217" t="s">
        <v>3917</v>
      </c>
      <c r="C528" s="217" t="s">
        <v>3918</v>
      </c>
      <c r="D528" s="218" t="s">
        <v>2464</v>
      </c>
      <c r="E528" s="217" t="s">
        <v>3921</v>
      </c>
      <c r="F528" s="217" t="s">
        <v>2942</v>
      </c>
      <c r="G528" s="218" t="s">
        <v>887</v>
      </c>
      <c r="H528" s="220">
        <v>9494</v>
      </c>
      <c r="I528" s="217" t="s">
        <v>702</v>
      </c>
      <c r="J528" s="217">
        <v>1</v>
      </c>
      <c r="K528" s="217"/>
      <c r="L528" s="217">
        <v>1</v>
      </c>
      <c r="M528" s="220">
        <v>141.6</v>
      </c>
      <c r="N528" s="220">
        <v>141.6</v>
      </c>
      <c r="O528" s="217" t="s">
        <v>674</v>
      </c>
      <c r="P528" s="217" t="s">
        <v>11</v>
      </c>
      <c r="Q528" s="217" t="s">
        <v>703</v>
      </c>
      <c r="R528" s="217"/>
      <c r="S528" s="217"/>
      <c r="T528" s="217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7">
        <f t="shared" ca="1" si="152"/>
        <v>1</v>
      </c>
      <c r="V528" s="217">
        <f t="shared" ca="1" si="153"/>
        <v>0</v>
      </c>
      <c r="W528" s="217"/>
      <c r="X528" s="217"/>
      <c r="Y528" s="217"/>
      <c r="Z528" s="217"/>
      <c r="AA528" s="217"/>
      <c r="AB528" s="221"/>
      <c r="AC528" s="220">
        <v>3.7</v>
      </c>
      <c r="AD528" s="217"/>
      <c r="AE528" s="220"/>
      <c r="AF528" s="220"/>
      <c r="AG528" s="249"/>
      <c r="AH528" s="249"/>
      <c r="AI528" s="249"/>
      <c r="AJ528" s="224" t="s">
        <v>677</v>
      </c>
      <c r="AK528" s="228"/>
      <c r="AL528" s="250"/>
      <c r="AM528" s="226"/>
      <c r="AN528" s="228"/>
      <c r="AO528" s="226"/>
      <c r="AP528" s="226"/>
      <c r="AQ528" s="226"/>
      <c r="AR528" s="228"/>
      <c r="AS528" s="226"/>
      <c r="AT528" s="226"/>
      <c r="AU528" s="217">
        <v>1</v>
      </c>
      <c r="AV528" s="217">
        <v>0</v>
      </c>
      <c r="AW528" s="217">
        <v>0</v>
      </c>
      <c r="AX528" s="217">
        <v>0</v>
      </c>
      <c r="AY528" s="217">
        <v>0</v>
      </c>
      <c r="AZ528" s="217">
        <v>0</v>
      </c>
      <c r="BA528" s="217">
        <v>0</v>
      </c>
      <c r="BB528" s="217" t="s">
        <v>692</v>
      </c>
      <c r="BC528" s="217"/>
      <c r="BD528" s="217"/>
      <c r="BE528" s="212" t="s">
        <v>3018</v>
      </c>
      <c r="BF528" s="212">
        <v>1</v>
      </c>
      <c r="BG528" s="230">
        <v>46240</v>
      </c>
      <c r="BH528" s="212">
        <f t="shared" si="154"/>
        <v>0</v>
      </c>
      <c r="BI528" s="212" t="s">
        <v>2465</v>
      </c>
      <c r="BJ528" s="212">
        <v>1</v>
      </c>
      <c r="BK528" s="231">
        <v>46240</v>
      </c>
      <c r="BL528" s="226"/>
      <c r="BM528" s="226"/>
      <c r="BN528" s="227"/>
      <c r="BO528" s="226"/>
      <c r="BP528" s="226"/>
      <c r="BQ528" s="226"/>
      <c r="BR528" s="226"/>
      <c r="BS528" s="226"/>
      <c r="BT528" s="227"/>
      <c r="BU528" s="226"/>
      <c r="BV528" s="226"/>
      <c r="BW528" s="226"/>
      <c r="BX528" s="226"/>
      <c r="BY528" s="226"/>
      <c r="BZ528" s="227"/>
      <c r="CA528" s="226"/>
      <c r="CB528" s="226"/>
      <c r="CC528" s="226"/>
      <c r="CD528" s="226"/>
      <c r="CE528" s="226"/>
      <c r="CF528" s="227"/>
      <c r="CG528" s="226"/>
      <c r="CH528" s="226"/>
      <c r="CI528" s="226"/>
      <c r="CJ528" s="212">
        <f t="shared" si="155"/>
        <v>0</v>
      </c>
    </row>
    <row r="529" spans="1:88" ht="13.5" customHeight="1">
      <c r="A529" s="217">
        <v>535</v>
      </c>
      <c r="B529" s="217" t="s">
        <v>3917</v>
      </c>
      <c r="C529" s="217" t="s">
        <v>3918</v>
      </c>
      <c r="D529" s="218" t="s">
        <v>2945</v>
      </c>
      <c r="E529" s="217" t="s">
        <v>3922</v>
      </c>
      <c r="F529" s="217" t="s">
        <v>2943</v>
      </c>
      <c r="G529" s="218" t="s">
        <v>2944</v>
      </c>
      <c r="H529" s="220">
        <v>25260</v>
      </c>
      <c r="I529" s="217" t="s">
        <v>702</v>
      </c>
      <c r="J529" s="217">
        <v>1</v>
      </c>
      <c r="K529" s="217"/>
      <c r="L529" s="217">
        <v>1</v>
      </c>
      <c r="M529" s="220">
        <v>6672.6</v>
      </c>
      <c r="N529" s="220">
        <v>6672.6</v>
      </c>
      <c r="O529" s="217" t="s">
        <v>674</v>
      </c>
      <c r="P529" s="217" t="s">
        <v>11</v>
      </c>
      <c r="Q529" s="217" t="s">
        <v>712</v>
      </c>
      <c r="R529" s="217"/>
      <c r="S529" s="217"/>
      <c r="T529" s="217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7">
        <f t="shared" ca="1" si="152"/>
        <v>1</v>
      </c>
      <c r="V529" s="217">
        <f t="shared" ca="1" si="153"/>
        <v>0</v>
      </c>
      <c r="W529" s="217"/>
      <c r="X529" s="217"/>
      <c r="Y529" s="217"/>
      <c r="Z529" s="217"/>
      <c r="AA529" s="217"/>
      <c r="AB529" s="221"/>
      <c r="AC529" s="220">
        <v>79.94</v>
      </c>
      <c r="AD529" s="217"/>
      <c r="AE529" s="220"/>
      <c r="AF529" s="220"/>
      <c r="AG529" s="249"/>
      <c r="AH529" s="249"/>
      <c r="AI529" s="249"/>
      <c r="AJ529" s="224" t="s">
        <v>677</v>
      </c>
      <c r="AK529" s="228"/>
      <c r="AL529" s="250"/>
      <c r="AM529" s="226"/>
      <c r="AN529" s="228"/>
      <c r="AO529" s="226"/>
      <c r="AP529" s="226"/>
      <c r="AQ529" s="226"/>
      <c r="AR529" s="228"/>
      <c r="AS529" s="226"/>
      <c r="AT529" s="226"/>
      <c r="AU529" s="217">
        <v>0</v>
      </c>
      <c r="AV529" s="217">
        <v>0</v>
      </c>
      <c r="AW529" s="217">
        <v>0</v>
      </c>
      <c r="AX529" s="217">
        <v>0</v>
      </c>
      <c r="AY529" s="217">
        <v>0</v>
      </c>
      <c r="AZ529" s="217">
        <v>0</v>
      </c>
      <c r="BA529" s="217">
        <v>1</v>
      </c>
      <c r="BB529" s="217" t="s">
        <v>692</v>
      </c>
      <c r="BC529" s="217"/>
      <c r="BD529" s="217"/>
      <c r="BE529" s="212" t="s">
        <v>576</v>
      </c>
      <c r="BF529" s="212">
        <v>1</v>
      </c>
      <c r="BG529" s="230"/>
      <c r="BH529" s="212">
        <f t="shared" si="154"/>
        <v>0</v>
      </c>
      <c r="BI529" s="212" t="s">
        <v>576</v>
      </c>
      <c r="BJ529" s="212">
        <v>1</v>
      </c>
      <c r="BK529" s="212"/>
      <c r="BL529" s="226"/>
      <c r="BM529" s="226"/>
      <c r="BN529" s="227"/>
      <c r="BO529" s="226"/>
      <c r="BP529" s="226"/>
      <c r="BQ529" s="226"/>
      <c r="BR529" s="226"/>
      <c r="BS529" s="226"/>
      <c r="BT529" s="227"/>
      <c r="BU529" s="226"/>
      <c r="BV529" s="226"/>
      <c r="BW529" s="226"/>
      <c r="BX529" s="226"/>
      <c r="BY529" s="226"/>
      <c r="BZ529" s="227"/>
      <c r="CA529" s="226"/>
      <c r="CB529" s="226"/>
      <c r="CC529" s="226"/>
      <c r="CD529" s="226"/>
      <c r="CE529" s="226"/>
      <c r="CF529" s="227"/>
      <c r="CG529" s="226"/>
      <c r="CH529" s="226"/>
      <c r="CI529" s="226"/>
      <c r="CJ529" s="212">
        <f t="shared" si="155"/>
        <v>0</v>
      </c>
    </row>
    <row r="530" spans="1:88" ht="13.5" customHeight="1">
      <c r="A530" s="217">
        <v>536</v>
      </c>
      <c r="B530" s="217" t="s">
        <v>3917</v>
      </c>
      <c r="C530" s="217" t="s">
        <v>3918</v>
      </c>
      <c r="D530" s="218" t="s">
        <v>781</v>
      </c>
      <c r="E530" s="217" t="s">
        <v>1026</v>
      </c>
      <c r="F530" s="217" t="s">
        <v>2946</v>
      </c>
      <c r="G530" s="218" t="s">
        <v>2947</v>
      </c>
      <c r="H530" s="220">
        <v>24396</v>
      </c>
      <c r="I530" s="217" t="s">
        <v>702</v>
      </c>
      <c r="J530" s="217">
        <v>1</v>
      </c>
      <c r="K530" s="217"/>
      <c r="L530" s="217">
        <v>1</v>
      </c>
      <c r="M530" s="220">
        <v>1105.4000000000001</v>
      </c>
      <c r="N530" s="220">
        <v>1105.4000000000001</v>
      </c>
      <c r="O530" s="217" t="s">
        <v>674</v>
      </c>
      <c r="P530" s="217" t="s">
        <v>13</v>
      </c>
      <c r="Q530" s="217" t="s">
        <v>703</v>
      </c>
      <c r="R530" s="217"/>
      <c r="S530" s="217"/>
      <c r="T530" s="217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7">
        <f t="shared" ca="1" si="152"/>
        <v>1</v>
      </c>
      <c r="V530" s="217">
        <f t="shared" ca="1" si="153"/>
        <v>0</v>
      </c>
      <c r="W530" s="217"/>
      <c r="X530" s="217"/>
      <c r="Y530" s="217"/>
      <c r="Z530" s="217"/>
      <c r="AA530" s="217"/>
      <c r="AB530" s="221"/>
      <c r="AC530" s="220">
        <v>47.241999999999997</v>
      </c>
      <c r="AD530" s="217"/>
      <c r="AE530" s="220"/>
      <c r="AF530" s="220"/>
      <c r="AG530" s="249"/>
      <c r="AH530" s="249"/>
      <c r="AI530" s="249"/>
      <c r="AJ530" s="224" t="s">
        <v>677</v>
      </c>
      <c r="AK530" s="228"/>
      <c r="AL530" s="250"/>
      <c r="AM530" s="226"/>
      <c r="AN530" s="228"/>
      <c r="AO530" s="226"/>
      <c r="AP530" s="226"/>
      <c r="AQ530" s="226"/>
      <c r="AR530" s="228"/>
      <c r="AS530" s="226"/>
      <c r="AT530" s="226"/>
      <c r="AU530" s="217">
        <v>0</v>
      </c>
      <c r="AV530" s="217">
        <v>0</v>
      </c>
      <c r="AW530" s="217">
        <v>0</v>
      </c>
      <c r="AX530" s="217">
        <v>0</v>
      </c>
      <c r="AY530" s="217">
        <v>0</v>
      </c>
      <c r="AZ530" s="217">
        <v>0</v>
      </c>
      <c r="BA530" s="217">
        <v>0</v>
      </c>
      <c r="BB530" s="217" t="s">
        <v>692</v>
      </c>
      <c r="BC530" s="217"/>
      <c r="BD530" s="217"/>
      <c r="BE530" s="212" t="s">
        <v>576</v>
      </c>
      <c r="BF530" s="212">
        <v>1</v>
      </c>
      <c r="BG530" s="230"/>
      <c r="BH530" s="212">
        <f t="shared" si="154"/>
        <v>0</v>
      </c>
      <c r="BI530" s="212" t="s">
        <v>576</v>
      </c>
      <c r="BJ530" s="212">
        <v>1</v>
      </c>
      <c r="BK530" s="212"/>
      <c r="BL530" s="226"/>
      <c r="BM530" s="226"/>
      <c r="BN530" s="227"/>
      <c r="BO530" s="226"/>
      <c r="BP530" s="226"/>
      <c r="BQ530" s="226"/>
      <c r="BR530" s="226"/>
      <c r="BS530" s="226"/>
      <c r="BT530" s="227"/>
      <c r="BU530" s="226"/>
      <c r="BV530" s="226"/>
      <c r="BW530" s="226"/>
      <c r="BX530" s="226"/>
      <c r="BY530" s="226"/>
      <c r="BZ530" s="227"/>
      <c r="CA530" s="226"/>
      <c r="CB530" s="226"/>
      <c r="CC530" s="226"/>
      <c r="CD530" s="226"/>
      <c r="CE530" s="226"/>
      <c r="CF530" s="227"/>
      <c r="CG530" s="226"/>
      <c r="CH530" s="226"/>
      <c r="CI530" s="226"/>
      <c r="CJ530" s="212">
        <f t="shared" si="155"/>
        <v>0</v>
      </c>
    </row>
    <row r="531" spans="1:88" ht="13.5" customHeight="1">
      <c r="A531" s="217">
        <v>537</v>
      </c>
      <c r="B531" s="217" t="s">
        <v>3917</v>
      </c>
      <c r="C531" s="217" t="s">
        <v>3918</v>
      </c>
      <c r="D531" s="218" t="s">
        <v>2468</v>
      </c>
      <c r="E531" s="217" t="s">
        <v>1104</v>
      </c>
      <c r="F531" s="217" t="s">
        <v>2948</v>
      </c>
      <c r="G531" s="218" t="s">
        <v>2949</v>
      </c>
      <c r="H531" s="220">
        <v>848</v>
      </c>
      <c r="I531" s="217" t="s">
        <v>702</v>
      </c>
      <c r="J531" s="217">
        <v>2</v>
      </c>
      <c r="K531" s="217"/>
      <c r="L531" s="217">
        <v>2</v>
      </c>
      <c r="M531" s="220">
        <v>6.6</v>
      </c>
      <c r="N531" s="220">
        <v>13.2</v>
      </c>
      <c r="O531" s="217" t="s">
        <v>674</v>
      </c>
      <c r="P531" s="217" t="s">
        <v>13</v>
      </c>
      <c r="Q531" s="217" t="s">
        <v>703</v>
      </c>
      <c r="R531" s="217"/>
      <c r="S531" s="217"/>
      <c r="T531" s="217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7">
        <f t="shared" ca="1" si="152"/>
        <v>2</v>
      </c>
      <c r="V531" s="217">
        <f t="shared" ca="1" si="153"/>
        <v>0</v>
      </c>
      <c r="W531" s="217"/>
      <c r="X531" s="217"/>
      <c r="Y531" s="217"/>
      <c r="Z531" s="217"/>
      <c r="AA531" s="217"/>
      <c r="AB531" s="221"/>
      <c r="AC531" s="220">
        <v>0.58399999999999996</v>
      </c>
      <c r="AD531" s="217"/>
      <c r="AE531" s="220"/>
      <c r="AF531" s="220"/>
      <c r="AG531" s="249"/>
      <c r="AH531" s="249"/>
      <c r="AI531" s="249"/>
      <c r="AJ531" s="224" t="s">
        <v>677</v>
      </c>
      <c r="AK531" s="228"/>
      <c r="AL531" s="250"/>
      <c r="AM531" s="226"/>
      <c r="AN531" s="228"/>
      <c r="AO531" s="226"/>
      <c r="AP531" s="226"/>
      <c r="AQ531" s="226"/>
      <c r="AR531" s="228"/>
      <c r="AS531" s="226"/>
      <c r="AT531" s="226"/>
      <c r="AU531" s="217">
        <v>0</v>
      </c>
      <c r="AV531" s="217">
        <v>0</v>
      </c>
      <c r="AW531" s="217">
        <v>0</v>
      </c>
      <c r="AX531" s="217">
        <v>0</v>
      </c>
      <c r="AY531" s="217">
        <v>0</v>
      </c>
      <c r="AZ531" s="217">
        <v>0</v>
      </c>
      <c r="BA531" s="217">
        <v>0</v>
      </c>
      <c r="BB531" s="217" t="s">
        <v>692</v>
      </c>
      <c r="BC531" s="217"/>
      <c r="BD531" s="217"/>
      <c r="BE531" s="244" t="s">
        <v>3020</v>
      </c>
      <c r="BF531" s="217">
        <v>2</v>
      </c>
      <c r="BG531" s="245">
        <v>46240</v>
      </c>
      <c r="BH531" s="212">
        <f t="shared" si="154"/>
        <v>0</v>
      </c>
      <c r="BI531" s="244" t="s">
        <v>2469</v>
      </c>
      <c r="BJ531" s="217">
        <v>2</v>
      </c>
      <c r="BK531" s="245">
        <v>46240</v>
      </c>
      <c r="BL531" s="226"/>
      <c r="BM531" s="226"/>
      <c r="BN531" s="227"/>
      <c r="BO531" s="226"/>
      <c r="BP531" s="226"/>
      <c r="BQ531" s="226"/>
      <c r="BR531" s="226"/>
      <c r="BS531" s="226"/>
      <c r="BT531" s="227"/>
      <c r="BU531" s="226"/>
      <c r="BV531" s="226"/>
      <c r="BW531" s="226"/>
      <c r="BX531" s="226"/>
      <c r="BY531" s="226"/>
      <c r="BZ531" s="227"/>
      <c r="CA531" s="226"/>
      <c r="CB531" s="226"/>
      <c r="CC531" s="226"/>
      <c r="CD531" s="226"/>
      <c r="CE531" s="226"/>
      <c r="CF531" s="227"/>
      <c r="CG531" s="226"/>
      <c r="CH531" s="226"/>
      <c r="CI531" s="226"/>
      <c r="CJ531" s="212">
        <f t="shared" si="155"/>
        <v>0</v>
      </c>
    </row>
    <row r="532" spans="1:88" ht="13.5" customHeight="1">
      <c r="A532" s="217">
        <v>538</v>
      </c>
      <c r="B532" s="217" t="s">
        <v>3917</v>
      </c>
      <c r="C532" s="217" t="s">
        <v>3918</v>
      </c>
      <c r="D532" s="218" t="s">
        <v>781</v>
      </c>
      <c r="E532" s="217" t="s">
        <v>1071</v>
      </c>
      <c r="F532" s="217" t="s">
        <v>2950</v>
      </c>
      <c r="G532" s="218" t="s">
        <v>2951</v>
      </c>
      <c r="H532" s="220">
        <v>25260</v>
      </c>
      <c r="I532" s="217" t="s">
        <v>702</v>
      </c>
      <c r="J532" s="217">
        <v>1</v>
      </c>
      <c r="K532" s="217"/>
      <c r="L532" s="217">
        <v>1</v>
      </c>
      <c r="M532" s="220">
        <v>888.5</v>
      </c>
      <c r="N532" s="220">
        <v>888.5</v>
      </c>
      <c r="O532" s="217" t="s">
        <v>674</v>
      </c>
      <c r="P532" s="217" t="s">
        <v>13</v>
      </c>
      <c r="Q532" s="217" t="s">
        <v>703</v>
      </c>
      <c r="R532" s="217"/>
      <c r="S532" s="217"/>
      <c r="T532" s="217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7">
        <f t="shared" ca="1" si="152"/>
        <v>1</v>
      </c>
      <c r="V532" s="217">
        <f t="shared" ca="1" si="153"/>
        <v>0</v>
      </c>
      <c r="W532" s="217"/>
      <c r="X532" s="217"/>
      <c r="Y532" s="217"/>
      <c r="Z532" s="217"/>
      <c r="AA532" s="217"/>
      <c r="AB532" s="221"/>
      <c r="AC532" s="220">
        <v>19.48</v>
      </c>
      <c r="AD532" s="217"/>
      <c r="AE532" s="220"/>
      <c r="AF532" s="220"/>
      <c r="AG532" s="249"/>
      <c r="AH532" s="249"/>
      <c r="AI532" s="249"/>
      <c r="AJ532" s="224" t="s">
        <v>677</v>
      </c>
      <c r="AK532" s="228"/>
      <c r="AL532" s="250"/>
      <c r="AM532" s="226"/>
      <c r="AN532" s="228"/>
      <c r="AO532" s="226"/>
      <c r="AP532" s="226"/>
      <c r="AQ532" s="226"/>
      <c r="AR532" s="228"/>
      <c r="AS532" s="226"/>
      <c r="AT532" s="226"/>
      <c r="AU532" s="217">
        <v>0</v>
      </c>
      <c r="AV532" s="217">
        <v>0</v>
      </c>
      <c r="AW532" s="217">
        <v>0</v>
      </c>
      <c r="AX532" s="217">
        <v>0</v>
      </c>
      <c r="AY532" s="217">
        <v>0</v>
      </c>
      <c r="AZ532" s="217">
        <v>0</v>
      </c>
      <c r="BA532" s="217">
        <v>0</v>
      </c>
      <c r="BB532" s="217" t="s">
        <v>692</v>
      </c>
      <c r="BC532" s="217"/>
      <c r="BD532" s="217"/>
      <c r="BE532" s="212" t="s">
        <v>576</v>
      </c>
      <c r="BF532" s="212">
        <v>1</v>
      </c>
      <c r="BG532" s="230"/>
      <c r="BH532" s="212">
        <f t="shared" si="154"/>
        <v>0</v>
      </c>
      <c r="BI532" s="212" t="s">
        <v>576</v>
      </c>
      <c r="BJ532" s="212">
        <v>1</v>
      </c>
      <c r="BK532" s="212"/>
      <c r="BL532" s="226"/>
      <c r="BM532" s="226"/>
      <c r="BN532" s="227"/>
      <c r="BO532" s="226"/>
      <c r="BP532" s="226"/>
      <c r="BQ532" s="226"/>
      <c r="BR532" s="226"/>
      <c r="BS532" s="226"/>
      <c r="BT532" s="227"/>
      <c r="BU532" s="226"/>
      <c r="BV532" s="226"/>
      <c r="BW532" s="226"/>
      <c r="BX532" s="226"/>
      <c r="BY532" s="226"/>
      <c r="BZ532" s="227"/>
      <c r="CA532" s="226"/>
      <c r="CB532" s="226"/>
      <c r="CC532" s="226"/>
      <c r="CD532" s="226"/>
      <c r="CE532" s="226"/>
      <c r="CF532" s="227"/>
      <c r="CG532" s="226"/>
      <c r="CH532" s="226"/>
      <c r="CI532" s="226"/>
      <c r="CJ532" s="212">
        <f t="shared" si="155"/>
        <v>0</v>
      </c>
    </row>
    <row r="533" spans="1:88" ht="13.5" customHeight="1">
      <c r="A533" s="217">
        <v>539</v>
      </c>
      <c r="B533" s="217" t="s">
        <v>3917</v>
      </c>
      <c r="C533" s="217" t="s">
        <v>3918</v>
      </c>
      <c r="D533" s="218" t="s">
        <v>2468</v>
      </c>
      <c r="E533" s="217" t="s">
        <v>1190</v>
      </c>
      <c r="F533" s="217" t="s">
        <v>2952</v>
      </c>
      <c r="G533" s="218" t="s">
        <v>2953</v>
      </c>
      <c r="H533" s="220">
        <v>110</v>
      </c>
      <c r="I533" s="217" t="s">
        <v>702</v>
      </c>
      <c r="J533" s="217">
        <v>2</v>
      </c>
      <c r="K533" s="217"/>
      <c r="L533" s="217">
        <v>2</v>
      </c>
      <c r="M533" s="220">
        <v>0.3</v>
      </c>
      <c r="N533" s="220">
        <v>0.6</v>
      </c>
      <c r="O533" s="217" t="s">
        <v>674</v>
      </c>
      <c r="P533" s="217" t="s">
        <v>13</v>
      </c>
      <c r="Q533" s="217" t="s">
        <v>703</v>
      </c>
      <c r="R533" s="217"/>
      <c r="S533" s="217"/>
      <c r="T533" s="217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7">
        <f t="shared" ca="1" si="152"/>
        <v>2</v>
      </c>
      <c r="V533" s="217">
        <f t="shared" ca="1" si="153"/>
        <v>0</v>
      </c>
      <c r="W533" s="217"/>
      <c r="X533" s="217"/>
      <c r="Y533" s="217"/>
      <c r="Z533" s="217"/>
      <c r="AA533" s="217"/>
      <c r="AB533" s="221"/>
      <c r="AC533" s="220">
        <v>2.8000000000000001E-2</v>
      </c>
      <c r="AD533" s="217"/>
      <c r="AE533" s="220"/>
      <c r="AF533" s="220"/>
      <c r="AG533" s="249"/>
      <c r="AH533" s="249"/>
      <c r="AI533" s="249"/>
      <c r="AJ533" s="224" t="s">
        <v>677</v>
      </c>
      <c r="AK533" s="228"/>
      <c r="AL533" s="250"/>
      <c r="AM533" s="226"/>
      <c r="AN533" s="228"/>
      <c r="AO533" s="226"/>
      <c r="AP533" s="226"/>
      <c r="AQ533" s="226"/>
      <c r="AR533" s="228"/>
      <c r="AS533" s="226"/>
      <c r="AT533" s="226"/>
      <c r="AU533" s="217">
        <v>0</v>
      </c>
      <c r="AV533" s="217">
        <v>0</v>
      </c>
      <c r="AW533" s="217">
        <v>0</v>
      </c>
      <c r="AX533" s="217">
        <v>0</v>
      </c>
      <c r="AY533" s="217">
        <v>0</v>
      </c>
      <c r="AZ533" s="217">
        <v>0</v>
      </c>
      <c r="BA533" s="217">
        <v>0</v>
      </c>
      <c r="BB533" s="217" t="s">
        <v>692</v>
      </c>
      <c r="BC533" s="217"/>
      <c r="BD533" s="217"/>
      <c r="BE533" s="244" t="s">
        <v>3020</v>
      </c>
      <c r="BF533" s="217">
        <v>2</v>
      </c>
      <c r="BG533" s="245">
        <v>46240</v>
      </c>
      <c r="BH533" s="212">
        <f t="shared" si="154"/>
        <v>0</v>
      </c>
      <c r="BI533" s="244" t="s">
        <v>2469</v>
      </c>
      <c r="BJ533" s="217">
        <v>2</v>
      </c>
      <c r="BK533" s="245">
        <v>46240</v>
      </c>
      <c r="BL533" s="226"/>
      <c r="BM533" s="226"/>
      <c r="BN533" s="227"/>
      <c r="BO533" s="226"/>
      <c r="BP533" s="226"/>
      <c r="BQ533" s="226"/>
      <c r="BR533" s="226"/>
      <c r="BS533" s="226"/>
      <c r="BT533" s="227"/>
      <c r="BU533" s="226"/>
      <c r="BV533" s="226"/>
      <c r="BW533" s="226"/>
      <c r="BX533" s="226"/>
      <c r="BY533" s="226"/>
      <c r="BZ533" s="227"/>
      <c r="CA533" s="226"/>
      <c r="CB533" s="226"/>
      <c r="CC533" s="226"/>
      <c r="CD533" s="226"/>
      <c r="CE533" s="226"/>
      <c r="CF533" s="227"/>
      <c r="CG533" s="226"/>
      <c r="CH533" s="226"/>
      <c r="CI533" s="226"/>
      <c r="CJ533" s="212">
        <f t="shared" si="155"/>
        <v>0</v>
      </c>
    </row>
    <row r="534" spans="1:88" ht="13.5" customHeight="1">
      <c r="A534" s="214">
        <v>540</v>
      </c>
      <c r="B534" s="214" t="s">
        <v>3923</v>
      </c>
      <c r="C534" s="214" t="s">
        <v>3924</v>
      </c>
      <c r="D534" s="215" t="s">
        <v>3754</v>
      </c>
      <c r="E534" s="214"/>
      <c r="F534" s="214"/>
      <c r="G534" s="215" t="s">
        <v>3919</v>
      </c>
      <c r="H534" s="214"/>
      <c r="I534" s="214"/>
      <c r="J534" s="214"/>
      <c r="K534" s="214">
        <v>1</v>
      </c>
      <c r="L534" s="214"/>
      <c r="M534" s="216">
        <v>9044.1</v>
      </c>
      <c r="N534" s="216">
        <v>9044.1</v>
      </c>
      <c r="O534" s="214" t="s">
        <v>674</v>
      </c>
      <c r="P534" s="214"/>
      <c r="Q534" s="214"/>
      <c r="R534" s="214" t="s">
        <v>3951</v>
      </c>
      <c r="S534" s="214"/>
      <c r="T534" s="214"/>
      <c r="U534" s="214"/>
      <c r="V534" s="214"/>
      <c r="W534" s="214">
        <f ca="1">_xlfn.MINIFS(V:V,C:C,C534,AE:AE,"",AB:AB,"")</f>
        <v>0</v>
      </c>
      <c r="X534" s="214">
        <f ca="1">SUMIFS(T:T,C:C,C534,AE:AE,"")/SUMIFS(L:L,C:C,C534,AE:AE,"",AB:AB,"")</f>
        <v>0</v>
      </c>
      <c r="Y534" s="214"/>
      <c r="Z534" s="214"/>
      <c r="AA534" s="214"/>
      <c r="AB534" s="216"/>
      <c r="AC534" s="216">
        <v>156.78100000000001</v>
      </c>
      <c r="AD534" s="214"/>
      <c r="AE534" s="214" t="s">
        <v>675</v>
      </c>
      <c r="AF534" s="214" t="s">
        <v>676</v>
      </c>
      <c r="AG534" s="214"/>
      <c r="AH534" s="214"/>
      <c r="AI534" s="214"/>
      <c r="AJ534" s="214" t="s">
        <v>677</v>
      </c>
      <c r="AK534" s="214"/>
      <c r="AL534" s="214"/>
      <c r="AM534" s="214"/>
      <c r="AN534" s="214"/>
      <c r="AO534" s="214"/>
      <c r="AP534" s="214"/>
      <c r="AQ534" s="214"/>
      <c r="AR534" s="214"/>
      <c r="AS534" s="214"/>
      <c r="AT534" s="214"/>
      <c r="AU534" s="214"/>
      <c r="AV534" s="214"/>
      <c r="AW534" s="214"/>
      <c r="AX534" s="214"/>
      <c r="AY534" s="214"/>
      <c r="AZ534" s="214"/>
      <c r="BA534" s="214"/>
      <c r="BB534" s="214" t="s">
        <v>692</v>
      </c>
      <c r="BC534" s="214"/>
      <c r="BD534" s="214"/>
      <c r="BE534" s="214"/>
      <c r="BF534" s="214"/>
      <c r="BG534" s="214"/>
      <c r="BH534" s="214"/>
      <c r="BI534" s="214"/>
      <c r="BJ534" s="214"/>
      <c r="BK534" s="214"/>
      <c r="BL534" s="214"/>
      <c r="BM534" s="214"/>
      <c r="BN534" s="214"/>
      <c r="BO534" s="214"/>
      <c r="BP534" s="214"/>
      <c r="BQ534" s="214"/>
      <c r="BR534" s="214"/>
      <c r="BS534" s="214"/>
      <c r="BT534" s="214"/>
      <c r="BU534" s="214"/>
      <c r="BV534" s="214"/>
      <c r="BW534" s="214"/>
      <c r="BX534" s="214"/>
      <c r="BY534" s="214"/>
      <c r="BZ534" s="214"/>
      <c r="CA534" s="214"/>
      <c r="CB534" s="214"/>
      <c r="CC534" s="214"/>
      <c r="CD534" s="214"/>
      <c r="CE534" s="214"/>
      <c r="CF534" s="214"/>
      <c r="CG534" s="214"/>
      <c r="CH534" s="214"/>
      <c r="CI534" s="214"/>
      <c r="CJ534" s="214"/>
    </row>
    <row r="535" spans="1:88" ht="13.5" customHeight="1">
      <c r="A535" s="217">
        <v>541</v>
      </c>
      <c r="B535" s="217" t="s">
        <v>3923</v>
      </c>
      <c r="C535" s="217" t="s">
        <v>3924</v>
      </c>
      <c r="D535" s="218" t="s">
        <v>2464</v>
      </c>
      <c r="E535" s="217" t="s">
        <v>1054</v>
      </c>
      <c r="F535" s="217" t="s">
        <v>2954</v>
      </c>
      <c r="G535" s="218" t="s">
        <v>887</v>
      </c>
      <c r="H535" s="220">
        <v>9494</v>
      </c>
      <c r="I535" s="217" t="s">
        <v>702</v>
      </c>
      <c r="J535" s="217">
        <v>1</v>
      </c>
      <c r="K535" s="217"/>
      <c r="L535" s="217">
        <v>1</v>
      </c>
      <c r="M535" s="220">
        <v>141.6</v>
      </c>
      <c r="N535" s="220">
        <v>141.6</v>
      </c>
      <c r="O535" s="217" t="s">
        <v>674</v>
      </c>
      <c r="P535" s="217" t="s">
        <v>11</v>
      </c>
      <c r="Q535" s="217" t="s">
        <v>703</v>
      </c>
      <c r="R535" s="217"/>
      <c r="S535" s="217"/>
      <c r="T535" s="217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7">
        <f t="shared" ref="U535:U541" ca="1" si="156">+L535-T535</f>
        <v>1</v>
      </c>
      <c r="V535" s="217">
        <f t="shared" ref="V535:V541" ca="1" si="157">ROUNDDOWN(T535/J535,0)</f>
        <v>0</v>
      </c>
      <c r="W535" s="217"/>
      <c r="X535" s="217"/>
      <c r="Y535" s="217"/>
      <c r="Z535" s="217"/>
      <c r="AA535" s="217"/>
      <c r="AB535" s="221"/>
      <c r="AC535" s="220">
        <v>3.7</v>
      </c>
      <c r="AD535" s="217"/>
      <c r="AE535" s="220"/>
      <c r="AF535" s="220"/>
      <c r="AG535" s="249"/>
      <c r="AH535" s="249"/>
      <c r="AI535" s="249"/>
      <c r="AJ535" s="224" t="s">
        <v>677</v>
      </c>
      <c r="AK535" s="228"/>
      <c r="AL535" s="250"/>
      <c r="AM535" s="226"/>
      <c r="AN535" s="228"/>
      <c r="AO535" s="226"/>
      <c r="AP535" s="226"/>
      <c r="AQ535" s="226"/>
      <c r="AR535" s="228"/>
      <c r="AS535" s="226"/>
      <c r="AT535" s="226"/>
      <c r="AU535" s="217">
        <v>1</v>
      </c>
      <c r="AV535" s="217">
        <v>0</v>
      </c>
      <c r="AW535" s="217">
        <v>0</v>
      </c>
      <c r="AX535" s="217">
        <v>0</v>
      </c>
      <c r="AY535" s="217">
        <v>0</v>
      </c>
      <c r="AZ535" s="217">
        <v>0</v>
      </c>
      <c r="BA535" s="217">
        <v>0</v>
      </c>
      <c r="BB535" s="217" t="s">
        <v>692</v>
      </c>
      <c r="BC535" s="217"/>
      <c r="BD535" s="217"/>
      <c r="BE535" s="212" t="s">
        <v>3018</v>
      </c>
      <c r="BF535" s="212">
        <v>1</v>
      </c>
      <c r="BG535" s="230">
        <v>46240</v>
      </c>
      <c r="BH535" s="212">
        <f t="shared" ref="BH535:BH541" si="158">+L535-BF535</f>
        <v>0</v>
      </c>
      <c r="BI535" s="212" t="s">
        <v>2465</v>
      </c>
      <c r="BJ535" s="212">
        <v>1</v>
      </c>
      <c r="BK535" s="231">
        <v>46240</v>
      </c>
      <c r="BL535" s="226"/>
      <c r="BM535" s="226"/>
      <c r="BN535" s="227"/>
      <c r="BO535" s="226"/>
      <c r="BP535" s="226"/>
      <c r="BQ535" s="226"/>
      <c r="BR535" s="226"/>
      <c r="BS535" s="226"/>
      <c r="BT535" s="227"/>
      <c r="BU535" s="226"/>
      <c r="BV535" s="226"/>
      <c r="BW535" s="226"/>
      <c r="BX535" s="226"/>
      <c r="BY535" s="226"/>
      <c r="BZ535" s="227"/>
      <c r="CA535" s="226"/>
      <c r="CB535" s="226"/>
      <c r="CC535" s="226"/>
      <c r="CD535" s="226"/>
      <c r="CE535" s="226"/>
      <c r="CF535" s="227"/>
      <c r="CG535" s="226"/>
      <c r="CH535" s="226"/>
      <c r="CI535" s="226"/>
      <c r="CJ535" s="212">
        <f t="shared" ref="CJ535:CJ541" si="159">+L535-BJ535</f>
        <v>0</v>
      </c>
    </row>
    <row r="536" spans="1:88" ht="13.5" customHeight="1">
      <c r="A536" s="217">
        <v>542</v>
      </c>
      <c r="B536" s="217" t="s">
        <v>3923</v>
      </c>
      <c r="C536" s="217" t="s">
        <v>3924</v>
      </c>
      <c r="D536" s="218" t="s">
        <v>2464</v>
      </c>
      <c r="E536" s="217" t="s">
        <v>3925</v>
      </c>
      <c r="F536" s="217" t="s">
        <v>2955</v>
      </c>
      <c r="G536" s="218" t="s">
        <v>887</v>
      </c>
      <c r="H536" s="220">
        <v>14902</v>
      </c>
      <c r="I536" s="217" t="s">
        <v>702</v>
      </c>
      <c r="J536" s="217">
        <v>1</v>
      </c>
      <c r="K536" s="217"/>
      <c r="L536" s="217">
        <v>1</v>
      </c>
      <c r="M536" s="220">
        <v>222.3</v>
      </c>
      <c r="N536" s="220">
        <v>222.3</v>
      </c>
      <c r="O536" s="217" t="s">
        <v>674</v>
      </c>
      <c r="P536" s="217" t="s">
        <v>11</v>
      </c>
      <c r="Q536" s="217" t="s">
        <v>703</v>
      </c>
      <c r="R536" s="217"/>
      <c r="S536" s="217"/>
      <c r="T536" s="217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7">
        <f t="shared" ca="1" si="156"/>
        <v>1</v>
      </c>
      <c r="V536" s="217">
        <f t="shared" ca="1" si="157"/>
        <v>0</v>
      </c>
      <c r="W536" s="217"/>
      <c r="X536" s="217"/>
      <c r="Y536" s="217"/>
      <c r="Z536" s="217"/>
      <c r="AA536" s="217"/>
      <c r="AB536" s="221"/>
      <c r="AC536" s="220">
        <v>5.8070000000000004</v>
      </c>
      <c r="AD536" s="217"/>
      <c r="AE536" s="220"/>
      <c r="AF536" s="220"/>
      <c r="AG536" s="249"/>
      <c r="AH536" s="249"/>
      <c r="AI536" s="249"/>
      <c r="AJ536" s="224" t="s">
        <v>677</v>
      </c>
      <c r="AK536" s="228"/>
      <c r="AL536" s="250"/>
      <c r="AM536" s="226"/>
      <c r="AN536" s="228"/>
      <c r="AO536" s="226"/>
      <c r="AP536" s="226"/>
      <c r="AQ536" s="226"/>
      <c r="AR536" s="228"/>
      <c r="AS536" s="226"/>
      <c r="AT536" s="226"/>
      <c r="AU536" s="217">
        <v>1</v>
      </c>
      <c r="AV536" s="217">
        <v>0</v>
      </c>
      <c r="AW536" s="217">
        <v>0</v>
      </c>
      <c r="AX536" s="217">
        <v>0</v>
      </c>
      <c r="AY536" s="217">
        <v>0</v>
      </c>
      <c r="AZ536" s="217">
        <v>0</v>
      </c>
      <c r="BA536" s="217">
        <v>0</v>
      </c>
      <c r="BB536" s="217" t="s">
        <v>692</v>
      </c>
      <c r="BC536" s="217"/>
      <c r="BD536" s="217"/>
      <c r="BE536" s="212" t="s">
        <v>576</v>
      </c>
      <c r="BF536" s="212">
        <v>1</v>
      </c>
      <c r="BG536" s="230"/>
      <c r="BH536" s="212">
        <f t="shared" si="158"/>
        <v>0</v>
      </c>
      <c r="BI536" s="212" t="s">
        <v>576</v>
      </c>
      <c r="BJ536" s="212">
        <v>1</v>
      </c>
      <c r="BK536" s="212"/>
      <c r="BL536" s="226"/>
      <c r="BM536" s="226"/>
      <c r="BN536" s="227"/>
      <c r="BO536" s="226"/>
      <c r="BP536" s="226"/>
      <c r="BQ536" s="226"/>
      <c r="BR536" s="226"/>
      <c r="BS536" s="226"/>
      <c r="BT536" s="227"/>
      <c r="BU536" s="226"/>
      <c r="BV536" s="226"/>
      <c r="BW536" s="226"/>
      <c r="BX536" s="226"/>
      <c r="BY536" s="226"/>
      <c r="BZ536" s="227"/>
      <c r="CA536" s="226"/>
      <c r="CB536" s="226"/>
      <c r="CC536" s="226"/>
      <c r="CD536" s="226"/>
      <c r="CE536" s="226"/>
      <c r="CF536" s="227"/>
      <c r="CG536" s="226"/>
      <c r="CH536" s="226"/>
      <c r="CI536" s="226"/>
      <c r="CJ536" s="212">
        <f t="shared" si="159"/>
        <v>0</v>
      </c>
    </row>
    <row r="537" spans="1:88" ht="13.5" customHeight="1">
      <c r="A537" s="217">
        <v>543</v>
      </c>
      <c r="B537" s="217" t="s">
        <v>3923</v>
      </c>
      <c r="C537" s="217" t="s">
        <v>3924</v>
      </c>
      <c r="D537" s="218" t="s">
        <v>2945</v>
      </c>
      <c r="E537" s="217" t="s">
        <v>3922</v>
      </c>
      <c r="F537" s="217" t="s">
        <v>2956</v>
      </c>
      <c r="G537" s="218" t="s">
        <v>2944</v>
      </c>
      <c r="H537" s="220">
        <v>25260</v>
      </c>
      <c r="I537" s="217" t="s">
        <v>702</v>
      </c>
      <c r="J537" s="217">
        <v>1</v>
      </c>
      <c r="K537" s="217"/>
      <c r="L537" s="217">
        <v>1</v>
      </c>
      <c r="M537" s="220">
        <v>6672.6</v>
      </c>
      <c r="N537" s="220">
        <v>6672.6</v>
      </c>
      <c r="O537" s="217" t="s">
        <v>674</v>
      </c>
      <c r="P537" s="217" t="s">
        <v>11</v>
      </c>
      <c r="Q537" s="217" t="s">
        <v>712</v>
      </c>
      <c r="R537" s="217"/>
      <c r="S537" s="217"/>
      <c r="T537" s="217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7">
        <f t="shared" ca="1" si="156"/>
        <v>1</v>
      </c>
      <c r="V537" s="217">
        <f t="shared" ca="1" si="157"/>
        <v>0</v>
      </c>
      <c r="W537" s="217"/>
      <c r="X537" s="217"/>
      <c r="Y537" s="217"/>
      <c r="Z537" s="217"/>
      <c r="AA537" s="217"/>
      <c r="AB537" s="221"/>
      <c r="AC537" s="220">
        <v>79.94</v>
      </c>
      <c r="AD537" s="217"/>
      <c r="AE537" s="220"/>
      <c r="AF537" s="220"/>
      <c r="AG537" s="254"/>
      <c r="AH537" s="254"/>
      <c r="AI537" s="254"/>
      <c r="AJ537" s="224" t="s">
        <v>677</v>
      </c>
      <c r="AK537" s="192"/>
      <c r="AL537" s="255"/>
      <c r="AM537" s="192"/>
      <c r="AN537" s="192"/>
      <c r="AO537" s="192"/>
      <c r="AP537" s="192"/>
      <c r="AQ537" s="192"/>
      <c r="AR537" s="192"/>
      <c r="AS537" s="192"/>
      <c r="AT537" s="192"/>
      <c r="AU537" s="217">
        <v>0</v>
      </c>
      <c r="AV537" s="217">
        <v>0</v>
      </c>
      <c r="AW537" s="217">
        <v>0</v>
      </c>
      <c r="AX537" s="217">
        <v>0</v>
      </c>
      <c r="AY537" s="217">
        <v>0</v>
      </c>
      <c r="AZ537" s="217">
        <v>0</v>
      </c>
      <c r="BA537" s="217">
        <v>1</v>
      </c>
      <c r="BB537" s="217" t="s">
        <v>692</v>
      </c>
      <c r="BC537" s="217"/>
      <c r="BD537" s="217"/>
      <c r="BE537" s="212" t="s">
        <v>576</v>
      </c>
      <c r="BF537" s="212">
        <v>1</v>
      </c>
      <c r="BG537" s="230"/>
      <c r="BH537" s="212">
        <f t="shared" si="158"/>
        <v>0</v>
      </c>
      <c r="BI537" s="212" t="s">
        <v>576</v>
      </c>
      <c r="BJ537" s="212">
        <v>1</v>
      </c>
      <c r="BK537" s="212"/>
      <c r="BL537" s="192"/>
      <c r="BM537" s="192"/>
      <c r="BN537" s="256"/>
      <c r="BO537" s="192"/>
      <c r="BP537" s="192"/>
      <c r="BQ537" s="192"/>
      <c r="BR537" s="192"/>
      <c r="BS537" s="192"/>
      <c r="BT537" s="256"/>
      <c r="BU537" s="192"/>
      <c r="BV537" s="192"/>
      <c r="BW537" s="192"/>
      <c r="BX537" s="192"/>
      <c r="BY537" s="192"/>
      <c r="BZ537" s="256"/>
      <c r="CA537" s="192"/>
      <c r="CB537" s="192"/>
      <c r="CC537" s="192"/>
      <c r="CD537" s="192"/>
      <c r="CE537" s="192"/>
      <c r="CF537" s="256"/>
      <c r="CG537" s="192"/>
      <c r="CH537" s="192"/>
      <c r="CI537" s="192"/>
      <c r="CJ537" s="212">
        <f t="shared" si="159"/>
        <v>0</v>
      </c>
    </row>
    <row r="538" spans="1:88" ht="13.5" customHeight="1">
      <c r="A538" s="217">
        <v>544</v>
      </c>
      <c r="B538" s="217" t="s">
        <v>3923</v>
      </c>
      <c r="C538" s="217" t="s">
        <v>3924</v>
      </c>
      <c r="D538" s="218" t="s">
        <v>781</v>
      </c>
      <c r="E538" s="217" t="s">
        <v>1026</v>
      </c>
      <c r="F538" s="217" t="s">
        <v>2957</v>
      </c>
      <c r="G538" s="218" t="s">
        <v>2947</v>
      </c>
      <c r="H538" s="220">
        <v>24396</v>
      </c>
      <c r="I538" s="217" t="s">
        <v>702</v>
      </c>
      <c r="J538" s="217">
        <v>1</v>
      </c>
      <c r="K538" s="217"/>
      <c r="L538" s="217">
        <v>1</v>
      </c>
      <c r="M538" s="220">
        <v>1105.4000000000001</v>
      </c>
      <c r="N538" s="220">
        <v>1105.4000000000001</v>
      </c>
      <c r="O538" s="217" t="s">
        <v>674</v>
      </c>
      <c r="P538" s="217" t="s">
        <v>13</v>
      </c>
      <c r="Q538" s="217" t="s">
        <v>703</v>
      </c>
      <c r="R538" s="217"/>
      <c r="S538" s="217"/>
      <c r="T538" s="217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7">
        <f t="shared" ca="1" si="156"/>
        <v>1</v>
      </c>
      <c r="V538" s="217">
        <f t="shared" ca="1" si="157"/>
        <v>0</v>
      </c>
      <c r="W538" s="217"/>
      <c r="X538" s="217"/>
      <c r="Y538" s="217"/>
      <c r="Z538" s="217"/>
      <c r="AA538" s="217"/>
      <c r="AB538" s="221"/>
      <c r="AC538" s="220">
        <v>47.241999999999997</v>
      </c>
      <c r="AD538" s="217"/>
      <c r="AE538" s="220"/>
      <c r="AF538" s="220"/>
      <c r="AG538" s="254"/>
      <c r="AH538" s="254"/>
      <c r="AI538" s="254"/>
      <c r="AJ538" s="224" t="s">
        <v>677</v>
      </c>
      <c r="AK538" s="192"/>
      <c r="AL538" s="255"/>
      <c r="AM538" s="192"/>
      <c r="AN538" s="192"/>
      <c r="AO538" s="192"/>
      <c r="AP538" s="192"/>
      <c r="AQ538" s="192"/>
      <c r="AR538" s="192"/>
      <c r="AS538" s="192"/>
      <c r="AT538" s="192"/>
      <c r="AU538" s="217">
        <v>0</v>
      </c>
      <c r="AV538" s="217">
        <v>0</v>
      </c>
      <c r="AW538" s="217">
        <v>0</v>
      </c>
      <c r="AX538" s="217">
        <v>0</v>
      </c>
      <c r="AY538" s="217">
        <v>0</v>
      </c>
      <c r="AZ538" s="217">
        <v>0</v>
      </c>
      <c r="BA538" s="217">
        <v>0</v>
      </c>
      <c r="BB538" s="217" t="s">
        <v>692</v>
      </c>
      <c r="BC538" s="217"/>
      <c r="BD538" s="217"/>
      <c r="BE538" s="212" t="s">
        <v>576</v>
      </c>
      <c r="BF538" s="212">
        <v>1</v>
      </c>
      <c r="BG538" s="230"/>
      <c r="BH538" s="212">
        <f t="shared" si="158"/>
        <v>0</v>
      </c>
      <c r="BI538" s="212" t="s">
        <v>576</v>
      </c>
      <c r="BJ538" s="212">
        <v>1</v>
      </c>
      <c r="BK538" s="212"/>
      <c r="BL538" s="192"/>
      <c r="BM538" s="192"/>
      <c r="BN538" s="256"/>
      <c r="BO538" s="192"/>
      <c r="BP538" s="192"/>
      <c r="BQ538" s="192"/>
      <c r="BR538" s="192"/>
      <c r="BS538" s="192"/>
      <c r="BT538" s="256"/>
      <c r="BU538" s="192"/>
      <c r="BV538" s="192"/>
      <c r="BW538" s="192"/>
      <c r="BX538" s="192"/>
      <c r="BY538" s="192"/>
      <c r="BZ538" s="256"/>
      <c r="CA538" s="192"/>
      <c r="CB538" s="192"/>
      <c r="CC538" s="192"/>
      <c r="CD538" s="192"/>
      <c r="CE538" s="192"/>
      <c r="CF538" s="256"/>
      <c r="CG538" s="192"/>
      <c r="CH538" s="192"/>
      <c r="CI538" s="192"/>
      <c r="CJ538" s="212">
        <f t="shared" si="159"/>
        <v>0</v>
      </c>
    </row>
    <row r="539" spans="1:88" ht="13.5" customHeight="1">
      <c r="A539" s="217">
        <v>545</v>
      </c>
      <c r="B539" s="217" t="s">
        <v>3923</v>
      </c>
      <c r="C539" s="217" t="s">
        <v>3924</v>
      </c>
      <c r="D539" s="218" t="s">
        <v>2468</v>
      </c>
      <c r="E539" s="217" t="s">
        <v>1104</v>
      </c>
      <c r="F539" s="217" t="s">
        <v>2958</v>
      </c>
      <c r="G539" s="218" t="s">
        <v>2949</v>
      </c>
      <c r="H539" s="220">
        <v>848</v>
      </c>
      <c r="I539" s="217" t="s">
        <v>702</v>
      </c>
      <c r="J539" s="217">
        <v>2</v>
      </c>
      <c r="K539" s="217"/>
      <c r="L539" s="217">
        <v>2</v>
      </c>
      <c r="M539" s="220">
        <v>6.6</v>
      </c>
      <c r="N539" s="220">
        <v>13.2</v>
      </c>
      <c r="O539" s="217" t="s">
        <v>674</v>
      </c>
      <c r="P539" s="217" t="s">
        <v>13</v>
      </c>
      <c r="Q539" s="217" t="s">
        <v>703</v>
      </c>
      <c r="R539" s="217"/>
      <c r="S539" s="217"/>
      <c r="T539" s="217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7">
        <f t="shared" ca="1" si="156"/>
        <v>2</v>
      </c>
      <c r="V539" s="217">
        <f t="shared" ca="1" si="157"/>
        <v>0</v>
      </c>
      <c r="W539" s="217"/>
      <c r="X539" s="217"/>
      <c r="Y539" s="217"/>
      <c r="Z539" s="217"/>
      <c r="AA539" s="217"/>
      <c r="AB539" s="221"/>
      <c r="AC539" s="220">
        <v>0.58399999999999996</v>
      </c>
      <c r="AD539" s="217"/>
      <c r="AE539" s="220"/>
      <c r="AF539" s="220"/>
      <c r="AG539" s="254"/>
      <c r="AH539" s="254"/>
      <c r="AI539" s="254"/>
      <c r="AJ539" s="224" t="s">
        <v>677</v>
      </c>
      <c r="AK539" s="192"/>
      <c r="AL539" s="255"/>
      <c r="AM539" s="192"/>
      <c r="AN539" s="192"/>
      <c r="AO539" s="192"/>
      <c r="AP539" s="192"/>
      <c r="AQ539" s="192"/>
      <c r="AR539" s="192"/>
      <c r="AS539" s="192"/>
      <c r="AT539" s="192"/>
      <c r="AU539" s="217">
        <v>0</v>
      </c>
      <c r="AV539" s="217">
        <v>0</v>
      </c>
      <c r="AW539" s="217">
        <v>0</v>
      </c>
      <c r="AX539" s="217">
        <v>0</v>
      </c>
      <c r="AY539" s="217">
        <v>0</v>
      </c>
      <c r="AZ539" s="217">
        <v>0</v>
      </c>
      <c r="BA539" s="217">
        <v>0</v>
      </c>
      <c r="BB539" s="217" t="s">
        <v>692</v>
      </c>
      <c r="BC539" s="217"/>
      <c r="BD539" s="217"/>
      <c r="BE539" s="244" t="s">
        <v>3020</v>
      </c>
      <c r="BF539" s="217">
        <v>2</v>
      </c>
      <c r="BG539" s="245">
        <v>46240</v>
      </c>
      <c r="BH539" s="212">
        <f t="shared" si="158"/>
        <v>0</v>
      </c>
      <c r="BI539" s="244" t="s">
        <v>2469</v>
      </c>
      <c r="BJ539" s="217">
        <v>2</v>
      </c>
      <c r="BK539" s="245">
        <v>46240</v>
      </c>
      <c r="BL539" s="192"/>
      <c r="BM539" s="192"/>
      <c r="BN539" s="256"/>
      <c r="BO539" s="192"/>
      <c r="BP539" s="192"/>
      <c r="BQ539" s="192"/>
      <c r="BR539" s="192"/>
      <c r="BS539" s="192"/>
      <c r="BT539" s="256"/>
      <c r="BU539" s="192"/>
      <c r="BV539" s="192"/>
      <c r="BW539" s="192"/>
      <c r="BX539" s="192"/>
      <c r="BY539" s="192"/>
      <c r="BZ539" s="256"/>
      <c r="CA539" s="192"/>
      <c r="CB539" s="192"/>
      <c r="CC539" s="192"/>
      <c r="CD539" s="192"/>
      <c r="CE539" s="192"/>
      <c r="CF539" s="256"/>
      <c r="CG539" s="192"/>
      <c r="CH539" s="192"/>
      <c r="CI539" s="192"/>
      <c r="CJ539" s="212">
        <f t="shared" si="159"/>
        <v>0</v>
      </c>
    </row>
    <row r="540" spans="1:88" ht="13.5" customHeight="1">
      <c r="A540" s="217">
        <v>546</v>
      </c>
      <c r="B540" s="217" t="s">
        <v>3923</v>
      </c>
      <c r="C540" s="217" t="s">
        <v>3924</v>
      </c>
      <c r="D540" s="218" t="s">
        <v>781</v>
      </c>
      <c r="E540" s="217" t="s">
        <v>1071</v>
      </c>
      <c r="F540" s="217" t="s">
        <v>2959</v>
      </c>
      <c r="G540" s="218" t="s">
        <v>2951</v>
      </c>
      <c r="H540" s="220">
        <v>25260</v>
      </c>
      <c r="I540" s="217" t="s">
        <v>702</v>
      </c>
      <c r="J540" s="217">
        <v>1</v>
      </c>
      <c r="K540" s="217"/>
      <c r="L540" s="217">
        <v>1</v>
      </c>
      <c r="M540" s="220">
        <v>888.5</v>
      </c>
      <c r="N540" s="220">
        <v>888.5</v>
      </c>
      <c r="O540" s="217" t="s">
        <v>674</v>
      </c>
      <c r="P540" s="217" t="s">
        <v>13</v>
      </c>
      <c r="Q540" s="217" t="s">
        <v>703</v>
      </c>
      <c r="R540" s="217"/>
      <c r="S540" s="217"/>
      <c r="T540" s="217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7">
        <f t="shared" ca="1" si="156"/>
        <v>1</v>
      </c>
      <c r="V540" s="217">
        <f t="shared" ca="1" si="157"/>
        <v>0</v>
      </c>
      <c r="W540" s="217"/>
      <c r="X540" s="217"/>
      <c r="Y540" s="217"/>
      <c r="Z540" s="217"/>
      <c r="AA540" s="217"/>
      <c r="AB540" s="221"/>
      <c r="AC540" s="220">
        <v>19.48</v>
      </c>
      <c r="AD540" s="217"/>
      <c r="AE540" s="220"/>
      <c r="AF540" s="220"/>
      <c r="AG540" s="254"/>
      <c r="AH540" s="254"/>
      <c r="AI540" s="254"/>
      <c r="AJ540" s="224" t="s">
        <v>677</v>
      </c>
      <c r="AK540" s="192"/>
      <c r="AL540" s="255"/>
      <c r="AM540" s="192"/>
      <c r="AN540" s="192"/>
      <c r="AO540" s="192"/>
      <c r="AP540" s="192"/>
      <c r="AQ540" s="192"/>
      <c r="AR540" s="192"/>
      <c r="AS540" s="192"/>
      <c r="AT540" s="192"/>
      <c r="AU540" s="217">
        <v>0</v>
      </c>
      <c r="AV540" s="217">
        <v>0</v>
      </c>
      <c r="AW540" s="217">
        <v>0</v>
      </c>
      <c r="AX540" s="217">
        <v>0</v>
      </c>
      <c r="AY540" s="217">
        <v>0</v>
      </c>
      <c r="AZ540" s="217">
        <v>0</v>
      </c>
      <c r="BA540" s="217">
        <v>0</v>
      </c>
      <c r="BB540" s="217" t="s">
        <v>692</v>
      </c>
      <c r="BC540" s="217"/>
      <c r="BD540" s="217"/>
      <c r="BE540" s="212" t="s">
        <v>576</v>
      </c>
      <c r="BF540" s="212">
        <v>1</v>
      </c>
      <c r="BG540" s="230"/>
      <c r="BH540" s="212">
        <f t="shared" si="158"/>
        <v>0</v>
      </c>
      <c r="BI540" s="212" t="s">
        <v>576</v>
      </c>
      <c r="BJ540" s="212">
        <v>1</v>
      </c>
      <c r="BK540" s="212"/>
      <c r="BL540" s="192"/>
      <c r="BM540" s="192"/>
      <c r="BN540" s="256"/>
      <c r="BO540" s="192"/>
      <c r="BP540" s="192"/>
      <c r="BQ540" s="192"/>
      <c r="BR540" s="192"/>
      <c r="BS540" s="192"/>
      <c r="BT540" s="256"/>
      <c r="BU540" s="192"/>
      <c r="BV540" s="192"/>
      <c r="BW540" s="192"/>
      <c r="BX540" s="192"/>
      <c r="BY540" s="192"/>
      <c r="BZ540" s="256"/>
      <c r="CA540" s="192"/>
      <c r="CB540" s="192"/>
      <c r="CC540" s="192"/>
      <c r="CD540" s="192"/>
      <c r="CE540" s="192"/>
      <c r="CF540" s="256"/>
      <c r="CG540" s="192"/>
      <c r="CH540" s="192"/>
      <c r="CI540" s="192"/>
      <c r="CJ540" s="212">
        <f t="shared" si="159"/>
        <v>0</v>
      </c>
    </row>
    <row r="541" spans="1:88" ht="13.5" customHeight="1">
      <c r="A541" s="217">
        <v>547</v>
      </c>
      <c r="B541" s="217" t="s">
        <v>3923</v>
      </c>
      <c r="C541" s="217" t="s">
        <v>3924</v>
      </c>
      <c r="D541" s="218" t="s">
        <v>2468</v>
      </c>
      <c r="E541" s="217" t="s">
        <v>1190</v>
      </c>
      <c r="F541" s="217" t="s">
        <v>2960</v>
      </c>
      <c r="G541" s="218" t="s">
        <v>2953</v>
      </c>
      <c r="H541" s="220">
        <v>110</v>
      </c>
      <c r="I541" s="217" t="s">
        <v>702</v>
      </c>
      <c r="J541" s="217">
        <v>2</v>
      </c>
      <c r="K541" s="217"/>
      <c r="L541" s="217">
        <v>2</v>
      </c>
      <c r="M541" s="220">
        <v>0.3</v>
      </c>
      <c r="N541" s="220">
        <v>0.6</v>
      </c>
      <c r="O541" s="217" t="s">
        <v>674</v>
      </c>
      <c r="P541" s="217" t="s">
        <v>13</v>
      </c>
      <c r="Q541" s="217" t="s">
        <v>703</v>
      </c>
      <c r="R541" s="217"/>
      <c r="S541" s="217"/>
      <c r="T541" s="217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7">
        <f t="shared" ca="1" si="156"/>
        <v>2</v>
      </c>
      <c r="V541" s="217">
        <f t="shared" ca="1" si="157"/>
        <v>0</v>
      </c>
      <c r="W541" s="217"/>
      <c r="X541" s="217"/>
      <c r="Y541" s="217"/>
      <c r="Z541" s="217"/>
      <c r="AA541" s="217"/>
      <c r="AB541" s="221"/>
      <c r="AC541" s="220">
        <v>2.8000000000000001E-2</v>
      </c>
      <c r="AD541" s="217"/>
      <c r="AE541" s="220"/>
      <c r="AF541" s="220"/>
      <c r="AG541" s="254"/>
      <c r="AH541" s="254"/>
      <c r="AI541" s="254"/>
      <c r="AJ541" s="224" t="s">
        <v>677</v>
      </c>
      <c r="AK541" s="192"/>
      <c r="AL541" s="255"/>
      <c r="AM541" s="192"/>
      <c r="AN541" s="192"/>
      <c r="AO541" s="192"/>
      <c r="AP541" s="192"/>
      <c r="AQ541" s="192"/>
      <c r="AR541" s="192"/>
      <c r="AS541" s="192"/>
      <c r="AT541" s="192"/>
      <c r="AU541" s="217">
        <v>0</v>
      </c>
      <c r="AV541" s="217">
        <v>0</v>
      </c>
      <c r="AW541" s="217">
        <v>0</v>
      </c>
      <c r="AX541" s="217">
        <v>0</v>
      </c>
      <c r="AY541" s="217">
        <v>0</v>
      </c>
      <c r="AZ541" s="217">
        <v>0</v>
      </c>
      <c r="BA541" s="217">
        <v>0</v>
      </c>
      <c r="BB541" s="217" t="s">
        <v>692</v>
      </c>
      <c r="BC541" s="217"/>
      <c r="BD541" s="217"/>
      <c r="BE541" s="244" t="s">
        <v>3020</v>
      </c>
      <c r="BF541" s="217">
        <v>2</v>
      </c>
      <c r="BG541" s="245">
        <v>46240</v>
      </c>
      <c r="BH541" s="212">
        <f t="shared" si="158"/>
        <v>0</v>
      </c>
      <c r="BI541" s="244" t="s">
        <v>2469</v>
      </c>
      <c r="BJ541" s="217">
        <v>2</v>
      </c>
      <c r="BK541" s="245">
        <v>46240</v>
      </c>
      <c r="BL541" s="192"/>
      <c r="BM541" s="192"/>
      <c r="BN541" s="256"/>
      <c r="BO541" s="192"/>
      <c r="BP541" s="192"/>
      <c r="BQ541" s="192"/>
      <c r="BR541" s="192"/>
      <c r="BS541" s="192"/>
      <c r="BT541" s="256"/>
      <c r="BU541" s="192"/>
      <c r="BV541" s="192"/>
      <c r="BW541" s="192"/>
      <c r="BX541" s="192"/>
      <c r="BY541" s="192"/>
      <c r="BZ541" s="256"/>
      <c r="CA541" s="192"/>
      <c r="CB541" s="192"/>
      <c r="CC541" s="192"/>
      <c r="CD541" s="192"/>
      <c r="CE541" s="192"/>
      <c r="CF541" s="256"/>
      <c r="CG541" s="192"/>
      <c r="CH541" s="192"/>
      <c r="CI541" s="192"/>
      <c r="CJ541" s="212">
        <f t="shared" si="159"/>
        <v>0</v>
      </c>
    </row>
    <row r="542" spans="1:88" ht="13.5" customHeight="1">
      <c r="A542" s="214">
        <v>548</v>
      </c>
      <c r="B542" s="214" t="s">
        <v>3926</v>
      </c>
      <c r="C542" s="214" t="s">
        <v>3927</v>
      </c>
      <c r="D542" s="215" t="s">
        <v>3928</v>
      </c>
      <c r="E542" s="214"/>
      <c r="F542" s="214"/>
      <c r="G542" s="215" t="s">
        <v>3929</v>
      </c>
      <c r="H542" s="214"/>
      <c r="I542" s="214"/>
      <c r="J542" s="214"/>
      <c r="K542" s="214">
        <v>1</v>
      </c>
      <c r="L542" s="214"/>
      <c r="M542" s="216">
        <v>2430.8000000000002</v>
      </c>
      <c r="N542" s="216">
        <v>2430.8000000000002</v>
      </c>
      <c r="O542" s="214" t="s">
        <v>674</v>
      </c>
      <c r="P542" s="214"/>
      <c r="Q542" s="214"/>
      <c r="R542" s="214" t="s">
        <v>3951</v>
      </c>
      <c r="S542" s="214"/>
      <c r="T542" s="214"/>
      <c r="U542" s="214"/>
      <c r="V542" s="214"/>
      <c r="W542" s="214">
        <f>_xlfn.MINIFS(V:V,C:C,C542,AE:AE,"",AB:AB,"")</f>
        <v>0</v>
      </c>
      <c r="X542" s="214" t="e">
        <f ca="1">SUMIFS(T:T,C:C,C542,AE:AE,"")/SUMIFS(L:L,C:C,C542,AE:AE,"",AB:AB,"")</f>
        <v>#DIV/0!</v>
      </c>
      <c r="Y542" s="214"/>
      <c r="Z542" s="214"/>
      <c r="AA542" s="214"/>
      <c r="AB542" s="216"/>
      <c r="AC542" s="216">
        <v>77.649000000000001</v>
      </c>
      <c r="AD542" s="214"/>
      <c r="AE542" s="214" t="s">
        <v>675</v>
      </c>
      <c r="AF542" s="214" t="s">
        <v>676</v>
      </c>
      <c r="AG542" s="214"/>
      <c r="AH542" s="214"/>
      <c r="AI542" s="214"/>
      <c r="AJ542" s="214" t="s">
        <v>677</v>
      </c>
      <c r="AK542" s="214"/>
      <c r="AL542" s="214" t="s">
        <v>880</v>
      </c>
      <c r="AM542" s="214"/>
      <c r="AN542" s="214"/>
      <c r="AO542" s="214"/>
      <c r="AP542" s="214"/>
      <c r="AQ542" s="214"/>
      <c r="AR542" s="214"/>
      <c r="AS542" s="214"/>
      <c r="AT542" s="214"/>
      <c r="AU542" s="214"/>
      <c r="AV542" s="214"/>
      <c r="AW542" s="214"/>
      <c r="AX542" s="214"/>
      <c r="AY542" s="214"/>
      <c r="AZ542" s="214"/>
      <c r="BA542" s="214"/>
      <c r="BB542" s="214" t="s">
        <v>692</v>
      </c>
      <c r="BC542" s="214"/>
      <c r="BD542" s="214"/>
      <c r="BE542" s="214"/>
      <c r="BF542" s="214"/>
      <c r="BG542" s="214"/>
      <c r="BH542" s="214"/>
      <c r="BI542" s="214"/>
      <c r="BJ542" s="214"/>
      <c r="BK542" s="214"/>
      <c r="BL542" s="214"/>
      <c r="BM542" s="214"/>
      <c r="BN542" s="214"/>
      <c r="BO542" s="214"/>
      <c r="BP542" s="214"/>
      <c r="BQ542" s="214"/>
      <c r="BR542" s="214"/>
      <c r="BS542" s="214"/>
      <c r="BT542" s="214"/>
      <c r="BU542" s="214"/>
      <c r="BV542" s="214"/>
      <c r="BW542" s="214"/>
      <c r="BX542" s="214"/>
      <c r="BY542" s="214"/>
      <c r="BZ542" s="214"/>
      <c r="CA542" s="214"/>
      <c r="CB542" s="214"/>
      <c r="CC542" s="214"/>
      <c r="CD542" s="214"/>
      <c r="CE542" s="214"/>
      <c r="CF542" s="214"/>
      <c r="CG542" s="214"/>
      <c r="CH542" s="214"/>
      <c r="CI542" s="214"/>
      <c r="CJ542" s="214"/>
    </row>
    <row r="543" spans="1:88" ht="13.5" customHeight="1">
      <c r="A543" s="217">
        <v>549</v>
      </c>
      <c r="B543" s="217" t="s">
        <v>3926</v>
      </c>
      <c r="C543" s="217" t="s">
        <v>3927</v>
      </c>
      <c r="D543" s="218" t="s">
        <v>781</v>
      </c>
      <c r="E543" s="217" t="s">
        <v>3930</v>
      </c>
      <c r="F543" s="217" t="s">
        <v>2395</v>
      </c>
      <c r="G543" s="218" t="s">
        <v>2396</v>
      </c>
      <c r="H543" s="220">
        <v>7032</v>
      </c>
      <c r="I543" s="217" t="s">
        <v>702</v>
      </c>
      <c r="J543" s="217">
        <v>1</v>
      </c>
      <c r="K543" s="217"/>
      <c r="L543" s="217">
        <v>1</v>
      </c>
      <c r="M543" s="220">
        <v>2430.8000000000002</v>
      </c>
      <c r="N543" s="220">
        <v>2430.8000000000002</v>
      </c>
      <c r="O543" s="217" t="s">
        <v>674</v>
      </c>
      <c r="P543" s="217" t="s">
        <v>13</v>
      </c>
      <c r="Q543" s="217" t="s">
        <v>786</v>
      </c>
      <c r="R543" s="217"/>
      <c r="S543" s="217"/>
      <c r="T543" s="217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7">
        <f ca="1">+L543-T543</f>
        <v>1</v>
      </c>
      <c r="V543" s="217">
        <f ca="1">ROUNDDOWN(T543/J543,0)</f>
        <v>0</v>
      </c>
      <c r="W543" s="217"/>
      <c r="X543" s="217"/>
      <c r="Y543" s="217"/>
      <c r="Z543" s="217"/>
      <c r="AA543" s="217"/>
      <c r="AB543" s="221" t="s">
        <v>602</v>
      </c>
      <c r="AC543" s="220">
        <v>77.649000000000001</v>
      </c>
      <c r="AD543" s="217"/>
      <c r="AE543" s="220"/>
      <c r="AF543" s="220"/>
      <c r="AG543" s="254"/>
      <c r="AH543" s="254"/>
      <c r="AI543" s="254"/>
      <c r="AJ543" s="224" t="s">
        <v>677</v>
      </c>
      <c r="AK543" s="192"/>
      <c r="AL543" s="255" t="s">
        <v>880</v>
      </c>
      <c r="AM543" s="192"/>
      <c r="AN543" s="192"/>
      <c r="AO543" s="192"/>
      <c r="AP543" s="192"/>
      <c r="AQ543" s="192"/>
      <c r="AR543" s="192"/>
      <c r="AS543" s="192"/>
      <c r="AT543" s="192"/>
      <c r="AU543" s="217">
        <v>0</v>
      </c>
      <c r="AV543" s="217">
        <v>1</v>
      </c>
      <c r="AW543" s="217">
        <v>0</v>
      </c>
      <c r="AX543" s="217">
        <v>0</v>
      </c>
      <c r="AY543" s="217">
        <v>0</v>
      </c>
      <c r="AZ543" s="217">
        <v>0</v>
      </c>
      <c r="BA543" s="217">
        <v>0</v>
      </c>
      <c r="BB543" s="217" t="s">
        <v>692</v>
      </c>
      <c r="BC543" s="217"/>
      <c r="BD543" s="217"/>
      <c r="BE543" s="212" t="s">
        <v>576</v>
      </c>
      <c r="BF543" s="212">
        <v>1</v>
      </c>
      <c r="BG543" s="230"/>
      <c r="BH543" s="212">
        <f>+L543-BF543</f>
        <v>0</v>
      </c>
      <c r="BI543" s="212" t="s">
        <v>576</v>
      </c>
      <c r="BJ543" s="212">
        <v>1</v>
      </c>
      <c r="BK543" s="212"/>
      <c r="BL543" s="192"/>
      <c r="BM543" s="192"/>
      <c r="BN543" s="256"/>
      <c r="BO543" s="192"/>
      <c r="BP543" s="192"/>
      <c r="BQ543" s="192"/>
      <c r="BR543" s="192"/>
      <c r="BS543" s="192"/>
      <c r="BT543" s="256"/>
      <c r="BU543" s="192"/>
      <c r="BV543" s="192"/>
      <c r="BW543" s="192"/>
      <c r="BX543" s="192"/>
      <c r="BY543" s="192"/>
      <c r="BZ543" s="256"/>
      <c r="CA543" s="192"/>
      <c r="CB543" s="192"/>
      <c r="CC543" s="192"/>
      <c r="CD543" s="192"/>
      <c r="CE543" s="192"/>
      <c r="CF543" s="256"/>
      <c r="CG543" s="192"/>
      <c r="CH543" s="192"/>
      <c r="CI543" s="192"/>
      <c r="CJ543" s="212">
        <f>+L543-BJ543</f>
        <v>0</v>
      </c>
    </row>
    <row r="544" spans="1:88" ht="13.5" customHeight="1">
      <c r="A544" s="214">
        <v>1</v>
      </c>
      <c r="B544" s="214" t="s">
        <v>3931</v>
      </c>
      <c r="C544" s="214" t="s">
        <v>3932</v>
      </c>
      <c r="D544" s="215" t="s">
        <v>1316</v>
      </c>
      <c r="E544" s="214"/>
      <c r="F544" s="214"/>
      <c r="G544" s="215" t="s">
        <v>3933</v>
      </c>
      <c r="H544" s="214"/>
      <c r="I544" s="214"/>
      <c r="J544" s="214"/>
      <c r="K544" s="214">
        <v>1</v>
      </c>
      <c r="L544" s="214"/>
      <c r="M544" s="216">
        <v>294.8</v>
      </c>
      <c r="N544" s="216">
        <v>294.8</v>
      </c>
      <c r="O544" s="214" t="s">
        <v>674</v>
      </c>
      <c r="P544" s="214"/>
      <c r="Q544" s="214"/>
      <c r="R544" s="214" t="s">
        <v>3951</v>
      </c>
      <c r="S544" s="214"/>
      <c r="T544" s="214"/>
      <c r="U544" s="214"/>
      <c r="V544" s="214"/>
      <c r="W544" s="214">
        <f ca="1">_xlfn.MINIFS(V:V,C:C,C544,AE:AE,"",AB:AB,"")</f>
        <v>0</v>
      </c>
      <c r="X544" s="214">
        <f ca="1">SUMIFS(T:T,C:C,C544,AE:AE,"")/SUMIFS(L:L,C:C,C544,AE:AE,"",AB:AB,"")</f>
        <v>0</v>
      </c>
      <c r="Y544" s="214"/>
      <c r="Z544" s="214"/>
      <c r="AA544" s="214"/>
      <c r="AB544" s="257"/>
      <c r="AC544" s="216">
        <v>4.883</v>
      </c>
      <c r="AD544" s="258"/>
      <c r="AE544" s="214" t="s">
        <v>675</v>
      </c>
      <c r="AF544" s="214" t="s">
        <v>676</v>
      </c>
      <c r="AG544" s="259"/>
      <c r="AH544" s="259"/>
      <c r="AI544" s="259"/>
      <c r="AJ544" s="260" t="s">
        <v>677</v>
      </c>
      <c r="AK544" s="261"/>
      <c r="AL544" s="262" t="s">
        <v>880</v>
      </c>
      <c r="AM544" s="261"/>
      <c r="AN544" s="261"/>
      <c r="AO544" s="261"/>
      <c r="AP544" s="261"/>
      <c r="AQ544" s="261"/>
      <c r="AR544" s="261"/>
      <c r="AS544" s="261"/>
      <c r="AT544" s="261"/>
      <c r="AU544" s="214"/>
      <c r="AV544" s="214"/>
      <c r="AW544" s="214"/>
      <c r="AX544" s="214"/>
      <c r="AY544" s="214"/>
      <c r="AZ544" s="214"/>
      <c r="BA544" s="214"/>
      <c r="BB544" s="214" t="s">
        <v>692</v>
      </c>
      <c r="BC544" s="258"/>
      <c r="BD544" s="258"/>
      <c r="BE544" s="261"/>
      <c r="BF544" s="261"/>
      <c r="BG544" s="263"/>
      <c r="BH544" s="261"/>
      <c r="BI544" s="261"/>
      <c r="BJ544" s="261"/>
      <c r="BK544" s="261"/>
      <c r="BL544" s="261"/>
      <c r="BM544" s="261"/>
      <c r="BN544" s="263"/>
      <c r="BO544" s="261"/>
      <c r="BP544" s="261"/>
      <c r="BQ544" s="261"/>
      <c r="BR544" s="261"/>
      <c r="BS544" s="261"/>
      <c r="BT544" s="263"/>
      <c r="BU544" s="261"/>
      <c r="BV544" s="261"/>
      <c r="BW544" s="261"/>
      <c r="BX544" s="261"/>
      <c r="BY544" s="261"/>
      <c r="BZ544" s="263"/>
      <c r="CA544" s="261"/>
      <c r="CB544" s="261"/>
      <c r="CC544" s="261"/>
      <c r="CD544" s="261"/>
      <c r="CE544" s="261"/>
      <c r="CF544" s="263"/>
      <c r="CG544" s="261"/>
      <c r="CH544" s="261"/>
      <c r="CI544" s="261"/>
      <c r="CJ544" s="261"/>
    </row>
    <row r="545" spans="1:88" ht="13.5" customHeight="1">
      <c r="A545" s="217">
        <v>2</v>
      </c>
      <c r="B545" s="217" t="s">
        <v>3931</v>
      </c>
      <c r="C545" s="217" t="s">
        <v>3932</v>
      </c>
      <c r="D545" s="218" t="s">
        <v>2380</v>
      </c>
      <c r="E545" s="217" t="s">
        <v>3934</v>
      </c>
      <c r="F545" s="217" t="s">
        <v>2379</v>
      </c>
      <c r="G545" s="218" t="s">
        <v>2380</v>
      </c>
      <c r="H545" s="220">
        <v>6758</v>
      </c>
      <c r="I545" s="217" t="s">
        <v>2381</v>
      </c>
      <c r="J545" s="217">
        <v>1</v>
      </c>
      <c r="K545" s="217"/>
      <c r="L545" s="217">
        <v>1</v>
      </c>
      <c r="M545" s="220">
        <v>284.7</v>
      </c>
      <c r="N545" s="220">
        <v>284.7</v>
      </c>
      <c r="O545" s="217" t="s">
        <v>674</v>
      </c>
      <c r="P545" s="217" t="s">
        <v>11</v>
      </c>
      <c r="Q545" s="217" t="s">
        <v>703</v>
      </c>
      <c r="R545" s="217"/>
      <c r="S545" s="217"/>
      <c r="T545" s="217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7">
        <f t="shared" ref="U545:U546" ca="1" si="160">+L545-T545</f>
        <v>1</v>
      </c>
      <c r="V545" s="217">
        <f t="shared" ref="V545:V546" ca="1" si="161">ROUNDDOWN(T545/J545,0)</f>
        <v>0</v>
      </c>
      <c r="W545" s="217"/>
      <c r="X545" s="217"/>
      <c r="Y545" s="217"/>
      <c r="Z545" s="217"/>
      <c r="AA545" s="217"/>
      <c r="AB545" s="221"/>
      <c r="AC545" s="220">
        <v>4.6449999999999996</v>
      </c>
      <c r="AD545" s="217"/>
      <c r="AE545" s="220"/>
      <c r="AF545" s="220"/>
      <c r="AG545" s="254"/>
      <c r="AH545" s="254"/>
      <c r="AI545" s="254"/>
      <c r="AJ545" s="224" t="s">
        <v>677</v>
      </c>
      <c r="AK545" s="192"/>
      <c r="AL545" s="255" t="s">
        <v>880</v>
      </c>
      <c r="AM545" s="192"/>
      <c r="AN545" s="192"/>
      <c r="AO545" s="192"/>
      <c r="AP545" s="192"/>
      <c r="AQ545" s="192"/>
      <c r="AR545" s="192"/>
      <c r="AS545" s="192"/>
      <c r="AT545" s="192"/>
      <c r="AU545" s="217">
        <v>0</v>
      </c>
      <c r="AV545" s="217">
        <v>0</v>
      </c>
      <c r="AW545" s="217">
        <v>0</v>
      </c>
      <c r="AX545" s="217">
        <v>1</v>
      </c>
      <c r="AY545" s="217">
        <v>0</v>
      </c>
      <c r="AZ545" s="217">
        <v>0</v>
      </c>
      <c r="BA545" s="217">
        <v>0</v>
      </c>
      <c r="BB545" s="217" t="s">
        <v>692</v>
      </c>
      <c r="BC545" s="217"/>
      <c r="BD545" s="217"/>
      <c r="BE545" s="212" t="s">
        <v>576</v>
      </c>
      <c r="BF545" s="212">
        <v>1</v>
      </c>
      <c r="BG545" s="230"/>
      <c r="BH545" s="212">
        <f>+L545-BF545</f>
        <v>0</v>
      </c>
      <c r="BI545" s="212" t="s">
        <v>576</v>
      </c>
      <c r="BJ545" s="212">
        <v>1</v>
      </c>
      <c r="BK545" s="212"/>
      <c r="BL545" s="192"/>
      <c r="BM545" s="192"/>
      <c r="BN545" s="256"/>
      <c r="BO545" s="192"/>
      <c r="BP545" s="192"/>
      <c r="BQ545" s="192"/>
      <c r="BR545" s="192"/>
      <c r="BS545" s="192"/>
      <c r="BT545" s="256"/>
      <c r="BU545" s="192"/>
      <c r="BV545" s="192"/>
      <c r="BW545" s="192"/>
      <c r="BX545" s="192"/>
      <c r="BY545" s="192"/>
      <c r="BZ545" s="256"/>
      <c r="CA545" s="192"/>
      <c r="CB545" s="192"/>
      <c r="CC545" s="192"/>
      <c r="CD545" s="192"/>
      <c r="CE545" s="192"/>
      <c r="CF545" s="256"/>
      <c r="CG545" s="192"/>
      <c r="CH545" s="192"/>
      <c r="CI545" s="192"/>
      <c r="CJ545" s="212">
        <f>+L545-BJ545</f>
        <v>0</v>
      </c>
    </row>
    <row r="546" spans="1:88" ht="13.5" customHeight="1">
      <c r="A546" s="217">
        <v>3</v>
      </c>
      <c r="B546" s="217" t="s">
        <v>3931</v>
      </c>
      <c r="C546" s="217" t="s">
        <v>3932</v>
      </c>
      <c r="D546" s="218" t="s">
        <v>781</v>
      </c>
      <c r="E546" s="217" t="s">
        <v>3935</v>
      </c>
      <c r="F546" s="217" t="s">
        <v>2382</v>
      </c>
      <c r="G546" s="218" t="s">
        <v>2383</v>
      </c>
      <c r="H546" s="220">
        <v>270</v>
      </c>
      <c r="I546" s="217" t="s">
        <v>702</v>
      </c>
      <c r="J546" s="217">
        <v>2</v>
      </c>
      <c r="K546" s="217"/>
      <c r="L546" s="217">
        <v>2</v>
      </c>
      <c r="M546" s="220">
        <v>5.0999999999999996</v>
      </c>
      <c r="N546" s="220">
        <v>10.199999999999999</v>
      </c>
      <c r="O546" s="217" t="s">
        <v>674</v>
      </c>
      <c r="P546" s="217" t="s">
        <v>13</v>
      </c>
      <c r="Q546" s="217" t="s">
        <v>703</v>
      </c>
      <c r="R546" s="217"/>
      <c r="S546" s="217"/>
      <c r="T546" s="217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7">
        <f t="shared" ca="1" si="160"/>
        <v>2</v>
      </c>
      <c r="V546" s="217">
        <f t="shared" ca="1" si="161"/>
        <v>0</v>
      </c>
      <c r="W546" s="217"/>
      <c r="X546" s="217"/>
      <c r="Y546" s="217"/>
      <c r="Z546" s="217"/>
      <c r="AA546" s="217"/>
      <c r="AB546" s="221"/>
      <c r="AC546" s="220">
        <v>0.23799999999999999</v>
      </c>
      <c r="AD546" s="217"/>
      <c r="AE546" s="220"/>
      <c r="AF546" s="220"/>
      <c r="AG546" s="254"/>
      <c r="AH546" s="254"/>
      <c r="AI546" s="254"/>
      <c r="AJ546" s="224" t="s">
        <v>677</v>
      </c>
      <c r="AK546" s="192"/>
      <c r="AL546" s="255" t="s">
        <v>880</v>
      </c>
      <c r="AM546" s="192"/>
      <c r="AN546" s="192"/>
      <c r="AO546" s="192"/>
      <c r="AP546" s="192"/>
      <c r="AQ546" s="192"/>
      <c r="AR546" s="192"/>
      <c r="AS546" s="192"/>
      <c r="AT546" s="192"/>
      <c r="AU546" s="217">
        <v>0</v>
      </c>
      <c r="AV546" s="217">
        <v>0</v>
      </c>
      <c r="AW546" s="217">
        <v>0</v>
      </c>
      <c r="AX546" s="217">
        <v>0</v>
      </c>
      <c r="AY546" s="217">
        <v>0</v>
      </c>
      <c r="AZ546" s="217">
        <v>0</v>
      </c>
      <c r="BA546" s="217">
        <v>0</v>
      </c>
      <c r="BB546" s="217" t="s">
        <v>692</v>
      </c>
      <c r="BC546" s="217"/>
      <c r="BD546" s="217"/>
      <c r="BE546" s="212" t="s">
        <v>2964</v>
      </c>
      <c r="BF546" s="217">
        <v>2</v>
      </c>
      <c r="BG546" s="230">
        <v>46240</v>
      </c>
      <c r="BH546" s="212">
        <f>+L546-BF546</f>
        <v>0</v>
      </c>
      <c r="BI546" s="212" t="s">
        <v>2384</v>
      </c>
      <c r="BJ546" s="217">
        <v>2</v>
      </c>
      <c r="BK546" s="231">
        <v>46240</v>
      </c>
      <c r="BL546" s="192"/>
      <c r="BM546" s="192"/>
      <c r="BN546" s="256"/>
      <c r="BO546" s="192"/>
      <c r="BP546" s="192"/>
      <c r="BQ546" s="192"/>
      <c r="BR546" s="192"/>
      <c r="BS546" s="192"/>
      <c r="BT546" s="256"/>
      <c r="BU546" s="192"/>
      <c r="BV546" s="192"/>
      <c r="BW546" s="192"/>
      <c r="BX546" s="192"/>
      <c r="BY546" s="192"/>
      <c r="BZ546" s="256"/>
      <c r="CA546" s="192"/>
      <c r="CB546" s="192"/>
      <c r="CC546" s="192"/>
      <c r="CD546" s="192"/>
      <c r="CE546" s="192"/>
      <c r="CF546" s="256"/>
      <c r="CG546" s="192"/>
      <c r="CH546" s="192"/>
      <c r="CI546" s="192"/>
      <c r="CJ546" s="212">
        <f>+L546-BJ546</f>
        <v>0</v>
      </c>
    </row>
    <row r="547" spans="1:88" ht="13.5" customHeight="1">
      <c r="A547" s="214">
        <v>4</v>
      </c>
      <c r="B547" s="214" t="s">
        <v>3936</v>
      </c>
      <c r="C547" s="214" t="s">
        <v>3937</v>
      </c>
      <c r="D547" s="215" t="s">
        <v>1316</v>
      </c>
      <c r="E547" s="214"/>
      <c r="F547" s="214"/>
      <c r="G547" s="215" t="s">
        <v>3938</v>
      </c>
      <c r="H547" s="214"/>
      <c r="I547" s="214"/>
      <c r="J547" s="214"/>
      <c r="K547" s="214">
        <v>1</v>
      </c>
      <c r="L547" s="214"/>
      <c r="M547" s="216">
        <v>295</v>
      </c>
      <c r="N547" s="216">
        <v>295</v>
      </c>
      <c r="O547" s="214" t="s">
        <v>674</v>
      </c>
      <c r="P547" s="214"/>
      <c r="Q547" s="214"/>
      <c r="R547" s="214" t="s">
        <v>3951</v>
      </c>
      <c r="S547" s="214"/>
      <c r="T547" s="214"/>
      <c r="U547" s="214"/>
      <c r="V547" s="214"/>
      <c r="W547" s="214">
        <f ca="1">_xlfn.MINIFS(V:V,C:C,C547,AE:AE,"",AB:AB,"")</f>
        <v>0</v>
      </c>
      <c r="X547" s="214">
        <f ca="1">SUMIFS(T:T,C:C,C547,AE:AE,"")/SUMIFS(L:L,C:C,C547,AE:AE,"",AB:AB,"")</f>
        <v>0</v>
      </c>
      <c r="Y547" s="214"/>
      <c r="Z547" s="214"/>
      <c r="AA547" s="214"/>
      <c r="AB547" s="257"/>
      <c r="AC547" s="216">
        <v>4.8860000000000001</v>
      </c>
      <c r="AD547" s="258"/>
      <c r="AE547" s="214" t="s">
        <v>675</v>
      </c>
      <c r="AF547" s="214" t="s">
        <v>676</v>
      </c>
      <c r="AG547" s="259"/>
      <c r="AH547" s="259"/>
      <c r="AI547" s="259"/>
      <c r="AJ547" s="260" t="s">
        <v>677</v>
      </c>
      <c r="AK547" s="261"/>
      <c r="AL547" s="262" t="s">
        <v>880</v>
      </c>
      <c r="AM547" s="261"/>
      <c r="AN547" s="261"/>
      <c r="AO547" s="261"/>
      <c r="AP547" s="261"/>
      <c r="AQ547" s="261"/>
      <c r="AR547" s="261"/>
      <c r="AS547" s="261"/>
      <c r="AT547" s="261"/>
      <c r="AU547" s="214"/>
      <c r="AV547" s="214"/>
      <c r="AW547" s="214"/>
      <c r="AX547" s="214"/>
      <c r="AY547" s="214"/>
      <c r="AZ547" s="214"/>
      <c r="BA547" s="214"/>
      <c r="BB547" s="214" t="s">
        <v>692</v>
      </c>
      <c r="BC547" s="258"/>
      <c r="BD547" s="258"/>
      <c r="BE547" s="261"/>
      <c r="BF547" s="261"/>
      <c r="BG547" s="263"/>
      <c r="BH547" s="261"/>
      <c r="BI547" s="261"/>
      <c r="BJ547" s="261"/>
      <c r="BK547" s="261"/>
      <c r="BL547" s="261"/>
      <c r="BM547" s="261"/>
      <c r="BN547" s="263"/>
      <c r="BO547" s="261"/>
      <c r="BP547" s="261"/>
      <c r="BQ547" s="261"/>
      <c r="BR547" s="261"/>
      <c r="BS547" s="261"/>
      <c r="BT547" s="263"/>
      <c r="BU547" s="261"/>
      <c r="BV547" s="261"/>
      <c r="BW547" s="261"/>
      <c r="BX547" s="261"/>
      <c r="BY547" s="261"/>
      <c r="BZ547" s="263"/>
      <c r="CA547" s="261"/>
      <c r="CB547" s="261"/>
      <c r="CC547" s="261"/>
      <c r="CD547" s="261"/>
      <c r="CE547" s="261"/>
      <c r="CF547" s="263"/>
      <c r="CG547" s="261"/>
      <c r="CH547" s="261"/>
      <c r="CI547" s="261"/>
      <c r="CJ547" s="261"/>
    </row>
    <row r="548" spans="1:88" ht="13.5" customHeight="1">
      <c r="A548" s="217">
        <v>5</v>
      </c>
      <c r="B548" s="217" t="s">
        <v>3936</v>
      </c>
      <c r="C548" s="217" t="s">
        <v>3937</v>
      </c>
      <c r="D548" s="218" t="s">
        <v>2380</v>
      </c>
      <c r="E548" s="217" t="s">
        <v>3939</v>
      </c>
      <c r="F548" s="217" t="s">
        <v>2385</v>
      </c>
      <c r="G548" s="218" t="s">
        <v>2380</v>
      </c>
      <c r="H548" s="220">
        <v>6762</v>
      </c>
      <c r="I548" s="217" t="s">
        <v>2381</v>
      </c>
      <c r="J548" s="217">
        <v>1</v>
      </c>
      <c r="K548" s="217"/>
      <c r="L548" s="217">
        <v>1</v>
      </c>
      <c r="M548" s="220">
        <v>284.8</v>
      </c>
      <c r="N548" s="220">
        <v>284.8</v>
      </c>
      <c r="O548" s="217" t="s">
        <v>674</v>
      </c>
      <c r="P548" s="217" t="s">
        <v>11</v>
      </c>
      <c r="Q548" s="217" t="s">
        <v>703</v>
      </c>
      <c r="R548" s="217"/>
      <c r="S548" s="217"/>
      <c r="T548" s="217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7">
        <f t="shared" ref="U548:U549" ca="1" si="162">+L548-T548</f>
        <v>1</v>
      </c>
      <c r="V548" s="217">
        <f t="shared" ref="V548:V549" ca="1" si="163">ROUNDDOWN(T548/J548,0)</f>
        <v>0</v>
      </c>
      <c r="W548" s="217"/>
      <c r="X548" s="217"/>
      <c r="Y548" s="217"/>
      <c r="Z548" s="217"/>
      <c r="AA548" s="217"/>
      <c r="AB548" s="221"/>
      <c r="AC548" s="220">
        <v>4.6479999999999997</v>
      </c>
      <c r="AD548" s="217"/>
      <c r="AE548" s="220"/>
      <c r="AF548" s="220"/>
      <c r="AG548" s="254"/>
      <c r="AH548" s="254"/>
      <c r="AI548" s="254"/>
      <c r="AJ548" s="224" t="s">
        <v>677</v>
      </c>
      <c r="AK548" s="192"/>
      <c r="AL548" s="255" t="s">
        <v>880</v>
      </c>
      <c r="AM548" s="192"/>
      <c r="AN548" s="192"/>
      <c r="AO548" s="192"/>
      <c r="AP548" s="192"/>
      <c r="AQ548" s="192"/>
      <c r="AR548" s="192"/>
      <c r="AS548" s="192"/>
      <c r="AT548" s="192"/>
      <c r="AU548" s="217">
        <v>0</v>
      </c>
      <c r="AV548" s="217">
        <v>0</v>
      </c>
      <c r="AW548" s="217">
        <v>0</v>
      </c>
      <c r="AX548" s="217">
        <v>1</v>
      </c>
      <c r="AY548" s="217">
        <v>0</v>
      </c>
      <c r="AZ548" s="217">
        <v>0</v>
      </c>
      <c r="BA548" s="217">
        <v>0</v>
      </c>
      <c r="BB548" s="217" t="s">
        <v>692</v>
      </c>
      <c r="BC548" s="217"/>
      <c r="BD548" s="217"/>
      <c r="BE548" s="212" t="s">
        <v>576</v>
      </c>
      <c r="BF548" s="212">
        <v>1</v>
      </c>
      <c r="BG548" s="230"/>
      <c r="BH548" s="212">
        <f>+L548-BF548</f>
        <v>0</v>
      </c>
      <c r="BI548" s="212" t="s">
        <v>576</v>
      </c>
      <c r="BJ548" s="212">
        <v>1</v>
      </c>
      <c r="BK548" s="212"/>
      <c r="BL548" s="192"/>
      <c r="BM548" s="192"/>
      <c r="BN548" s="256"/>
      <c r="BO548" s="192"/>
      <c r="BP548" s="192"/>
      <c r="BQ548" s="192"/>
      <c r="BR548" s="192"/>
      <c r="BS548" s="192"/>
      <c r="BT548" s="256"/>
      <c r="BU548" s="192"/>
      <c r="BV548" s="192"/>
      <c r="BW548" s="192"/>
      <c r="BX548" s="192"/>
      <c r="BY548" s="192"/>
      <c r="BZ548" s="256"/>
      <c r="CA548" s="192"/>
      <c r="CB548" s="192"/>
      <c r="CC548" s="192"/>
      <c r="CD548" s="192"/>
      <c r="CE548" s="192"/>
      <c r="CF548" s="256"/>
      <c r="CG548" s="192"/>
      <c r="CH548" s="192"/>
      <c r="CI548" s="192"/>
      <c r="CJ548" s="212">
        <f>+L548-BJ548</f>
        <v>0</v>
      </c>
    </row>
    <row r="549" spans="1:88" ht="13.5" customHeight="1">
      <c r="A549" s="217">
        <v>6</v>
      </c>
      <c r="B549" s="217" t="s">
        <v>3936</v>
      </c>
      <c r="C549" s="217" t="s">
        <v>3937</v>
      </c>
      <c r="D549" s="218" t="s">
        <v>781</v>
      </c>
      <c r="E549" s="217" t="s">
        <v>3935</v>
      </c>
      <c r="F549" s="217" t="s">
        <v>2386</v>
      </c>
      <c r="G549" s="218" t="s">
        <v>2383</v>
      </c>
      <c r="H549" s="220">
        <v>270</v>
      </c>
      <c r="I549" s="217" t="s">
        <v>702</v>
      </c>
      <c r="J549" s="217">
        <v>2</v>
      </c>
      <c r="K549" s="217"/>
      <c r="L549" s="217">
        <v>2</v>
      </c>
      <c r="M549" s="220">
        <v>5.0999999999999996</v>
      </c>
      <c r="N549" s="220">
        <v>10.199999999999999</v>
      </c>
      <c r="O549" s="217" t="s">
        <v>674</v>
      </c>
      <c r="P549" s="217" t="s">
        <v>13</v>
      </c>
      <c r="Q549" s="217" t="s">
        <v>703</v>
      </c>
      <c r="R549" s="217"/>
      <c r="S549" s="217"/>
      <c r="T549" s="217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7">
        <f t="shared" ca="1" si="162"/>
        <v>2</v>
      </c>
      <c r="V549" s="217">
        <f t="shared" ca="1" si="163"/>
        <v>0</v>
      </c>
      <c r="W549" s="217"/>
      <c r="X549" s="217"/>
      <c r="Y549" s="217"/>
      <c r="Z549" s="217"/>
      <c r="AA549" s="217"/>
      <c r="AB549" s="221"/>
      <c r="AC549" s="220">
        <v>0.23799999999999999</v>
      </c>
      <c r="AD549" s="217"/>
      <c r="AE549" s="220"/>
      <c r="AF549" s="220"/>
      <c r="AG549" s="254"/>
      <c r="AH549" s="254"/>
      <c r="AI549" s="254"/>
      <c r="AJ549" s="224" t="s">
        <v>677</v>
      </c>
      <c r="AK549" s="192"/>
      <c r="AL549" s="255" t="s">
        <v>880</v>
      </c>
      <c r="AM549" s="192"/>
      <c r="AN549" s="192"/>
      <c r="AO549" s="192"/>
      <c r="AP549" s="192"/>
      <c r="AQ549" s="192"/>
      <c r="AR549" s="192"/>
      <c r="AS549" s="192"/>
      <c r="AT549" s="192"/>
      <c r="AU549" s="217">
        <v>0</v>
      </c>
      <c r="AV549" s="217">
        <v>0</v>
      </c>
      <c r="AW549" s="217">
        <v>0</v>
      </c>
      <c r="AX549" s="217">
        <v>0</v>
      </c>
      <c r="AY549" s="217">
        <v>0</v>
      </c>
      <c r="AZ549" s="217">
        <v>0</v>
      </c>
      <c r="BA549" s="217">
        <v>0</v>
      </c>
      <c r="BB549" s="217" t="s">
        <v>692</v>
      </c>
      <c r="BC549" s="217"/>
      <c r="BD549" s="217"/>
      <c r="BE549" s="212" t="s">
        <v>2964</v>
      </c>
      <c r="BF549" s="217">
        <v>2</v>
      </c>
      <c r="BG549" s="230">
        <v>46240</v>
      </c>
      <c r="BH549" s="212">
        <f>+L549-BF549</f>
        <v>0</v>
      </c>
      <c r="BI549" s="212" t="s">
        <v>2384</v>
      </c>
      <c r="BJ549" s="217">
        <v>2</v>
      </c>
      <c r="BK549" s="231">
        <v>46240</v>
      </c>
      <c r="BL549" s="192"/>
      <c r="BM549" s="192"/>
      <c r="BN549" s="256"/>
      <c r="BO549" s="192"/>
      <c r="BP549" s="192"/>
      <c r="BQ549" s="192"/>
      <c r="BR549" s="192"/>
      <c r="BS549" s="192"/>
      <c r="BT549" s="256"/>
      <c r="BU549" s="192"/>
      <c r="BV549" s="192"/>
      <c r="BW549" s="192"/>
      <c r="BX549" s="192"/>
      <c r="BY549" s="192"/>
      <c r="BZ549" s="256"/>
      <c r="CA549" s="192"/>
      <c r="CB549" s="192"/>
      <c r="CC549" s="192"/>
      <c r="CD549" s="192"/>
      <c r="CE549" s="192"/>
      <c r="CF549" s="256"/>
      <c r="CG549" s="192"/>
      <c r="CH549" s="192"/>
      <c r="CI549" s="192"/>
      <c r="CJ549" s="212">
        <f>+L549-BJ549</f>
        <v>0</v>
      </c>
    </row>
    <row r="550" spans="1:88" ht="13.5" customHeight="1">
      <c r="A550" s="214">
        <v>7</v>
      </c>
      <c r="B550" s="214" t="s">
        <v>3940</v>
      </c>
      <c r="C550" s="214" t="s">
        <v>3941</v>
      </c>
      <c r="D550" s="215" t="s">
        <v>1316</v>
      </c>
      <c r="E550" s="214"/>
      <c r="F550" s="214"/>
      <c r="G550" s="215" t="s">
        <v>3942</v>
      </c>
      <c r="H550" s="214"/>
      <c r="I550" s="214"/>
      <c r="J550" s="214"/>
      <c r="K550" s="214">
        <v>1</v>
      </c>
      <c r="L550" s="214"/>
      <c r="M550" s="216">
        <v>294.5</v>
      </c>
      <c r="N550" s="216">
        <v>294.5</v>
      </c>
      <c r="O550" s="214" t="s">
        <v>674</v>
      </c>
      <c r="P550" s="214"/>
      <c r="Q550" s="214"/>
      <c r="R550" s="214" t="s">
        <v>3951</v>
      </c>
      <c r="S550" s="214"/>
      <c r="T550" s="214"/>
      <c r="U550" s="214"/>
      <c r="V550" s="214"/>
      <c r="W550" s="214">
        <f ca="1">_xlfn.MINIFS(V:V,C:C,C550,AE:AE,"",AB:AB,"")</f>
        <v>0</v>
      </c>
      <c r="X550" s="214">
        <f ca="1">SUMIFS(T:T,C:C,C550,AE:AE,"")/SUMIFS(L:L,C:C,C550,AE:AE,"",AB:AB,"")</f>
        <v>0</v>
      </c>
      <c r="Y550" s="214"/>
      <c r="Z550" s="214"/>
      <c r="AA550" s="214"/>
      <c r="AB550" s="257"/>
      <c r="AC550" s="216">
        <v>4.8780000000000001</v>
      </c>
      <c r="AD550" s="258"/>
      <c r="AE550" s="214" t="s">
        <v>675</v>
      </c>
      <c r="AF550" s="214" t="s">
        <v>676</v>
      </c>
      <c r="AG550" s="259"/>
      <c r="AH550" s="259"/>
      <c r="AI550" s="259"/>
      <c r="AJ550" s="260" t="s">
        <v>677</v>
      </c>
      <c r="AK550" s="261"/>
      <c r="AL550" s="262" t="s">
        <v>880</v>
      </c>
      <c r="AM550" s="261"/>
      <c r="AN550" s="261"/>
      <c r="AO550" s="261"/>
      <c r="AP550" s="261"/>
      <c r="AQ550" s="261"/>
      <c r="AR550" s="261"/>
      <c r="AS550" s="261"/>
      <c r="AT550" s="261"/>
      <c r="AU550" s="214"/>
      <c r="AV550" s="214"/>
      <c r="AW550" s="214"/>
      <c r="AX550" s="214"/>
      <c r="AY550" s="214"/>
      <c r="AZ550" s="214"/>
      <c r="BA550" s="214"/>
      <c r="BB550" s="214" t="s">
        <v>692</v>
      </c>
      <c r="BC550" s="258"/>
      <c r="BD550" s="258"/>
      <c r="BE550" s="261"/>
      <c r="BF550" s="261"/>
      <c r="BG550" s="263"/>
      <c r="BH550" s="261"/>
      <c r="BI550" s="261"/>
      <c r="BJ550" s="261"/>
      <c r="BK550" s="261"/>
      <c r="BL550" s="261"/>
      <c r="BM550" s="261"/>
      <c r="BN550" s="263"/>
      <c r="BO550" s="261"/>
      <c r="BP550" s="261"/>
      <c r="BQ550" s="261"/>
      <c r="BR550" s="261"/>
      <c r="BS550" s="261"/>
      <c r="BT550" s="263"/>
      <c r="BU550" s="261"/>
      <c r="BV550" s="261"/>
      <c r="BW550" s="261"/>
      <c r="BX550" s="261"/>
      <c r="BY550" s="261"/>
      <c r="BZ550" s="263"/>
      <c r="CA550" s="261"/>
      <c r="CB550" s="261"/>
      <c r="CC550" s="261"/>
      <c r="CD550" s="261"/>
      <c r="CE550" s="261"/>
      <c r="CF550" s="263"/>
      <c r="CG550" s="261"/>
      <c r="CH550" s="261"/>
      <c r="CI550" s="261"/>
      <c r="CJ550" s="261"/>
    </row>
    <row r="551" spans="1:88" ht="13.5" customHeight="1">
      <c r="A551" s="217">
        <v>8</v>
      </c>
      <c r="B551" s="217" t="s">
        <v>3940</v>
      </c>
      <c r="C551" s="217" t="s">
        <v>3941</v>
      </c>
      <c r="D551" s="218" t="s">
        <v>2380</v>
      </c>
      <c r="E551" s="217" t="s">
        <v>3943</v>
      </c>
      <c r="F551" s="217" t="s">
        <v>2387</v>
      </c>
      <c r="G551" s="218" t="s">
        <v>2380</v>
      </c>
      <c r="H551" s="220">
        <v>6750</v>
      </c>
      <c r="I551" s="217" t="s">
        <v>2381</v>
      </c>
      <c r="J551" s="217">
        <v>1</v>
      </c>
      <c r="K551" s="217"/>
      <c r="L551" s="217">
        <v>1</v>
      </c>
      <c r="M551" s="220">
        <v>284.3</v>
      </c>
      <c r="N551" s="220">
        <v>284.3</v>
      </c>
      <c r="O551" s="217" t="s">
        <v>674</v>
      </c>
      <c r="P551" s="217" t="s">
        <v>11</v>
      </c>
      <c r="Q551" s="217" t="s">
        <v>703</v>
      </c>
      <c r="R551" s="217"/>
      <c r="S551" s="217"/>
      <c r="T551" s="217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7">
        <f t="shared" ref="U551:U552" ca="1" si="164">+L551-T551</f>
        <v>1</v>
      </c>
      <c r="V551" s="217">
        <f t="shared" ref="V551:V552" ca="1" si="165">ROUNDDOWN(T551/J551,0)</f>
        <v>0</v>
      </c>
      <c r="W551" s="217"/>
      <c r="X551" s="217"/>
      <c r="Y551" s="217"/>
      <c r="Z551" s="217"/>
      <c r="AA551" s="217"/>
      <c r="AB551" s="221"/>
      <c r="AC551" s="220">
        <v>4.6390000000000002</v>
      </c>
      <c r="AD551" s="217"/>
      <c r="AE551" s="220"/>
      <c r="AF551" s="220"/>
      <c r="AG551" s="254"/>
      <c r="AH551" s="254"/>
      <c r="AI551" s="254"/>
      <c r="AJ551" s="224" t="s">
        <v>677</v>
      </c>
      <c r="AK551" s="192"/>
      <c r="AL551" s="255" t="s">
        <v>880</v>
      </c>
      <c r="AM551" s="192"/>
      <c r="AN551" s="192"/>
      <c r="AO551" s="192"/>
      <c r="AP551" s="192"/>
      <c r="AQ551" s="192"/>
      <c r="AR551" s="192"/>
      <c r="AS551" s="192"/>
      <c r="AT551" s="192"/>
      <c r="AU551" s="217">
        <v>0</v>
      </c>
      <c r="AV551" s="217">
        <v>0</v>
      </c>
      <c r="AW551" s="217">
        <v>0</v>
      </c>
      <c r="AX551" s="217">
        <v>1</v>
      </c>
      <c r="AY551" s="217">
        <v>0</v>
      </c>
      <c r="AZ551" s="217">
        <v>0</v>
      </c>
      <c r="BA551" s="217">
        <v>0</v>
      </c>
      <c r="BB551" s="217" t="s">
        <v>692</v>
      </c>
      <c r="BC551" s="217"/>
      <c r="BD551" s="217"/>
      <c r="BE551" s="212" t="s">
        <v>576</v>
      </c>
      <c r="BF551" s="212">
        <v>1</v>
      </c>
      <c r="BG551" s="230"/>
      <c r="BH551" s="212">
        <f>+L551-BF551</f>
        <v>0</v>
      </c>
      <c r="BI551" s="212" t="s">
        <v>576</v>
      </c>
      <c r="BJ551" s="212">
        <v>1</v>
      </c>
      <c r="BK551" s="212"/>
      <c r="BL551" s="192"/>
      <c r="BM551" s="192"/>
      <c r="BN551" s="256"/>
      <c r="BO551" s="192"/>
      <c r="BP551" s="192"/>
      <c r="BQ551" s="192"/>
      <c r="BR551" s="192"/>
      <c r="BS551" s="192"/>
      <c r="BT551" s="256"/>
      <c r="BU551" s="192"/>
      <c r="BV551" s="192"/>
      <c r="BW551" s="192"/>
      <c r="BX551" s="192"/>
      <c r="BY551" s="192"/>
      <c r="BZ551" s="256"/>
      <c r="CA551" s="192"/>
      <c r="CB551" s="192"/>
      <c r="CC551" s="192"/>
      <c r="CD551" s="192"/>
      <c r="CE551" s="192"/>
      <c r="CF551" s="256"/>
      <c r="CG551" s="192"/>
      <c r="CH551" s="192"/>
      <c r="CI551" s="192"/>
      <c r="CJ551" s="212">
        <f>+L551-BJ551</f>
        <v>0</v>
      </c>
    </row>
    <row r="552" spans="1:88" ht="13.5" customHeight="1">
      <c r="A552" s="217">
        <v>9</v>
      </c>
      <c r="B552" s="217" t="s">
        <v>3940</v>
      </c>
      <c r="C552" s="217" t="s">
        <v>3941</v>
      </c>
      <c r="D552" s="218" t="s">
        <v>781</v>
      </c>
      <c r="E552" s="217" t="s">
        <v>3935</v>
      </c>
      <c r="F552" s="217" t="s">
        <v>2388</v>
      </c>
      <c r="G552" s="218" t="s">
        <v>2383</v>
      </c>
      <c r="H552" s="220">
        <v>270</v>
      </c>
      <c r="I552" s="217" t="s">
        <v>702</v>
      </c>
      <c r="J552" s="217">
        <v>2</v>
      </c>
      <c r="K552" s="217"/>
      <c r="L552" s="217">
        <v>2</v>
      </c>
      <c r="M552" s="220">
        <v>5.0999999999999996</v>
      </c>
      <c r="N552" s="220">
        <v>10.199999999999999</v>
      </c>
      <c r="O552" s="217" t="s">
        <v>674</v>
      </c>
      <c r="P552" s="217" t="s">
        <v>13</v>
      </c>
      <c r="Q552" s="217" t="s">
        <v>703</v>
      </c>
      <c r="R552" s="217"/>
      <c r="S552" s="217"/>
      <c r="T552" s="217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7">
        <f t="shared" ca="1" si="164"/>
        <v>2</v>
      </c>
      <c r="V552" s="217">
        <f t="shared" ca="1" si="165"/>
        <v>0</v>
      </c>
      <c r="W552" s="217"/>
      <c r="X552" s="217"/>
      <c r="Y552" s="217"/>
      <c r="Z552" s="217"/>
      <c r="AA552" s="217"/>
      <c r="AB552" s="221"/>
      <c r="AC552" s="220">
        <v>0.23799999999999999</v>
      </c>
      <c r="AD552" s="217"/>
      <c r="AE552" s="220"/>
      <c r="AF552" s="220"/>
      <c r="AG552" s="254"/>
      <c r="AH552" s="254"/>
      <c r="AI552" s="254"/>
      <c r="AJ552" s="224" t="s">
        <v>677</v>
      </c>
      <c r="AK552" s="192"/>
      <c r="AL552" s="255" t="s">
        <v>880</v>
      </c>
      <c r="AM552" s="192"/>
      <c r="AN552" s="192"/>
      <c r="AO552" s="192"/>
      <c r="AP552" s="192"/>
      <c r="AQ552" s="192"/>
      <c r="AR552" s="192"/>
      <c r="AS552" s="192"/>
      <c r="AT552" s="192"/>
      <c r="AU552" s="217">
        <v>0</v>
      </c>
      <c r="AV552" s="217">
        <v>0</v>
      </c>
      <c r="AW552" s="217">
        <v>0</v>
      </c>
      <c r="AX552" s="217">
        <v>0</v>
      </c>
      <c r="AY552" s="217">
        <v>0</v>
      </c>
      <c r="AZ552" s="217">
        <v>0</v>
      </c>
      <c r="BA552" s="217">
        <v>0</v>
      </c>
      <c r="BB552" s="217" t="s">
        <v>692</v>
      </c>
      <c r="BC552" s="217"/>
      <c r="BD552" s="217"/>
      <c r="BE552" s="212" t="s">
        <v>2964</v>
      </c>
      <c r="BF552" s="217">
        <v>2</v>
      </c>
      <c r="BG552" s="230">
        <v>46240</v>
      </c>
      <c r="BH552" s="212">
        <f>+L552-BF552</f>
        <v>0</v>
      </c>
      <c r="BI552" s="212" t="s">
        <v>2384</v>
      </c>
      <c r="BJ552" s="217">
        <v>2</v>
      </c>
      <c r="BK552" s="231">
        <v>46240</v>
      </c>
      <c r="BL552" s="192"/>
      <c r="BM552" s="192"/>
      <c r="BN552" s="256"/>
      <c r="BO552" s="192"/>
      <c r="BP552" s="192"/>
      <c r="BQ552" s="192"/>
      <c r="BR552" s="192"/>
      <c r="BS552" s="192"/>
      <c r="BT552" s="256"/>
      <c r="BU552" s="192"/>
      <c r="BV552" s="192"/>
      <c r="BW552" s="192"/>
      <c r="BX552" s="192"/>
      <c r="BY552" s="192"/>
      <c r="BZ552" s="256"/>
      <c r="CA552" s="192"/>
      <c r="CB552" s="192"/>
      <c r="CC552" s="192"/>
      <c r="CD552" s="192"/>
      <c r="CE552" s="192"/>
      <c r="CF552" s="256"/>
      <c r="CG552" s="192"/>
      <c r="CH552" s="192"/>
      <c r="CI552" s="192"/>
      <c r="CJ552" s="212">
        <f>+L552-BJ552</f>
        <v>0</v>
      </c>
    </row>
    <row r="553" spans="1:88" ht="13.5" customHeight="1">
      <c r="A553" s="214">
        <v>10</v>
      </c>
      <c r="B553" s="214" t="s">
        <v>3944</v>
      </c>
      <c r="C553" s="214" t="s">
        <v>3945</v>
      </c>
      <c r="D553" s="215" t="s">
        <v>2000</v>
      </c>
      <c r="E553" s="214"/>
      <c r="F553" s="214"/>
      <c r="G553" s="215" t="s">
        <v>3946</v>
      </c>
      <c r="H553" s="214"/>
      <c r="I553" s="214"/>
      <c r="J553" s="214"/>
      <c r="K553" s="214">
        <v>1</v>
      </c>
      <c r="L553" s="214"/>
      <c r="M553" s="216">
        <v>2.2000000000000002</v>
      </c>
      <c r="N553" s="216">
        <v>2.2000000000000002</v>
      </c>
      <c r="O553" s="214" t="s">
        <v>674</v>
      </c>
      <c r="P553" s="214"/>
      <c r="Q553" s="214"/>
      <c r="R553" s="214" t="s">
        <v>3951</v>
      </c>
      <c r="S553" s="214"/>
      <c r="T553" s="214"/>
      <c r="U553" s="214"/>
      <c r="V553" s="214"/>
      <c r="W553" s="214">
        <f ca="1">_xlfn.MINIFS(V:V,C:C,C553,AE:AE,"",AB:AB,"")</f>
        <v>0</v>
      </c>
      <c r="X553" s="214">
        <f ca="1">SUMIFS(T:T,C:C,C553,AE:AE,"")/SUMIFS(L:L,C:C,C553,AE:AE,"",AB:AB,"")</f>
        <v>0</v>
      </c>
      <c r="Y553" s="214"/>
      <c r="Z553" s="214"/>
      <c r="AA553" s="214"/>
      <c r="AB553" s="257"/>
      <c r="AC553" s="216">
        <v>1.6040000000000001</v>
      </c>
      <c r="AD553" s="258"/>
      <c r="AE553" s="214" t="s">
        <v>675</v>
      </c>
      <c r="AF553" s="214" t="s">
        <v>676</v>
      </c>
      <c r="AG553" s="259"/>
      <c r="AH553" s="259"/>
      <c r="AI553" s="259"/>
      <c r="AJ553" s="260"/>
      <c r="AK553" s="261"/>
      <c r="AL553" s="262" t="s">
        <v>880</v>
      </c>
      <c r="AM553" s="261"/>
      <c r="AN553" s="261"/>
      <c r="AO553" s="261"/>
      <c r="AP553" s="261"/>
      <c r="AQ553" s="261"/>
      <c r="AR553" s="261"/>
      <c r="AS553" s="261"/>
      <c r="AT553" s="261"/>
      <c r="AU553" s="214"/>
      <c r="AV553" s="214"/>
      <c r="AW553" s="214"/>
      <c r="AX553" s="214"/>
      <c r="AY553" s="214"/>
      <c r="AZ553" s="214"/>
      <c r="BA553" s="214"/>
      <c r="BB553" s="214" t="s">
        <v>14</v>
      </c>
      <c r="BC553" s="258"/>
      <c r="BD553" s="258"/>
      <c r="BE553" s="261"/>
      <c r="BF553" s="261"/>
      <c r="BG553" s="263"/>
      <c r="BH553" s="261"/>
      <c r="BI553" s="261"/>
      <c r="BJ553" s="261"/>
      <c r="BK553" s="261"/>
      <c r="BL553" s="261"/>
      <c r="BM553" s="261"/>
      <c r="BN553" s="263"/>
      <c r="BO553" s="261"/>
      <c r="BP553" s="261"/>
      <c r="BQ553" s="261"/>
      <c r="BR553" s="261"/>
      <c r="BS553" s="261"/>
      <c r="BT553" s="263"/>
      <c r="BU553" s="261"/>
      <c r="BV553" s="261"/>
      <c r="BW553" s="261"/>
      <c r="BX553" s="261"/>
      <c r="BY553" s="261"/>
      <c r="BZ553" s="263"/>
      <c r="CA553" s="261"/>
      <c r="CB553" s="261"/>
      <c r="CC553" s="261"/>
      <c r="CD553" s="261"/>
      <c r="CE553" s="261"/>
      <c r="CF553" s="263"/>
      <c r="CG553" s="261"/>
      <c r="CH553" s="261"/>
      <c r="CI553" s="261"/>
      <c r="CJ553" s="261"/>
    </row>
    <row r="554" spans="1:88" ht="13.5" customHeight="1">
      <c r="A554" s="217">
        <v>11</v>
      </c>
      <c r="B554" s="217" t="s">
        <v>3944</v>
      </c>
      <c r="C554" s="217" t="s">
        <v>3945</v>
      </c>
      <c r="D554" s="218" t="s">
        <v>2413</v>
      </c>
      <c r="E554" s="217" t="s">
        <v>3947</v>
      </c>
      <c r="F554" s="217" t="s">
        <v>2461</v>
      </c>
      <c r="G554" s="218" t="s">
        <v>2436</v>
      </c>
      <c r="H554" s="220">
        <v>1022</v>
      </c>
      <c r="I554" s="217" t="s">
        <v>2001</v>
      </c>
      <c r="J554" s="217">
        <v>1</v>
      </c>
      <c r="K554" s="217"/>
      <c r="L554" s="217">
        <v>1</v>
      </c>
      <c r="M554" s="220">
        <v>2</v>
      </c>
      <c r="N554" s="220">
        <v>2</v>
      </c>
      <c r="O554" s="217" t="s">
        <v>674</v>
      </c>
      <c r="P554" s="217" t="s">
        <v>11</v>
      </c>
      <c r="Q554" s="217" t="s">
        <v>703</v>
      </c>
      <c r="R554" s="217"/>
      <c r="S554" s="217"/>
      <c r="T554" s="217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7">
        <f ca="1">+L554-T554</f>
        <v>1</v>
      </c>
      <c r="V554" s="217">
        <f ca="1">ROUNDDOWN(T554/J554,0)</f>
        <v>0</v>
      </c>
      <c r="W554" s="217"/>
      <c r="X554" s="217"/>
      <c r="Y554" s="217"/>
      <c r="Z554" s="217"/>
      <c r="AA554" s="217"/>
      <c r="AB554" s="221"/>
      <c r="AC554" s="220">
        <v>1.546</v>
      </c>
      <c r="AD554" s="217"/>
      <c r="AE554" s="220"/>
      <c r="AF554" s="220"/>
      <c r="AG554" s="254"/>
      <c r="AH554" s="254"/>
      <c r="AI554" s="254"/>
      <c r="AJ554" s="224"/>
      <c r="AK554" s="192"/>
      <c r="AL554" s="255" t="s">
        <v>880</v>
      </c>
      <c r="AM554" s="192"/>
      <c r="AN554" s="192"/>
      <c r="AO554" s="192"/>
      <c r="AP554" s="192"/>
      <c r="AQ554" s="192"/>
      <c r="AR554" s="192"/>
      <c r="AS554" s="192"/>
      <c r="AT554" s="192"/>
      <c r="AU554" s="217">
        <v>0</v>
      </c>
      <c r="AV554" s="217">
        <v>0</v>
      </c>
      <c r="AW554" s="217">
        <v>0</v>
      </c>
      <c r="AX554" s="217">
        <v>0</v>
      </c>
      <c r="AY554" s="217">
        <v>0</v>
      </c>
      <c r="AZ554" s="217">
        <v>0</v>
      </c>
      <c r="BA554" s="217">
        <v>0</v>
      </c>
      <c r="BB554" s="217" t="s">
        <v>14</v>
      </c>
      <c r="BC554" s="217"/>
      <c r="BD554" s="217"/>
      <c r="BE554" s="192"/>
      <c r="BF554" s="192"/>
      <c r="BG554" s="256"/>
      <c r="BH554" s="192"/>
      <c r="BI554" s="192"/>
      <c r="BJ554" s="192"/>
      <c r="BK554" s="192"/>
      <c r="BL554" s="192"/>
      <c r="BM554" s="192"/>
      <c r="BN554" s="256"/>
      <c r="BO554" s="192"/>
      <c r="BP554" s="192"/>
      <c r="BQ554" s="192"/>
      <c r="BR554" s="192"/>
      <c r="BS554" s="192"/>
      <c r="BT554" s="256"/>
      <c r="BU554" s="192"/>
      <c r="BV554" s="192"/>
      <c r="BW554" s="192"/>
      <c r="BX554" s="192"/>
      <c r="BY554" s="192"/>
      <c r="BZ554" s="256"/>
      <c r="CA554" s="192"/>
      <c r="CB554" s="192"/>
      <c r="CC554" s="192"/>
      <c r="CD554" s="192"/>
      <c r="CE554" s="192"/>
      <c r="CF554" s="256"/>
      <c r="CG554" s="192"/>
      <c r="CH554" s="192"/>
      <c r="CI554" s="192"/>
      <c r="CJ554" s="192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 filterMode="1">
    <tabColor rgb="FF7030A0"/>
    <pageSetUpPr fitToPage="1"/>
  </sheetPr>
  <dimension ref="C1:AL454"/>
  <sheetViews>
    <sheetView zoomScale="85" zoomScaleNormal="85" workbookViewId="0">
      <pane xSplit="13" ySplit="29" topLeftCell="N436" activePane="bottomRight" state="frozen"/>
      <selection activeCell="AB35" sqref="AB35"/>
      <selection pane="topRight" activeCell="AB35" sqref="AB35"/>
      <selection pane="bottomLeft" activeCell="AB35" sqref="AB35"/>
      <selection pane="bottomRight" activeCell="AA462" sqref="AA4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5" width="6.875" style="3" customWidth="1"/>
    <col min="26" max="26" width="7.25" style="3" customWidth="1"/>
    <col min="27" max="27" width="8.625" style="3" customWidth="1"/>
    <col min="28" max="28" width="9.875" style="3" customWidth="1"/>
    <col min="29" max="29" width="8.625" style="3" customWidth="1"/>
    <col min="30" max="30" width="8.75" style="3" customWidth="1"/>
    <col min="31" max="31" width="7.5" style="3" customWidth="1"/>
    <col min="32" max="34" width="9" style="3" customWidth="1"/>
    <col min="35" max="35" width="8.75" style="3" customWidth="1"/>
    <col min="36" max="36" width="8.625" style="3" customWidth="1"/>
    <col min="37" max="38" width="9" style="3" customWidth="1"/>
    <col min="39" max="16384" width="8.75" style="3"/>
  </cols>
  <sheetData>
    <row r="1" spans="4:26" ht="19.5">
      <c r="D1" s="1" t="s">
        <v>2961</v>
      </c>
      <c r="E1" s="2"/>
      <c r="F1" s="2"/>
      <c r="G1" s="2"/>
      <c r="H1" s="2"/>
    </row>
    <row r="2" spans="4:26" ht="13.5" thickBot="1"/>
    <row r="3" spans="4:26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</row>
    <row r="4" spans="4:26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5"/>
    </row>
    <row r="5" spans="4:26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146</v>
      </c>
      <c r="H5" s="26" cm="1">
        <f t="array" ref="H5">SUMPRODUCT(--($C$30:$C$454=$D5),$L$30:$L$454,$J$30:$J$454)</f>
        <v>15945.900000000001</v>
      </c>
      <c r="I5" s="26" cm="1">
        <f t="array" ref="I5">SUMPRODUCT(--($C$30:$C$454=$D5),$M$30:$M$454)</f>
        <v>285</v>
      </c>
      <c r="J5" s="27" cm="1">
        <f t="array" ref="J5">SUMPRODUCT(--($C$30:$C$454=$D5),$M$30:$M$454,$J$30:$J$454)</f>
        <v>16193.700000000004</v>
      </c>
      <c r="L5" s="28" t="s">
        <v>12</v>
      </c>
      <c r="M5" s="29">
        <f>G8</f>
        <v>774</v>
      </c>
      <c r="N5" s="30">
        <f>H8</f>
        <v>25460.200000000004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</row>
    <row r="6" spans="4:26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628</v>
      </c>
      <c r="H6" s="26" cm="1">
        <f t="array" ref="H6">SUMPRODUCT(--($C$30:$C$454=$D6),$L$30:$L$454,$J$30:$J$454)</f>
        <v>9514.3000000000029</v>
      </c>
      <c r="I6" s="26" cm="1">
        <f t="array" ref="I6">SUMPRODUCT(--($C$30:$C$454=$D6),$M$30:$M$454)</f>
        <v>162</v>
      </c>
      <c r="J6" s="27" cm="1">
        <f t="array" ref="J6">SUMPRODUCT(--($C$30:$C$454=$D6),$M$30:$M$454,$J$30:$J$454)</f>
        <v>77261.600000000035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4:26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6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774</v>
      </c>
      <c r="H8" s="41">
        <f t="shared" si="0"/>
        <v>25460.200000000004</v>
      </c>
      <c r="I8" s="41">
        <f t="shared" si="0"/>
        <v>837</v>
      </c>
      <c r="J8" s="42">
        <f>J5+J6+J7</f>
        <v>93667.500000000044</v>
      </c>
    </row>
    <row r="9" spans="4:26" ht="13.5" hidden="1" outlineLevel="1" thickTop="1"/>
    <row r="10" spans="4:26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6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</row>
    <row r="12" spans="4:26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  <c r="Z12" s="52"/>
    </row>
    <row r="13" spans="4:26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  <c r="Z13" s="55"/>
    </row>
    <row r="14" spans="4:26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  <c r="Z14" s="52"/>
    </row>
    <row r="15" spans="4:26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  <c r="Z15" s="55"/>
    </row>
    <row r="16" spans="4:26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  <c r="Z16" s="52"/>
    </row>
    <row r="17" spans="3:38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  <c r="Z17" s="55"/>
    </row>
    <row r="18" spans="3:38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  <c r="Z18" s="52"/>
    </row>
    <row r="19" spans="3:38" ht="13.5" hidden="1" outlineLevel="1" thickTop="1"/>
    <row r="20" spans="3:38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8" ht="13.5" hidden="1" outlineLevel="1" thickTop="1">
      <c r="D21" s="63" t="s">
        <v>13</v>
      </c>
      <c r="E21" s="64" t="e" cm="1" vm="1">
        <f t="array" ref="E21">_xlfn._xlws.SORT(MID(TRANSPOSE(_xlfn.UNIQUE(_xlfn._xlws.FILTER(AC448:AC454,(C448:C454=$D$21)*(M448:M454&lt;&gt;0)))),3,3),,1)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3:38" ht="30.75" hidden="1" customHeight="1" outlineLevel="2">
      <c r="D22" s="66" t="s">
        <v>24</v>
      </c>
      <c r="E22" s="67" t="e" cm="1" vm="2">
        <f t="array" ref="E22">SUMPRODUCT(--($C$448:$C$454=$D$21),--($AC$448:$AC$454="PL"&amp;E$21),$J$448:$J$454,$I$448:$I$454)/(7.85*E$21)</f>
        <v>#VALUE!</v>
      </c>
      <c r="F22" s="67" t="e" cm="1">
        <f t="array" ref="F22">SUMPRODUCT(--($C$448:$C$454=$D$21),--($AC$448:$AC$454="PL"&amp;F$21),$J$448:$J$454,$I$448:$I$454)/(7.85*F$21)</f>
        <v>#DIV/0!</v>
      </c>
      <c r="G22" s="67" t="e" cm="1">
        <f t="array" ref="G22">SUMPRODUCT(--($C$448:$C$454=$D$21),--($AC$448:$AC$454="PL"&amp;G$21),$J$448:$J$454,$I$448:$I$454)/(7.85*G$21)</f>
        <v>#DIV/0!</v>
      </c>
      <c r="H22" s="67" t="e" cm="1">
        <f t="array" ref="H22">SUMPRODUCT(--($C$448:$C$454=$D$21),--($AC$448:$AC$454="PL"&amp;H$21),$J$448:$J$454,$I$448:$I$454)/(7.85*H$21)</f>
        <v>#DIV/0!</v>
      </c>
      <c r="I22" s="67" t="e" cm="1">
        <f t="array" ref="I22">SUMPRODUCT(--($C$448:$C$454=$D$21),--($AC$448:$AC$454="PL"&amp;I$21),$J$448:$J$454,$I$448:$I$454)/(7.85*I$21)</f>
        <v>#DIV/0!</v>
      </c>
      <c r="J22" s="67" t="e" cm="1">
        <f t="array" ref="J22">SUMPRODUCT(--($C$448:$C$454=$D$21),--($AC$448:$AC$454="PL"&amp;J$21),$J$448:$J$454,$I$448:$I$454)/(7.85*J$21)</f>
        <v>#DIV/0!</v>
      </c>
      <c r="K22" s="67" t="e" cm="1">
        <f t="array" ref="K22">SUMPRODUCT(--($C$448:$C$454=$D$21),--($AC$448:$AC$454="PL"&amp;K$21),$J$448:$J$454,$I$448:$I$454)/(7.85*K$21)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spans="3:38" ht="21" hidden="1" customHeight="1" outlineLevel="2">
      <c r="D23" s="66" t="s">
        <v>17</v>
      </c>
      <c r="E23" s="69" t="e" cm="1" vm="2">
        <f t="array" ref="E23">SUMPRODUCT(--($C$448:$C$454=$D$21),--($AC$448:$AC$454="PL"&amp;E$21),$I$448:$I$454)</f>
        <v>#VALUE!</v>
      </c>
      <c r="F23" s="69" cm="1">
        <f t="array" ref="F23">SUMPRODUCT(--($C$448:$C$454=$D$21),--($AC$448:$AC$454="PL"&amp;F$21),$I$448:$I$454)</f>
        <v>0</v>
      </c>
      <c r="G23" s="69" cm="1">
        <f t="array" ref="G23">SUMPRODUCT(--($C$448:$C$454=$D$21),--($AC$448:$AC$454="PL"&amp;G$21),$I$448:$I$454)</f>
        <v>0</v>
      </c>
      <c r="H23" s="69" cm="1">
        <f t="array" ref="H23">SUMPRODUCT(--($C$448:$C$454=$D$21),--($AC$448:$AC$454="PL"&amp;H$21),$I$448:$I$454)</f>
        <v>0</v>
      </c>
      <c r="I23" s="69" cm="1">
        <f t="array" ref="I23">SUMPRODUCT(--($C$448:$C$454=$D$21),--($AC$448:$AC$454="PL"&amp;I$21),$I$448:$I$454)</f>
        <v>0</v>
      </c>
      <c r="J23" s="69" cm="1">
        <f t="array" ref="J23">SUMPRODUCT(--($C$448:$C$454=$D$21),--($AC$448:$AC$454="PL"&amp;J$21),$I$448:$I$454)</f>
        <v>0</v>
      </c>
      <c r="K23" s="69" cm="1">
        <f t="array" ref="K23">SUMPRODUCT(--($C$448:$C$454=$D$21),--($AC$448:$AC$454="PL"&amp;K$21),$I$448:$I$454)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spans="3:38" ht="25.9" hidden="1" customHeight="1" outlineLevel="2">
      <c r="D24" s="66" t="s">
        <v>25</v>
      </c>
      <c r="E24" s="67" t="e" cm="1" vm="2">
        <f t="array" ref="E24">SUMPRODUCT(--($C$448:$C$454=$D$21),--($AC$448:$AC$454="PL"&amp;E$21),$J$448:$J$454,$M$448:$M$454)/(7.85*E$21)</f>
        <v>#VALUE!</v>
      </c>
      <c r="F24" s="67" t="e" cm="1">
        <f t="array" ref="F24">SUMPRODUCT(--($C$448:$C$454=$D$21),--($AC$448:$AC$454="PL"&amp;F$21),$J$448:$J$454,$M$448:$M$454)/(7.85*F$21)</f>
        <v>#DIV/0!</v>
      </c>
      <c r="G24" s="67" t="e" cm="1">
        <f t="array" ref="G24">SUMPRODUCT(--($C$448:$C$454=$D$21),--($AC$448:$AC$454="PL"&amp;G$21),$J$448:$J$454,$M$448:$M$454)/(7.85*G$21)</f>
        <v>#DIV/0!</v>
      </c>
      <c r="H24" s="67" t="e" cm="1">
        <f t="array" ref="H24">SUMPRODUCT(--($C$448:$C$454=$D$21),--($AC$448:$AC$454="PL"&amp;H$21),$J$448:$J$454,$M$448:$M$454)/(7.85*H$21)</f>
        <v>#DIV/0!</v>
      </c>
      <c r="I24" s="67" t="e" cm="1">
        <f t="array" ref="I24">SUMPRODUCT(--($C$448:$C$454=$D$21),--($AC$448:$AC$454="PL"&amp;I$21),$J$448:$J$454,$M$448:$M$454)/(7.85*I$21)</f>
        <v>#DIV/0!</v>
      </c>
      <c r="J24" s="67" t="e" cm="1">
        <f t="array" ref="J24">SUMPRODUCT(--($C$448:$C$454=$D$21),--($AC$448:$AC$454="PL"&amp;J$21),$J$448:$J$454,$M$448:$M$454)/(7.85*J$21)</f>
        <v>#DIV/0!</v>
      </c>
      <c r="K24" s="67" t="e" cm="1">
        <f t="array" ref="K24">SUMPRODUCT(--($C$448:$C$454=$D$21),--($AC$448:$AC$454="PL"&amp;K$21),$J$448:$J$454,$M$448:$M$454)/(7.85*K$21)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spans="3:38" ht="19.5" hidden="1" customHeight="1" outlineLevel="2">
      <c r="D25" s="71" t="s">
        <v>26</v>
      </c>
      <c r="E25" s="69" t="e" cm="1" vm="2">
        <f t="array" ref="E25">SUMPRODUCT(--($C$448:$C$454=$D$21),--($AC$448:$AC$454="PL"&amp;E$21),$M$448:$M$454)</f>
        <v>#VALUE!</v>
      </c>
      <c r="F25" s="69" cm="1">
        <f t="array" ref="F25">SUMPRODUCT(--($C$448:$C$454=$D$21),--($AC$448:$AC$454="PL"&amp;F$21),$M$448:$M$454)</f>
        <v>0</v>
      </c>
      <c r="G25" s="69" cm="1">
        <f t="array" ref="G25">SUMPRODUCT(--($C$448:$C$454=$D$21),--($AC$448:$AC$454="PL"&amp;G$21),$M$448:$M$454)</f>
        <v>0</v>
      </c>
      <c r="H25" s="69" cm="1">
        <f t="array" ref="H25">SUMPRODUCT(--($C$448:$C$454=$D$21),--($AC$448:$AC$454="PL"&amp;H$21),$M$448:$M$454)</f>
        <v>0</v>
      </c>
      <c r="I25" s="69" cm="1">
        <f t="array" ref="I25">SUMPRODUCT(--($C$448:$C$454=$D$21),--($AC$448:$AC$454="PL"&amp;I$21),$M$448:$M$454)</f>
        <v>0</v>
      </c>
      <c r="J25" s="69" cm="1">
        <f t="array" ref="J25">SUMPRODUCT(--($C$448:$C$454=$D$21),--($AC$448:$AC$454="PL"&amp;J$21),$M$448:$M$454)</f>
        <v>0</v>
      </c>
      <c r="K25" s="69" cm="1">
        <f t="array" ref="K25">SUMPRODUCT(--($C$448:$C$454=$D$21),--($AC$448:$AC$454="PL"&amp;K$21),$M$448:$M$454)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spans="3:38" ht="25.9" hidden="1" customHeight="1" outlineLevel="1" collapsed="1" thickBot="1">
      <c r="D26" s="72" t="s">
        <v>27</v>
      </c>
      <c r="E26" s="67" t="e" cm="1" vm="2">
        <f t="array" ref="E26">SUMPRODUCT(--($C$448:$C$454=$D$21),--($AC$448:$AC$454="PL"&amp;E$21),$J$448:$J$454,$M$448:$M$454)</f>
        <v>#VALUE!</v>
      </c>
      <c r="F26" s="67" cm="1">
        <f t="array" ref="F26">SUMPRODUCT(--($C$448:$C$454=$D$21),--($AC$448:$AC$454="PL"&amp;F$21),$J$448:$J$454,$M$448:$M$454)</f>
        <v>0</v>
      </c>
      <c r="G26" s="67" cm="1">
        <f t="array" ref="G26">SUMPRODUCT(--($C$448:$C$454=$D$21),--($AC$448:$AC$454="PL"&amp;G$21),$J$448:$J$454,$M$448:$M$454)</f>
        <v>0</v>
      </c>
      <c r="H26" s="67" cm="1">
        <f t="array" ref="H26">SUMPRODUCT(--($C$448:$C$454=$D$21),--($AC$448:$AC$454="PL"&amp;H$21),$J$448:$J$454,$M$448:$M$454)</f>
        <v>0</v>
      </c>
      <c r="I26" s="67" cm="1">
        <f t="array" ref="I26">SUMPRODUCT(--($C$448:$C$454=$D$21),--($AC$448:$AC$454="PL"&amp;I$21),$J$448:$J$454,$M$448:$M$454)</f>
        <v>0</v>
      </c>
      <c r="J26" s="67" cm="1">
        <f t="array" ref="J26">SUMPRODUCT(--($C$448:$C$454=$D$21),--($AC$448:$AC$454="PL"&amp;J$21),$J$448:$J$454,$M$448:$M$454)</f>
        <v>0</v>
      </c>
      <c r="K26" s="67" cm="1">
        <f t="array" ref="K26">SUMPRODUCT(--($C$448:$C$454=$D$21),--($AC$448:$AC$454="PL"&amp;K$21),$J$448:$J$454,$M$448:$M$454)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spans="3:38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16368.3</v>
      </c>
      <c r="U27" s="73" cm="1">
        <f t="array" ref="U27">SUMPRODUCT($J$30:$J$454,U30:U454,--(U30:U454&lt;&gt;""))</f>
        <v>16.8</v>
      </c>
      <c r="V27" s="73" cm="1">
        <f t="array" ref="V27">SUMPRODUCT($J$30:$J$454,V30:V454,--(V30:V454&lt;&gt;""))</f>
        <v>930.39669842974104</v>
      </c>
      <c r="W27" s="73" cm="1">
        <f t="array" ref="W27">SUMPRODUCT($J$30:$J$454,W30:W454,--(W30:W454&lt;&gt;""))</f>
        <v>20475</v>
      </c>
      <c r="X27" s="73" cm="1">
        <f t="array" ref="X27">SUMPRODUCT($J$30:$J$454,X30:X454,--(X30:X454&lt;&gt;""))</f>
        <v>1305.0000000000002</v>
      </c>
      <c r="Y27" s="73" cm="1">
        <f t="array" ref="Y27">SUMPRODUCT($J$30:$J$454,Y30:Y454,--(Y30:Y454&lt;&gt;""))</f>
        <v>6739.6</v>
      </c>
      <c r="Z27" s="73" cm="1">
        <f t="array" ref="Z27">SUMPRODUCT($J$30:$J$454,Z30:Z454,--(Z30:Z454&lt;&gt;""))</f>
        <v>0</v>
      </c>
      <c r="AA27" s="73" t="e" cm="1">
        <f t="array" ref="AA27">SUMPRODUCT($J$30:$J$454,AA30:AA454,--(AA30:AA454&lt;&gt;""))</f>
        <v>#VALUE!</v>
      </c>
    </row>
    <row r="28" spans="3:3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AA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12</v>
      </c>
      <c r="U28" s="75">
        <f t="shared" si="1"/>
        <v>84</v>
      </c>
      <c r="V28" s="75">
        <f t="shared" si="1"/>
        <v>7.0026842034626231</v>
      </c>
      <c r="W28" s="75">
        <f t="shared" si="1"/>
        <v>9</v>
      </c>
      <c r="X28" s="75">
        <f t="shared" si="1"/>
        <v>121</v>
      </c>
      <c r="Y28" s="75">
        <f t="shared" ref="Y28" si="2">SUM(Y30:Y454)</f>
        <v>11</v>
      </c>
      <c r="Z28" s="75">
        <f t="shared" si="1"/>
        <v>0</v>
      </c>
      <c r="AA28" s="75" t="e">
        <f t="shared" si="1"/>
        <v>#VALUE!</v>
      </c>
      <c r="AB28" s="74"/>
      <c r="AC28" s="74"/>
    </row>
    <row r="29" spans="3:38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>
        <v>46285</v>
      </c>
      <c r="U29" s="79">
        <v>46310</v>
      </c>
      <c r="V29" s="79">
        <v>46312</v>
      </c>
      <c r="W29" s="79">
        <v>46314</v>
      </c>
      <c r="X29" s="79">
        <v>46315</v>
      </c>
      <c r="Y29" s="79">
        <v>46317</v>
      </c>
      <c r="Z29" s="78" t="s">
        <v>34</v>
      </c>
      <c r="AA29" s="77" t="s">
        <v>35</v>
      </c>
      <c r="AB29" s="77" t="s">
        <v>36</v>
      </c>
      <c r="AC29" s="77" t="s">
        <v>37</v>
      </c>
      <c r="AD29" s="80" t="s">
        <v>38</v>
      </c>
      <c r="AE29" s="80" t="s">
        <v>39</v>
      </c>
      <c r="AF29" s="80" t="s">
        <v>40</v>
      </c>
      <c r="AG29" s="80" t="s">
        <v>41</v>
      </c>
      <c r="AH29" s="80" t="s">
        <v>42</v>
      </c>
      <c r="AI29" s="80" t="s">
        <v>43</v>
      </c>
      <c r="AJ29" s="81" t="s">
        <v>44</v>
      </c>
      <c r="AK29" s="80"/>
      <c r="AL29" s="80"/>
    </row>
    <row r="30" spans="3:38" ht="14.25" hidden="1" customHeight="1">
      <c r="C30" s="82" t="s">
        <v>11</v>
      </c>
      <c r="D30" s="82" t="s">
        <v>2962</v>
      </c>
      <c r="E30" s="82" t="s">
        <v>2380</v>
      </c>
      <c r="F30" s="82" t="s">
        <v>2380</v>
      </c>
      <c r="G30" s="82">
        <v>6758</v>
      </c>
      <c r="H30" s="82" t="s">
        <v>2381</v>
      </c>
      <c r="I30" s="82">
        <v>1</v>
      </c>
      <c r="J30" s="82">
        <v>284.7</v>
      </c>
      <c r="K30" s="82">
        <v>284.7</v>
      </c>
      <c r="L30" s="26">
        <f t="shared" ref="L30:L93" si="3">MIN(SUM(N30:Z30),I30)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67" t="e">
        <f>SUMIFS([1]Up!$J:$J,[1]Up!$D:$D,D30)</f>
        <v>#VALUE!</v>
      </c>
      <c r="AB30" s="82"/>
      <c r="AC30" s="82" t="str">
        <f t="shared" ref="AC30:AC93" si="5">IFERROR(IF(C30="Plate",LEFT(E30,FIND("*",E30,1)-1),""),IF(C30="Plate",LEFT(E30,FIND("x",E30,1)-1),""))</f>
        <v/>
      </c>
      <c r="AD30" s="53" t="str">
        <f t="shared" ref="AD30:AD93" si="6">IF(ROUND(SUM(N30:Z30)-I30,0)&gt;0,"Thừa "&amp;SUM(N30:Z30)-I30,"")</f>
        <v/>
      </c>
      <c r="AE30" s="53" t="s">
        <v>703</v>
      </c>
      <c r="AF30" s="53"/>
      <c r="AG30" s="53"/>
      <c r="AH30" s="53" t="s">
        <v>576</v>
      </c>
      <c r="AI30" s="53">
        <v>1</v>
      </c>
      <c r="AJ30" s="83"/>
      <c r="AK30" s="53"/>
      <c r="AL30" s="53"/>
    </row>
    <row r="31" spans="3:38" ht="14.25" hidden="1" customHeight="1">
      <c r="C31" s="82" t="s">
        <v>13</v>
      </c>
      <c r="D31" s="82" t="s">
        <v>2963</v>
      </c>
      <c r="E31" s="82" t="s">
        <v>2383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2</v>
      </c>
      <c r="M31" s="26">
        <f t="shared" si="4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67" t="e">
        <f>SUMIFS([1]Up!$J:$J,[1]Up!$D:$D,D31)</f>
        <v>#VALUE!</v>
      </c>
      <c r="AB31" s="82"/>
      <c r="AC31" s="82" t="str">
        <f t="shared" si="5"/>
        <v>PL12</v>
      </c>
      <c r="AD31" s="53" t="str">
        <f t="shared" si="6"/>
        <v/>
      </c>
      <c r="AE31" s="53" t="s">
        <v>703</v>
      </c>
      <c r="AF31" s="53"/>
      <c r="AG31" s="53"/>
      <c r="AH31" s="53" t="s">
        <v>2964</v>
      </c>
      <c r="AI31" s="53">
        <v>2</v>
      </c>
      <c r="AJ31" s="83">
        <v>46181</v>
      </c>
      <c r="AK31" s="53"/>
      <c r="AL31" s="53"/>
    </row>
    <row r="32" spans="3:38" ht="14.25" hidden="1" customHeight="1">
      <c r="C32" s="82" t="s">
        <v>11</v>
      </c>
      <c r="D32" s="82" t="s">
        <v>2965</v>
      </c>
      <c r="E32" s="82" t="s">
        <v>2380</v>
      </c>
      <c r="F32" s="82" t="s">
        <v>2380</v>
      </c>
      <c r="G32" s="82">
        <v>6762</v>
      </c>
      <c r="H32" s="82" t="s">
        <v>2381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67" t="e">
        <f>SUMIFS([1]Up!$J:$J,[1]Up!$D:$D,D32)</f>
        <v>#VALUE!</v>
      </c>
      <c r="AB32" s="82"/>
      <c r="AC32" s="82" t="str">
        <f t="shared" si="5"/>
        <v/>
      </c>
      <c r="AD32" s="53" t="str">
        <f t="shared" si="6"/>
        <v/>
      </c>
      <c r="AE32" s="53" t="s">
        <v>703</v>
      </c>
      <c r="AF32" s="53"/>
      <c r="AG32" s="53"/>
      <c r="AH32" s="53" t="s">
        <v>576</v>
      </c>
      <c r="AI32" s="53">
        <v>1</v>
      </c>
      <c r="AJ32" s="83"/>
      <c r="AK32" s="53"/>
      <c r="AL32" s="53"/>
    </row>
    <row r="33" spans="3:38" ht="14.25" hidden="1" customHeight="1">
      <c r="C33" s="82" t="s">
        <v>13</v>
      </c>
      <c r="D33" s="82" t="s">
        <v>2966</v>
      </c>
      <c r="E33" s="82" t="s">
        <v>2383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2</v>
      </c>
      <c r="M33" s="26">
        <f t="shared" si="4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67" t="e">
        <f>SUMIFS([1]Up!$J:$J,[1]Up!$D:$D,D33)</f>
        <v>#VALUE!</v>
      </c>
      <c r="AB33" s="82"/>
      <c r="AC33" s="82" t="str">
        <f t="shared" si="5"/>
        <v>PL12</v>
      </c>
      <c r="AD33" s="53" t="str">
        <f t="shared" si="6"/>
        <v/>
      </c>
      <c r="AE33" s="53" t="s">
        <v>703</v>
      </c>
      <c r="AF33" s="53"/>
      <c r="AG33" s="53"/>
      <c r="AH33" s="53" t="s">
        <v>2964</v>
      </c>
      <c r="AI33" s="53">
        <v>2</v>
      </c>
      <c r="AJ33" s="83">
        <v>46181</v>
      </c>
      <c r="AK33" s="53"/>
      <c r="AL33" s="53"/>
    </row>
    <row r="34" spans="3:38" ht="14.25" hidden="1" customHeight="1">
      <c r="C34" s="82" t="s">
        <v>11</v>
      </c>
      <c r="D34" s="82" t="s">
        <v>2967</v>
      </c>
      <c r="E34" s="82" t="s">
        <v>2380</v>
      </c>
      <c r="F34" s="82" t="s">
        <v>2380</v>
      </c>
      <c r="G34" s="82">
        <v>6750</v>
      </c>
      <c r="H34" s="82" t="s">
        <v>2381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67" t="e">
        <f>SUMIFS([1]Up!$J:$J,[1]Up!$D:$D,D34)</f>
        <v>#VALUE!</v>
      </c>
      <c r="AB34" s="82"/>
      <c r="AC34" s="82" t="str">
        <f t="shared" si="5"/>
        <v/>
      </c>
      <c r="AD34" s="53" t="str">
        <f t="shared" si="6"/>
        <v/>
      </c>
      <c r="AE34" s="53" t="s">
        <v>703</v>
      </c>
      <c r="AF34" s="53"/>
      <c r="AG34" s="53"/>
      <c r="AH34" s="53" t="s">
        <v>576</v>
      </c>
      <c r="AI34" s="53">
        <v>1</v>
      </c>
      <c r="AJ34" s="83"/>
      <c r="AK34" s="53"/>
      <c r="AL34" s="53"/>
    </row>
    <row r="35" spans="3:38" ht="14.25" hidden="1" customHeight="1">
      <c r="C35" s="82" t="s">
        <v>13</v>
      </c>
      <c r="D35" s="82" t="s">
        <v>2968</v>
      </c>
      <c r="E35" s="82" t="s">
        <v>2383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2</v>
      </c>
      <c r="M35" s="26">
        <f t="shared" si="4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67" t="e">
        <f>SUMIFS([1]Up!$J:$J,[1]Up!$D:$D,D35)</f>
        <v>#VALUE!</v>
      </c>
      <c r="AB35" s="82"/>
      <c r="AC35" s="82" t="str">
        <f t="shared" si="5"/>
        <v>PL12</v>
      </c>
      <c r="AD35" s="53" t="str">
        <f t="shared" si="6"/>
        <v/>
      </c>
      <c r="AE35" s="53" t="s">
        <v>703</v>
      </c>
      <c r="AF35" s="53"/>
      <c r="AG35" s="53"/>
      <c r="AH35" s="53" t="s">
        <v>2964</v>
      </c>
      <c r="AI35" s="53">
        <v>2</v>
      </c>
      <c r="AJ35" s="83">
        <v>46181</v>
      </c>
      <c r="AK35" s="53"/>
      <c r="AL35" s="53"/>
    </row>
    <row r="36" spans="3:38" ht="14.25" hidden="1" customHeight="1">
      <c r="C36" s="82" t="s">
        <v>11</v>
      </c>
      <c r="D36" s="82" t="s">
        <v>2969</v>
      </c>
      <c r="E36" s="82" t="s">
        <v>2390</v>
      </c>
      <c r="F36" s="82" t="s">
        <v>2391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3</v>
      </c>
      <c r="M36" s="26">
        <f t="shared" si="4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67" t="e">
        <f>SUMIFS([1]Up!$J:$J,[1]Up!$D:$D,D36)</f>
        <v>#VALUE!</v>
      </c>
      <c r="AB36" s="82"/>
      <c r="AC36" s="82" t="str">
        <f t="shared" si="5"/>
        <v/>
      </c>
      <c r="AD36" s="53" t="str">
        <f t="shared" si="6"/>
        <v/>
      </c>
      <c r="AE36" s="53" t="s">
        <v>703</v>
      </c>
      <c r="AF36" s="53"/>
      <c r="AG36" s="53"/>
      <c r="AH36" s="53" t="s">
        <v>2970</v>
      </c>
      <c r="AI36" s="53">
        <v>3</v>
      </c>
      <c r="AJ36" s="83">
        <v>46181</v>
      </c>
      <c r="AK36" s="53"/>
      <c r="AL36" s="53"/>
    </row>
    <row r="37" spans="3:38" ht="14.25" hidden="1" customHeight="1">
      <c r="C37" s="82" t="s">
        <v>13</v>
      </c>
      <c r="D37" s="82" t="s">
        <v>2971</v>
      </c>
      <c r="E37" s="82" t="s">
        <v>2394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6</v>
      </c>
      <c r="M37" s="26">
        <f t="shared" si="4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67" t="e">
        <f>SUMIFS([1]Up!$J:$J,[1]Up!$D:$D,D37)</f>
        <v>#VALUE!</v>
      </c>
      <c r="AB37" s="82"/>
      <c r="AC37" s="82" t="str">
        <f t="shared" si="5"/>
        <v>PL12</v>
      </c>
      <c r="AD37" s="53" t="str">
        <f t="shared" si="6"/>
        <v/>
      </c>
      <c r="AE37" s="53" t="s">
        <v>703</v>
      </c>
      <c r="AF37" s="53"/>
      <c r="AG37" s="53"/>
      <c r="AH37" s="53" t="s">
        <v>2964</v>
      </c>
      <c r="AI37" s="53">
        <v>6</v>
      </c>
      <c r="AJ37" s="83">
        <v>46181</v>
      </c>
      <c r="AK37" s="53"/>
      <c r="AL37" s="53"/>
    </row>
    <row r="38" spans="3:38" ht="14.25" hidden="1" customHeight="1">
      <c r="C38" s="82" t="s">
        <v>13</v>
      </c>
      <c r="D38" s="82" t="s">
        <v>2972</v>
      </c>
      <c r="E38" s="82" t="s">
        <v>2396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67" t="e">
        <f>SUMIFS([1]Up!$J:$J,[1]Up!$D:$D,D38)</f>
        <v>#VALUE!</v>
      </c>
      <c r="AB38" s="82"/>
      <c r="AC38" s="82" t="str">
        <f t="shared" si="5"/>
        <v>PL8</v>
      </c>
      <c r="AD38" s="53" t="str">
        <f t="shared" si="6"/>
        <v/>
      </c>
      <c r="AE38" s="53" t="s">
        <v>786</v>
      </c>
      <c r="AF38" s="53"/>
      <c r="AG38" s="53"/>
      <c r="AH38" s="53" t="s">
        <v>576</v>
      </c>
      <c r="AI38" s="53">
        <v>1</v>
      </c>
      <c r="AJ38" s="83"/>
      <c r="AK38" s="53"/>
      <c r="AL38" s="53"/>
    </row>
    <row r="39" spans="3:38" ht="14.25" hidden="1" customHeight="1">
      <c r="C39" s="82" t="s">
        <v>11</v>
      </c>
      <c r="D39" s="82" t="s">
        <v>2973</v>
      </c>
      <c r="E39" s="82" t="s">
        <v>2398</v>
      </c>
      <c r="F39" s="82" t="s">
        <v>2399</v>
      </c>
      <c r="G39" s="82">
        <v>3401</v>
      </c>
      <c r="H39" s="82" t="s">
        <v>2400</v>
      </c>
      <c r="I39" s="82">
        <v>1</v>
      </c>
      <c r="J39" s="82">
        <v>37.9</v>
      </c>
      <c r="K39" s="82">
        <v>37.9</v>
      </c>
      <c r="L39" s="26">
        <f t="shared" si="3"/>
        <v>1</v>
      </c>
      <c r="M39" s="26">
        <f t="shared" si="4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67" t="e">
        <f>SUMIFS([1]Up!$J:$J,[1]Up!$D:$D,D39)</f>
        <v>#VALUE!</v>
      </c>
      <c r="AB39" s="82"/>
      <c r="AC39" s="82" t="str">
        <f t="shared" si="5"/>
        <v/>
      </c>
      <c r="AD39" s="53" t="str">
        <f t="shared" si="6"/>
        <v/>
      </c>
      <c r="AE39" s="53" t="s">
        <v>703</v>
      </c>
      <c r="AF39" s="53"/>
      <c r="AG39" s="53"/>
      <c r="AH39" s="53" t="s">
        <v>2974</v>
      </c>
      <c r="AI39" s="53">
        <v>1</v>
      </c>
      <c r="AJ39" s="83">
        <v>46181</v>
      </c>
      <c r="AK39" s="53"/>
      <c r="AL39" s="53"/>
    </row>
    <row r="40" spans="3:38" ht="14.25" hidden="1" customHeight="1">
      <c r="C40" s="82" t="s">
        <v>11</v>
      </c>
      <c r="D40" s="82" t="s">
        <v>2975</v>
      </c>
      <c r="E40" s="82" t="s">
        <v>2398</v>
      </c>
      <c r="F40" s="82" t="s">
        <v>2399</v>
      </c>
      <c r="G40" s="82">
        <v>222</v>
      </c>
      <c r="H40" s="82" t="s">
        <v>2400</v>
      </c>
      <c r="I40" s="82">
        <v>1</v>
      </c>
      <c r="J40" s="82">
        <v>2.5</v>
      </c>
      <c r="K40" s="82">
        <v>2.5</v>
      </c>
      <c r="L40" s="26">
        <f t="shared" si="3"/>
        <v>1</v>
      </c>
      <c r="M40" s="26">
        <f t="shared" si="4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67" t="e">
        <f>SUMIFS([1]Up!$J:$J,[1]Up!$D:$D,D40)</f>
        <v>#VALUE!</v>
      </c>
      <c r="AB40" s="82"/>
      <c r="AC40" s="82" t="str">
        <f t="shared" si="5"/>
        <v/>
      </c>
      <c r="AD40" s="53" t="str">
        <f t="shared" si="6"/>
        <v/>
      </c>
      <c r="AE40" s="53" t="s">
        <v>703</v>
      </c>
      <c r="AF40" s="53"/>
      <c r="AG40" s="53"/>
      <c r="AH40" s="53" t="s">
        <v>2974</v>
      </c>
      <c r="AI40" s="53">
        <v>1</v>
      </c>
      <c r="AJ40" s="83">
        <v>46181</v>
      </c>
      <c r="AK40" s="53"/>
      <c r="AL40" s="53"/>
    </row>
    <row r="41" spans="3:38" ht="14.25" hidden="1" customHeight="1">
      <c r="C41" s="82" t="s">
        <v>14</v>
      </c>
      <c r="D41" s="82" t="s">
        <v>2976</v>
      </c>
      <c r="E41" s="82" t="s">
        <v>2404</v>
      </c>
      <c r="F41" s="82" t="s">
        <v>2405</v>
      </c>
      <c r="G41" s="82">
        <v>191</v>
      </c>
      <c r="H41" s="82" t="s">
        <v>2406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67" t="e">
        <f>SUMIFS([1]Up!$J:$J,[1]Up!$D:$D,D41)</f>
        <v>#VALUE!</v>
      </c>
      <c r="AB41" s="82"/>
      <c r="AC41" s="82" t="str">
        <f t="shared" si="5"/>
        <v/>
      </c>
      <c r="AD41" s="53" t="str">
        <f t="shared" si="6"/>
        <v/>
      </c>
      <c r="AE41" s="53" t="s">
        <v>682</v>
      </c>
      <c r="AF41" s="53"/>
      <c r="AG41" s="53"/>
      <c r="AH41" s="53"/>
      <c r="AI41" s="53"/>
      <c r="AJ41" s="83"/>
      <c r="AK41" s="53"/>
      <c r="AL41" s="53"/>
    </row>
    <row r="42" spans="3:38" ht="14.25" hidden="1" customHeight="1">
      <c r="C42" s="82" t="s">
        <v>11</v>
      </c>
      <c r="D42" s="82" t="s">
        <v>2977</v>
      </c>
      <c r="E42" s="82" t="s">
        <v>2398</v>
      </c>
      <c r="F42" s="82" t="s">
        <v>2399</v>
      </c>
      <c r="G42" s="82">
        <v>3811</v>
      </c>
      <c r="H42" s="82" t="s">
        <v>2400</v>
      </c>
      <c r="I42" s="82">
        <v>1</v>
      </c>
      <c r="J42" s="82">
        <v>42.5</v>
      </c>
      <c r="K42" s="82">
        <v>42.5</v>
      </c>
      <c r="L42" s="26">
        <f t="shared" si="3"/>
        <v>1</v>
      </c>
      <c r="M42" s="26">
        <f t="shared" si="4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67" t="e">
        <f>SUMIFS([1]Up!$J:$J,[1]Up!$D:$D,D42)</f>
        <v>#VALUE!</v>
      </c>
      <c r="AB42" s="82"/>
      <c r="AC42" s="82" t="str">
        <f t="shared" si="5"/>
        <v/>
      </c>
      <c r="AD42" s="53" t="str">
        <f t="shared" si="6"/>
        <v/>
      </c>
      <c r="AE42" s="53" t="s">
        <v>703</v>
      </c>
      <c r="AF42" s="53"/>
      <c r="AG42" s="53"/>
      <c r="AH42" s="53" t="s">
        <v>2974</v>
      </c>
      <c r="AI42" s="53">
        <v>1</v>
      </c>
      <c r="AJ42" s="83">
        <v>46181</v>
      </c>
      <c r="AK42" s="53"/>
      <c r="AL42" s="53"/>
    </row>
    <row r="43" spans="3:38" ht="14.25" hidden="1" customHeight="1">
      <c r="C43" s="82" t="s">
        <v>14</v>
      </c>
      <c r="D43" s="82" t="s">
        <v>2978</v>
      </c>
      <c r="E43" s="82" t="s">
        <v>2398</v>
      </c>
      <c r="F43" s="82" t="s">
        <v>2409</v>
      </c>
      <c r="G43" s="82">
        <v>121</v>
      </c>
      <c r="H43" s="82" t="s">
        <v>2410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67" t="e">
        <f>SUMIFS([1]Up!$J:$J,[1]Up!$D:$D,D43)</f>
        <v>#VALUE!</v>
      </c>
      <c r="AB43" s="82"/>
      <c r="AC43" s="82" t="str">
        <f t="shared" si="5"/>
        <v/>
      </c>
      <c r="AD43" s="53" t="str">
        <f t="shared" si="6"/>
        <v/>
      </c>
      <c r="AE43" s="53" t="s">
        <v>682</v>
      </c>
      <c r="AF43" s="53"/>
      <c r="AG43" s="53"/>
      <c r="AH43" s="53"/>
      <c r="AI43" s="53"/>
      <c r="AJ43" s="83"/>
      <c r="AK43" s="53"/>
      <c r="AL43" s="53"/>
    </row>
    <row r="44" spans="3:38" ht="14.25" hidden="1" customHeight="1">
      <c r="C44" s="82" t="s">
        <v>11</v>
      </c>
      <c r="D44" s="82" t="s">
        <v>2979</v>
      </c>
      <c r="E44" s="82" t="s">
        <v>2412</v>
      </c>
      <c r="F44" s="82" t="s">
        <v>2413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67" t="e">
        <f>SUMIFS([1]Up!$J:$J,[1]Up!$D:$D,D44)</f>
        <v>#VALUE!</v>
      </c>
      <c r="AB44" s="82"/>
      <c r="AC44" s="82" t="str">
        <f t="shared" si="5"/>
        <v/>
      </c>
      <c r="AD44" s="53" t="str">
        <f t="shared" si="6"/>
        <v/>
      </c>
      <c r="AE44" s="53" t="s">
        <v>786</v>
      </c>
      <c r="AF44" s="53"/>
      <c r="AG44" s="53"/>
      <c r="AH44" s="53" t="s">
        <v>2980</v>
      </c>
      <c r="AI44" s="53">
        <v>32</v>
      </c>
      <c r="AJ44" s="83">
        <v>46181</v>
      </c>
      <c r="AK44" s="53"/>
      <c r="AL44" s="53"/>
    </row>
    <row r="45" spans="3:38" ht="14.25" hidden="1" customHeight="1">
      <c r="C45" s="82" t="s">
        <v>11</v>
      </c>
      <c r="D45" s="82" t="s">
        <v>2981</v>
      </c>
      <c r="E45" s="82" t="s">
        <v>2412</v>
      </c>
      <c r="F45" s="82" t="s">
        <v>2413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67" t="e">
        <f>SUMIFS([1]Up!$J:$J,[1]Up!$D:$D,D45)</f>
        <v>#VALUE!</v>
      </c>
      <c r="AB45" s="82"/>
      <c r="AC45" s="82" t="str">
        <f t="shared" si="5"/>
        <v/>
      </c>
      <c r="AD45" s="53" t="str">
        <f t="shared" si="6"/>
        <v/>
      </c>
      <c r="AE45" s="53" t="s">
        <v>786</v>
      </c>
      <c r="AF45" s="53"/>
      <c r="AG45" s="53"/>
      <c r="AH45" s="53" t="s">
        <v>2980</v>
      </c>
      <c r="AI45" s="53">
        <v>1</v>
      </c>
      <c r="AJ45" s="83">
        <v>46181</v>
      </c>
      <c r="AK45" s="53"/>
      <c r="AL45" s="53"/>
    </row>
    <row r="46" spans="3:38" ht="14.25" hidden="1" customHeight="1">
      <c r="C46" s="82" t="s">
        <v>11</v>
      </c>
      <c r="D46" s="82" t="s">
        <v>2982</v>
      </c>
      <c r="E46" s="82" t="s">
        <v>2417</v>
      </c>
      <c r="F46" s="82" t="s">
        <v>2413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67" t="e">
        <f>SUMIFS([1]Up!$J:$J,[1]Up!$D:$D,D46)</f>
        <v>#VALUE!</v>
      </c>
      <c r="AB46" s="82"/>
      <c r="AC46" s="82" t="str">
        <f t="shared" si="5"/>
        <v/>
      </c>
      <c r="AD46" s="53" t="str">
        <f t="shared" si="6"/>
        <v/>
      </c>
      <c r="AE46" s="53" t="s">
        <v>786</v>
      </c>
      <c r="AF46" s="53"/>
      <c r="AG46" s="53"/>
      <c r="AH46" s="53"/>
      <c r="AI46" s="53"/>
      <c r="AJ46" s="83"/>
      <c r="AK46" s="53"/>
      <c r="AL46" s="53"/>
    </row>
    <row r="47" spans="3:38" ht="14.25" hidden="1" customHeight="1">
      <c r="C47" s="82" t="s">
        <v>11</v>
      </c>
      <c r="D47" s="82" t="s">
        <v>2983</v>
      </c>
      <c r="E47" s="82" t="s">
        <v>2419</v>
      </c>
      <c r="F47" s="82" t="s">
        <v>2413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67" t="e">
        <f>SUMIFS([1]Up!$J:$J,[1]Up!$D:$D,D47)</f>
        <v>#VALUE!</v>
      </c>
      <c r="AB47" s="82"/>
      <c r="AC47" s="82" t="str">
        <f t="shared" si="5"/>
        <v/>
      </c>
      <c r="AD47" s="53" t="str">
        <f t="shared" si="6"/>
        <v/>
      </c>
      <c r="AE47" s="53" t="s">
        <v>786</v>
      </c>
      <c r="AF47" s="53"/>
      <c r="AG47" s="53"/>
      <c r="AH47" s="53" t="s">
        <v>2980</v>
      </c>
      <c r="AI47" s="53">
        <v>1</v>
      </c>
      <c r="AJ47" s="83">
        <v>46181</v>
      </c>
      <c r="AK47" s="53"/>
      <c r="AL47" s="53"/>
    </row>
    <row r="48" spans="3:38" ht="14.25" hidden="1" customHeight="1">
      <c r="C48" s="82" t="s">
        <v>11</v>
      </c>
      <c r="D48" s="82" t="s">
        <v>2984</v>
      </c>
      <c r="E48" s="82" t="s">
        <v>2421</v>
      </c>
      <c r="F48" s="82" t="s">
        <v>2413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67" t="e">
        <f>SUMIFS([1]Up!$J:$J,[1]Up!$D:$D,D48)</f>
        <v>#VALUE!</v>
      </c>
      <c r="AB48" s="82"/>
      <c r="AC48" s="82" t="str">
        <f t="shared" si="5"/>
        <v/>
      </c>
      <c r="AD48" s="53" t="str">
        <f t="shared" si="6"/>
        <v/>
      </c>
      <c r="AE48" s="53" t="s">
        <v>786</v>
      </c>
      <c r="AF48" s="53"/>
      <c r="AG48" s="53"/>
      <c r="AH48" s="53" t="s">
        <v>2980</v>
      </c>
      <c r="AI48" s="53">
        <v>8</v>
      </c>
      <c r="AJ48" s="83">
        <v>46181</v>
      </c>
      <c r="AK48" s="53"/>
      <c r="AL48" s="53"/>
    </row>
    <row r="49" spans="3:38" ht="14.25" hidden="1" customHeight="1">
      <c r="C49" s="82" t="s">
        <v>11</v>
      </c>
      <c r="D49" s="82" t="s">
        <v>2985</v>
      </c>
      <c r="E49" s="82" t="s">
        <v>2421</v>
      </c>
      <c r="F49" s="82" t="s">
        <v>2413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67" t="e">
        <f>SUMIFS([1]Up!$J:$J,[1]Up!$D:$D,D49)</f>
        <v>#VALUE!</v>
      </c>
      <c r="AB49" s="82"/>
      <c r="AC49" s="82" t="str">
        <f t="shared" si="5"/>
        <v/>
      </c>
      <c r="AD49" s="53" t="str">
        <f t="shared" si="6"/>
        <v/>
      </c>
      <c r="AE49" s="53" t="s">
        <v>786</v>
      </c>
      <c r="AF49" s="53"/>
      <c r="AG49" s="53"/>
      <c r="AH49" s="53" t="s">
        <v>2980</v>
      </c>
      <c r="AI49" s="53">
        <v>3</v>
      </c>
      <c r="AJ49" s="83">
        <v>46181</v>
      </c>
      <c r="AK49" s="53"/>
      <c r="AL49" s="53"/>
    </row>
    <row r="50" spans="3:38" ht="14.25" hidden="1" customHeight="1">
      <c r="C50" s="82" t="s">
        <v>11</v>
      </c>
      <c r="D50" s="82" t="s">
        <v>2986</v>
      </c>
      <c r="E50" s="82" t="s">
        <v>2412</v>
      </c>
      <c r="F50" s="82" t="s">
        <v>2413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67" t="e">
        <f>SUMIFS([1]Up!$J:$J,[1]Up!$D:$D,D50)</f>
        <v>#VALUE!</v>
      </c>
      <c r="AB50" s="82"/>
      <c r="AC50" s="82" t="str">
        <f t="shared" si="5"/>
        <v/>
      </c>
      <c r="AD50" s="53" t="str">
        <f t="shared" si="6"/>
        <v/>
      </c>
      <c r="AE50" s="53" t="s">
        <v>786</v>
      </c>
      <c r="AF50" s="53"/>
      <c r="AG50" s="53"/>
      <c r="AH50" s="53" t="s">
        <v>2980</v>
      </c>
      <c r="AI50" s="53">
        <v>1</v>
      </c>
      <c r="AJ50" s="83">
        <v>46181</v>
      </c>
      <c r="AK50" s="53"/>
      <c r="AL50" s="53"/>
    </row>
    <row r="51" spans="3:38" ht="14.25" hidden="1" customHeight="1">
      <c r="C51" s="82" t="s">
        <v>11</v>
      </c>
      <c r="D51" s="82" t="s">
        <v>2987</v>
      </c>
      <c r="E51" s="82" t="s">
        <v>2421</v>
      </c>
      <c r="F51" s="82" t="s">
        <v>2413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67" t="e">
        <f>SUMIFS([1]Up!$J:$J,[1]Up!$D:$D,D51)</f>
        <v>#VALUE!</v>
      </c>
      <c r="AB51" s="82"/>
      <c r="AC51" s="82" t="str">
        <f t="shared" si="5"/>
        <v/>
      </c>
      <c r="AD51" s="53" t="str">
        <f t="shared" si="6"/>
        <v/>
      </c>
      <c r="AE51" s="53" t="s">
        <v>786</v>
      </c>
      <c r="AF51" s="53"/>
      <c r="AG51" s="53"/>
      <c r="AH51" s="53" t="s">
        <v>2980</v>
      </c>
      <c r="AI51" s="53">
        <v>3</v>
      </c>
      <c r="AJ51" s="83">
        <v>46181</v>
      </c>
      <c r="AK51" s="53"/>
      <c r="AL51" s="53"/>
    </row>
    <row r="52" spans="3:38" ht="14.25" hidden="1" customHeight="1">
      <c r="C52" s="82" t="s">
        <v>11</v>
      </c>
      <c r="D52" s="82" t="s">
        <v>2988</v>
      </c>
      <c r="E52" s="82" t="s">
        <v>2426</v>
      </c>
      <c r="F52" s="82" t="s">
        <v>2413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67" t="e">
        <f>SUMIFS([1]Up!$J:$J,[1]Up!$D:$D,D52)</f>
        <v>#VALUE!</v>
      </c>
      <c r="AB52" s="82"/>
      <c r="AC52" s="82" t="str">
        <f t="shared" si="5"/>
        <v/>
      </c>
      <c r="AD52" s="53" t="str">
        <f t="shared" si="6"/>
        <v/>
      </c>
      <c r="AE52" s="53" t="s">
        <v>786</v>
      </c>
      <c r="AF52" s="53"/>
      <c r="AG52" s="53"/>
      <c r="AH52" s="53" t="s">
        <v>2980</v>
      </c>
      <c r="AI52" s="53">
        <v>1</v>
      </c>
      <c r="AJ52" s="83">
        <v>46181</v>
      </c>
      <c r="AK52" s="53"/>
      <c r="AL52" s="53"/>
    </row>
    <row r="53" spans="3:38" ht="14.25" hidden="1" customHeight="1">
      <c r="C53" s="82" t="s">
        <v>11</v>
      </c>
      <c r="D53" s="82" t="s">
        <v>2989</v>
      </c>
      <c r="E53" s="82" t="s">
        <v>2426</v>
      </c>
      <c r="F53" s="82" t="s">
        <v>2413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67" t="e">
        <f>SUMIFS([1]Up!$J:$J,[1]Up!$D:$D,D53)</f>
        <v>#VALUE!</v>
      </c>
      <c r="AB53" s="82"/>
      <c r="AC53" s="82" t="str">
        <f t="shared" si="5"/>
        <v/>
      </c>
      <c r="AD53" s="53" t="str">
        <f t="shared" si="6"/>
        <v/>
      </c>
      <c r="AE53" s="53" t="s">
        <v>786</v>
      </c>
      <c r="AF53" s="53"/>
      <c r="AG53" s="53"/>
      <c r="AH53" s="53"/>
      <c r="AI53" s="53"/>
      <c r="AJ53" s="83"/>
      <c r="AK53" s="53"/>
      <c r="AL53" s="53"/>
    </row>
    <row r="54" spans="3:38" ht="14.25" hidden="1" customHeight="1">
      <c r="C54" s="82" t="s">
        <v>11</v>
      </c>
      <c r="D54" s="82" t="s">
        <v>2990</v>
      </c>
      <c r="E54" s="82" t="s">
        <v>2429</v>
      </c>
      <c r="F54" s="82" t="s">
        <v>2413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67" t="e">
        <f>SUMIFS([1]Up!$J:$J,[1]Up!$D:$D,D54)</f>
        <v>#VALUE!</v>
      </c>
      <c r="AB54" s="82"/>
      <c r="AC54" s="82" t="str">
        <f t="shared" si="5"/>
        <v/>
      </c>
      <c r="AD54" s="53" t="str">
        <f t="shared" si="6"/>
        <v/>
      </c>
      <c r="AE54" s="53" t="s">
        <v>786</v>
      </c>
      <c r="AF54" s="53"/>
      <c r="AG54" s="53"/>
      <c r="AH54" s="53" t="s">
        <v>2980</v>
      </c>
      <c r="AI54" s="53">
        <v>1</v>
      </c>
      <c r="AJ54" s="83">
        <v>46181</v>
      </c>
      <c r="AK54" s="53"/>
      <c r="AL54" s="53"/>
    </row>
    <row r="55" spans="3:38" ht="14.25" hidden="1" customHeight="1">
      <c r="C55" s="82" t="s">
        <v>11</v>
      </c>
      <c r="D55" s="82" t="s">
        <v>2991</v>
      </c>
      <c r="E55" s="82" t="s">
        <v>2421</v>
      </c>
      <c r="F55" s="82" t="s">
        <v>2413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67" t="e">
        <f>SUMIFS([1]Up!$J:$J,[1]Up!$D:$D,D55)</f>
        <v>#VALUE!</v>
      </c>
      <c r="AB55" s="82"/>
      <c r="AC55" s="82" t="str">
        <f t="shared" si="5"/>
        <v/>
      </c>
      <c r="AD55" s="53" t="str">
        <f t="shared" si="6"/>
        <v/>
      </c>
      <c r="AE55" s="53" t="s">
        <v>786</v>
      </c>
      <c r="AF55" s="53"/>
      <c r="AG55" s="53"/>
      <c r="AH55" s="53" t="s">
        <v>2980</v>
      </c>
      <c r="AI55" s="53">
        <v>2</v>
      </c>
      <c r="AJ55" s="83">
        <v>46181</v>
      </c>
      <c r="AK55" s="53"/>
      <c r="AL55" s="53"/>
    </row>
    <row r="56" spans="3:38" ht="14.25" hidden="1" customHeight="1">
      <c r="C56" s="82" t="s">
        <v>11</v>
      </c>
      <c r="D56" s="82" t="s">
        <v>2992</v>
      </c>
      <c r="E56" s="82" t="s">
        <v>2432</v>
      </c>
      <c r="F56" s="82" t="s">
        <v>2413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67" t="e">
        <f>SUMIFS([1]Up!$J:$J,[1]Up!$D:$D,D56)</f>
        <v>#VALUE!</v>
      </c>
      <c r="AB56" s="82"/>
      <c r="AC56" s="82" t="str">
        <f t="shared" si="5"/>
        <v/>
      </c>
      <c r="AD56" s="53" t="str">
        <f t="shared" si="6"/>
        <v/>
      </c>
      <c r="AE56" s="53" t="s">
        <v>786</v>
      </c>
      <c r="AF56" s="53"/>
      <c r="AG56" s="53"/>
      <c r="AH56" s="53" t="s">
        <v>2980</v>
      </c>
      <c r="AI56" s="53">
        <v>1</v>
      </c>
      <c r="AJ56" s="83">
        <v>46181</v>
      </c>
      <c r="AK56" s="53"/>
      <c r="AL56" s="53"/>
    </row>
    <row r="57" spans="3:38" ht="14.25" hidden="1" customHeight="1">
      <c r="C57" s="82" t="s">
        <v>11</v>
      </c>
      <c r="D57" s="82" t="s">
        <v>2993</v>
      </c>
      <c r="E57" s="82" t="s">
        <v>2434</v>
      </c>
      <c r="F57" s="82" t="s">
        <v>2413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67" t="e">
        <f>SUMIFS([1]Up!$J:$J,[1]Up!$D:$D,D57)</f>
        <v>#VALUE!</v>
      </c>
      <c r="AB57" s="82"/>
      <c r="AC57" s="82" t="str">
        <f t="shared" si="5"/>
        <v/>
      </c>
      <c r="AD57" s="53" t="str">
        <f t="shared" si="6"/>
        <v/>
      </c>
      <c r="AE57" s="53" t="s">
        <v>786</v>
      </c>
      <c r="AF57" s="53"/>
      <c r="AG57" s="53"/>
      <c r="AH57" s="53" t="s">
        <v>2980</v>
      </c>
      <c r="AI57" s="53">
        <v>1</v>
      </c>
      <c r="AJ57" s="83">
        <v>46181</v>
      </c>
      <c r="AK57" s="53"/>
      <c r="AL57" s="53"/>
    </row>
    <row r="58" spans="3:38" ht="14.25" hidden="1" customHeight="1">
      <c r="C58" s="82" t="s">
        <v>11</v>
      </c>
      <c r="D58" s="82" t="s">
        <v>2994</v>
      </c>
      <c r="E58" s="82" t="s">
        <v>2436</v>
      </c>
      <c r="F58" s="82" t="s">
        <v>2413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67" t="e">
        <f>SUMIFS([1]Up!$J:$J,[1]Up!$D:$D,D58)</f>
        <v>#VALUE!</v>
      </c>
      <c r="AB58" s="82"/>
      <c r="AC58" s="82" t="str">
        <f t="shared" si="5"/>
        <v/>
      </c>
      <c r="AD58" s="53" t="str">
        <f t="shared" si="6"/>
        <v/>
      </c>
      <c r="AE58" s="53" t="s">
        <v>786</v>
      </c>
      <c r="AF58" s="53"/>
      <c r="AG58" s="53"/>
      <c r="AH58" s="53" t="s">
        <v>2980</v>
      </c>
      <c r="AI58" s="53">
        <v>1</v>
      </c>
      <c r="AJ58" s="83">
        <v>46181</v>
      </c>
      <c r="AK58" s="53"/>
      <c r="AL58" s="53"/>
    </row>
    <row r="59" spans="3:38" ht="14.25" hidden="1" customHeight="1">
      <c r="C59" s="82" t="s">
        <v>11</v>
      </c>
      <c r="D59" s="82" t="s">
        <v>2995</v>
      </c>
      <c r="E59" s="82" t="s">
        <v>2438</v>
      </c>
      <c r="F59" s="82" t="s">
        <v>2413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67" t="e">
        <f>SUMIFS([1]Up!$J:$J,[1]Up!$D:$D,D59)</f>
        <v>#VALUE!</v>
      </c>
      <c r="AB59" s="82"/>
      <c r="AC59" s="82" t="str">
        <f t="shared" si="5"/>
        <v/>
      </c>
      <c r="AD59" s="53" t="str">
        <f t="shared" si="6"/>
        <v/>
      </c>
      <c r="AE59" s="53" t="s">
        <v>786</v>
      </c>
      <c r="AF59" s="53"/>
      <c r="AG59" s="53"/>
      <c r="AH59" s="53" t="s">
        <v>2980</v>
      </c>
      <c r="AI59" s="53">
        <v>1</v>
      </c>
      <c r="AJ59" s="83">
        <v>46181</v>
      </c>
      <c r="AK59" s="53"/>
      <c r="AL59" s="53"/>
    </row>
    <row r="60" spans="3:38" ht="14.25" hidden="1" customHeight="1">
      <c r="C60" s="82" t="s">
        <v>11</v>
      </c>
      <c r="D60" s="82" t="s">
        <v>2996</v>
      </c>
      <c r="E60" s="82" t="s">
        <v>2440</v>
      </c>
      <c r="F60" s="82" t="s">
        <v>2413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67" t="e">
        <f>SUMIFS([1]Up!$J:$J,[1]Up!$D:$D,D60)</f>
        <v>#VALUE!</v>
      </c>
      <c r="AB60" s="82"/>
      <c r="AC60" s="82" t="str">
        <f t="shared" si="5"/>
        <v/>
      </c>
      <c r="AD60" s="53" t="str">
        <f t="shared" si="6"/>
        <v/>
      </c>
      <c r="AE60" s="53" t="s">
        <v>786</v>
      </c>
      <c r="AF60" s="53"/>
      <c r="AG60" s="53"/>
      <c r="AH60" s="53" t="s">
        <v>2980</v>
      </c>
      <c r="AI60" s="53">
        <v>1</v>
      </c>
      <c r="AJ60" s="83">
        <v>46181</v>
      </c>
      <c r="AK60" s="53"/>
      <c r="AL60" s="53"/>
    </row>
    <row r="61" spans="3:38" ht="14.25" hidden="1" customHeight="1">
      <c r="C61" s="82" t="s">
        <v>11</v>
      </c>
      <c r="D61" s="82" t="s">
        <v>2997</v>
      </c>
      <c r="E61" s="82" t="s">
        <v>2426</v>
      </c>
      <c r="F61" s="82" t="s">
        <v>2413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67" t="e">
        <f>SUMIFS([1]Up!$J:$J,[1]Up!$D:$D,D61)</f>
        <v>#VALUE!</v>
      </c>
      <c r="AB61" s="82"/>
      <c r="AC61" s="82" t="str">
        <f t="shared" si="5"/>
        <v/>
      </c>
      <c r="AD61" s="53" t="str">
        <f t="shared" si="6"/>
        <v/>
      </c>
      <c r="AE61" s="53" t="s">
        <v>786</v>
      </c>
      <c r="AF61" s="53"/>
      <c r="AG61" s="53"/>
      <c r="AH61" s="53" t="s">
        <v>2980</v>
      </c>
      <c r="AI61" s="53">
        <v>1</v>
      </c>
      <c r="AJ61" s="83">
        <v>46181</v>
      </c>
      <c r="AK61" s="53"/>
      <c r="AL61" s="53"/>
    </row>
    <row r="62" spans="3:38" ht="14.25" hidden="1" customHeight="1">
      <c r="C62" s="82" t="s">
        <v>11</v>
      </c>
      <c r="D62" s="82" t="s">
        <v>2998</v>
      </c>
      <c r="E62" s="82" t="s">
        <v>2440</v>
      </c>
      <c r="F62" s="82" t="s">
        <v>2413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67" t="e">
        <f>SUMIFS([1]Up!$J:$J,[1]Up!$D:$D,D62)</f>
        <v>#VALUE!</v>
      </c>
      <c r="AB62" s="82"/>
      <c r="AC62" s="82" t="str">
        <f t="shared" si="5"/>
        <v/>
      </c>
      <c r="AD62" s="53" t="str">
        <f t="shared" si="6"/>
        <v/>
      </c>
      <c r="AE62" s="53" t="s">
        <v>786</v>
      </c>
      <c r="AF62" s="53"/>
      <c r="AG62" s="53"/>
      <c r="AH62" s="53" t="s">
        <v>2980</v>
      </c>
      <c r="AI62" s="53">
        <v>1</v>
      </c>
      <c r="AJ62" s="83">
        <v>46181</v>
      </c>
      <c r="AK62" s="53"/>
      <c r="AL62" s="53"/>
    </row>
    <row r="63" spans="3:38" ht="14.25" hidden="1" customHeight="1">
      <c r="C63" s="82" t="s">
        <v>11</v>
      </c>
      <c r="D63" s="82" t="s">
        <v>2999</v>
      </c>
      <c r="E63" s="82" t="s">
        <v>2438</v>
      </c>
      <c r="F63" s="82" t="s">
        <v>2413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67" t="e">
        <f>SUMIFS([1]Up!$J:$J,[1]Up!$D:$D,D63)</f>
        <v>#VALUE!</v>
      </c>
      <c r="AB63" s="82"/>
      <c r="AC63" s="82" t="str">
        <f t="shared" si="5"/>
        <v/>
      </c>
      <c r="AD63" s="53" t="str">
        <f t="shared" si="6"/>
        <v/>
      </c>
      <c r="AE63" s="53" t="s">
        <v>786</v>
      </c>
      <c r="AF63" s="53"/>
      <c r="AG63" s="53"/>
      <c r="AH63" s="53" t="s">
        <v>2980</v>
      </c>
      <c r="AI63" s="53">
        <v>1</v>
      </c>
      <c r="AJ63" s="83">
        <v>46181</v>
      </c>
      <c r="AK63" s="53"/>
      <c r="AL63" s="53"/>
    </row>
    <row r="64" spans="3:38" ht="14.25" hidden="1" customHeight="1">
      <c r="C64" s="82" t="s">
        <v>11</v>
      </c>
      <c r="D64" s="82" t="s">
        <v>3000</v>
      </c>
      <c r="E64" s="82" t="s">
        <v>2426</v>
      </c>
      <c r="F64" s="82" t="s">
        <v>2413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67" t="e">
        <f>SUMIFS([1]Up!$J:$J,[1]Up!$D:$D,D64)</f>
        <v>#VALUE!</v>
      </c>
      <c r="AB64" s="82"/>
      <c r="AC64" s="82" t="str">
        <f t="shared" si="5"/>
        <v/>
      </c>
      <c r="AD64" s="53" t="str">
        <f t="shared" si="6"/>
        <v/>
      </c>
      <c r="AE64" s="53" t="s">
        <v>786</v>
      </c>
      <c r="AF64" s="53"/>
      <c r="AG64" s="53"/>
      <c r="AH64" s="53" t="s">
        <v>2980</v>
      </c>
      <c r="AI64" s="53">
        <v>1</v>
      </c>
      <c r="AJ64" s="83">
        <v>46181</v>
      </c>
      <c r="AK64" s="53"/>
      <c r="AL64" s="53"/>
    </row>
    <row r="65" spans="3:38" ht="14.25" hidden="1" customHeight="1">
      <c r="C65" s="82" t="s">
        <v>11</v>
      </c>
      <c r="D65" s="82" t="s">
        <v>3001</v>
      </c>
      <c r="E65" s="82" t="s">
        <v>2446</v>
      </c>
      <c r="F65" s="82" t="s">
        <v>2413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67" t="e">
        <f>SUMIFS([1]Up!$J:$J,[1]Up!$D:$D,D65)</f>
        <v>#VALUE!</v>
      </c>
      <c r="AB65" s="82"/>
      <c r="AC65" s="82" t="str">
        <f t="shared" si="5"/>
        <v/>
      </c>
      <c r="AD65" s="53" t="str">
        <f t="shared" si="6"/>
        <v/>
      </c>
      <c r="AE65" s="53" t="s">
        <v>786</v>
      </c>
      <c r="AF65" s="53"/>
      <c r="AG65" s="53"/>
      <c r="AH65" s="53" t="s">
        <v>2980</v>
      </c>
      <c r="AI65" s="53">
        <v>1</v>
      </c>
      <c r="AJ65" s="83">
        <v>46181</v>
      </c>
      <c r="AK65" s="53"/>
      <c r="AL65" s="53"/>
    </row>
    <row r="66" spans="3:38" ht="14.25" hidden="1" customHeight="1">
      <c r="C66" s="82" t="s">
        <v>11</v>
      </c>
      <c r="D66" s="82" t="s">
        <v>3002</v>
      </c>
      <c r="E66" s="82" t="s">
        <v>2421</v>
      </c>
      <c r="F66" s="82" t="s">
        <v>2413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67" t="e">
        <f>SUMIFS([1]Up!$J:$J,[1]Up!$D:$D,D66)</f>
        <v>#VALUE!</v>
      </c>
      <c r="AB66" s="82"/>
      <c r="AC66" s="82" t="str">
        <f t="shared" si="5"/>
        <v/>
      </c>
      <c r="AD66" s="53" t="str">
        <f t="shared" si="6"/>
        <v/>
      </c>
      <c r="AE66" s="53" t="s">
        <v>786</v>
      </c>
      <c r="AF66" s="53"/>
      <c r="AG66" s="53"/>
      <c r="AH66" s="53" t="s">
        <v>2980</v>
      </c>
      <c r="AI66" s="53">
        <v>2</v>
      </c>
      <c r="AJ66" s="83">
        <v>46181</v>
      </c>
      <c r="AK66" s="53"/>
      <c r="AL66" s="53"/>
    </row>
    <row r="67" spans="3:38" ht="14.25" hidden="1" customHeight="1">
      <c r="C67" s="82" t="s">
        <v>11</v>
      </c>
      <c r="D67" s="82" t="s">
        <v>3003</v>
      </c>
      <c r="E67" s="82" t="s">
        <v>2449</v>
      </c>
      <c r="F67" s="82" t="s">
        <v>2413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67" t="e">
        <f>SUMIFS([1]Up!$J:$J,[1]Up!$D:$D,D67)</f>
        <v>#VALUE!</v>
      </c>
      <c r="AB67" s="82"/>
      <c r="AC67" s="82" t="str">
        <f t="shared" si="5"/>
        <v/>
      </c>
      <c r="AD67" s="53" t="str">
        <f t="shared" si="6"/>
        <v/>
      </c>
      <c r="AE67" s="53" t="s">
        <v>786</v>
      </c>
      <c r="AF67" s="53"/>
      <c r="AG67" s="53"/>
      <c r="AH67" s="53" t="s">
        <v>2980</v>
      </c>
      <c r="AI67" s="53">
        <v>1</v>
      </c>
      <c r="AJ67" s="83">
        <v>46181</v>
      </c>
      <c r="AK67" s="53"/>
      <c r="AL67" s="53"/>
    </row>
    <row r="68" spans="3:38" ht="14.25" hidden="1" customHeight="1">
      <c r="C68" s="82" t="s">
        <v>11</v>
      </c>
      <c r="D68" s="82" t="s">
        <v>3004</v>
      </c>
      <c r="E68" s="82" t="s">
        <v>2438</v>
      </c>
      <c r="F68" s="82" t="s">
        <v>2413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67" t="e">
        <f>SUMIFS([1]Up!$J:$J,[1]Up!$D:$D,D68)</f>
        <v>#VALUE!</v>
      </c>
      <c r="AB68" s="82"/>
      <c r="AC68" s="82" t="str">
        <f t="shared" si="5"/>
        <v/>
      </c>
      <c r="AD68" s="53" t="str">
        <f t="shared" si="6"/>
        <v/>
      </c>
      <c r="AE68" s="53" t="s">
        <v>786</v>
      </c>
      <c r="AF68" s="53"/>
      <c r="AG68" s="53"/>
      <c r="AH68" s="53" t="s">
        <v>2980</v>
      </c>
      <c r="AI68" s="53">
        <v>1</v>
      </c>
      <c r="AJ68" s="83">
        <v>46181</v>
      </c>
      <c r="AK68" s="53"/>
      <c r="AL68" s="53"/>
    </row>
    <row r="69" spans="3:38" ht="14.25" hidden="1" customHeight="1">
      <c r="C69" s="82" t="s">
        <v>11</v>
      </c>
      <c r="D69" s="82" t="s">
        <v>3005</v>
      </c>
      <c r="E69" s="82" t="s">
        <v>2440</v>
      </c>
      <c r="F69" s="82" t="s">
        <v>2413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67" t="e">
        <f>SUMIFS([1]Up!$J:$J,[1]Up!$D:$D,D69)</f>
        <v>#VALUE!</v>
      </c>
      <c r="AB69" s="82"/>
      <c r="AC69" s="82" t="str">
        <f t="shared" si="5"/>
        <v/>
      </c>
      <c r="AD69" s="53" t="str">
        <f t="shared" si="6"/>
        <v/>
      </c>
      <c r="AE69" s="53" t="s">
        <v>786</v>
      </c>
      <c r="AF69" s="53"/>
      <c r="AG69" s="53"/>
      <c r="AH69" s="53" t="s">
        <v>2980</v>
      </c>
      <c r="AI69" s="53">
        <v>1</v>
      </c>
      <c r="AJ69" s="83">
        <v>46181</v>
      </c>
      <c r="AK69" s="53"/>
      <c r="AL69" s="53"/>
    </row>
    <row r="70" spans="3:38" ht="14.25" hidden="1" customHeight="1">
      <c r="C70" s="82" t="s">
        <v>11</v>
      </c>
      <c r="D70" s="82" t="s">
        <v>3006</v>
      </c>
      <c r="E70" s="82" t="s">
        <v>2421</v>
      </c>
      <c r="F70" s="82" t="s">
        <v>2413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67" t="e">
        <f>SUMIFS([1]Up!$J:$J,[1]Up!$D:$D,D70)</f>
        <v>#VALUE!</v>
      </c>
      <c r="AB70" s="82"/>
      <c r="AC70" s="82" t="str">
        <f t="shared" si="5"/>
        <v/>
      </c>
      <c r="AD70" s="53" t="str">
        <f t="shared" si="6"/>
        <v/>
      </c>
      <c r="AE70" s="53" t="s">
        <v>786</v>
      </c>
      <c r="AF70" s="53"/>
      <c r="AG70" s="53"/>
      <c r="AH70" s="53" t="s">
        <v>2980</v>
      </c>
      <c r="AI70" s="53">
        <v>1</v>
      </c>
      <c r="AJ70" s="83">
        <v>46181</v>
      </c>
      <c r="AK70" s="53"/>
      <c r="AL70" s="53"/>
    </row>
    <row r="71" spans="3:38" ht="14.25" hidden="1" customHeight="1">
      <c r="C71" s="82" t="s">
        <v>11</v>
      </c>
      <c r="D71" s="82" t="s">
        <v>3007</v>
      </c>
      <c r="E71" s="82" t="s">
        <v>2421</v>
      </c>
      <c r="F71" s="82" t="s">
        <v>2413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67" t="e">
        <f>SUMIFS([1]Up!$J:$J,[1]Up!$D:$D,D71)</f>
        <v>#VALUE!</v>
      </c>
      <c r="AB71" s="82"/>
      <c r="AC71" s="82" t="str">
        <f t="shared" si="5"/>
        <v/>
      </c>
      <c r="AD71" s="53" t="str">
        <f t="shared" si="6"/>
        <v/>
      </c>
      <c r="AE71" s="53" t="s">
        <v>786</v>
      </c>
      <c r="AF71" s="53"/>
      <c r="AG71" s="53"/>
      <c r="AH71" s="53" t="s">
        <v>2980</v>
      </c>
      <c r="AI71" s="53">
        <v>1</v>
      </c>
      <c r="AJ71" s="83">
        <v>46181</v>
      </c>
      <c r="AK71" s="53"/>
      <c r="AL71" s="53"/>
    </row>
    <row r="72" spans="3:38" ht="14.25" hidden="1" customHeight="1">
      <c r="C72" s="82" t="s">
        <v>11</v>
      </c>
      <c r="D72" s="82" t="s">
        <v>3008</v>
      </c>
      <c r="E72" s="82" t="s">
        <v>2412</v>
      </c>
      <c r="F72" s="82" t="s">
        <v>2413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67" t="e">
        <f>SUMIFS([1]Up!$J:$J,[1]Up!$D:$D,D72)</f>
        <v>#VALUE!</v>
      </c>
      <c r="AB72" s="82"/>
      <c r="AC72" s="82" t="str">
        <f t="shared" si="5"/>
        <v/>
      </c>
      <c r="AD72" s="53" t="str">
        <f t="shared" si="6"/>
        <v/>
      </c>
      <c r="AE72" s="53" t="s">
        <v>786</v>
      </c>
      <c r="AF72" s="53"/>
      <c r="AG72" s="53"/>
      <c r="AH72" s="53" t="s">
        <v>2980</v>
      </c>
      <c r="AI72" s="53">
        <v>1</v>
      </c>
      <c r="AJ72" s="83">
        <v>46181</v>
      </c>
      <c r="AK72" s="53"/>
      <c r="AL72" s="53"/>
    </row>
    <row r="73" spans="3:38" ht="14.25" hidden="1" customHeight="1">
      <c r="C73" s="82" t="s">
        <v>11</v>
      </c>
      <c r="D73" s="82" t="s">
        <v>3009</v>
      </c>
      <c r="E73" s="82" t="s">
        <v>2412</v>
      </c>
      <c r="F73" s="82" t="s">
        <v>2413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67" t="e">
        <f>SUMIFS([1]Up!$J:$J,[1]Up!$D:$D,D73)</f>
        <v>#VALUE!</v>
      </c>
      <c r="AB73" s="82"/>
      <c r="AC73" s="82" t="str">
        <f t="shared" si="5"/>
        <v/>
      </c>
      <c r="AD73" s="53" t="str">
        <f t="shared" si="6"/>
        <v/>
      </c>
      <c r="AE73" s="53" t="s">
        <v>786</v>
      </c>
      <c r="AF73" s="53"/>
      <c r="AG73" s="53"/>
      <c r="AH73" s="53" t="s">
        <v>2980</v>
      </c>
      <c r="AI73" s="53">
        <v>1</v>
      </c>
      <c r="AJ73" s="83">
        <v>46181</v>
      </c>
      <c r="AK73" s="53"/>
      <c r="AL73" s="53"/>
    </row>
    <row r="74" spans="3:38" ht="14.25" hidden="1" customHeight="1">
      <c r="C74" s="82" t="s">
        <v>11</v>
      </c>
      <c r="D74" s="82" t="s">
        <v>3010</v>
      </c>
      <c r="E74" s="82" t="s">
        <v>2421</v>
      </c>
      <c r="F74" s="82" t="s">
        <v>2413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67" t="e">
        <f>SUMIFS([1]Up!$J:$J,[1]Up!$D:$D,D74)</f>
        <v>#VALUE!</v>
      </c>
      <c r="AB74" s="82"/>
      <c r="AC74" s="82" t="str">
        <f t="shared" si="5"/>
        <v/>
      </c>
      <c r="AD74" s="53" t="str">
        <f t="shared" si="6"/>
        <v/>
      </c>
      <c r="AE74" s="53" t="s">
        <v>786</v>
      </c>
      <c r="AF74" s="53"/>
      <c r="AG74" s="53"/>
      <c r="AH74" s="53" t="s">
        <v>2980</v>
      </c>
      <c r="AI74" s="53">
        <v>4</v>
      </c>
      <c r="AJ74" s="83">
        <v>46181</v>
      </c>
      <c r="AK74" s="53"/>
      <c r="AL74" s="53"/>
    </row>
    <row r="75" spans="3:38" ht="14.25" hidden="1" customHeight="1">
      <c r="C75" s="82" t="s">
        <v>11</v>
      </c>
      <c r="D75" s="82" t="s">
        <v>3011</v>
      </c>
      <c r="E75" s="82" t="s">
        <v>2421</v>
      </c>
      <c r="F75" s="82" t="s">
        <v>2413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67" t="e">
        <f>SUMIFS([1]Up!$J:$J,[1]Up!$D:$D,D75)</f>
        <v>#VALUE!</v>
      </c>
      <c r="AB75" s="82"/>
      <c r="AC75" s="82" t="str">
        <f t="shared" si="5"/>
        <v/>
      </c>
      <c r="AD75" s="53" t="str">
        <f t="shared" si="6"/>
        <v/>
      </c>
      <c r="AE75" s="53" t="s">
        <v>786</v>
      </c>
      <c r="AF75" s="53"/>
      <c r="AG75" s="53"/>
      <c r="AH75" s="53" t="s">
        <v>2980</v>
      </c>
      <c r="AI75" s="53">
        <v>4</v>
      </c>
      <c r="AJ75" s="83">
        <v>46181</v>
      </c>
      <c r="AK75" s="53"/>
      <c r="AL75" s="53"/>
    </row>
    <row r="76" spans="3:38" ht="14.25" hidden="1" customHeight="1">
      <c r="C76" s="82" t="s">
        <v>11</v>
      </c>
      <c r="D76" s="82" t="s">
        <v>3012</v>
      </c>
      <c r="E76" s="82" t="s">
        <v>2421</v>
      </c>
      <c r="F76" s="82" t="s">
        <v>2413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67" t="e">
        <f>SUMIFS([1]Up!$J:$J,[1]Up!$D:$D,D76)</f>
        <v>#VALUE!</v>
      </c>
      <c r="AB76" s="82"/>
      <c r="AC76" s="82" t="str">
        <f t="shared" si="5"/>
        <v/>
      </c>
      <c r="AD76" s="53" t="str">
        <f t="shared" si="6"/>
        <v/>
      </c>
      <c r="AE76" s="53" t="s">
        <v>786</v>
      </c>
      <c r="AF76" s="53"/>
      <c r="AG76" s="53"/>
      <c r="AH76" s="53" t="s">
        <v>2980</v>
      </c>
      <c r="AI76" s="53">
        <v>4</v>
      </c>
      <c r="AJ76" s="83">
        <v>46181</v>
      </c>
      <c r="AK76" s="53"/>
      <c r="AL76" s="53"/>
    </row>
    <row r="77" spans="3:38" ht="14.25" hidden="1" customHeight="1">
      <c r="C77" s="82" t="s">
        <v>11</v>
      </c>
      <c r="D77" s="82" t="s">
        <v>3013</v>
      </c>
      <c r="E77" s="82" t="s">
        <v>2421</v>
      </c>
      <c r="F77" s="82" t="s">
        <v>2413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67" t="e">
        <f>SUMIFS([1]Up!$J:$J,[1]Up!$D:$D,D77)</f>
        <v>#VALUE!</v>
      </c>
      <c r="AB77" s="82"/>
      <c r="AC77" s="82" t="str">
        <f t="shared" si="5"/>
        <v/>
      </c>
      <c r="AD77" s="53" t="str">
        <f t="shared" si="6"/>
        <v/>
      </c>
      <c r="AE77" s="53" t="s">
        <v>786</v>
      </c>
      <c r="AF77" s="53"/>
      <c r="AG77" s="53"/>
      <c r="AH77" s="53" t="s">
        <v>2980</v>
      </c>
      <c r="AI77" s="53">
        <v>4</v>
      </c>
      <c r="AJ77" s="83">
        <v>46181</v>
      </c>
      <c r="AK77" s="53"/>
      <c r="AL77" s="53"/>
    </row>
    <row r="78" spans="3:38" ht="14.25" hidden="1" customHeight="1">
      <c r="C78" s="82" t="s">
        <v>11</v>
      </c>
      <c r="D78" s="82" t="s">
        <v>3014</v>
      </c>
      <c r="E78" s="82" t="s">
        <v>2434</v>
      </c>
      <c r="F78" s="82" t="s">
        <v>2413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67" t="e">
        <f>SUMIFS([1]Up!$J:$J,[1]Up!$D:$D,D78)</f>
        <v>#VALUE!</v>
      </c>
      <c r="AB78" s="82"/>
      <c r="AC78" s="82" t="str">
        <f t="shared" si="5"/>
        <v/>
      </c>
      <c r="AD78" s="53" t="str">
        <f t="shared" si="6"/>
        <v/>
      </c>
      <c r="AE78" s="53" t="s">
        <v>786</v>
      </c>
      <c r="AF78" s="53"/>
      <c r="AG78" s="53"/>
      <c r="AH78" s="53" t="s">
        <v>2980</v>
      </c>
      <c r="AI78" s="53">
        <v>3</v>
      </c>
      <c r="AJ78" s="83">
        <v>46181</v>
      </c>
      <c r="AK78" s="53"/>
      <c r="AL78" s="53"/>
    </row>
    <row r="79" spans="3:38" ht="14.25" hidden="1" customHeight="1">
      <c r="C79" s="82" t="s">
        <v>11</v>
      </c>
      <c r="D79" s="82" t="s">
        <v>3015</v>
      </c>
      <c r="E79" s="82" t="s">
        <v>2436</v>
      </c>
      <c r="F79" s="82" t="s">
        <v>2413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67" t="e">
        <f>SUMIFS([1]Up!$J:$J,[1]Up!$D:$D,D79)</f>
        <v>#VALUE!</v>
      </c>
      <c r="AB79" s="82"/>
      <c r="AC79" s="82" t="str">
        <f t="shared" si="5"/>
        <v/>
      </c>
      <c r="AD79" s="53" t="str">
        <f t="shared" si="6"/>
        <v/>
      </c>
      <c r="AE79" s="53" t="s">
        <v>703</v>
      </c>
      <c r="AF79" s="53"/>
      <c r="AG79" s="53"/>
      <c r="AH79" s="53"/>
      <c r="AI79" s="53"/>
      <c r="AJ79" s="83"/>
      <c r="AK79" s="53"/>
      <c r="AL79" s="53"/>
    </row>
    <row r="80" spans="3:38" ht="14.25" hidden="1" customHeight="1">
      <c r="C80" s="82" t="s">
        <v>11</v>
      </c>
      <c r="D80" s="82" t="s">
        <v>3016</v>
      </c>
      <c r="E80" s="82" t="s">
        <v>2436</v>
      </c>
      <c r="F80" s="82" t="s">
        <v>2413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67" t="e">
        <f>SUMIFS([1]Up!$J:$J,[1]Up!$D:$D,D80)</f>
        <v>#VALUE!</v>
      </c>
      <c r="AB80" s="82"/>
      <c r="AC80" s="82" t="str">
        <f t="shared" si="5"/>
        <v/>
      </c>
      <c r="AD80" s="53" t="str">
        <f t="shared" si="6"/>
        <v/>
      </c>
      <c r="AE80" s="53" t="s">
        <v>786</v>
      </c>
      <c r="AF80" s="53"/>
      <c r="AG80" s="53"/>
      <c r="AH80" s="53" t="s">
        <v>2980</v>
      </c>
      <c r="AI80" s="53">
        <v>2</v>
      </c>
      <c r="AJ80" s="83">
        <v>46181</v>
      </c>
      <c r="AK80" s="53"/>
      <c r="AL80" s="53"/>
    </row>
    <row r="81" spans="3:38" ht="14.25" hidden="1" customHeight="1">
      <c r="C81" s="82" t="s">
        <v>11</v>
      </c>
      <c r="D81" s="82" t="s">
        <v>3017</v>
      </c>
      <c r="E81" s="82" t="s">
        <v>887</v>
      </c>
      <c r="F81" s="82" t="s">
        <v>2464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1</v>
      </c>
      <c r="M81" s="26">
        <f t="shared" si="4"/>
        <v>0</v>
      </c>
      <c r="N81" s="26"/>
      <c r="O81" s="26"/>
      <c r="P81" s="26"/>
      <c r="Q81" s="26"/>
      <c r="R81" s="26"/>
      <c r="S81" s="26"/>
      <c r="T81" s="26"/>
      <c r="U81" s="26"/>
      <c r="V81" s="26">
        <v>1</v>
      </c>
      <c r="W81" s="26"/>
      <c r="X81" s="26"/>
      <c r="Y81" s="26"/>
      <c r="Z81" s="26"/>
      <c r="AA81" s="67" t="e">
        <f>SUMIFS([1]Up!$J:$J,[1]Up!$D:$D,D81)</f>
        <v>#VALUE!</v>
      </c>
      <c r="AB81" s="82"/>
      <c r="AC81" s="82" t="str">
        <f t="shared" si="5"/>
        <v/>
      </c>
      <c r="AD81" s="53" t="str">
        <f t="shared" si="6"/>
        <v/>
      </c>
      <c r="AE81" s="53" t="s">
        <v>703</v>
      </c>
      <c r="AF81" s="53"/>
      <c r="AG81" s="53"/>
      <c r="AH81" s="53" t="s">
        <v>3018</v>
      </c>
      <c r="AI81" s="53">
        <v>1</v>
      </c>
      <c r="AJ81" s="83">
        <v>46181</v>
      </c>
      <c r="AK81" s="53"/>
      <c r="AL81" s="53"/>
    </row>
    <row r="82" spans="3:38" ht="14.25" hidden="1" customHeight="1">
      <c r="C82" s="82" t="s">
        <v>13</v>
      </c>
      <c r="D82" s="82" t="s">
        <v>3019</v>
      </c>
      <c r="E82" s="82" t="s">
        <v>2467</v>
      </c>
      <c r="F82" s="82" t="s">
        <v>2468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1</v>
      </c>
      <c r="M82" s="26">
        <f t="shared" si="4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67" t="e">
        <f>SUMIFS([1]Up!$J:$J,[1]Up!$D:$D,D82)</f>
        <v>#VALUE!</v>
      </c>
      <c r="AB82" s="82"/>
      <c r="AC82" s="82" t="str">
        <f t="shared" si="5"/>
        <v>PL6</v>
      </c>
      <c r="AD82" s="53" t="str">
        <f t="shared" si="6"/>
        <v/>
      </c>
      <c r="AE82" s="53" t="s">
        <v>703</v>
      </c>
      <c r="AF82" s="53"/>
      <c r="AG82" s="53"/>
      <c r="AH82" s="53" t="s">
        <v>3020</v>
      </c>
      <c r="AI82" s="53">
        <v>1</v>
      </c>
      <c r="AJ82" s="83">
        <v>46181</v>
      </c>
      <c r="AK82" s="53"/>
      <c r="AL82" s="53"/>
    </row>
    <row r="83" spans="3:38" ht="14.25" hidden="1" customHeight="1">
      <c r="C83" s="82" t="s">
        <v>11</v>
      </c>
      <c r="D83" s="82" t="s">
        <v>3021</v>
      </c>
      <c r="E83" s="82" t="s">
        <v>887</v>
      </c>
      <c r="F83" s="82" t="s">
        <v>2464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1</v>
      </c>
      <c r="M83" s="26">
        <f t="shared" si="4"/>
        <v>0</v>
      </c>
      <c r="N83" s="26"/>
      <c r="O83" s="26"/>
      <c r="P83" s="26"/>
      <c r="Q83" s="26"/>
      <c r="R83" s="26"/>
      <c r="S83" s="26"/>
      <c r="T83" s="26"/>
      <c r="U83" s="26"/>
      <c r="V83" s="26">
        <v>1</v>
      </c>
      <c r="W83" s="26"/>
      <c r="X83" s="26"/>
      <c r="Y83" s="26"/>
      <c r="Z83" s="26"/>
      <c r="AA83" s="67" t="e">
        <f>SUMIFS([1]Up!$J:$J,[1]Up!$D:$D,D83)</f>
        <v>#VALUE!</v>
      </c>
      <c r="AB83" s="82"/>
      <c r="AC83" s="82" t="str">
        <f t="shared" si="5"/>
        <v/>
      </c>
      <c r="AD83" s="53" t="str">
        <f t="shared" si="6"/>
        <v/>
      </c>
      <c r="AE83" s="53" t="s">
        <v>703</v>
      </c>
      <c r="AF83" s="53"/>
      <c r="AG83" s="53"/>
      <c r="AH83" s="53" t="s">
        <v>3018</v>
      </c>
      <c r="AI83" s="53">
        <v>1</v>
      </c>
      <c r="AJ83" s="83">
        <v>46181</v>
      </c>
      <c r="AK83" s="53"/>
      <c r="AL83" s="53"/>
    </row>
    <row r="84" spans="3:38" ht="14.25" hidden="1" customHeight="1">
      <c r="C84" s="82" t="s">
        <v>13</v>
      </c>
      <c r="D84" s="82" t="s">
        <v>3022</v>
      </c>
      <c r="E84" s="82" t="s">
        <v>2467</v>
      </c>
      <c r="F84" s="82" t="s">
        <v>2468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1</v>
      </c>
      <c r="M84" s="26">
        <f t="shared" si="4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26"/>
      <c r="AA84" s="67" t="e">
        <f>SUMIFS([1]Up!$J:$J,[1]Up!$D:$D,D84)</f>
        <v>#VALUE!</v>
      </c>
      <c r="AB84" s="82"/>
      <c r="AC84" s="82" t="str">
        <f t="shared" si="5"/>
        <v>PL6</v>
      </c>
      <c r="AD84" s="53" t="str">
        <f t="shared" si="6"/>
        <v/>
      </c>
      <c r="AE84" s="53" t="s">
        <v>703</v>
      </c>
      <c r="AF84" s="53"/>
      <c r="AG84" s="53"/>
      <c r="AH84" s="53" t="s">
        <v>3020</v>
      </c>
      <c r="AI84" s="53">
        <v>1</v>
      </c>
      <c r="AJ84" s="83">
        <v>46181</v>
      </c>
      <c r="AK84" s="53"/>
      <c r="AL84" s="53"/>
    </row>
    <row r="85" spans="3:38" ht="14.25" hidden="1" customHeight="1">
      <c r="C85" s="82" t="s">
        <v>11</v>
      </c>
      <c r="D85" s="82" t="s">
        <v>3023</v>
      </c>
      <c r="E85" s="82" t="s">
        <v>2473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2</v>
      </c>
      <c r="M85" s="26">
        <f t="shared" si="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2</v>
      </c>
      <c r="Y85" s="26"/>
      <c r="Z85" s="26"/>
      <c r="AA85" s="67" t="e">
        <f>SUMIFS([1]Up!$J:$J,[1]Up!$D:$D,D85)</f>
        <v>#VALUE!</v>
      </c>
      <c r="AB85" s="82"/>
      <c r="AC85" s="82" t="str">
        <f t="shared" si="5"/>
        <v/>
      </c>
      <c r="AD85" s="53" t="str">
        <f t="shared" si="6"/>
        <v/>
      </c>
      <c r="AE85" s="53" t="s">
        <v>703</v>
      </c>
      <c r="AF85" s="53"/>
      <c r="AG85" s="53"/>
      <c r="AH85" s="53" t="s">
        <v>3024</v>
      </c>
      <c r="AI85" s="53">
        <v>2</v>
      </c>
      <c r="AJ85" s="83">
        <v>46181</v>
      </c>
      <c r="AK85" s="53"/>
      <c r="AL85" s="53"/>
    </row>
    <row r="86" spans="3:38" ht="14.25" hidden="1" customHeight="1">
      <c r="C86" s="82" t="s">
        <v>11</v>
      </c>
      <c r="D86" s="82" t="s">
        <v>3025</v>
      </c>
      <c r="E86" s="82" t="s">
        <v>2476</v>
      </c>
      <c r="F86" s="82" t="s">
        <v>2477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67" t="e">
        <f>SUMIFS([1]Up!$J:$J,[1]Up!$D:$D,D86)</f>
        <v>#VALUE!</v>
      </c>
      <c r="AB86" s="82"/>
      <c r="AC86" s="82" t="str">
        <f t="shared" si="5"/>
        <v/>
      </c>
      <c r="AD86" s="53" t="str">
        <f t="shared" si="6"/>
        <v/>
      </c>
      <c r="AE86" s="53" t="s">
        <v>786</v>
      </c>
      <c r="AF86" s="53"/>
      <c r="AG86" s="53"/>
      <c r="AH86" s="53" t="s">
        <v>3026</v>
      </c>
      <c r="AI86" s="53">
        <v>20</v>
      </c>
      <c r="AJ86" s="83">
        <v>46181</v>
      </c>
      <c r="AK86" s="53"/>
      <c r="AL86" s="53"/>
    </row>
    <row r="87" spans="3:38" ht="14.25" hidden="1" customHeight="1">
      <c r="C87" s="82" t="s">
        <v>11</v>
      </c>
      <c r="D87" s="82" t="s">
        <v>3027</v>
      </c>
      <c r="E87" s="82" t="s">
        <v>2480</v>
      </c>
      <c r="F87" s="82" t="s">
        <v>2477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67" t="e">
        <f>SUMIFS([1]Up!$J:$J,[1]Up!$D:$D,D87)</f>
        <v>#VALUE!</v>
      </c>
      <c r="AB87" s="82"/>
      <c r="AC87" s="82" t="str">
        <f t="shared" si="5"/>
        <v/>
      </c>
      <c r="AD87" s="53" t="str">
        <f t="shared" si="6"/>
        <v/>
      </c>
      <c r="AE87" s="53" t="s">
        <v>786</v>
      </c>
      <c r="AF87" s="53"/>
      <c r="AG87" s="53"/>
      <c r="AH87" s="53" t="s">
        <v>3028</v>
      </c>
      <c r="AI87" s="53">
        <v>3</v>
      </c>
      <c r="AJ87" s="83">
        <v>46181</v>
      </c>
      <c r="AK87" s="53"/>
      <c r="AL87" s="53"/>
    </row>
    <row r="88" spans="3:38" ht="14.25" hidden="1" customHeight="1">
      <c r="C88" s="82" t="s">
        <v>11</v>
      </c>
      <c r="D88" s="82" t="s">
        <v>3029</v>
      </c>
      <c r="E88" s="82" t="s">
        <v>2473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1</v>
      </c>
      <c r="M88" s="26">
        <f t="shared" si="4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>
        <v>1</v>
      </c>
      <c r="Y88" s="26"/>
      <c r="Z88" s="26"/>
      <c r="AA88" s="67" t="e">
        <f>SUMIFS([1]Up!$J:$J,[1]Up!$D:$D,D88)</f>
        <v>#VALUE!</v>
      </c>
      <c r="AB88" s="82"/>
      <c r="AC88" s="82" t="str">
        <f t="shared" si="5"/>
        <v/>
      </c>
      <c r="AD88" s="53" t="str">
        <f t="shared" si="6"/>
        <v/>
      </c>
      <c r="AE88" s="53" t="s">
        <v>703</v>
      </c>
      <c r="AF88" s="53"/>
      <c r="AG88" s="53"/>
      <c r="AH88" s="53" t="s">
        <v>3024</v>
      </c>
      <c r="AI88" s="53">
        <v>1</v>
      </c>
      <c r="AJ88" s="83">
        <v>46181</v>
      </c>
      <c r="AK88" s="53"/>
      <c r="AL88" s="53"/>
    </row>
    <row r="89" spans="3:38" ht="14.25" hidden="1" customHeight="1">
      <c r="C89" s="82" t="s">
        <v>11</v>
      </c>
      <c r="D89" s="82" t="s">
        <v>3030</v>
      </c>
      <c r="E89" s="82" t="s">
        <v>2473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2</v>
      </c>
      <c r="M89" s="26">
        <f t="shared" si="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>
        <v>2</v>
      </c>
      <c r="Y89" s="26"/>
      <c r="Z89" s="26"/>
      <c r="AA89" s="67" t="e">
        <f>SUMIFS([1]Up!$J:$J,[1]Up!$D:$D,D89)</f>
        <v>#VALUE!</v>
      </c>
      <c r="AB89" s="82"/>
      <c r="AC89" s="82" t="str">
        <f t="shared" si="5"/>
        <v/>
      </c>
      <c r="AD89" s="53" t="str">
        <f t="shared" si="6"/>
        <v/>
      </c>
      <c r="AE89" s="53" t="s">
        <v>703</v>
      </c>
      <c r="AF89" s="53"/>
      <c r="AG89" s="53"/>
      <c r="AH89" s="53" t="s">
        <v>3024</v>
      </c>
      <c r="AI89" s="53">
        <v>2</v>
      </c>
      <c r="AJ89" s="83">
        <v>46181</v>
      </c>
      <c r="AK89" s="53"/>
      <c r="AL89" s="53"/>
    </row>
    <row r="90" spans="3:38" ht="14.25" hidden="1" customHeight="1">
      <c r="C90" s="82" t="s">
        <v>11</v>
      </c>
      <c r="D90" s="82" t="s">
        <v>3031</v>
      </c>
      <c r="E90" s="82" t="s">
        <v>2473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2</v>
      </c>
      <c r="M90" s="26">
        <f t="shared" si="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>
        <v>2</v>
      </c>
      <c r="Y90" s="26"/>
      <c r="Z90" s="26"/>
      <c r="AA90" s="67" t="e">
        <f>SUMIFS([1]Up!$J:$J,[1]Up!$D:$D,D90)</f>
        <v>#VALUE!</v>
      </c>
      <c r="AB90" s="82"/>
      <c r="AC90" s="82" t="str">
        <f t="shared" si="5"/>
        <v/>
      </c>
      <c r="AD90" s="53" t="str">
        <f t="shared" si="6"/>
        <v/>
      </c>
      <c r="AE90" s="53" t="s">
        <v>703</v>
      </c>
      <c r="AF90" s="53"/>
      <c r="AG90" s="53"/>
      <c r="AH90" s="53" t="s">
        <v>3024</v>
      </c>
      <c r="AI90" s="53">
        <v>2</v>
      </c>
      <c r="AJ90" s="83">
        <v>46181</v>
      </c>
      <c r="AK90" s="53"/>
      <c r="AL90" s="53"/>
    </row>
    <row r="91" spans="3:38" ht="14.25" hidden="1" customHeight="1">
      <c r="C91" s="82" t="s">
        <v>11</v>
      </c>
      <c r="D91" s="82" t="s">
        <v>3032</v>
      </c>
      <c r="E91" s="82" t="s">
        <v>2486</v>
      </c>
      <c r="F91" s="82" t="s">
        <v>2487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67" t="e">
        <f>SUMIFS([1]Up!$J:$J,[1]Up!$D:$D,D91)</f>
        <v>#VALUE!</v>
      </c>
      <c r="AB91" s="82"/>
      <c r="AC91" s="82" t="str">
        <f t="shared" si="5"/>
        <v/>
      </c>
      <c r="AD91" s="53" t="str">
        <f t="shared" si="6"/>
        <v/>
      </c>
      <c r="AE91" s="53" t="s">
        <v>786</v>
      </c>
      <c r="AF91" s="53"/>
      <c r="AG91" s="53"/>
      <c r="AH91" s="53" t="s">
        <v>3033</v>
      </c>
      <c r="AI91" s="53">
        <v>1</v>
      </c>
      <c r="AJ91" s="83">
        <v>46181</v>
      </c>
      <c r="AK91" s="53"/>
      <c r="AL91" s="53"/>
    </row>
    <row r="92" spans="3:38" ht="14.25" hidden="1" customHeight="1">
      <c r="C92" s="82" t="s">
        <v>13</v>
      </c>
      <c r="D92" s="82" t="s">
        <v>3034</v>
      </c>
      <c r="E92" s="82" t="s">
        <v>2490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1</v>
      </c>
      <c r="M92" s="26">
        <f t="shared" si="4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67" t="e">
        <f>SUMIFS([1]Up!$J:$J,[1]Up!$D:$D,D92)</f>
        <v>#VALUE!</v>
      </c>
      <c r="AB92" s="82"/>
      <c r="AC92" s="82" t="str">
        <f t="shared" si="5"/>
        <v>PL10</v>
      </c>
      <c r="AD92" s="53" t="str">
        <f t="shared" si="6"/>
        <v/>
      </c>
      <c r="AE92" s="53" t="s">
        <v>703</v>
      </c>
      <c r="AF92" s="53"/>
      <c r="AG92" s="53"/>
      <c r="AH92" s="53" t="s">
        <v>3035</v>
      </c>
      <c r="AI92" s="53">
        <v>1</v>
      </c>
      <c r="AJ92" s="83">
        <v>46181</v>
      </c>
      <c r="AK92" s="53"/>
      <c r="AL92" s="53"/>
    </row>
    <row r="93" spans="3:38" ht="14.25" hidden="1" customHeight="1">
      <c r="C93" s="82" t="s">
        <v>11</v>
      </c>
      <c r="D93" s="82" t="s">
        <v>3036</v>
      </c>
      <c r="E93" s="82" t="s">
        <v>732</v>
      </c>
      <c r="F93" s="82" t="s">
        <v>2487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67" t="e">
        <f>SUMIFS([1]Up!$J:$J,[1]Up!$D:$D,D93)</f>
        <v>#VALUE!</v>
      </c>
      <c r="AB93" s="82"/>
      <c r="AC93" s="82" t="str">
        <f t="shared" si="5"/>
        <v/>
      </c>
      <c r="AD93" s="53" t="str">
        <f t="shared" si="6"/>
        <v/>
      </c>
      <c r="AE93" s="53" t="s">
        <v>786</v>
      </c>
      <c r="AF93" s="53"/>
      <c r="AG93" s="53"/>
      <c r="AH93" s="53" t="s">
        <v>3037</v>
      </c>
      <c r="AI93" s="53">
        <v>1</v>
      </c>
      <c r="AJ93" s="83">
        <v>46181</v>
      </c>
      <c r="AK93" s="53"/>
      <c r="AL93" s="53"/>
    </row>
    <row r="94" spans="3:38" ht="14.25" hidden="1" customHeight="1">
      <c r="C94" s="82" t="s">
        <v>13</v>
      </c>
      <c r="D94" s="82" t="s">
        <v>3038</v>
      </c>
      <c r="E94" s="82" t="s">
        <v>2495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MIN(SUM(N94:Z94),I94)</f>
        <v>1</v>
      </c>
      <c r="M94" s="26">
        <f t="shared" ref="M94:M157" si="8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67" t="e">
        <f>SUMIFS([1]Up!$J:$J,[1]Up!$D:$D,D94)</f>
        <v>#VALUE!</v>
      </c>
      <c r="AB94" s="82"/>
      <c r="AC94" s="82" t="str">
        <f t="shared" ref="AC94:AC157" si="9">IFERROR(IF(C94="Plate",LEFT(E94,FIND("*",E94,1)-1),""),IF(C94="Plate",LEFT(E94,FIND("x",E94,1)-1),""))</f>
        <v>PL10</v>
      </c>
      <c r="AD94" s="53" t="str">
        <f t="shared" ref="AD94:AD157" si="10">IF(ROUND(SUM(N94:Z94)-I94,0)&gt;0,"Thừa "&amp;SUM(N94:Z94)-I94,"")</f>
        <v/>
      </c>
      <c r="AE94" s="53" t="s">
        <v>703</v>
      </c>
      <c r="AF94" s="53"/>
      <c r="AG94" s="53"/>
      <c r="AH94" s="53" t="s">
        <v>3035</v>
      </c>
      <c r="AI94" s="53">
        <v>1</v>
      </c>
      <c r="AJ94" s="83">
        <v>46181</v>
      </c>
      <c r="AK94" s="53"/>
      <c r="AL94" s="53"/>
    </row>
    <row r="95" spans="3:38" ht="14.25" hidden="1" customHeight="1">
      <c r="C95" s="82" t="s">
        <v>11</v>
      </c>
      <c r="D95" s="82" t="s">
        <v>3039</v>
      </c>
      <c r="E95" s="82" t="s">
        <v>2473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1</v>
      </c>
      <c r="M95" s="26">
        <f t="shared" si="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67" t="e">
        <f>SUMIFS([1]Up!$J:$J,[1]Up!$D:$D,D95)</f>
        <v>#VALUE!</v>
      </c>
      <c r="AB95" s="82"/>
      <c r="AC95" s="82" t="str">
        <f t="shared" si="9"/>
        <v/>
      </c>
      <c r="AD95" s="53" t="str">
        <f t="shared" si="10"/>
        <v/>
      </c>
      <c r="AE95" s="53" t="s">
        <v>703</v>
      </c>
      <c r="AF95" s="53"/>
      <c r="AG95" s="53"/>
      <c r="AH95" s="53" t="s">
        <v>3024</v>
      </c>
      <c r="AI95" s="53">
        <v>1</v>
      </c>
      <c r="AJ95" s="83">
        <v>46181</v>
      </c>
      <c r="AK95" s="53"/>
      <c r="AL95" s="53"/>
    </row>
    <row r="96" spans="3:38" ht="14.25" hidden="1" customHeight="1">
      <c r="C96" s="82" t="s">
        <v>11</v>
      </c>
      <c r="D96" s="82" t="s">
        <v>3040</v>
      </c>
      <c r="E96" s="82" t="s">
        <v>2473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1</v>
      </c>
      <c r="M96" s="26">
        <f t="shared" si="8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>
        <v>1</v>
      </c>
      <c r="Y96" s="26"/>
      <c r="Z96" s="26"/>
      <c r="AA96" s="67" t="e">
        <f>SUMIFS([1]Up!$J:$J,[1]Up!$D:$D,D96)</f>
        <v>#VALUE!</v>
      </c>
      <c r="AB96" s="82"/>
      <c r="AC96" s="82" t="str">
        <f t="shared" si="9"/>
        <v/>
      </c>
      <c r="AD96" s="53" t="str">
        <f t="shared" si="10"/>
        <v/>
      </c>
      <c r="AE96" s="53" t="s">
        <v>703</v>
      </c>
      <c r="AF96" s="53"/>
      <c r="AG96" s="53"/>
      <c r="AH96" s="53" t="s">
        <v>3024</v>
      </c>
      <c r="AI96" s="53">
        <v>1</v>
      </c>
      <c r="AJ96" s="83">
        <v>46181</v>
      </c>
      <c r="AK96" s="53"/>
      <c r="AL96" s="53"/>
    </row>
    <row r="97" spans="3:38" ht="14.25" hidden="1" customHeight="1">
      <c r="C97" s="82" t="s">
        <v>11</v>
      </c>
      <c r="D97" s="82" t="s">
        <v>3041</v>
      </c>
      <c r="E97" s="82" t="s">
        <v>2473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3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>
        <v>3</v>
      </c>
      <c r="Y97" s="26"/>
      <c r="Z97" s="26"/>
      <c r="AA97" s="67" t="e">
        <f>SUMIFS([1]Up!$J:$J,[1]Up!$D:$D,D97)</f>
        <v>#VALUE!</v>
      </c>
      <c r="AB97" s="82"/>
      <c r="AC97" s="82" t="str">
        <f t="shared" si="9"/>
        <v/>
      </c>
      <c r="AD97" s="53" t="str">
        <f t="shared" si="10"/>
        <v/>
      </c>
      <c r="AE97" s="53" t="s">
        <v>703</v>
      </c>
      <c r="AF97" s="53"/>
      <c r="AG97" s="53"/>
      <c r="AH97" s="53" t="s">
        <v>3024</v>
      </c>
      <c r="AI97" s="53">
        <v>3</v>
      </c>
      <c r="AJ97" s="83">
        <v>46181</v>
      </c>
      <c r="AK97" s="53"/>
      <c r="AL97" s="53"/>
    </row>
    <row r="98" spans="3:38" ht="14.25" hidden="1" customHeight="1">
      <c r="C98" s="82" t="s">
        <v>11</v>
      </c>
      <c r="D98" s="82" t="s">
        <v>3042</v>
      </c>
      <c r="E98" s="82" t="s">
        <v>2473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2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>
        <v>2</v>
      </c>
      <c r="Y98" s="26"/>
      <c r="Z98" s="26"/>
      <c r="AA98" s="67" t="e">
        <f>SUMIFS([1]Up!$J:$J,[1]Up!$D:$D,D98)</f>
        <v>#VALUE!</v>
      </c>
      <c r="AB98" s="82"/>
      <c r="AC98" s="82" t="str">
        <f t="shared" si="9"/>
        <v/>
      </c>
      <c r="AD98" s="53" t="str">
        <f t="shared" si="10"/>
        <v/>
      </c>
      <c r="AE98" s="53" t="s">
        <v>703</v>
      </c>
      <c r="AF98" s="53"/>
      <c r="AG98" s="53"/>
      <c r="AH98" s="53" t="s">
        <v>3024</v>
      </c>
      <c r="AI98" s="53">
        <v>2</v>
      </c>
      <c r="AJ98" s="83">
        <v>46181</v>
      </c>
      <c r="AK98" s="53"/>
      <c r="AL98" s="53"/>
    </row>
    <row r="99" spans="3:38" ht="14.25" hidden="1" customHeight="1">
      <c r="C99" s="82" t="s">
        <v>11</v>
      </c>
      <c r="D99" s="82" t="s">
        <v>3043</v>
      </c>
      <c r="E99" s="82" t="s">
        <v>2486</v>
      </c>
      <c r="F99" s="82" t="s">
        <v>2487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67" t="e">
        <f>SUMIFS([1]Up!$J:$J,[1]Up!$D:$D,D99)</f>
        <v>#VALUE!</v>
      </c>
      <c r="AB99" s="82"/>
      <c r="AC99" s="82" t="str">
        <f t="shared" si="9"/>
        <v/>
      </c>
      <c r="AD99" s="53" t="str">
        <f t="shared" si="10"/>
        <v/>
      </c>
      <c r="AE99" s="53" t="s">
        <v>786</v>
      </c>
      <c r="AF99" s="53"/>
      <c r="AG99" s="53"/>
      <c r="AH99" s="53" t="s">
        <v>3033</v>
      </c>
      <c r="AI99" s="53">
        <v>5</v>
      </c>
      <c r="AJ99" s="83">
        <v>46181</v>
      </c>
      <c r="AK99" s="53"/>
      <c r="AL99" s="53"/>
    </row>
    <row r="100" spans="3:38" ht="14.25" hidden="1" customHeight="1">
      <c r="C100" s="82" t="s">
        <v>11</v>
      </c>
      <c r="D100" s="82" t="s">
        <v>3044</v>
      </c>
      <c r="E100" s="82" t="s">
        <v>732</v>
      </c>
      <c r="F100" s="82" t="s">
        <v>2502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67" t="e">
        <f>SUMIFS([1]Up!$J:$J,[1]Up!$D:$D,D100)</f>
        <v>#VALUE!</v>
      </c>
      <c r="AB100" s="82"/>
      <c r="AC100" s="82" t="str">
        <f t="shared" si="9"/>
        <v/>
      </c>
      <c r="AD100" s="53" t="str">
        <f t="shared" si="10"/>
        <v/>
      </c>
      <c r="AE100" s="53" t="s">
        <v>786</v>
      </c>
      <c r="AF100" s="53"/>
      <c r="AG100" s="53"/>
      <c r="AH100" s="53" t="s">
        <v>3037</v>
      </c>
      <c r="AI100" s="53">
        <v>5</v>
      </c>
      <c r="AJ100" s="83">
        <v>46181</v>
      </c>
      <c r="AK100" s="53"/>
      <c r="AL100" s="53"/>
    </row>
    <row r="101" spans="3:38" ht="14.25" hidden="1" customHeight="1">
      <c r="C101" s="82" t="s">
        <v>11</v>
      </c>
      <c r="D101" s="82" t="s">
        <v>3045</v>
      </c>
      <c r="E101" s="82" t="s">
        <v>2473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2</v>
      </c>
      <c r="M101" s="26">
        <f t="shared" si="8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>
        <v>2</v>
      </c>
      <c r="Y101" s="26"/>
      <c r="Z101" s="26"/>
      <c r="AA101" s="67" t="e">
        <f>SUMIFS([1]Up!$J:$J,[1]Up!$D:$D,D101)</f>
        <v>#VALUE!</v>
      </c>
      <c r="AB101" s="82"/>
      <c r="AC101" s="82" t="str">
        <f t="shared" si="9"/>
        <v/>
      </c>
      <c r="AD101" s="53" t="str">
        <f t="shared" si="10"/>
        <v/>
      </c>
      <c r="AE101" s="53" t="s">
        <v>703</v>
      </c>
      <c r="AF101" s="53"/>
      <c r="AG101" s="53"/>
      <c r="AH101" s="53" t="s">
        <v>3024</v>
      </c>
      <c r="AI101" s="53">
        <v>2</v>
      </c>
      <c r="AJ101" s="83">
        <v>46181</v>
      </c>
      <c r="AK101" s="53"/>
      <c r="AL101" s="53"/>
    </row>
    <row r="102" spans="3:38" ht="14.25" hidden="1" customHeight="1">
      <c r="C102" s="82" t="s">
        <v>11</v>
      </c>
      <c r="D102" s="82" t="s">
        <v>3046</v>
      </c>
      <c r="E102" s="82" t="s">
        <v>2473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67" t="e">
        <f>SUMIFS([1]Up!$J:$J,[1]Up!$D:$D,D102)</f>
        <v>#VALUE!</v>
      </c>
      <c r="AB102" s="82"/>
      <c r="AC102" s="82" t="str">
        <f t="shared" si="9"/>
        <v/>
      </c>
      <c r="AD102" s="53" t="str">
        <f t="shared" si="10"/>
        <v/>
      </c>
      <c r="AE102" s="53" t="s">
        <v>703</v>
      </c>
      <c r="AF102" s="53"/>
      <c r="AG102" s="53"/>
      <c r="AH102" s="53" t="s">
        <v>3024</v>
      </c>
      <c r="AI102" s="53">
        <v>1</v>
      </c>
      <c r="AJ102" s="83">
        <v>46181</v>
      </c>
      <c r="AK102" s="53"/>
      <c r="AL102" s="53"/>
    </row>
    <row r="103" spans="3:38" ht="14.25" hidden="1" customHeight="1">
      <c r="C103" s="82" t="s">
        <v>11</v>
      </c>
      <c r="D103" s="82" t="s">
        <v>3047</v>
      </c>
      <c r="E103" s="82" t="s">
        <v>2473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4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>
        <v>4</v>
      </c>
      <c r="Y103" s="26"/>
      <c r="Z103" s="26"/>
      <c r="AA103" s="67" t="e">
        <f>SUMIFS([1]Up!$J:$J,[1]Up!$D:$D,D103)</f>
        <v>#VALUE!</v>
      </c>
      <c r="AB103" s="82"/>
      <c r="AC103" s="82" t="str">
        <f t="shared" si="9"/>
        <v/>
      </c>
      <c r="AD103" s="53" t="str">
        <f t="shared" si="10"/>
        <v/>
      </c>
      <c r="AE103" s="53" t="s">
        <v>703</v>
      </c>
      <c r="AF103" s="53"/>
      <c r="AG103" s="53"/>
      <c r="AH103" s="53" t="s">
        <v>3024</v>
      </c>
      <c r="AI103" s="53">
        <v>4</v>
      </c>
      <c r="AJ103" s="83">
        <v>46181</v>
      </c>
      <c r="AK103" s="53"/>
      <c r="AL103" s="53"/>
    </row>
    <row r="104" spans="3:38" ht="14.25" hidden="1" customHeight="1">
      <c r="C104" s="82" t="s">
        <v>11</v>
      </c>
      <c r="D104" s="82" t="s">
        <v>3048</v>
      </c>
      <c r="E104" s="82" t="s">
        <v>2473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1</v>
      </c>
      <c r="M104" s="26">
        <f t="shared" si="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>
        <v>1</v>
      </c>
      <c r="Y104" s="26"/>
      <c r="Z104" s="26"/>
      <c r="AA104" s="67" t="e">
        <f>SUMIFS([1]Up!$J:$J,[1]Up!$D:$D,D104)</f>
        <v>#VALUE!</v>
      </c>
      <c r="AB104" s="82"/>
      <c r="AC104" s="82" t="str">
        <f t="shared" si="9"/>
        <v/>
      </c>
      <c r="AD104" s="53" t="str">
        <f t="shared" si="10"/>
        <v/>
      </c>
      <c r="AE104" s="53" t="s">
        <v>703</v>
      </c>
      <c r="AF104" s="53"/>
      <c r="AG104" s="53"/>
      <c r="AH104" s="53" t="s">
        <v>3024</v>
      </c>
      <c r="AI104" s="53">
        <v>1</v>
      </c>
      <c r="AJ104" s="83">
        <v>46181</v>
      </c>
      <c r="AK104" s="53"/>
      <c r="AL104" s="53"/>
    </row>
    <row r="105" spans="3:38" ht="14.25" hidden="1" customHeight="1">
      <c r="C105" s="82" t="s">
        <v>11</v>
      </c>
      <c r="D105" s="82" t="s">
        <v>3049</v>
      </c>
      <c r="E105" s="82" t="s">
        <v>2473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1</v>
      </c>
      <c r="M105" s="26">
        <f t="shared" si="8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/>
      <c r="AA105" s="67" t="e">
        <f>SUMIFS([1]Up!$J:$J,[1]Up!$D:$D,D105)</f>
        <v>#VALUE!</v>
      </c>
      <c r="AB105" s="82"/>
      <c r="AC105" s="82" t="str">
        <f t="shared" si="9"/>
        <v/>
      </c>
      <c r="AD105" s="53" t="str">
        <f t="shared" si="10"/>
        <v/>
      </c>
      <c r="AE105" s="53" t="s">
        <v>703</v>
      </c>
      <c r="AF105" s="53"/>
      <c r="AG105" s="53"/>
      <c r="AH105" s="53" t="s">
        <v>3024</v>
      </c>
      <c r="AI105" s="53">
        <v>1</v>
      </c>
      <c r="AJ105" s="83">
        <v>46181</v>
      </c>
      <c r="AK105" s="53"/>
      <c r="AL105" s="53"/>
    </row>
    <row r="106" spans="3:38" ht="14.25" hidden="1" customHeight="1">
      <c r="C106" s="82" t="s">
        <v>11</v>
      </c>
      <c r="D106" s="82" t="s">
        <v>3050</v>
      </c>
      <c r="E106" s="82" t="s">
        <v>2473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2</v>
      </c>
      <c r="M106" s="26">
        <f t="shared" si="8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>
        <v>2</v>
      </c>
      <c r="Y106" s="26"/>
      <c r="Z106" s="26"/>
      <c r="AA106" s="67" t="e">
        <f>SUMIFS([1]Up!$J:$J,[1]Up!$D:$D,D106)</f>
        <v>#VALUE!</v>
      </c>
      <c r="AB106" s="82"/>
      <c r="AC106" s="82" t="str">
        <f t="shared" si="9"/>
        <v/>
      </c>
      <c r="AD106" s="53" t="str">
        <f t="shared" si="10"/>
        <v/>
      </c>
      <c r="AE106" s="53" t="s">
        <v>703</v>
      </c>
      <c r="AF106" s="53"/>
      <c r="AG106" s="53"/>
      <c r="AH106" s="53" t="s">
        <v>3024</v>
      </c>
      <c r="AI106" s="53">
        <v>2</v>
      </c>
      <c r="AJ106" s="83">
        <v>46181</v>
      </c>
      <c r="AK106" s="53"/>
      <c r="AL106" s="53"/>
    </row>
    <row r="107" spans="3:38" ht="14.25" hidden="1" customHeight="1">
      <c r="C107" s="82" t="s">
        <v>11</v>
      </c>
      <c r="D107" s="82" t="s">
        <v>3051</v>
      </c>
      <c r="E107" s="82" t="s">
        <v>2473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/>
      <c r="AA107" s="67" t="e">
        <f>SUMIFS([1]Up!$J:$J,[1]Up!$D:$D,D107)</f>
        <v>#VALUE!</v>
      </c>
      <c r="AB107" s="82"/>
      <c r="AC107" s="82" t="str">
        <f t="shared" si="9"/>
        <v/>
      </c>
      <c r="AD107" s="53" t="str">
        <f t="shared" si="10"/>
        <v/>
      </c>
      <c r="AE107" s="53" t="s">
        <v>703</v>
      </c>
      <c r="AF107" s="53"/>
      <c r="AG107" s="53"/>
      <c r="AH107" s="53" t="s">
        <v>3024</v>
      </c>
      <c r="AI107" s="53">
        <v>1</v>
      </c>
      <c r="AJ107" s="83">
        <v>46181</v>
      </c>
      <c r="AK107" s="53"/>
      <c r="AL107" s="53"/>
    </row>
    <row r="108" spans="3:38" ht="14.25" hidden="1" customHeight="1">
      <c r="C108" s="82" t="s">
        <v>11</v>
      </c>
      <c r="D108" s="82" t="s">
        <v>3052</v>
      </c>
      <c r="E108" s="82" t="s">
        <v>2473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>
        <v>1</v>
      </c>
      <c r="Y108" s="26"/>
      <c r="Z108" s="26"/>
      <c r="AA108" s="67" t="e">
        <f>SUMIFS([1]Up!$J:$J,[1]Up!$D:$D,D108)</f>
        <v>#VALUE!</v>
      </c>
      <c r="AB108" s="82"/>
      <c r="AC108" s="82" t="str">
        <f t="shared" si="9"/>
        <v/>
      </c>
      <c r="AD108" s="53" t="str">
        <f t="shared" si="10"/>
        <v/>
      </c>
      <c r="AE108" s="53" t="s">
        <v>703</v>
      </c>
      <c r="AF108" s="53"/>
      <c r="AG108" s="53"/>
      <c r="AH108" s="53" t="s">
        <v>3024</v>
      </c>
      <c r="AI108" s="53">
        <v>1</v>
      </c>
      <c r="AJ108" s="83">
        <v>46181</v>
      </c>
      <c r="AK108" s="53"/>
      <c r="AL108" s="53"/>
    </row>
    <row r="109" spans="3:38" ht="14.25" hidden="1" customHeight="1">
      <c r="C109" s="82" t="s">
        <v>11</v>
      </c>
      <c r="D109" s="82" t="s">
        <v>3053</v>
      </c>
      <c r="E109" s="82" t="s">
        <v>2473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35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>
        <v>35</v>
      </c>
      <c r="Y109" s="26"/>
      <c r="Z109" s="26"/>
      <c r="AA109" s="67" t="e">
        <f>SUMIFS([1]Up!$J:$J,[1]Up!$D:$D,D109)</f>
        <v>#VALUE!</v>
      </c>
      <c r="AB109" s="82"/>
      <c r="AC109" s="82" t="str">
        <f t="shared" si="9"/>
        <v/>
      </c>
      <c r="AD109" s="53" t="str">
        <f t="shared" si="10"/>
        <v/>
      </c>
      <c r="AE109" s="53" t="s">
        <v>703</v>
      </c>
      <c r="AF109" s="53"/>
      <c r="AG109" s="53"/>
      <c r="AH109" s="53" t="s">
        <v>3024</v>
      </c>
      <c r="AI109" s="53">
        <v>35</v>
      </c>
      <c r="AJ109" s="83">
        <v>46181</v>
      </c>
      <c r="AK109" s="53"/>
      <c r="AL109" s="53"/>
    </row>
    <row r="110" spans="3:38" ht="14.25" hidden="1" customHeight="1">
      <c r="C110" s="82" t="s">
        <v>11</v>
      </c>
      <c r="D110" s="82" t="s">
        <v>3054</v>
      </c>
      <c r="E110" s="82" t="s">
        <v>2473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8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>
        <v>8</v>
      </c>
      <c r="Y110" s="26"/>
      <c r="Z110" s="26"/>
      <c r="AA110" s="67" t="e">
        <f>SUMIFS([1]Up!$J:$J,[1]Up!$D:$D,D110)</f>
        <v>#VALUE!</v>
      </c>
      <c r="AB110" s="82"/>
      <c r="AC110" s="82" t="str">
        <f t="shared" si="9"/>
        <v/>
      </c>
      <c r="AD110" s="53" t="str">
        <f t="shared" si="10"/>
        <v/>
      </c>
      <c r="AE110" s="53" t="s">
        <v>703</v>
      </c>
      <c r="AF110" s="53"/>
      <c r="AG110" s="53"/>
      <c r="AH110" s="53" t="s">
        <v>3024</v>
      </c>
      <c r="AI110" s="53">
        <v>8</v>
      </c>
      <c r="AJ110" s="83">
        <v>46181</v>
      </c>
      <c r="AK110" s="53"/>
      <c r="AL110" s="53"/>
    </row>
    <row r="111" spans="3:38" ht="14.25" hidden="1" customHeight="1">
      <c r="C111" s="82" t="s">
        <v>11</v>
      </c>
      <c r="D111" s="82" t="s">
        <v>3055</v>
      </c>
      <c r="E111" s="82" t="s">
        <v>2473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>
        <v>2</v>
      </c>
      <c r="Y111" s="26"/>
      <c r="Z111" s="26"/>
      <c r="AA111" s="67" t="e">
        <f>SUMIFS([1]Up!$J:$J,[1]Up!$D:$D,D111)</f>
        <v>#VALUE!</v>
      </c>
      <c r="AB111" s="82"/>
      <c r="AC111" s="82" t="str">
        <f t="shared" si="9"/>
        <v/>
      </c>
      <c r="AD111" s="53" t="str">
        <f t="shared" si="10"/>
        <v/>
      </c>
      <c r="AE111" s="53" t="s">
        <v>703</v>
      </c>
      <c r="AF111" s="53"/>
      <c r="AG111" s="53"/>
      <c r="AH111" s="53" t="s">
        <v>3024</v>
      </c>
      <c r="AI111" s="53">
        <v>2</v>
      </c>
      <c r="AJ111" s="83">
        <v>46181</v>
      </c>
      <c r="AK111" s="53"/>
      <c r="AL111" s="53"/>
    </row>
    <row r="112" spans="3:38" ht="14.25" hidden="1" customHeight="1">
      <c r="C112" s="82" t="s">
        <v>11</v>
      </c>
      <c r="D112" s="82" t="s">
        <v>3056</v>
      </c>
      <c r="E112" s="82" t="s">
        <v>2473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5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>
        <v>5</v>
      </c>
      <c r="Y112" s="26"/>
      <c r="Z112" s="26"/>
      <c r="AA112" s="67" t="e">
        <f>SUMIFS([1]Up!$J:$J,[1]Up!$D:$D,D112)</f>
        <v>#VALUE!</v>
      </c>
      <c r="AB112" s="82"/>
      <c r="AC112" s="82" t="str">
        <f t="shared" si="9"/>
        <v/>
      </c>
      <c r="AD112" s="53" t="str">
        <f t="shared" si="10"/>
        <v/>
      </c>
      <c r="AE112" s="53" t="s">
        <v>703</v>
      </c>
      <c r="AF112" s="53"/>
      <c r="AG112" s="53"/>
      <c r="AH112" s="53" t="s">
        <v>3024</v>
      </c>
      <c r="AI112" s="53">
        <v>5</v>
      </c>
      <c r="AJ112" s="83">
        <v>46181</v>
      </c>
      <c r="AK112" s="53"/>
      <c r="AL112" s="53"/>
    </row>
    <row r="113" spans="3:38" ht="14.25" hidden="1" customHeight="1">
      <c r="C113" s="82" t="s">
        <v>11</v>
      </c>
      <c r="D113" s="82" t="s">
        <v>3057</v>
      </c>
      <c r="E113" s="82" t="s">
        <v>2473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1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>
        <v>1</v>
      </c>
      <c r="Y113" s="26"/>
      <c r="Z113" s="26"/>
      <c r="AA113" s="67" t="e">
        <f>SUMIFS([1]Up!$J:$J,[1]Up!$D:$D,D113)</f>
        <v>#VALUE!</v>
      </c>
      <c r="AB113" s="82"/>
      <c r="AC113" s="82" t="str">
        <f t="shared" si="9"/>
        <v/>
      </c>
      <c r="AD113" s="53" t="str">
        <f t="shared" si="10"/>
        <v/>
      </c>
      <c r="AE113" s="53" t="s">
        <v>703</v>
      </c>
      <c r="AF113" s="53"/>
      <c r="AG113" s="53"/>
      <c r="AH113" s="53" t="s">
        <v>3024</v>
      </c>
      <c r="AI113" s="53">
        <v>1</v>
      </c>
      <c r="AJ113" s="83">
        <v>46181</v>
      </c>
      <c r="AK113" s="53"/>
      <c r="AL113" s="53"/>
    </row>
    <row r="114" spans="3:38" ht="14.25" hidden="1" customHeight="1">
      <c r="C114" s="82" t="s">
        <v>11</v>
      </c>
      <c r="D114" s="82" t="s">
        <v>3058</v>
      </c>
      <c r="E114" s="82" t="s">
        <v>2473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3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>
        <v>3</v>
      </c>
      <c r="Y114" s="26"/>
      <c r="Z114" s="26"/>
      <c r="AA114" s="67" t="e">
        <f>SUMIFS([1]Up!$J:$J,[1]Up!$D:$D,D114)</f>
        <v>#VALUE!</v>
      </c>
      <c r="AB114" s="82"/>
      <c r="AC114" s="82" t="str">
        <f t="shared" si="9"/>
        <v/>
      </c>
      <c r="AD114" s="53" t="str">
        <f t="shared" si="10"/>
        <v/>
      </c>
      <c r="AE114" s="53" t="s">
        <v>703</v>
      </c>
      <c r="AF114" s="53"/>
      <c r="AG114" s="53"/>
      <c r="AH114" s="53" t="s">
        <v>3024</v>
      </c>
      <c r="AI114" s="53">
        <v>3</v>
      </c>
      <c r="AJ114" s="83">
        <v>46181</v>
      </c>
      <c r="AK114" s="53"/>
      <c r="AL114" s="53"/>
    </row>
    <row r="115" spans="3:38" ht="14.25" hidden="1" customHeight="1">
      <c r="C115" s="82" t="s">
        <v>11</v>
      </c>
      <c r="D115" s="82" t="s">
        <v>3059</v>
      </c>
      <c r="E115" s="82" t="s">
        <v>2473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2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>
        <v>2</v>
      </c>
      <c r="Y115" s="26"/>
      <c r="Z115" s="26"/>
      <c r="AA115" s="67" t="e">
        <f>SUMIFS([1]Up!$J:$J,[1]Up!$D:$D,D115)</f>
        <v>#VALUE!</v>
      </c>
      <c r="AB115" s="82"/>
      <c r="AC115" s="82" t="str">
        <f t="shared" si="9"/>
        <v/>
      </c>
      <c r="AD115" s="53" t="str">
        <f t="shared" si="10"/>
        <v/>
      </c>
      <c r="AE115" s="53" t="s">
        <v>703</v>
      </c>
      <c r="AF115" s="53"/>
      <c r="AG115" s="53"/>
      <c r="AH115" s="53" t="s">
        <v>3024</v>
      </c>
      <c r="AI115" s="53">
        <v>2</v>
      </c>
      <c r="AJ115" s="83">
        <v>46181</v>
      </c>
      <c r="AK115" s="53"/>
      <c r="AL115" s="53"/>
    </row>
    <row r="116" spans="3:38" ht="14.25" hidden="1" customHeight="1">
      <c r="C116" s="82" t="s">
        <v>11</v>
      </c>
      <c r="D116" s="82" t="s">
        <v>3060</v>
      </c>
      <c r="E116" s="82" t="s">
        <v>2473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21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>
        <v>21</v>
      </c>
      <c r="Y116" s="26"/>
      <c r="Z116" s="26"/>
      <c r="AA116" s="67" t="e">
        <f>SUMIFS([1]Up!$J:$J,[1]Up!$D:$D,D116)</f>
        <v>#VALUE!</v>
      </c>
      <c r="AB116" s="82"/>
      <c r="AC116" s="82" t="str">
        <f t="shared" si="9"/>
        <v/>
      </c>
      <c r="AD116" s="53" t="str">
        <f t="shared" si="10"/>
        <v/>
      </c>
      <c r="AE116" s="53" t="s">
        <v>703</v>
      </c>
      <c r="AF116" s="53"/>
      <c r="AG116" s="53"/>
      <c r="AH116" s="53" t="s">
        <v>3024</v>
      </c>
      <c r="AI116" s="53">
        <v>21</v>
      </c>
      <c r="AJ116" s="83">
        <v>46181</v>
      </c>
      <c r="AK116" s="53"/>
      <c r="AL116" s="53"/>
    </row>
    <row r="117" spans="3:38" ht="14.25" hidden="1" customHeight="1">
      <c r="C117" s="82" t="s">
        <v>11</v>
      </c>
      <c r="D117" s="82" t="s">
        <v>3061</v>
      </c>
      <c r="E117" s="82" t="s">
        <v>2476</v>
      </c>
      <c r="F117" s="82" t="s">
        <v>2520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67" t="e">
        <f>SUMIFS([1]Up!$J:$J,[1]Up!$D:$D,D117)</f>
        <v>#VALUE!</v>
      </c>
      <c r="AB117" s="82"/>
      <c r="AC117" s="82" t="str">
        <f t="shared" si="9"/>
        <v/>
      </c>
      <c r="AD117" s="53" t="str">
        <f t="shared" si="10"/>
        <v/>
      </c>
      <c r="AE117" s="53" t="s">
        <v>786</v>
      </c>
      <c r="AF117" s="53"/>
      <c r="AG117" s="53"/>
      <c r="AH117" s="53" t="s">
        <v>3026</v>
      </c>
      <c r="AI117" s="53">
        <v>51</v>
      </c>
      <c r="AJ117" s="83">
        <v>46181</v>
      </c>
      <c r="AK117" s="53"/>
      <c r="AL117" s="53"/>
    </row>
    <row r="118" spans="3:38" ht="14.25" hidden="1" customHeight="1">
      <c r="C118" s="82" t="s">
        <v>11</v>
      </c>
      <c r="D118" s="82" t="s">
        <v>3062</v>
      </c>
      <c r="E118" s="82" t="s">
        <v>2473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4</v>
      </c>
      <c r="M118" s="26">
        <f t="shared" si="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>
        <v>4</v>
      </c>
      <c r="Y118" s="26"/>
      <c r="Z118" s="26"/>
      <c r="AA118" s="67" t="e">
        <f>SUMIFS([1]Up!$J:$J,[1]Up!$D:$D,D118)</f>
        <v>#VALUE!</v>
      </c>
      <c r="AB118" s="82"/>
      <c r="AC118" s="82" t="str">
        <f t="shared" si="9"/>
        <v/>
      </c>
      <c r="AD118" s="53" t="str">
        <f t="shared" si="10"/>
        <v/>
      </c>
      <c r="AE118" s="53" t="s">
        <v>703</v>
      </c>
      <c r="AF118" s="53"/>
      <c r="AG118" s="53"/>
      <c r="AH118" s="53" t="s">
        <v>3024</v>
      </c>
      <c r="AI118" s="53">
        <v>4</v>
      </c>
      <c r="AJ118" s="83">
        <v>46181</v>
      </c>
      <c r="AK118" s="53"/>
      <c r="AL118" s="53"/>
    </row>
    <row r="119" spans="3:38" ht="14.25" hidden="1" customHeight="1">
      <c r="C119" s="82" t="s">
        <v>11</v>
      </c>
      <c r="D119" s="82" t="s">
        <v>3063</v>
      </c>
      <c r="E119" s="82" t="s">
        <v>2473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4</v>
      </c>
      <c r="M119" s="26">
        <f t="shared" si="8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>
        <v>4</v>
      </c>
      <c r="Y119" s="26"/>
      <c r="Z119" s="26"/>
      <c r="AA119" s="67" t="e">
        <f>SUMIFS([1]Up!$J:$J,[1]Up!$D:$D,D119)</f>
        <v>#VALUE!</v>
      </c>
      <c r="AB119" s="82"/>
      <c r="AC119" s="82" t="str">
        <f t="shared" si="9"/>
        <v/>
      </c>
      <c r="AD119" s="53" t="str">
        <f t="shared" si="10"/>
        <v/>
      </c>
      <c r="AE119" s="53" t="s">
        <v>703</v>
      </c>
      <c r="AF119" s="53"/>
      <c r="AG119" s="53"/>
      <c r="AH119" s="53" t="s">
        <v>3024</v>
      </c>
      <c r="AI119" s="53">
        <v>4</v>
      </c>
      <c r="AJ119" s="83">
        <v>46181</v>
      </c>
      <c r="AK119" s="53"/>
      <c r="AL119" s="53"/>
    </row>
    <row r="120" spans="3:38" ht="14.25" hidden="1" customHeight="1">
      <c r="C120" s="82" t="s">
        <v>11</v>
      </c>
      <c r="D120" s="82" t="s">
        <v>3064</v>
      </c>
      <c r="E120" s="82" t="s">
        <v>2473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4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>
        <v>4</v>
      </c>
      <c r="Y120" s="26"/>
      <c r="Z120" s="26"/>
      <c r="AA120" s="67" t="e">
        <f>SUMIFS([1]Up!$J:$J,[1]Up!$D:$D,D120)</f>
        <v>#VALUE!</v>
      </c>
      <c r="AB120" s="82"/>
      <c r="AC120" s="82" t="str">
        <f t="shared" si="9"/>
        <v/>
      </c>
      <c r="AD120" s="53" t="str">
        <f t="shared" si="10"/>
        <v/>
      </c>
      <c r="AE120" s="53" t="s">
        <v>703</v>
      </c>
      <c r="AF120" s="53"/>
      <c r="AG120" s="53"/>
      <c r="AH120" s="53" t="s">
        <v>3024</v>
      </c>
      <c r="AI120" s="53">
        <v>4</v>
      </c>
      <c r="AJ120" s="83">
        <v>46181</v>
      </c>
      <c r="AK120" s="53"/>
      <c r="AL120" s="53"/>
    </row>
    <row r="121" spans="3:38" ht="14.25" hidden="1" customHeight="1">
      <c r="C121" s="82" t="s">
        <v>11</v>
      </c>
      <c r="D121" s="82" t="s">
        <v>3065</v>
      </c>
      <c r="E121" s="82" t="s">
        <v>2473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5</v>
      </c>
      <c r="M121" s="26">
        <f t="shared" si="8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>
        <v>5</v>
      </c>
      <c r="Y121" s="26"/>
      <c r="Z121" s="26"/>
      <c r="AA121" s="67" t="e">
        <f>SUMIFS([1]Up!$J:$J,[1]Up!$D:$D,D121)</f>
        <v>#VALUE!</v>
      </c>
      <c r="AB121" s="82"/>
      <c r="AC121" s="82" t="str">
        <f t="shared" si="9"/>
        <v/>
      </c>
      <c r="AD121" s="53" t="str">
        <f t="shared" si="10"/>
        <v/>
      </c>
      <c r="AE121" s="53" t="s">
        <v>703</v>
      </c>
      <c r="AF121" s="53"/>
      <c r="AG121" s="53"/>
      <c r="AH121" s="53" t="s">
        <v>3024</v>
      </c>
      <c r="AI121" s="53">
        <v>5</v>
      </c>
      <c r="AJ121" s="83">
        <v>46181</v>
      </c>
      <c r="AK121" s="53"/>
      <c r="AL121" s="53"/>
    </row>
    <row r="122" spans="3:38" ht="14.25" hidden="1" customHeight="1">
      <c r="C122" s="82" t="s">
        <v>13</v>
      </c>
      <c r="D122" s="82" t="s">
        <v>3066</v>
      </c>
      <c r="E122" s="82" t="s">
        <v>2526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357</v>
      </c>
      <c r="M122" s="26">
        <f t="shared" si="8"/>
        <v>0</v>
      </c>
      <c r="N122" s="26"/>
      <c r="O122" s="26"/>
      <c r="P122" s="26"/>
      <c r="Q122" s="26"/>
      <c r="R122" s="26">
        <v>273</v>
      </c>
      <c r="S122" s="26"/>
      <c r="T122" s="26"/>
      <c r="U122" s="26">
        <v>84</v>
      </c>
      <c r="V122" s="26"/>
      <c r="W122" s="26"/>
      <c r="X122" s="26"/>
      <c r="Y122" s="26"/>
      <c r="Z122" s="26"/>
      <c r="AA122" s="67" t="e">
        <f>SUMIFS([1]Up!$J:$J,[1]Up!$D:$D,D122)</f>
        <v>#VALUE!</v>
      </c>
      <c r="AB122" s="82"/>
      <c r="AC122" s="82" t="str">
        <f t="shared" si="9"/>
        <v>PL6</v>
      </c>
      <c r="AD122" s="53" t="str">
        <f t="shared" si="10"/>
        <v/>
      </c>
      <c r="AE122" s="53" t="s">
        <v>703</v>
      </c>
      <c r="AF122" s="53"/>
      <c r="AG122" s="53"/>
      <c r="AH122" s="53" t="s">
        <v>3020</v>
      </c>
      <c r="AI122" s="53">
        <v>357</v>
      </c>
      <c r="AJ122" s="83">
        <v>46181</v>
      </c>
      <c r="AK122" s="53"/>
      <c r="AL122" s="53"/>
    </row>
    <row r="123" spans="3:38" ht="14.25" hidden="1" customHeight="1">
      <c r="C123" s="82" t="s">
        <v>13</v>
      </c>
      <c r="D123" s="82" t="s">
        <v>3067</v>
      </c>
      <c r="E123" s="82" t="s">
        <v>2528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4</v>
      </c>
      <c r="M123" s="26">
        <f t="shared" si="8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67" t="e">
        <f>SUMIFS([1]Up!$J:$J,[1]Up!$D:$D,D123)</f>
        <v>#VALUE!</v>
      </c>
      <c r="AB123" s="82"/>
      <c r="AC123" s="82" t="str">
        <f t="shared" si="9"/>
        <v>PL8</v>
      </c>
      <c r="AD123" s="53" t="str">
        <f t="shared" si="10"/>
        <v/>
      </c>
      <c r="AE123" s="53" t="s">
        <v>703</v>
      </c>
      <c r="AF123" s="53"/>
      <c r="AG123" s="53"/>
      <c r="AH123" s="53" t="s">
        <v>3068</v>
      </c>
      <c r="AI123" s="53">
        <v>4</v>
      </c>
      <c r="AJ123" s="83">
        <v>46181</v>
      </c>
      <c r="AK123" s="53"/>
      <c r="AL123" s="53"/>
    </row>
    <row r="124" spans="3:38" ht="14.25" hidden="1" customHeight="1">
      <c r="C124" s="82" t="s">
        <v>13</v>
      </c>
      <c r="D124" s="82" t="s">
        <v>3069</v>
      </c>
      <c r="E124" s="82" t="s">
        <v>2531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8</v>
      </c>
      <c r="M124" s="26">
        <f t="shared" si="8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67" t="e">
        <f>SUMIFS([1]Up!$J:$J,[1]Up!$D:$D,D124)</f>
        <v>#VALUE!</v>
      </c>
      <c r="AB124" s="82"/>
      <c r="AC124" s="82" t="str">
        <f t="shared" si="9"/>
        <v>PL8</v>
      </c>
      <c r="AD124" s="53" t="str">
        <f t="shared" si="10"/>
        <v/>
      </c>
      <c r="AE124" s="53" t="s">
        <v>703</v>
      </c>
      <c r="AF124" s="53"/>
      <c r="AG124" s="53"/>
      <c r="AH124" s="53" t="s">
        <v>3068</v>
      </c>
      <c r="AI124" s="53">
        <v>8</v>
      </c>
      <c r="AJ124" s="83">
        <v>46181</v>
      </c>
      <c r="AK124" s="53"/>
      <c r="AL124" s="53"/>
    </row>
    <row r="125" spans="3:38" ht="14.25" hidden="1" customHeight="1">
      <c r="C125" s="82" t="s">
        <v>13</v>
      </c>
      <c r="D125" s="82" t="s">
        <v>3070</v>
      </c>
      <c r="E125" s="82" t="s">
        <v>2533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1</v>
      </c>
      <c r="M125" s="26">
        <f t="shared" si="8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67" t="e">
        <f>SUMIFS([1]Up!$J:$J,[1]Up!$D:$D,D125)</f>
        <v>#VALUE!</v>
      </c>
      <c r="AB125" s="82"/>
      <c r="AC125" s="82" t="str">
        <f t="shared" si="9"/>
        <v>PL8</v>
      </c>
      <c r="AD125" s="53" t="str">
        <f t="shared" si="10"/>
        <v/>
      </c>
      <c r="AE125" s="53" t="s">
        <v>703</v>
      </c>
      <c r="AF125" s="53"/>
      <c r="AG125" s="53"/>
      <c r="AH125" s="53" t="s">
        <v>3068</v>
      </c>
      <c r="AI125" s="53">
        <v>1</v>
      </c>
      <c r="AJ125" s="83">
        <v>46181</v>
      </c>
      <c r="AK125" s="53"/>
      <c r="AL125" s="53"/>
    </row>
    <row r="126" spans="3:38" ht="14.25" hidden="1" customHeight="1">
      <c r="C126" s="82" t="s">
        <v>13</v>
      </c>
      <c r="D126" s="82" t="s">
        <v>3071</v>
      </c>
      <c r="E126" s="82" t="s">
        <v>2535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2</v>
      </c>
      <c r="M126" s="26">
        <f t="shared" si="8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67" t="e">
        <f>SUMIFS([1]Up!$J:$J,[1]Up!$D:$D,D126)</f>
        <v>#VALUE!</v>
      </c>
      <c r="AB126" s="82"/>
      <c r="AC126" s="82" t="str">
        <f t="shared" si="9"/>
        <v>PL8</v>
      </c>
      <c r="AD126" s="53" t="str">
        <f t="shared" si="10"/>
        <v/>
      </c>
      <c r="AE126" s="53" t="s">
        <v>703</v>
      </c>
      <c r="AF126" s="53"/>
      <c r="AG126" s="53"/>
      <c r="AH126" s="53" t="s">
        <v>3068</v>
      </c>
      <c r="AI126" s="53">
        <v>2</v>
      </c>
      <c r="AJ126" s="83">
        <v>46181</v>
      </c>
      <c r="AK126" s="53"/>
      <c r="AL126" s="53"/>
    </row>
    <row r="127" spans="3:38" ht="14.25" hidden="1" customHeight="1">
      <c r="C127" s="82" t="s">
        <v>13</v>
      </c>
      <c r="D127" s="82" t="s">
        <v>3072</v>
      </c>
      <c r="E127" s="82" t="s">
        <v>2537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1</v>
      </c>
      <c r="M127" s="26">
        <f t="shared" si="8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67" t="e">
        <f>SUMIFS([1]Up!$J:$J,[1]Up!$D:$D,D127)</f>
        <v>#VALUE!</v>
      </c>
      <c r="AB127" s="82"/>
      <c r="AC127" s="82" t="str">
        <f t="shared" si="9"/>
        <v>PL8</v>
      </c>
      <c r="AD127" s="53" t="str">
        <f t="shared" si="10"/>
        <v/>
      </c>
      <c r="AE127" s="53" t="s">
        <v>703</v>
      </c>
      <c r="AF127" s="53"/>
      <c r="AG127" s="53"/>
      <c r="AH127" s="53" t="s">
        <v>3068</v>
      </c>
      <c r="AI127" s="53">
        <v>1</v>
      </c>
      <c r="AJ127" s="83">
        <v>46181</v>
      </c>
      <c r="AK127" s="53"/>
      <c r="AL127" s="53"/>
    </row>
    <row r="128" spans="3:38" ht="14.25" hidden="1" customHeight="1">
      <c r="C128" s="82" t="s">
        <v>13</v>
      </c>
      <c r="D128" s="82" t="s">
        <v>3073</v>
      </c>
      <c r="E128" s="82" t="s">
        <v>2533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1</v>
      </c>
      <c r="M128" s="26">
        <f t="shared" si="8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67" t="e">
        <f>SUMIFS([1]Up!$J:$J,[1]Up!$D:$D,D128)</f>
        <v>#VALUE!</v>
      </c>
      <c r="AB128" s="82"/>
      <c r="AC128" s="82" t="str">
        <f t="shared" si="9"/>
        <v>PL8</v>
      </c>
      <c r="AD128" s="53" t="str">
        <f t="shared" si="10"/>
        <v/>
      </c>
      <c r="AE128" s="53" t="s">
        <v>703</v>
      </c>
      <c r="AF128" s="53"/>
      <c r="AG128" s="53"/>
      <c r="AH128" s="53" t="s">
        <v>3068</v>
      </c>
      <c r="AI128" s="53">
        <v>1</v>
      </c>
      <c r="AJ128" s="83">
        <v>46181</v>
      </c>
      <c r="AK128" s="53"/>
      <c r="AL128" s="53"/>
    </row>
    <row r="129" spans="3:38" ht="14.25" hidden="1" customHeight="1">
      <c r="C129" s="82" t="s">
        <v>13</v>
      </c>
      <c r="D129" s="82" t="s">
        <v>3074</v>
      </c>
      <c r="E129" s="82" t="s">
        <v>2535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67" t="e">
        <f>SUMIFS([1]Up!$J:$J,[1]Up!$D:$D,D129)</f>
        <v>#VALUE!</v>
      </c>
      <c r="AB129" s="82"/>
      <c r="AC129" s="82" t="str">
        <f t="shared" si="9"/>
        <v>PL8</v>
      </c>
      <c r="AD129" s="53" t="str">
        <f t="shared" si="10"/>
        <v/>
      </c>
      <c r="AE129" s="53" t="s">
        <v>703</v>
      </c>
      <c r="AF129" s="53"/>
      <c r="AG129" s="53"/>
      <c r="AH129" s="53" t="s">
        <v>3068</v>
      </c>
      <c r="AI129" s="53">
        <v>2</v>
      </c>
      <c r="AJ129" s="83">
        <v>46181</v>
      </c>
      <c r="AK129" s="53"/>
      <c r="AL129" s="53"/>
    </row>
    <row r="130" spans="3:38" ht="14.25" hidden="1" customHeight="1">
      <c r="C130" s="82" t="s">
        <v>13</v>
      </c>
      <c r="D130" s="82" t="s">
        <v>3075</v>
      </c>
      <c r="E130" s="82" t="s">
        <v>2537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1</v>
      </c>
      <c r="M130" s="26">
        <f t="shared" si="8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67" t="e">
        <f>SUMIFS([1]Up!$J:$J,[1]Up!$D:$D,D130)</f>
        <v>#VALUE!</v>
      </c>
      <c r="AB130" s="82"/>
      <c r="AC130" s="82" t="str">
        <f t="shared" si="9"/>
        <v>PL8</v>
      </c>
      <c r="AD130" s="53" t="str">
        <f t="shared" si="10"/>
        <v/>
      </c>
      <c r="AE130" s="53" t="s">
        <v>703</v>
      </c>
      <c r="AF130" s="53"/>
      <c r="AG130" s="53"/>
      <c r="AH130" s="53" t="s">
        <v>3068</v>
      </c>
      <c r="AI130" s="53">
        <v>1</v>
      </c>
      <c r="AJ130" s="83">
        <v>46181</v>
      </c>
      <c r="AK130" s="53"/>
      <c r="AL130" s="53"/>
    </row>
    <row r="131" spans="3:38" ht="14.25" hidden="1" customHeight="1">
      <c r="C131" s="82" t="s">
        <v>13</v>
      </c>
      <c r="D131" s="82" t="s">
        <v>3076</v>
      </c>
      <c r="E131" s="82" t="s">
        <v>2542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4</v>
      </c>
      <c r="M131" s="26">
        <f t="shared" si="8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67" t="e">
        <f>SUMIFS([1]Up!$J:$J,[1]Up!$D:$D,D131)</f>
        <v>#VALUE!</v>
      </c>
      <c r="AB131" s="82"/>
      <c r="AC131" s="82" t="str">
        <f t="shared" si="9"/>
        <v>PL8</v>
      </c>
      <c r="AD131" s="53" t="str">
        <f t="shared" si="10"/>
        <v/>
      </c>
      <c r="AE131" s="53" t="s">
        <v>703</v>
      </c>
      <c r="AF131" s="53"/>
      <c r="AG131" s="53"/>
      <c r="AH131" s="53" t="s">
        <v>3068</v>
      </c>
      <c r="AI131" s="53">
        <v>4</v>
      </c>
      <c r="AJ131" s="83">
        <v>46181</v>
      </c>
      <c r="AK131" s="53"/>
      <c r="AL131" s="53"/>
    </row>
    <row r="132" spans="3:38" ht="14.25" hidden="1" customHeight="1">
      <c r="C132" s="82" t="s">
        <v>13</v>
      </c>
      <c r="D132" s="82" t="s">
        <v>3077</v>
      </c>
      <c r="E132" s="82" t="s">
        <v>2544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8</v>
      </c>
      <c r="M132" s="26">
        <f t="shared" si="8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67" t="e">
        <f>SUMIFS([1]Up!$J:$J,[1]Up!$D:$D,D132)</f>
        <v>#VALUE!</v>
      </c>
      <c r="AB132" s="82"/>
      <c r="AC132" s="82" t="str">
        <f t="shared" si="9"/>
        <v>PL8</v>
      </c>
      <c r="AD132" s="53" t="str">
        <f t="shared" si="10"/>
        <v/>
      </c>
      <c r="AE132" s="53" t="s">
        <v>703</v>
      </c>
      <c r="AF132" s="53"/>
      <c r="AG132" s="53"/>
      <c r="AH132" s="53" t="s">
        <v>3068</v>
      </c>
      <c r="AI132" s="53">
        <v>8</v>
      </c>
      <c r="AJ132" s="83">
        <v>46181</v>
      </c>
      <c r="AK132" s="53"/>
      <c r="AL132" s="53"/>
    </row>
    <row r="133" spans="3:38" ht="14.25" hidden="1" customHeight="1">
      <c r="C133" s="82" t="s">
        <v>13</v>
      </c>
      <c r="D133" s="82" t="s">
        <v>3078</v>
      </c>
      <c r="E133" s="82" t="s">
        <v>2546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2</v>
      </c>
      <c r="M133" s="26">
        <f t="shared" si="8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67" t="e">
        <f>SUMIFS([1]Up!$J:$J,[1]Up!$D:$D,D133)</f>
        <v>#VALUE!</v>
      </c>
      <c r="AB133" s="82"/>
      <c r="AC133" s="82" t="str">
        <f t="shared" si="9"/>
        <v>PL8</v>
      </c>
      <c r="AD133" s="53" t="str">
        <f t="shared" si="10"/>
        <v/>
      </c>
      <c r="AE133" s="53" t="s">
        <v>703</v>
      </c>
      <c r="AF133" s="53"/>
      <c r="AG133" s="53"/>
      <c r="AH133" s="53" t="s">
        <v>3068</v>
      </c>
      <c r="AI133" s="53">
        <v>2</v>
      </c>
      <c r="AJ133" s="83">
        <v>46181</v>
      </c>
      <c r="AK133" s="53"/>
      <c r="AL133" s="53"/>
    </row>
    <row r="134" spans="3:38" ht="14.25" hidden="1" customHeight="1">
      <c r="C134" s="82" t="s">
        <v>13</v>
      </c>
      <c r="D134" s="82" t="s">
        <v>3079</v>
      </c>
      <c r="E134" s="82" t="s">
        <v>2548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2</v>
      </c>
      <c r="M134" s="26">
        <f t="shared" si="8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67" t="e">
        <f>SUMIFS([1]Up!$J:$J,[1]Up!$D:$D,D134)</f>
        <v>#VALUE!</v>
      </c>
      <c r="AB134" s="82"/>
      <c r="AC134" s="82" t="str">
        <f t="shared" si="9"/>
        <v>PL8</v>
      </c>
      <c r="AD134" s="53" t="str">
        <f t="shared" si="10"/>
        <v/>
      </c>
      <c r="AE134" s="53" t="s">
        <v>703</v>
      </c>
      <c r="AF134" s="53"/>
      <c r="AG134" s="53"/>
      <c r="AH134" s="53" t="s">
        <v>3068</v>
      </c>
      <c r="AI134" s="53">
        <v>2</v>
      </c>
      <c r="AJ134" s="83">
        <v>46181</v>
      </c>
      <c r="AK134" s="53"/>
      <c r="AL134" s="53"/>
    </row>
    <row r="135" spans="3:38" ht="14.25" hidden="1" customHeight="1">
      <c r="C135" s="82" t="s">
        <v>13</v>
      </c>
      <c r="D135" s="82" t="s">
        <v>3080</v>
      </c>
      <c r="E135" s="82" t="s">
        <v>2550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67" t="e">
        <f>SUMIFS([1]Up!$J:$J,[1]Up!$D:$D,D135)</f>
        <v>#VALUE!</v>
      </c>
      <c r="AB135" s="82"/>
      <c r="AC135" s="82" t="str">
        <f t="shared" si="9"/>
        <v>PL8</v>
      </c>
      <c r="AD135" s="53" t="str">
        <f t="shared" si="10"/>
        <v/>
      </c>
      <c r="AE135" s="53" t="s">
        <v>703</v>
      </c>
      <c r="AF135" s="53"/>
      <c r="AG135" s="53"/>
      <c r="AH135" s="53" t="s">
        <v>3068</v>
      </c>
      <c r="AI135" s="53">
        <v>2</v>
      </c>
      <c r="AJ135" s="83">
        <v>46181</v>
      </c>
      <c r="AK135" s="53"/>
      <c r="AL135" s="53"/>
    </row>
    <row r="136" spans="3:38" ht="14.25" hidden="1" customHeight="1">
      <c r="C136" s="82" t="s">
        <v>13</v>
      </c>
      <c r="D136" s="82" t="s">
        <v>3081</v>
      </c>
      <c r="E136" s="82" t="s">
        <v>2537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2</v>
      </c>
      <c r="M136" s="26">
        <f t="shared" si="8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67" t="e">
        <f>SUMIFS([1]Up!$J:$J,[1]Up!$D:$D,D136)</f>
        <v>#VALUE!</v>
      </c>
      <c r="AB136" s="82"/>
      <c r="AC136" s="82" t="str">
        <f t="shared" si="9"/>
        <v>PL8</v>
      </c>
      <c r="AD136" s="53" t="str">
        <f t="shared" si="10"/>
        <v/>
      </c>
      <c r="AE136" s="53" t="s">
        <v>703</v>
      </c>
      <c r="AF136" s="53"/>
      <c r="AG136" s="53"/>
      <c r="AH136" s="53" t="s">
        <v>3068</v>
      </c>
      <c r="AI136" s="53">
        <v>2</v>
      </c>
      <c r="AJ136" s="83">
        <v>46181</v>
      </c>
      <c r="AK136" s="53"/>
      <c r="AL136" s="53"/>
    </row>
    <row r="137" spans="3:38" ht="14.25" hidden="1" customHeight="1">
      <c r="C137" s="82" t="s">
        <v>13</v>
      </c>
      <c r="D137" s="82" t="s">
        <v>3082</v>
      </c>
      <c r="E137" s="82" t="s">
        <v>2546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67" t="e">
        <f>SUMIFS([1]Up!$J:$J,[1]Up!$D:$D,D137)</f>
        <v>#VALUE!</v>
      </c>
      <c r="AB137" s="82"/>
      <c r="AC137" s="82" t="str">
        <f t="shared" si="9"/>
        <v>PL8</v>
      </c>
      <c r="AD137" s="53" t="str">
        <f t="shared" si="10"/>
        <v/>
      </c>
      <c r="AE137" s="53" t="s">
        <v>703</v>
      </c>
      <c r="AF137" s="53"/>
      <c r="AG137" s="53"/>
      <c r="AH137" s="53" t="s">
        <v>3068</v>
      </c>
      <c r="AI137" s="53">
        <v>2</v>
      </c>
      <c r="AJ137" s="83">
        <v>46181</v>
      </c>
      <c r="AK137" s="53"/>
      <c r="AL137" s="53"/>
    </row>
    <row r="138" spans="3:38" ht="14.25" hidden="1" customHeight="1">
      <c r="C138" s="82" t="s">
        <v>13</v>
      </c>
      <c r="D138" s="82" t="s">
        <v>3083</v>
      </c>
      <c r="E138" s="82" t="s">
        <v>2548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2</v>
      </c>
      <c r="M138" s="26">
        <f t="shared" si="8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67" t="e">
        <f>SUMIFS([1]Up!$J:$J,[1]Up!$D:$D,D138)</f>
        <v>#VALUE!</v>
      </c>
      <c r="AB138" s="82"/>
      <c r="AC138" s="82" t="str">
        <f t="shared" si="9"/>
        <v>PL8</v>
      </c>
      <c r="AD138" s="53" t="str">
        <f t="shared" si="10"/>
        <v/>
      </c>
      <c r="AE138" s="53" t="s">
        <v>703</v>
      </c>
      <c r="AF138" s="53"/>
      <c r="AG138" s="53"/>
      <c r="AH138" s="53" t="s">
        <v>3068</v>
      </c>
      <c r="AI138" s="53">
        <v>2</v>
      </c>
      <c r="AJ138" s="83">
        <v>46181</v>
      </c>
      <c r="AK138" s="53"/>
      <c r="AL138" s="53"/>
    </row>
    <row r="139" spans="3:38" ht="14.25" hidden="1" customHeight="1">
      <c r="C139" s="82" t="s">
        <v>13</v>
      </c>
      <c r="D139" s="82" t="s">
        <v>3084</v>
      </c>
      <c r="E139" s="82" t="s">
        <v>2550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67" t="e">
        <f>SUMIFS([1]Up!$J:$J,[1]Up!$D:$D,D139)</f>
        <v>#VALUE!</v>
      </c>
      <c r="AB139" s="82"/>
      <c r="AC139" s="82" t="str">
        <f t="shared" si="9"/>
        <v>PL8</v>
      </c>
      <c r="AD139" s="53" t="str">
        <f t="shared" si="10"/>
        <v/>
      </c>
      <c r="AE139" s="53" t="s">
        <v>703</v>
      </c>
      <c r="AF139" s="53"/>
      <c r="AG139" s="53"/>
      <c r="AH139" s="53" t="s">
        <v>3068</v>
      </c>
      <c r="AI139" s="53">
        <v>2</v>
      </c>
      <c r="AJ139" s="83">
        <v>46181</v>
      </c>
      <c r="AK139" s="53"/>
      <c r="AL139" s="53"/>
    </row>
    <row r="140" spans="3:38" ht="14.25" hidden="1" customHeight="1">
      <c r="C140" s="82" t="s">
        <v>13</v>
      </c>
      <c r="D140" s="82" t="s">
        <v>3085</v>
      </c>
      <c r="E140" s="82" t="s">
        <v>2537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2</v>
      </c>
      <c r="M140" s="26">
        <f t="shared" si="8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67" t="e">
        <f>SUMIFS([1]Up!$J:$J,[1]Up!$D:$D,D140)</f>
        <v>#VALUE!</v>
      </c>
      <c r="AB140" s="82"/>
      <c r="AC140" s="82" t="str">
        <f t="shared" si="9"/>
        <v>PL8</v>
      </c>
      <c r="AD140" s="53" t="str">
        <f t="shared" si="10"/>
        <v/>
      </c>
      <c r="AE140" s="53" t="s">
        <v>703</v>
      </c>
      <c r="AF140" s="53"/>
      <c r="AG140" s="53"/>
      <c r="AH140" s="53" t="s">
        <v>3068</v>
      </c>
      <c r="AI140" s="53">
        <v>2</v>
      </c>
      <c r="AJ140" s="83">
        <v>46181</v>
      </c>
      <c r="AK140" s="53"/>
      <c r="AL140" s="53"/>
    </row>
    <row r="141" spans="3:38" ht="14.25" hidden="1" customHeight="1">
      <c r="C141" s="82" t="s">
        <v>13</v>
      </c>
      <c r="D141" s="82" t="s">
        <v>3086</v>
      </c>
      <c r="E141" s="82" t="s">
        <v>2528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4</v>
      </c>
      <c r="M141" s="26">
        <f t="shared" si="8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67" t="e">
        <f>SUMIFS([1]Up!$J:$J,[1]Up!$D:$D,D141)</f>
        <v>#VALUE!</v>
      </c>
      <c r="AB141" s="82"/>
      <c r="AC141" s="82" t="str">
        <f t="shared" si="9"/>
        <v>PL8</v>
      </c>
      <c r="AD141" s="53" t="str">
        <f t="shared" si="10"/>
        <v/>
      </c>
      <c r="AE141" s="53" t="s">
        <v>703</v>
      </c>
      <c r="AF141" s="53"/>
      <c r="AG141" s="53"/>
      <c r="AH141" s="53" t="s">
        <v>3068</v>
      </c>
      <c r="AI141" s="53">
        <v>4</v>
      </c>
      <c r="AJ141" s="83">
        <v>46181</v>
      </c>
      <c r="AK141" s="53"/>
      <c r="AL141" s="53"/>
    </row>
    <row r="142" spans="3:38" ht="14.25" hidden="1" customHeight="1">
      <c r="C142" s="82" t="s">
        <v>13</v>
      </c>
      <c r="D142" s="82" t="s">
        <v>3087</v>
      </c>
      <c r="E142" s="82" t="s">
        <v>2531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8</v>
      </c>
      <c r="M142" s="26">
        <f t="shared" si="8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67" t="e">
        <f>SUMIFS([1]Up!$J:$J,[1]Up!$D:$D,D142)</f>
        <v>#VALUE!</v>
      </c>
      <c r="AB142" s="82"/>
      <c r="AC142" s="82" t="str">
        <f t="shared" si="9"/>
        <v>PL8</v>
      </c>
      <c r="AD142" s="53" t="str">
        <f t="shared" si="10"/>
        <v/>
      </c>
      <c r="AE142" s="53" t="s">
        <v>703</v>
      </c>
      <c r="AF142" s="53"/>
      <c r="AG142" s="53"/>
      <c r="AH142" s="53" t="s">
        <v>3068</v>
      </c>
      <c r="AI142" s="53">
        <v>8</v>
      </c>
      <c r="AJ142" s="83">
        <v>46181</v>
      </c>
      <c r="AK142" s="53"/>
      <c r="AL142" s="53"/>
    </row>
    <row r="143" spans="3:38" ht="14.25" hidden="1" customHeight="1">
      <c r="C143" s="82" t="s">
        <v>13</v>
      </c>
      <c r="D143" s="82" t="s">
        <v>3088</v>
      </c>
      <c r="E143" s="82" t="s">
        <v>2528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4</v>
      </c>
      <c r="M143" s="26">
        <f t="shared" si="8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67" t="e">
        <f>SUMIFS([1]Up!$J:$J,[1]Up!$D:$D,D143)</f>
        <v>#VALUE!</v>
      </c>
      <c r="AB143" s="82"/>
      <c r="AC143" s="82" t="str">
        <f t="shared" si="9"/>
        <v>PL8</v>
      </c>
      <c r="AD143" s="53" t="str">
        <f t="shared" si="10"/>
        <v/>
      </c>
      <c r="AE143" s="53" t="s">
        <v>703</v>
      </c>
      <c r="AF143" s="53"/>
      <c r="AG143" s="53"/>
      <c r="AH143" s="53" t="s">
        <v>3068</v>
      </c>
      <c r="AI143" s="53">
        <v>4</v>
      </c>
      <c r="AJ143" s="83">
        <v>46181</v>
      </c>
      <c r="AK143" s="53"/>
      <c r="AL143" s="53"/>
    </row>
    <row r="144" spans="3:38" ht="14.25" hidden="1" customHeight="1">
      <c r="C144" s="82" t="s">
        <v>13</v>
      </c>
      <c r="D144" s="82" t="s">
        <v>3089</v>
      </c>
      <c r="E144" s="82" t="s">
        <v>2531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8</v>
      </c>
      <c r="M144" s="26">
        <f t="shared" si="8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67" t="e">
        <f>SUMIFS([1]Up!$J:$J,[1]Up!$D:$D,D144)</f>
        <v>#VALUE!</v>
      </c>
      <c r="AB144" s="82"/>
      <c r="AC144" s="82" t="str">
        <f t="shared" si="9"/>
        <v>PL8</v>
      </c>
      <c r="AD144" s="53" t="str">
        <f t="shared" si="10"/>
        <v/>
      </c>
      <c r="AE144" s="53" t="s">
        <v>703</v>
      </c>
      <c r="AF144" s="53"/>
      <c r="AG144" s="53"/>
      <c r="AH144" s="53" t="s">
        <v>3068</v>
      </c>
      <c r="AI144" s="53">
        <v>8</v>
      </c>
      <c r="AJ144" s="83">
        <v>46181</v>
      </c>
      <c r="AK144" s="53"/>
      <c r="AL144" s="53"/>
    </row>
    <row r="145" spans="3:38" ht="14.25" hidden="1" customHeight="1">
      <c r="C145" s="82" t="s">
        <v>13</v>
      </c>
      <c r="D145" s="82" t="s">
        <v>3090</v>
      </c>
      <c r="E145" s="82" t="s">
        <v>2561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67" t="e">
        <f>SUMIFS([1]Up!$J:$J,[1]Up!$D:$D,D145)</f>
        <v>#VALUE!</v>
      </c>
      <c r="AB145" s="82"/>
      <c r="AC145" s="82" t="str">
        <f t="shared" si="9"/>
        <v>PL8</v>
      </c>
      <c r="AD145" s="53" t="str">
        <f t="shared" si="10"/>
        <v/>
      </c>
      <c r="AE145" s="53" t="s">
        <v>703</v>
      </c>
      <c r="AF145" s="53"/>
      <c r="AG145" s="53"/>
      <c r="AH145" s="53" t="s">
        <v>3068</v>
      </c>
      <c r="AI145" s="53">
        <v>2</v>
      </c>
      <c r="AJ145" s="83">
        <v>46181</v>
      </c>
      <c r="AK145" s="53"/>
      <c r="AL145" s="53"/>
    </row>
    <row r="146" spans="3:38" ht="14.25" hidden="1" customHeight="1">
      <c r="C146" s="82" t="s">
        <v>13</v>
      </c>
      <c r="D146" s="82" t="s">
        <v>3091</v>
      </c>
      <c r="E146" s="82" t="s">
        <v>2535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4</v>
      </c>
      <c r="M146" s="26">
        <f t="shared" si="8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67" t="e">
        <f>SUMIFS([1]Up!$J:$J,[1]Up!$D:$D,D146)</f>
        <v>#VALUE!</v>
      </c>
      <c r="AB146" s="82"/>
      <c r="AC146" s="82" t="str">
        <f t="shared" si="9"/>
        <v>PL8</v>
      </c>
      <c r="AD146" s="53" t="str">
        <f t="shared" si="10"/>
        <v/>
      </c>
      <c r="AE146" s="53" t="s">
        <v>703</v>
      </c>
      <c r="AF146" s="53"/>
      <c r="AG146" s="53"/>
      <c r="AH146" s="53" t="s">
        <v>3068</v>
      </c>
      <c r="AI146" s="53">
        <v>4</v>
      </c>
      <c r="AJ146" s="83">
        <v>46181</v>
      </c>
      <c r="AK146" s="53"/>
      <c r="AL146" s="53"/>
    </row>
    <row r="147" spans="3:38" ht="14.25" hidden="1" customHeight="1">
      <c r="C147" s="82" t="s">
        <v>13</v>
      </c>
      <c r="D147" s="82" t="s">
        <v>3092</v>
      </c>
      <c r="E147" s="82" t="s">
        <v>2537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67" t="e">
        <f>SUMIFS([1]Up!$J:$J,[1]Up!$D:$D,D147)</f>
        <v>#VALUE!</v>
      </c>
      <c r="AB147" s="82"/>
      <c r="AC147" s="82" t="str">
        <f t="shared" si="9"/>
        <v>PL8</v>
      </c>
      <c r="AD147" s="53" t="str">
        <f t="shared" si="10"/>
        <v/>
      </c>
      <c r="AE147" s="53" t="s">
        <v>703</v>
      </c>
      <c r="AF147" s="53"/>
      <c r="AG147" s="53"/>
      <c r="AH147" s="53" t="s">
        <v>3068</v>
      </c>
      <c r="AI147" s="53">
        <v>2</v>
      </c>
      <c r="AJ147" s="83">
        <v>46181</v>
      </c>
      <c r="AK147" s="53"/>
      <c r="AL147" s="53"/>
    </row>
    <row r="148" spans="3:38" ht="14.25" hidden="1" customHeight="1">
      <c r="C148" s="82" t="s">
        <v>13</v>
      </c>
      <c r="D148" s="82" t="s">
        <v>3093</v>
      </c>
      <c r="E148" s="82" t="s">
        <v>2561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2</v>
      </c>
      <c r="M148" s="26">
        <f t="shared" si="8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67" t="e">
        <f>SUMIFS([1]Up!$J:$J,[1]Up!$D:$D,D148)</f>
        <v>#VALUE!</v>
      </c>
      <c r="AB148" s="82"/>
      <c r="AC148" s="82" t="str">
        <f t="shared" si="9"/>
        <v>PL8</v>
      </c>
      <c r="AD148" s="53" t="str">
        <f t="shared" si="10"/>
        <v/>
      </c>
      <c r="AE148" s="53" t="s">
        <v>703</v>
      </c>
      <c r="AF148" s="53"/>
      <c r="AG148" s="53"/>
      <c r="AH148" s="53" t="s">
        <v>3068</v>
      </c>
      <c r="AI148" s="53">
        <v>2</v>
      </c>
      <c r="AJ148" s="83">
        <v>46181</v>
      </c>
      <c r="AK148" s="53"/>
      <c r="AL148" s="53"/>
    </row>
    <row r="149" spans="3:38" ht="14.25" hidden="1" customHeight="1">
      <c r="C149" s="82" t="s">
        <v>13</v>
      </c>
      <c r="D149" s="82" t="s">
        <v>3094</v>
      </c>
      <c r="E149" s="82" t="s">
        <v>2535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4</v>
      </c>
      <c r="M149" s="26">
        <f t="shared" si="8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67" t="e">
        <f>SUMIFS([1]Up!$J:$J,[1]Up!$D:$D,D149)</f>
        <v>#VALUE!</v>
      </c>
      <c r="AB149" s="82"/>
      <c r="AC149" s="82" t="str">
        <f t="shared" si="9"/>
        <v>PL8</v>
      </c>
      <c r="AD149" s="53" t="str">
        <f t="shared" si="10"/>
        <v/>
      </c>
      <c r="AE149" s="53" t="s">
        <v>703</v>
      </c>
      <c r="AF149" s="53"/>
      <c r="AG149" s="53"/>
      <c r="AH149" s="53" t="s">
        <v>3068</v>
      </c>
      <c r="AI149" s="53">
        <v>4</v>
      </c>
      <c r="AJ149" s="83">
        <v>46181</v>
      </c>
      <c r="AK149" s="53"/>
      <c r="AL149" s="53"/>
    </row>
    <row r="150" spans="3:38" ht="14.25" hidden="1" customHeight="1">
      <c r="C150" s="82" t="s">
        <v>13</v>
      </c>
      <c r="D150" s="82" t="s">
        <v>3095</v>
      </c>
      <c r="E150" s="82" t="s">
        <v>2537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2</v>
      </c>
      <c r="M150" s="26">
        <f t="shared" si="8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67" t="e">
        <f>SUMIFS([1]Up!$J:$J,[1]Up!$D:$D,D150)</f>
        <v>#VALUE!</v>
      </c>
      <c r="AB150" s="82"/>
      <c r="AC150" s="82" t="str">
        <f t="shared" si="9"/>
        <v>PL8</v>
      </c>
      <c r="AD150" s="53" t="str">
        <f t="shared" si="10"/>
        <v/>
      </c>
      <c r="AE150" s="53" t="s">
        <v>703</v>
      </c>
      <c r="AF150" s="53"/>
      <c r="AG150" s="53"/>
      <c r="AH150" s="53" t="s">
        <v>3068</v>
      </c>
      <c r="AI150" s="53">
        <v>2</v>
      </c>
      <c r="AJ150" s="83">
        <v>46181</v>
      </c>
      <c r="AK150" s="53"/>
      <c r="AL150" s="53"/>
    </row>
    <row r="151" spans="3:38" ht="14.25" hidden="1" customHeight="1">
      <c r="C151" s="82" t="s">
        <v>13</v>
      </c>
      <c r="D151" s="82" t="s">
        <v>3096</v>
      </c>
      <c r="E151" s="82" t="s">
        <v>2528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4</v>
      </c>
      <c r="M151" s="26">
        <f t="shared" si="8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67" t="e">
        <f>SUMIFS([1]Up!$J:$J,[1]Up!$D:$D,D151)</f>
        <v>#VALUE!</v>
      </c>
      <c r="AB151" s="82"/>
      <c r="AC151" s="82" t="str">
        <f t="shared" si="9"/>
        <v>PL8</v>
      </c>
      <c r="AD151" s="53" t="str">
        <f t="shared" si="10"/>
        <v/>
      </c>
      <c r="AE151" s="53" t="s">
        <v>703</v>
      </c>
      <c r="AF151" s="53"/>
      <c r="AG151" s="53"/>
      <c r="AH151" s="53" t="s">
        <v>3068</v>
      </c>
      <c r="AI151" s="53">
        <v>4</v>
      </c>
      <c r="AJ151" s="83">
        <v>46181</v>
      </c>
      <c r="AK151" s="53"/>
      <c r="AL151" s="53"/>
    </row>
    <row r="152" spans="3:38" ht="14.25" hidden="1" customHeight="1">
      <c r="C152" s="82" t="s">
        <v>13</v>
      </c>
      <c r="D152" s="82" t="s">
        <v>3097</v>
      </c>
      <c r="E152" s="82" t="s">
        <v>2531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8</v>
      </c>
      <c r="M152" s="26">
        <f t="shared" si="8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67" t="e">
        <f>SUMIFS([1]Up!$J:$J,[1]Up!$D:$D,D152)</f>
        <v>#VALUE!</v>
      </c>
      <c r="AB152" s="82"/>
      <c r="AC152" s="82" t="str">
        <f t="shared" si="9"/>
        <v>PL8</v>
      </c>
      <c r="AD152" s="53" t="str">
        <f t="shared" si="10"/>
        <v/>
      </c>
      <c r="AE152" s="53" t="s">
        <v>703</v>
      </c>
      <c r="AF152" s="53"/>
      <c r="AG152" s="53"/>
      <c r="AH152" s="53" t="s">
        <v>3068</v>
      </c>
      <c r="AI152" s="53">
        <v>8</v>
      </c>
      <c r="AJ152" s="83">
        <v>46181</v>
      </c>
      <c r="AK152" s="53"/>
      <c r="AL152" s="53"/>
    </row>
    <row r="153" spans="3:38" ht="14.25" hidden="1" customHeight="1">
      <c r="C153" s="82" t="s">
        <v>13</v>
      </c>
      <c r="D153" s="82" t="s">
        <v>3098</v>
      </c>
      <c r="E153" s="82" t="s">
        <v>2570</v>
      </c>
      <c r="F153" s="82" t="s">
        <v>2571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1</v>
      </c>
      <c r="M153" s="26">
        <f t="shared" si="8"/>
        <v>0</v>
      </c>
      <c r="N153" s="26"/>
      <c r="O153" s="26"/>
      <c r="P153" s="26"/>
      <c r="Q153" s="26"/>
      <c r="R153" s="26"/>
      <c r="S153" s="26"/>
      <c r="T153" s="26">
        <v>3</v>
      </c>
      <c r="U153" s="26"/>
      <c r="V153" s="26"/>
      <c r="W153" s="26"/>
      <c r="X153" s="26"/>
      <c r="Y153" s="26"/>
      <c r="Z153" s="26"/>
      <c r="AA153" s="67" t="e">
        <f>SUMIFS([1]Up!$J:$J,[1]Up!$D:$D,D153)</f>
        <v>#VALUE!</v>
      </c>
      <c r="AB153" s="82" t="s">
        <v>1971</v>
      </c>
      <c r="AC153" s="82" t="str">
        <f t="shared" si="9"/>
        <v>PL50</v>
      </c>
      <c r="AD153" s="53" t="str">
        <f t="shared" si="10"/>
        <v>Thừa 2</v>
      </c>
      <c r="AE153" s="53" t="s">
        <v>703</v>
      </c>
      <c r="AF153" s="53"/>
      <c r="AG153" s="53"/>
      <c r="AH153" s="53" t="s">
        <v>576</v>
      </c>
      <c r="AI153" s="53">
        <v>1</v>
      </c>
      <c r="AJ153" s="83"/>
      <c r="AK153" s="53"/>
      <c r="AL153" s="53"/>
    </row>
    <row r="154" spans="3:38" ht="14.25" hidden="1" customHeight="1">
      <c r="C154" s="82" t="s">
        <v>13</v>
      </c>
      <c r="D154" s="82" t="s">
        <v>3099</v>
      </c>
      <c r="E154" s="82" t="s">
        <v>2573</v>
      </c>
      <c r="F154" s="82" t="s">
        <v>2574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>
        <v>3</v>
      </c>
      <c r="U154" s="26"/>
      <c r="V154" s="26"/>
      <c r="W154" s="26"/>
      <c r="X154" s="26"/>
      <c r="Y154" s="26"/>
      <c r="Z154" s="26"/>
      <c r="AA154" s="67" t="e">
        <f>SUMIFS([1]Up!$J:$J,[1]Up!$D:$D,D154)</f>
        <v>#VALUE!</v>
      </c>
      <c r="AB154" s="82" t="s">
        <v>1971</v>
      </c>
      <c r="AC154" s="82" t="str">
        <f t="shared" si="9"/>
        <v>PL50</v>
      </c>
      <c r="AD154" s="53" t="str">
        <f t="shared" si="10"/>
        <v>Thừa 2</v>
      </c>
      <c r="AE154" s="53" t="s">
        <v>703</v>
      </c>
      <c r="AF154" s="53"/>
      <c r="AG154" s="53"/>
      <c r="AH154" s="53" t="s">
        <v>576</v>
      </c>
      <c r="AI154" s="53">
        <v>1</v>
      </c>
      <c r="AJ154" s="83"/>
      <c r="AK154" s="53"/>
      <c r="AL154" s="53"/>
    </row>
    <row r="155" spans="3:38" ht="14.25" hidden="1" customHeight="1">
      <c r="C155" s="82" t="s">
        <v>13</v>
      </c>
      <c r="D155" s="82" t="s">
        <v>3100</v>
      </c>
      <c r="E155" s="82" t="s">
        <v>860</v>
      </c>
      <c r="F155" s="82" t="s">
        <v>2576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1</v>
      </c>
      <c r="M155" s="26">
        <f t="shared" si="8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67" t="e">
        <f>SUMIFS([1]Up!$J:$J,[1]Up!$D:$D,D155)</f>
        <v>#VALUE!</v>
      </c>
      <c r="AB155" s="82"/>
      <c r="AC155" s="82" t="str">
        <f t="shared" si="9"/>
        <v>PL10</v>
      </c>
      <c r="AD155" s="53" t="str">
        <f t="shared" si="10"/>
        <v/>
      </c>
      <c r="AE155" s="53" t="s">
        <v>703</v>
      </c>
      <c r="AF155" s="53"/>
      <c r="AG155" s="53"/>
      <c r="AH155" s="53" t="s">
        <v>3035</v>
      </c>
      <c r="AI155" s="53">
        <v>1</v>
      </c>
      <c r="AJ155" s="83">
        <v>46181</v>
      </c>
      <c r="AK155" s="53"/>
      <c r="AL155" s="53"/>
    </row>
    <row r="156" spans="3:38" ht="14.25" hidden="1" customHeight="1">
      <c r="C156" s="82" t="s">
        <v>13</v>
      </c>
      <c r="D156" s="82" t="s">
        <v>3101</v>
      </c>
      <c r="E156" s="82" t="s">
        <v>2578</v>
      </c>
      <c r="F156" s="82" t="s">
        <v>2579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>
        <v>1</v>
      </c>
      <c r="X156" s="26"/>
      <c r="Y156" s="26"/>
      <c r="Z156" s="26"/>
      <c r="AA156" s="67" t="e">
        <f>SUMIFS([1]Up!$J:$J,[1]Up!$D:$D,D156)</f>
        <v>#VALUE!</v>
      </c>
      <c r="AB156" s="82"/>
      <c r="AC156" s="82" t="str">
        <f t="shared" si="9"/>
        <v>PL50</v>
      </c>
      <c r="AD156" s="53" t="str">
        <f t="shared" si="10"/>
        <v/>
      </c>
      <c r="AE156" s="53" t="s">
        <v>786</v>
      </c>
      <c r="AF156" s="53"/>
      <c r="AG156" s="53"/>
      <c r="AH156" s="53" t="s">
        <v>3102</v>
      </c>
      <c r="AI156" s="53">
        <v>1</v>
      </c>
      <c r="AJ156" s="83">
        <v>46181</v>
      </c>
      <c r="AK156" s="53"/>
      <c r="AL156" s="53"/>
    </row>
    <row r="157" spans="3:38" ht="14.25" hidden="1" customHeight="1">
      <c r="C157" s="82" t="s">
        <v>13</v>
      </c>
      <c r="D157" s="82" t="s">
        <v>3103</v>
      </c>
      <c r="E157" s="82" t="s">
        <v>2582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36</v>
      </c>
      <c r="M157" s="26">
        <f t="shared" si="8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67" t="e">
        <f>SUMIFS([1]Up!$J:$J,[1]Up!$D:$D,D157)</f>
        <v>#VALUE!</v>
      </c>
      <c r="AB157" s="82"/>
      <c r="AC157" s="82" t="str">
        <f t="shared" si="9"/>
        <v>PL8</v>
      </c>
      <c r="AD157" s="53" t="str">
        <f t="shared" si="10"/>
        <v/>
      </c>
      <c r="AE157" s="53" t="s">
        <v>703</v>
      </c>
      <c r="AF157" s="53"/>
      <c r="AG157" s="53"/>
      <c r="AH157" s="53" t="s">
        <v>3068</v>
      </c>
      <c r="AI157" s="53">
        <v>36</v>
      </c>
      <c r="AJ157" s="83">
        <v>46181</v>
      </c>
      <c r="AK157" s="53"/>
      <c r="AL157" s="53"/>
    </row>
    <row r="158" spans="3:38" ht="14.25" hidden="1" customHeight="1">
      <c r="C158" s="82" t="s">
        <v>13</v>
      </c>
      <c r="D158" s="82" t="s">
        <v>3104</v>
      </c>
      <c r="E158" s="82" t="s">
        <v>2584</v>
      </c>
      <c r="F158" s="82" t="s">
        <v>2579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MIN(SUM(N158:Z158),I158)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67" t="e">
        <f>SUMIFS([1]Up!$J:$J,[1]Up!$D:$D,D158)</f>
        <v>#VALUE!</v>
      </c>
      <c r="AB158" s="82"/>
      <c r="AC158" s="82" t="str">
        <f t="shared" ref="AC158:AC221" si="13">IFERROR(IF(C158="Plate",LEFT(E158,FIND("*",E158,1)-1),""),IF(C158="Plate",LEFT(E158,FIND("x",E158,1)-1),""))</f>
        <v>PL25</v>
      </c>
      <c r="AD158" s="53" t="str">
        <f t="shared" ref="AD158:AD221" si="14">IF(ROUND(SUM(N158:Z158)-I158,0)&gt;0,"Thừa "&amp;SUM(N158:Z158)-I158,"")</f>
        <v/>
      </c>
      <c r="AE158" s="53" t="s">
        <v>786</v>
      </c>
      <c r="AF158" s="53"/>
      <c r="AG158" s="53"/>
      <c r="AH158" s="53" t="s">
        <v>3105</v>
      </c>
      <c r="AI158" s="53">
        <v>1</v>
      </c>
      <c r="AJ158" s="83">
        <v>46181</v>
      </c>
      <c r="AK158" s="53"/>
      <c r="AL158" s="53"/>
    </row>
    <row r="159" spans="3:38" ht="14.25" hidden="1" customHeight="1">
      <c r="C159" s="82" t="s">
        <v>13</v>
      </c>
      <c r="D159" s="82" t="s">
        <v>3106</v>
      </c>
      <c r="E159" s="82" t="s">
        <v>2587</v>
      </c>
      <c r="F159" s="82" t="s">
        <v>2588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67" t="e">
        <f>SUMIFS([1]Up!$J:$J,[1]Up!$D:$D,D159)</f>
        <v>#VALUE!</v>
      </c>
      <c r="AB159" s="82"/>
      <c r="AC159" s="82" t="str">
        <f t="shared" si="13"/>
        <v>PL12</v>
      </c>
      <c r="AD159" s="53" t="str">
        <f t="shared" si="14"/>
        <v/>
      </c>
      <c r="AE159" s="53" t="s">
        <v>786</v>
      </c>
      <c r="AF159" s="53"/>
      <c r="AG159" s="53"/>
      <c r="AH159" s="53" t="s">
        <v>2964</v>
      </c>
      <c r="AI159" s="53">
        <v>1</v>
      </c>
      <c r="AJ159" s="83">
        <v>46181</v>
      </c>
      <c r="AK159" s="53"/>
      <c r="AL159" s="53"/>
    </row>
    <row r="160" spans="3:38" ht="14.25" hidden="1" customHeight="1">
      <c r="C160" s="82" t="s">
        <v>13</v>
      </c>
      <c r="D160" s="82" t="s">
        <v>3107</v>
      </c>
      <c r="E160" s="82" t="s">
        <v>2590</v>
      </c>
      <c r="F160" s="82" t="s">
        <v>2588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67" t="e">
        <f>SUMIFS([1]Up!$J:$J,[1]Up!$D:$D,D160)</f>
        <v>#VALUE!</v>
      </c>
      <c r="AB160" s="82"/>
      <c r="AC160" s="82" t="str">
        <f t="shared" si="13"/>
        <v>PL12</v>
      </c>
      <c r="AD160" s="53" t="str">
        <f t="shared" si="14"/>
        <v/>
      </c>
      <c r="AE160" s="53" t="s">
        <v>786</v>
      </c>
      <c r="AF160" s="53"/>
      <c r="AG160" s="53"/>
      <c r="AH160" s="53" t="s">
        <v>2964</v>
      </c>
      <c r="AI160" s="53">
        <v>1</v>
      </c>
      <c r="AJ160" s="83">
        <v>46181</v>
      </c>
      <c r="AK160" s="53"/>
      <c r="AL160" s="53"/>
    </row>
    <row r="161" spans="3:38" ht="14.25" hidden="1" customHeight="1">
      <c r="C161" s="82" t="s">
        <v>13</v>
      </c>
      <c r="D161" s="82" t="s">
        <v>3108</v>
      </c>
      <c r="E161" s="82" t="s">
        <v>860</v>
      </c>
      <c r="F161" s="82" t="s">
        <v>2576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1</v>
      </c>
      <c r="M161" s="26">
        <f t="shared" si="12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67" t="e">
        <f>SUMIFS([1]Up!$J:$J,[1]Up!$D:$D,D161)</f>
        <v>#VALUE!</v>
      </c>
      <c r="AB161" s="82"/>
      <c r="AC161" s="82" t="str">
        <f t="shared" si="13"/>
        <v>PL10</v>
      </c>
      <c r="AD161" s="53" t="str">
        <f t="shared" si="14"/>
        <v/>
      </c>
      <c r="AE161" s="53" t="s">
        <v>703</v>
      </c>
      <c r="AF161" s="53"/>
      <c r="AG161" s="53"/>
      <c r="AH161" s="53" t="s">
        <v>3035</v>
      </c>
      <c r="AI161" s="53">
        <v>1</v>
      </c>
      <c r="AJ161" s="83">
        <v>46181</v>
      </c>
      <c r="AK161" s="53"/>
      <c r="AL161" s="53"/>
    </row>
    <row r="162" spans="3:38" ht="14.25" hidden="1" customHeight="1">
      <c r="C162" s="82" t="s">
        <v>13</v>
      </c>
      <c r="D162" s="82" t="s">
        <v>3109</v>
      </c>
      <c r="E162" s="82" t="s">
        <v>2570</v>
      </c>
      <c r="F162" s="82" t="s">
        <v>2571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1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>
        <v>3</v>
      </c>
      <c r="U162" s="26"/>
      <c r="V162" s="26"/>
      <c r="W162" s="26"/>
      <c r="X162" s="26"/>
      <c r="Y162" s="26"/>
      <c r="Z162" s="26"/>
      <c r="AA162" s="67" t="e">
        <f>SUMIFS([1]Up!$J:$J,[1]Up!$D:$D,D162)</f>
        <v>#VALUE!</v>
      </c>
      <c r="AB162" s="82" t="s">
        <v>1971</v>
      </c>
      <c r="AC162" s="82" t="str">
        <f t="shared" si="13"/>
        <v>PL50</v>
      </c>
      <c r="AD162" s="53" t="str">
        <f t="shared" si="14"/>
        <v>Thừa 2</v>
      </c>
      <c r="AE162" s="53" t="s">
        <v>703</v>
      </c>
      <c r="AF162" s="53"/>
      <c r="AG162" s="53"/>
      <c r="AH162" s="53" t="s">
        <v>576</v>
      </c>
      <c r="AI162" s="53">
        <v>1</v>
      </c>
      <c r="AJ162" s="83"/>
      <c r="AK162" s="53"/>
      <c r="AL162" s="53"/>
    </row>
    <row r="163" spans="3:38" ht="14.25" hidden="1" customHeight="1">
      <c r="C163" s="82" t="s">
        <v>13</v>
      </c>
      <c r="D163" s="82" t="s">
        <v>3110</v>
      </c>
      <c r="E163" s="82" t="s">
        <v>2573</v>
      </c>
      <c r="F163" s="82" t="s">
        <v>2574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1</v>
      </c>
      <c r="M163" s="26">
        <f t="shared" si="12"/>
        <v>0</v>
      </c>
      <c r="N163" s="26"/>
      <c r="O163" s="26"/>
      <c r="P163" s="26"/>
      <c r="Q163" s="26"/>
      <c r="R163" s="26"/>
      <c r="S163" s="26"/>
      <c r="T163" s="26">
        <v>3</v>
      </c>
      <c r="U163" s="26"/>
      <c r="V163" s="26"/>
      <c r="W163" s="26"/>
      <c r="X163" s="26"/>
      <c r="Y163" s="26"/>
      <c r="Z163" s="26"/>
      <c r="AA163" s="67" t="e">
        <f>SUMIFS([1]Up!$J:$J,[1]Up!$D:$D,D163)</f>
        <v>#VALUE!</v>
      </c>
      <c r="AB163" s="82" t="s">
        <v>1971</v>
      </c>
      <c r="AC163" s="82" t="str">
        <f t="shared" si="13"/>
        <v>PL50</v>
      </c>
      <c r="AD163" s="53" t="str">
        <f t="shared" si="14"/>
        <v>Thừa 2</v>
      </c>
      <c r="AE163" s="53" t="s">
        <v>703</v>
      </c>
      <c r="AF163" s="53"/>
      <c r="AG163" s="53"/>
      <c r="AH163" s="53" t="s">
        <v>576</v>
      </c>
      <c r="AI163" s="53">
        <v>1</v>
      </c>
      <c r="AJ163" s="83"/>
      <c r="AK163" s="53"/>
      <c r="AL163" s="53"/>
    </row>
    <row r="164" spans="3:38" ht="14.25" hidden="1" customHeight="1">
      <c r="C164" s="82" t="s">
        <v>13</v>
      </c>
      <c r="D164" s="82" t="s">
        <v>3111</v>
      </c>
      <c r="E164" s="82" t="s">
        <v>2578</v>
      </c>
      <c r="F164" s="82" t="s">
        <v>2579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1</v>
      </c>
      <c r="M164" s="26">
        <f t="shared" si="12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>
        <v>1</v>
      </c>
      <c r="X164" s="26"/>
      <c r="Y164" s="26"/>
      <c r="Z164" s="26"/>
      <c r="AA164" s="67" t="e">
        <f>SUMIFS([1]Up!$J:$J,[1]Up!$D:$D,D164)</f>
        <v>#VALUE!</v>
      </c>
      <c r="AB164" s="82"/>
      <c r="AC164" s="82" t="str">
        <f t="shared" si="13"/>
        <v>PL50</v>
      </c>
      <c r="AD164" s="53" t="str">
        <f t="shared" si="14"/>
        <v/>
      </c>
      <c r="AE164" s="53" t="s">
        <v>786</v>
      </c>
      <c r="AF164" s="53"/>
      <c r="AG164" s="53"/>
      <c r="AH164" s="53" t="s">
        <v>3102</v>
      </c>
      <c r="AI164" s="53">
        <v>1</v>
      </c>
      <c r="AJ164" s="83">
        <v>46181</v>
      </c>
      <c r="AK164" s="53"/>
      <c r="AL164" s="53"/>
    </row>
    <row r="165" spans="3:38" ht="14.25" hidden="1" customHeight="1">
      <c r="C165" s="82" t="s">
        <v>13</v>
      </c>
      <c r="D165" s="82" t="s">
        <v>3112</v>
      </c>
      <c r="E165" s="82" t="s">
        <v>2582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36</v>
      </c>
      <c r="M165" s="26">
        <f t="shared" si="12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67" t="e">
        <f>SUMIFS([1]Up!$J:$J,[1]Up!$D:$D,D165)</f>
        <v>#VALUE!</v>
      </c>
      <c r="AB165" s="82"/>
      <c r="AC165" s="82" t="str">
        <f t="shared" si="13"/>
        <v>PL8</v>
      </c>
      <c r="AD165" s="53" t="str">
        <f t="shared" si="14"/>
        <v/>
      </c>
      <c r="AE165" s="53" t="s">
        <v>703</v>
      </c>
      <c r="AF165" s="53"/>
      <c r="AG165" s="53"/>
      <c r="AH165" s="53" t="s">
        <v>3068</v>
      </c>
      <c r="AI165" s="53">
        <v>36</v>
      </c>
      <c r="AJ165" s="83">
        <v>46181</v>
      </c>
      <c r="AK165" s="53"/>
      <c r="AL165" s="53"/>
    </row>
    <row r="166" spans="3:38" ht="14.25" hidden="1" customHeight="1">
      <c r="C166" s="82" t="s">
        <v>13</v>
      </c>
      <c r="D166" s="82" t="s">
        <v>3113</v>
      </c>
      <c r="E166" s="82" t="s">
        <v>2597</v>
      </c>
      <c r="F166" s="82" t="s">
        <v>2598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1</v>
      </c>
      <c r="M166" s="26">
        <f t="shared" si="12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67" t="e">
        <f>SUMIFS([1]Up!$J:$J,[1]Up!$D:$D,D166)</f>
        <v>#VALUE!</v>
      </c>
      <c r="AB166" s="82"/>
      <c r="AC166" s="82" t="str">
        <f t="shared" si="13"/>
        <v>PL12</v>
      </c>
      <c r="AD166" s="53" t="str">
        <f t="shared" si="14"/>
        <v/>
      </c>
      <c r="AE166" s="53" t="s">
        <v>786</v>
      </c>
      <c r="AF166" s="53"/>
      <c r="AG166" s="53"/>
      <c r="AH166" s="53" t="s">
        <v>2964</v>
      </c>
      <c r="AI166" s="53">
        <v>1</v>
      </c>
      <c r="AJ166" s="83">
        <v>46181</v>
      </c>
      <c r="AK166" s="53"/>
      <c r="AL166" s="53"/>
    </row>
    <row r="167" spans="3:38" ht="14.25" hidden="1" customHeight="1">
      <c r="C167" s="82" t="s">
        <v>13</v>
      </c>
      <c r="D167" s="82" t="s">
        <v>3114</v>
      </c>
      <c r="E167" s="82" t="s">
        <v>2584</v>
      </c>
      <c r="F167" s="82" t="s">
        <v>2579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67" t="e">
        <f>SUMIFS([1]Up!$J:$J,[1]Up!$D:$D,D167)</f>
        <v>#VALUE!</v>
      </c>
      <c r="AB167" s="82"/>
      <c r="AC167" s="82" t="str">
        <f t="shared" si="13"/>
        <v>PL25</v>
      </c>
      <c r="AD167" s="53" t="str">
        <f t="shared" si="14"/>
        <v/>
      </c>
      <c r="AE167" s="53" t="s">
        <v>786</v>
      </c>
      <c r="AF167" s="53"/>
      <c r="AG167" s="53"/>
      <c r="AH167" s="53" t="s">
        <v>3105</v>
      </c>
      <c r="AI167" s="53">
        <v>1</v>
      </c>
      <c r="AJ167" s="83">
        <v>46181</v>
      </c>
      <c r="AK167" s="53"/>
      <c r="AL167" s="53"/>
    </row>
    <row r="168" spans="3:38" ht="14.25" hidden="1" customHeight="1">
      <c r="C168" s="82" t="s">
        <v>13</v>
      </c>
      <c r="D168" s="82" t="s">
        <v>3115</v>
      </c>
      <c r="E168" s="82" t="s">
        <v>2601</v>
      </c>
      <c r="F168" s="82" t="s">
        <v>2602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67" t="e">
        <f>SUMIFS([1]Up!$J:$J,[1]Up!$D:$D,D168)</f>
        <v>#VALUE!</v>
      </c>
      <c r="AB168" s="82"/>
      <c r="AC168" s="82" t="str">
        <f t="shared" si="13"/>
        <v>PL19</v>
      </c>
      <c r="AD168" s="53" t="str">
        <f t="shared" si="14"/>
        <v/>
      </c>
      <c r="AE168" s="53" t="s">
        <v>786</v>
      </c>
      <c r="AF168" s="53"/>
      <c r="AG168" s="53"/>
      <c r="AH168" s="53" t="s">
        <v>3116</v>
      </c>
      <c r="AI168" s="53">
        <v>1</v>
      </c>
      <c r="AJ168" s="83">
        <v>46181</v>
      </c>
      <c r="AK168" s="53"/>
      <c r="AL168" s="53"/>
    </row>
    <row r="169" spans="3:38" ht="14.25" hidden="1" customHeight="1">
      <c r="C169" s="82" t="s">
        <v>11</v>
      </c>
      <c r="D169" s="82" t="s">
        <v>3117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67" t="e">
        <f>SUMIFS([1]Up!$J:$J,[1]Up!$D:$D,D169)</f>
        <v>#VALUE!</v>
      </c>
      <c r="AB169" s="82"/>
      <c r="AC169" s="82" t="str">
        <f t="shared" si="13"/>
        <v/>
      </c>
      <c r="AD169" s="53" t="str">
        <f t="shared" si="14"/>
        <v/>
      </c>
      <c r="AE169" s="53" t="s">
        <v>786</v>
      </c>
      <c r="AF169" s="53"/>
      <c r="AG169" s="53"/>
      <c r="AH169" s="53" t="s">
        <v>3118</v>
      </c>
      <c r="AI169" s="53">
        <v>1</v>
      </c>
      <c r="AJ169" s="83">
        <v>46181</v>
      </c>
      <c r="AK169" s="53"/>
      <c r="AL169" s="53"/>
    </row>
    <row r="170" spans="3:38" ht="14.25" hidden="1" customHeight="1">
      <c r="C170" s="82" t="s">
        <v>13</v>
      </c>
      <c r="D170" s="82" t="s">
        <v>3119</v>
      </c>
      <c r="E170" s="82" t="s">
        <v>2590</v>
      </c>
      <c r="F170" s="82" t="s">
        <v>2588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67" t="e">
        <f>SUMIFS([1]Up!$J:$J,[1]Up!$D:$D,D170)</f>
        <v>#VALUE!</v>
      </c>
      <c r="AB170" s="82"/>
      <c r="AC170" s="82" t="str">
        <f t="shared" si="13"/>
        <v>PL12</v>
      </c>
      <c r="AD170" s="53" t="str">
        <f t="shared" si="14"/>
        <v/>
      </c>
      <c r="AE170" s="53" t="s">
        <v>786</v>
      </c>
      <c r="AF170" s="53"/>
      <c r="AG170" s="53"/>
      <c r="AH170" s="53" t="s">
        <v>2964</v>
      </c>
      <c r="AI170" s="53">
        <v>1</v>
      </c>
      <c r="AJ170" s="83">
        <v>46181</v>
      </c>
      <c r="AK170" s="53"/>
      <c r="AL170" s="53"/>
    </row>
    <row r="171" spans="3:38" ht="14.25" hidden="1" customHeight="1">
      <c r="C171" s="82" t="s">
        <v>13</v>
      </c>
      <c r="D171" s="82" t="s">
        <v>3120</v>
      </c>
      <c r="E171" s="82" t="s">
        <v>2587</v>
      </c>
      <c r="F171" s="82" t="s">
        <v>2588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67" t="e">
        <f>SUMIFS([1]Up!$J:$J,[1]Up!$D:$D,D171)</f>
        <v>#VALUE!</v>
      </c>
      <c r="AB171" s="82"/>
      <c r="AC171" s="82" t="str">
        <f t="shared" si="13"/>
        <v>PL12</v>
      </c>
      <c r="AD171" s="53" t="str">
        <f t="shared" si="14"/>
        <v/>
      </c>
      <c r="AE171" s="53" t="s">
        <v>786</v>
      </c>
      <c r="AF171" s="53"/>
      <c r="AG171" s="53"/>
      <c r="AH171" s="53" t="s">
        <v>2964</v>
      </c>
      <c r="AI171" s="53">
        <v>1</v>
      </c>
      <c r="AJ171" s="83">
        <v>46181</v>
      </c>
      <c r="AK171" s="53"/>
      <c r="AL171" s="53"/>
    </row>
    <row r="172" spans="3:38" ht="14.25" hidden="1" customHeight="1">
      <c r="C172" s="82" t="s">
        <v>11</v>
      </c>
      <c r="D172" s="82" t="s">
        <v>3121</v>
      </c>
      <c r="E172" s="82" t="s">
        <v>2476</v>
      </c>
      <c r="F172" s="82" t="s">
        <v>2477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67" t="e">
        <f>SUMIFS([1]Up!$J:$J,[1]Up!$D:$D,D172)</f>
        <v>#VALUE!</v>
      </c>
      <c r="AB172" s="82"/>
      <c r="AC172" s="82" t="str">
        <f t="shared" si="13"/>
        <v/>
      </c>
      <c r="AD172" s="53" t="str">
        <f t="shared" si="14"/>
        <v/>
      </c>
      <c r="AE172" s="53" t="s">
        <v>786</v>
      </c>
      <c r="AF172" s="53"/>
      <c r="AG172" s="53"/>
      <c r="AH172" s="53" t="s">
        <v>3026</v>
      </c>
      <c r="AI172" s="53">
        <v>1</v>
      </c>
      <c r="AJ172" s="83">
        <v>46181</v>
      </c>
      <c r="AK172" s="53"/>
      <c r="AL172" s="53"/>
    </row>
    <row r="173" spans="3:38" ht="14.25" hidden="1" customHeight="1">
      <c r="C173" s="82" t="s">
        <v>11</v>
      </c>
      <c r="D173" s="82" t="s">
        <v>3122</v>
      </c>
      <c r="E173" s="82" t="s">
        <v>2476</v>
      </c>
      <c r="F173" s="82" t="s">
        <v>2477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67" t="e">
        <f>SUMIFS([1]Up!$J:$J,[1]Up!$D:$D,D173)</f>
        <v>#VALUE!</v>
      </c>
      <c r="AB173" s="82"/>
      <c r="AC173" s="82" t="str">
        <f t="shared" si="13"/>
        <v/>
      </c>
      <c r="AD173" s="53" t="str">
        <f t="shared" si="14"/>
        <v/>
      </c>
      <c r="AE173" s="53" t="s">
        <v>786</v>
      </c>
      <c r="AF173" s="53"/>
      <c r="AG173" s="53"/>
      <c r="AH173" s="53" t="s">
        <v>3026</v>
      </c>
      <c r="AI173" s="53">
        <v>1</v>
      </c>
      <c r="AJ173" s="83">
        <v>46181</v>
      </c>
      <c r="AK173" s="53"/>
      <c r="AL173" s="53"/>
    </row>
    <row r="174" spans="3:38" ht="14.25" hidden="1" customHeight="1">
      <c r="C174" s="82" t="s">
        <v>11</v>
      </c>
      <c r="D174" s="82" t="s">
        <v>3123</v>
      </c>
      <c r="E174" s="82" t="s">
        <v>2480</v>
      </c>
      <c r="F174" s="82" t="s">
        <v>2477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67" t="e">
        <f>SUMIFS([1]Up!$J:$J,[1]Up!$D:$D,D174)</f>
        <v>#VALUE!</v>
      </c>
      <c r="AB174" s="82"/>
      <c r="AC174" s="82" t="str">
        <f t="shared" si="13"/>
        <v/>
      </c>
      <c r="AD174" s="53" t="str">
        <f t="shared" si="14"/>
        <v/>
      </c>
      <c r="AE174" s="53" t="s">
        <v>786</v>
      </c>
      <c r="AF174" s="53"/>
      <c r="AG174" s="53"/>
      <c r="AH174" s="53" t="s">
        <v>3028</v>
      </c>
      <c r="AI174" s="53">
        <v>1</v>
      </c>
      <c r="AJ174" s="83">
        <v>46181</v>
      </c>
      <c r="AK174" s="53"/>
      <c r="AL174" s="53"/>
    </row>
    <row r="175" spans="3:38" ht="14.25" hidden="1" customHeight="1">
      <c r="C175" s="82" t="s">
        <v>11</v>
      </c>
      <c r="D175" s="82" t="s">
        <v>3124</v>
      </c>
      <c r="E175" s="82" t="s">
        <v>2476</v>
      </c>
      <c r="F175" s="82" t="s">
        <v>2477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67" t="e">
        <f>SUMIFS([1]Up!$J:$J,[1]Up!$D:$D,D175)</f>
        <v>#VALUE!</v>
      </c>
      <c r="AB175" s="82"/>
      <c r="AC175" s="82" t="str">
        <f t="shared" si="13"/>
        <v/>
      </c>
      <c r="AD175" s="53" t="str">
        <f t="shared" si="14"/>
        <v/>
      </c>
      <c r="AE175" s="53" t="s">
        <v>786</v>
      </c>
      <c r="AF175" s="53"/>
      <c r="AG175" s="53"/>
      <c r="AH175" s="53" t="s">
        <v>3026</v>
      </c>
      <c r="AI175" s="53">
        <v>2</v>
      </c>
      <c r="AJ175" s="83">
        <v>46181</v>
      </c>
      <c r="AK175" s="53"/>
      <c r="AL175" s="53"/>
    </row>
    <row r="176" spans="3:38" ht="14.25" hidden="1" customHeight="1">
      <c r="C176" s="82" t="s">
        <v>13</v>
      </c>
      <c r="D176" s="82" t="s">
        <v>3125</v>
      </c>
      <c r="E176" s="82" t="s">
        <v>2613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1</v>
      </c>
      <c r="M176" s="26">
        <f t="shared" si="12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67" t="e">
        <f>SUMIFS([1]Up!$J:$J,[1]Up!$D:$D,D176)</f>
        <v>#VALUE!</v>
      </c>
      <c r="AB176" s="82"/>
      <c r="AC176" s="82" t="str">
        <f t="shared" si="13"/>
        <v>PL8</v>
      </c>
      <c r="AD176" s="53" t="str">
        <f t="shared" si="14"/>
        <v/>
      </c>
      <c r="AE176" s="53" t="s">
        <v>703</v>
      </c>
      <c r="AF176" s="53"/>
      <c r="AG176" s="53"/>
      <c r="AH176" s="53" t="s">
        <v>3068</v>
      </c>
      <c r="AI176" s="53">
        <v>1</v>
      </c>
      <c r="AJ176" s="83">
        <v>46181</v>
      </c>
      <c r="AK176" s="53"/>
      <c r="AL176" s="53"/>
    </row>
    <row r="177" spans="3:38" ht="14.25" hidden="1" customHeight="1">
      <c r="C177" s="82" t="s">
        <v>13</v>
      </c>
      <c r="D177" s="82" t="s">
        <v>3126</v>
      </c>
      <c r="E177" s="82" t="s">
        <v>2590</v>
      </c>
      <c r="F177" s="82" t="s">
        <v>2588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67" t="e">
        <f>SUMIFS([1]Up!$J:$J,[1]Up!$D:$D,D177)</f>
        <v>#VALUE!</v>
      </c>
      <c r="AB177" s="82"/>
      <c r="AC177" s="82" t="str">
        <f t="shared" si="13"/>
        <v>PL12</v>
      </c>
      <c r="AD177" s="53" t="str">
        <f t="shared" si="14"/>
        <v/>
      </c>
      <c r="AE177" s="53" t="s">
        <v>786</v>
      </c>
      <c r="AF177" s="53"/>
      <c r="AG177" s="53"/>
      <c r="AH177" s="53" t="s">
        <v>2964</v>
      </c>
      <c r="AI177" s="53">
        <v>1</v>
      </c>
      <c r="AJ177" s="83">
        <v>46181</v>
      </c>
      <c r="AK177" s="53"/>
      <c r="AL177" s="53"/>
    </row>
    <row r="178" spans="3:38" ht="14.25" hidden="1" customHeight="1">
      <c r="C178" s="82" t="s">
        <v>13</v>
      </c>
      <c r="D178" s="82" t="s">
        <v>3127</v>
      </c>
      <c r="E178" s="82" t="s">
        <v>2590</v>
      </c>
      <c r="F178" s="82" t="s">
        <v>2588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67" t="e">
        <f>SUMIFS([1]Up!$J:$J,[1]Up!$D:$D,D178)</f>
        <v>#VALUE!</v>
      </c>
      <c r="AB178" s="82"/>
      <c r="AC178" s="82" t="str">
        <f t="shared" si="13"/>
        <v>PL12</v>
      </c>
      <c r="AD178" s="53" t="str">
        <f t="shared" si="14"/>
        <v/>
      </c>
      <c r="AE178" s="53" t="s">
        <v>786</v>
      </c>
      <c r="AF178" s="53"/>
      <c r="AG178" s="53"/>
      <c r="AH178" s="53" t="s">
        <v>2964</v>
      </c>
      <c r="AI178" s="53">
        <v>3</v>
      </c>
      <c r="AJ178" s="83">
        <v>46181</v>
      </c>
      <c r="AK178" s="53"/>
      <c r="AL178" s="53"/>
    </row>
    <row r="179" spans="3:38" ht="14.25" hidden="1" customHeight="1">
      <c r="C179" s="82" t="s">
        <v>13</v>
      </c>
      <c r="D179" s="82" t="s">
        <v>3128</v>
      </c>
      <c r="E179" s="82" t="s">
        <v>2617</v>
      </c>
      <c r="F179" s="82" t="s">
        <v>2588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67" t="e">
        <f>SUMIFS([1]Up!$J:$J,[1]Up!$D:$D,D179)</f>
        <v>#VALUE!</v>
      </c>
      <c r="AB179" s="82"/>
      <c r="AC179" s="82" t="str">
        <f t="shared" si="13"/>
        <v>PL12</v>
      </c>
      <c r="AD179" s="53" t="str">
        <f t="shared" si="14"/>
        <v/>
      </c>
      <c r="AE179" s="53" t="s">
        <v>786</v>
      </c>
      <c r="AF179" s="53"/>
      <c r="AG179" s="53"/>
      <c r="AH179" s="53" t="s">
        <v>2964</v>
      </c>
      <c r="AI179" s="53">
        <v>1</v>
      </c>
      <c r="AJ179" s="83">
        <v>46181</v>
      </c>
      <c r="AK179" s="53"/>
      <c r="AL179" s="53"/>
    </row>
    <row r="180" spans="3:38" ht="14.25" hidden="1" customHeight="1">
      <c r="C180" s="82" t="s">
        <v>13</v>
      </c>
      <c r="D180" s="82" t="s">
        <v>3129</v>
      </c>
      <c r="E180" s="82" t="s">
        <v>2619</v>
      </c>
      <c r="F180" s="82" t="s">
        <v>2588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67" t="e">
        <f>SUMIFS([1]Up!$J:$J,[1]Up!$D:$D,D180)</f>
        <v>#VALUE!</v>
      </c>
      <c r="AB180" s="82"/>
      <c r="AC180" s="82" t="str">
        <f t="shared" si="13"/>
        <v>PL12</v>
      </c>
      <c r="AD180" s="53" t="str">
        <f t="shared" si="14"/>
        <v/>
      </c>
      <c r="AE180" s="53" t="s">
        <v>786</v>
      </c>
      <c r="AF180" s="53"/>
      <c r="AG180" s="53"/>
      <c r="AH180" s="53" t="s">
        <v>2964</v>
      </c>
      <c r="AI180" s="53">
        <v>1</v>
      </c>
      <c r="AJ180" s="83">
        <v>46181</v>
      </c>
      <c r="AK180" s="53"/>
      <c r="AL180" s="53"/>
    </row>
    <row r="181" spans="3:38" ht="14.25" hidden="1" customHeight="1">
      <c r="C181" s="82" t="s">
        <v>11</v>
      </c>
      <c r="D181" s="82" t="s">
        <v>3130</v>
      </c>
      <c r="E181" s="82" t="s">
        <v>2476</v>
      </c>
      <c r="F181" s="82" t="s">
        <v>2477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67" t="e">
        <f>SUMIFS([1]Up!$J:$J,[1]Up!$D:$D,D181)</f>
        <v>#VALUE!</v>
      </c>
      <c r="AB181" s="82"/>
      <c r="AC181" s="82" t="str">
        <f t="shared" si="13"/>
        <v/>
      </c>
      <c r="AD181" s="53" t="str">
        <f t="shared" si="14"/>
        <v/>
      </c>
      <c r="AE181" s="53" t="s">
        <v>786</v>
      </c>
      <c r="AF181" s="53"/>
      <c r="AG181" s="53"/>
      <c r="AH181" s="53" t="s">
        <v>3026</v>
      </c>
      <c r="AI181" s="53">
        <v>1</v>
      </c>
      <c r="AJ181" s="83">
        <v>46181</v>
      </c>
      <c r="AK181" s="53"/>
      <c r="AL181" s="53"/>
    </row>
    <row r="182" spans="3:38" ht="14.25" hidden="1" customHeight="1">
      <c r="C182" s="82" t="s">
        <v>11</v>
      </c>
      <c r="D182" s="82" t="s">
        <v>3131</v>
      </c>
      <c r="E182" s="82" t="s">
        <v>2476</v>
      </c>
      <c r="F182" s="82" t="s">
        <v>2477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67" t="e">
        <f>SUMIFS([1]Up!$J:$J,[1]Up!$D:$D,D182)</f>
        <v>#VALUE!</v>
      </c>
      <c r="AB182" s="82"/>
      <c r="AC182" s="82" t="str">
        <f t="shared" si="13"/>
        <v/>
      </c>
      <c r="AD182" s="53" t="str">
        <f t="shared" si="14"/>
        <v/>
      </c>
      <c r="AE182" s="53" t="s">
        <v>786</v>
      </c>
      <c r="AF182" s="53"/>
      <c r="AG182" s="53"/>
      <c r="AH182" s="53" t="s">
        <v>3026</v>
      </c>
      <c r="AI182" s="53">
        <v>1</v>
      </c>
      <c r="AJ182" s="83">
        <v>46181</v>
      </c>
      <c r="AK182" s="53"/>
      <c r="AL182" s="53"/>
    </row>
    <row r="183" spans="3:38" ht="14.25" hidden="1" customHeight="1">
      <c r="C183" s="82" t="s">
        <v>11</v>
      </c>
      <c r="D183" s="82" t="s">
        <v>3132</v>
      </c>
      <c r="E183" s="82" t="s">
        <v>2480</v>
      </c>
      <c r="F183" s="82" t="s">
        <v>2477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67" t="e">
        <f>SUMIFS([1]Up!$J:$J,[1]Up!$D:$D,D183)</f>
        <v>#VALUE!</v>
      </c>
      <c r="AB183" s="82"/>
      <c r="AC183" s="82" t="str">
        <f t="shared" si="13"/>
        <v/>
      </c>
      <c r="AD183" s="53" t="str">
        <f t="shared" si="14"/>
        <v/>
      </c>
      <c r="AE183" s="53" t="s">
        <v>786</v>
      </c>
      <c r="AF183" s="53"/>
      <c r="AG183" s="53"/>
      <c r="AH183" s="53" t="s">
        <v>3028</v>
      </c>
      <c r="AI183" s="53">
        <v>1</v>
      </c>
      <c r="AJ183" s="83">
        <v>46181</v>
      </c>
      <c r="AK183" s="53"/>
      <c r="AL183" s="53"/>
    </row>
    <row r="184" spans="3:38" ht="14.25" hidden="1" customHeight="1">
      <c r="C184" s="82" t="s">
        <v>11</v>
      </c>
      <c r="D184" s="82" t="s">
        <v>3133</v>
      </c>
      <c r="E184" s="82" t="s">
        <v>2476</v>
      </c>
      <c r="F184" s="82" t="s">
        <v>2477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67" t="e">
        <f>SUMIFS([1]Up!$J:$J,[1]Up!$D:$D,D184)</f>
        <v>#VALUE!</v>
      </c>
      <c r="AB184" s="82"/>
      <c r="AC184" s="82" t="str">
        <f t="shared" si="13"/>
        <v/>
      </c>
      <c r="AD184" s="53" t="str">
        <f t="shared" si="14"/>
        <v/>
      </c>
      <c r="AE184" s="53" t="s">
        <v>786</v>
      </c>
      <c r="AF184" s="53"/>
      <c r="AG184" s="53"/>
      <c r="AH184" s="53" t="s">
        <v>3026</v>
      </c>
      <c r="AI184" s="53">
        <v>2</v>
      </c>
      <c r="AJ184" s="83">
        <v>46181</v>
      </c>
      <c r="AK184" s="53"/>
      <c r="AL184" s="53"/>
    </row>
    <row r="185" spans="3:38" ht="14.25" hidden="1" customHeight="1">
      <c r="C185" s="82" t="s">
        <v>13</v>
      </c>
      <c r="D185" s="82" t="s">
        <v>3134</v>
      </c>
      <c r="E185" s="82" t="s">
        <v>2590</v>
      </c>
      <c r="F185" s="82" t="s">
        <v>2588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67" t="e">
        <f>SUMIFS([1]Up!$J:$J,[1]Up!$D:$D,D185)</f>
        <v>#VALUE!</v>
      </c>
      <c r="AB185" s="82"/>
      <c r="AC185" s="82" t="str">
        <f t="shared" si="13"/>
        <v>PL12</v>
      </c>
      <c r="AD185" s="53" t="str">
        <f t="shared" si="14"/>
        <v/>
      </c>
      <c r="AE185" s="53" t="s">
        <v>786</v>
      </c>
      <c r="AF185" s="53"/>
      <c r="AG185" s="53"/>
      <c r="AH185" s="53" t="s">
        <v>2964</v>
      </c>
      <c r="AI185" s="53">
        <v>4</v>
      </c>
      <c r="AJ185" s="83">
        <v>46181</v>
      </c>
      <c r="AK185" s="53"/>
      <c r="AL185" s="53"/>
    </row>
    <row r="186" spans="3:38" ht="14.25" hidden="1" customHeight="1">
      <c r="C186" s="82" t="s">
        <v>13</v>
      </c>
      <c r="D186" s="82" t="s">
        <v>3135</v>
      </c>
      <c r="E186" s="82" t="s">
        <v>2626</v>
      </c>
      <c r="F186" s="82" t="s">
        <v>2588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67" t="e">
        <f>SUMIFS([1]Up!$J:$J,[1]Up!$D:$D,D186)</f>
        <v>#VALUE!</v>
      </c>
      <c r="AB186" s="82"/>
      <c r="AC186" s="82" t="str">
        <f t="shared" si="13"/>
        <v>PL12</v>
      </c>
      <c r="AD186" s="53" t="str">
        <f t="shared" si="14"/>
        <v/>
      </c>
      <c r="AE186" s="53" t="s">
        <v>786</v>
      </c>
      <c r="AF186" s="53"/>
      <c r="AG186" s="53"/>
      <c r="AH186" s="53" t="s">
        <v>2964</v>
      </c>
      <c r="AI186" s="53">
        <v>1</v>
      </c>
      <c r="AJ186" s="83">
        <v>46181</v>
      </c>
      <c r="AK186" s="53"/>
      <c r="AL186" s="53"/>
    </row>
    <row r="187" spans="3:38" ht="14.25" hidden="1" customHeight="1">
      <c r="C187" s="82" t="s">
        <v>13</v>
      </c>
      <c r="D187" s="82" t="s">
        <v>3136</v>
      </c>
      <c r="E187" s="82" t="s">
        <v>2628</v>
      </c>
      <c r="F187" s="82" t="s">
        <v>2588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67" t="e">
        <f>SUMIFS([1]Up!$J:$J,[1]Up!$D:$D,D187)</f>
        <v>#VALUE!</v>
      </c>
      <c r="AB187" s="82"/>
      <c r="AC187" s="82" t="str">
        <f t="shared" si="13"/>
        <v>PL12</v>
      </c>
      <c r="AD187" s="53" t="str">
        <f t="shared" si="14"/>
        <v/>
      </c>
      <c r="AE187" s="53" t="s">
        <v>786</v>
      </c>
      <c r="AF187" s="53"/>
      <c r="AG187" s="53"/>
      <c r="AH187" s="53" t="s">
        <v>2964</v>
      </c>
      <c r="AI187" s="53">
        <v>1</v>
      </c>
      <c r="AJ187" s="83">
        <v>46181</v>
      </c>
      <c r="AK187" s="53"/>
      <c r="AL187" s="53"/>
    </row>
    <row r="188" spans="3:38" ht="14.25" hidden="1" customHeight="1">
      <c r="C188" s="82" t="s">
        <v>13</v>
      </c>
      <c r="D188" s="82" t="s">
        <v>3137</v>
      </c>
      <c r="E188" s="82" t="s">
        <v>2630</v>
      </c>
      <c r="F188" s="82" t="s">
        <v>2588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67" t="e">
        <f>SUMIFS([1]Up!$J:$J,[1]Up!$D:$D,D188)</f>
        <v>#VALUE!</v>
      </c>
      <c r="AB188" s="82"/>
      <c r="AC188" s="82" t="str">
        <f t="shared" si="13"/>
        <v>PL12</v>
      </c>
      <c r="AD188" s="53" t="str">
        <f t="shared" si="14"/>
        <v/>
      </c>
      <c r="AE188" s="53" t="s">
        <v>786</v>
      </c>
      <c r="AF188" s="53"/>
      <c r="AG188" s="53"/>
      <c r="AH188" s="53" t="s">
        <v>2964</v>
      </c>
      <c r="AI188" s="53">
        <v>1</v>
      </c>
      <c r="AJ188" s="83">
        <v>46181</v>
      </c>
      <c r="AK188" s="53"/>
      <c r="AL188" s="53"/>
    </row>
    <row r="189" spans="3:38" ht="14.25" hidden="1" customHeight="1">
      <c r="C189" s="82" t="s">
        <v>11</v>
      </c>
      <c r="D189" s="82" t="s">
        <v>3138</v>
      </c>
      <c r="E189" s="82" t="s">
        <v>2476</v>
      </c>
      <c r="F189" s="82" t="s">
        <v>2477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67" t="e">
        <f>SUMIFS([1]Up!$J:$J,[1]Up!$D:$D,D189)</f>
        <v>#VALUE!</v>
      </c>
      <c r="AB189" s="82"/>
      <c r="AC189" s="82" t="str">
        <f t="shared" si="13"/>
        <v/>
      </c>
      <c r="AD189" s="53" t="str">
        <f t="shared" si="14"/>
        <v/>
      </c>
      <c r="AE189" s="53" t="s">
        <v>786</v>
      </c>
      <c r="AF189" s="53"/>
      <c r="AG189" s="53"/>
      <c r="AH189" s="53" t="s">
        <v>3026</v>
      </c>
      <c r="AI189" s="53">
        <v>1</v>
      </c>
      <c r="AJ189" s="83">
        <v>46181</v>
      </c>
      <c r="AK189" s="53"/>
      <c r="AL189" s="53"/>
    </row>
    <row r="190" spans="3:38" ht="14.25" hidden="1" customHeight="1">
      <c r="C190" s="82" t="s">
        <v>11</v>
      </c>
      <c r="D190" s="82" t="s">
        <v>3139</v>
      </c>
      <c r="E190" s="82" t="s">
        <v>2476</v>
      </c>
      <c r="F190" s="82" t="s">
        <v>2477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67" t="e">
        <f>SUMIFS([1]Up!$J:$J,[1]Up!$D:$D,D190)</f>
        <v>#VALUE!</v>
      </c>
      <c r="AB190" s="82"/>
      <c r="AC190" s="82" t="str">
        <f t="shared" si="13"/>
        <v/>
      </c>
      <c r="AD190" s="53" t="str">
        <f t="shared" si="14"/>
        <v/>
      </c>
      <c r="AE190" s="53" t="s">
        <v>786</v>
      </c>
      <c r="AF190" s="53"/>
      <c r="AG190" s="53"/>
      <c r="AH190" s="53" t="s">
        <v>3026</v>
      </c>
      <c r="AI190" s="53">
        <v>1</v>
      </c>
      <c r="AJ190" s="83">
        <v>46181</v>
      </c>
      <c r="AK190" s="53"/>
      <c r="AL190" s="53"/>
    </row>
    <row r="191" spans="3:38" ht="14.25" hidden="1" customHeight="1">
      <c r="C191" s="82" t="s">
        <v>13</v>
      </c>
      <c r="D191" s="82" t="s">
        <v>3140</v>
      </c>
      <c r="E191" s="82" t="s">
        <v>2613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4</v>
      </c>
      <c r="M191" s="26">
        <f t="shared" si="12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67" t="e">
        <f>SUMIFS([1]Up!$J:$J,[1]Up!$D:$D,D191)</f>
        <v>#VALUE!</v>
      </c>
      <c r="AB191" s="82"/>
      <c r="AC191" s="82" t="str">
        <f t="shared" si="13"/>
        <v>PL8</v>
      </c>
      <c r="AD191" s="53" t="str">
        <f t="shared" si="14"/>
        <v/>
      </c>
      <c r="AE191" s="53" t="s">
        <v>703</v>
      </c>
      <c r="AF191" s="53"/>
      <c r="AG191" s="53"/>
      <c r="AH191" s="53" t="s">
        <v>3068</v>
      </c>
      <c r="AI191" s="53">
        <v>4</v>
      </c>
      <c r="AJ191" s="83">
        <v>46181</v>
      </c>
      <c r="AK191" s="53"/>
      <c r="AL191" s="53"/>
    </row>
    <row r="192" spans="3:38" ht="14.25" hidden="1" customHeight="1">
      <c r="C192" s="82" t="s">
        <v>13</v>
      </c>
      <c r="D192" s="82" t="s">
        <v>3141</v>
      </c>
      <c r="E192" s="82" t="s">
        <v>2635</v>
      </c>
      <c r="F192" s="82" t="s">
        <v>2588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67" t="e">
        <f>SUMIFS([1]Up!$J:$J,[1]Up!$D:$D,D192)</f>
        <v>#VALUE!</v>
      </c>
      <c r="AB192" s="82"/>
      <c r="AC192" s="82" t="str">
        <f t="shared" si="13"/>
        <v>PL12</v>
      </c>
      <c r="AD192" s="53" t="str">
        <f t="shared" si="14"/>
        <v/>
      </c>
      <c r="AE192" s="53" t="s">
        <v>786</v>
      </c>
      <c r="AF192" s="53"/>
      <c r="AG192" s="53"/>
      <c r="AH192" s="53" t="s">
        <v>2964</v>
      </c>
      <c r="AI192" s="53">
        <v>1</v>
      </c>
      <c r="AJ192" s="83">
        <v>46181</v>
      </c>
      <c r="AK192" s="53"/>
      <c r="AL192" s="53"/>
    </row>
    <row r="193" spans="3:38" ht="14.25" hidden="1" customHeight="1">
      <c r="C193" s="82" t="s">
        <v>13</v>
      </c>
      <c r="D193" s="82" t="s">
        <v>3142</v>
      </c>
      <c r="E193" s="82" t="s">
        <v>2637</v>
      </c>
      <c r="F193" s="82" t="s">
        <v>2588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67" t="e">
        <f>SUMIFS([1]Up!$J:$J,[1]Up!$D:$D,D193)</f>
        <v>#VALUE!</v>
      </c>
      <c r="AB193" s="82"/>
      <c r="AC193" s="82" t="str">
        <f t="shared" si="13"/>
        <v>PL12</v>
      </c>
      <c r="AD193" s="53" t="str">
        <f t="shared" si="14"/>
        <v/>
      </c>
      <c r="AE193" s="53" t="s">
        <v>786</v>
      </c>
      <c r="AF193" s="53"/>
      <c r="AG193" s="53"/>
      <c r="AH193" s="53" t="s">
        <v>2964</v>
      </c>
      <c r="AI193" s="53">
        <v>1</v>
      </c>
      <c r="AJ193" s="83">
        <v>46181</v>
      </c>
      <c r="AK193" s="53"/>
      <c r="AL193" s="53"/>
    </row>
    <row r="194" spans="3:38" ht="14.25" hidden="1" customHeight="1">
      <c r="C194" s="82" t="s">
        <v>11</v>
      </c>
      <c r="D194" s="82" t="s">
        <v>3143</v>
      </c>
      <c r="E194" s="82" t="s">
        <v>2476</v>
      </c>
      <c r="F194" s="82" t="s">
        <v>2477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67" t="e">
        <f>SUMIFS([1]Up!$J:$J,[1]Up!$D:$D,D194)</f>
        <v>#VALUE!</v>
      </c>
      <c r="AB194" s="82"/>
      <c r="AC194" s="82" t="str">
        <f t="shared" si="13"/>
        <v/>
      </c>
      <c r="AD194" s="53" t="str">
        <f t="shared" si="14"/>
        <v/>
      </c>
      <c r="AE194" s="53" t="s">
        <v>786</v>
      </c>
      <c r="AF194" s="53"/>
      <c r="AG194" s="53"/>
      <c r="AH194" s="53" t="s">
        <v>3026</v>
      </c>
      <c r="AI194" s="53">
        <v>1</v>
      </c>
      <c r="AJ194" s="83">
        <v>46181</v>
      </c>
      <c r="AK194" s="53"/>
      <c r="AL194" s="53"/>
    </row>
    <row r="195" spans="3:38" ht="14.25" hidden="1" customHeight="1">
      <c r="C195" s="82" t="s">
        <v>11</v>
      </c>
      <c r="D195" s="82" t="s">
        <v>3144</v>
      </c>
      <c r="E195" s="82" t="s">
        <v>2476</v>
      </c>
      <c r="F195" s="82" t="s">
        <v>2477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67" t="e">
        <f>SUMIFS([1]Up!$J:$J,[1]Up!$D:$D,D195)</f>
        <v>#VALUE!</v>
      </c>
      <c r="AB195" s="82"/>
      <c r="AC195" s="82" t="str">
        <f t="shared" si="13"/>
        <v/>
      </c>
      <c r="AD195" s="53" t="str">
        <f t="shared" si="14"/>
        <v/>
      </c>
      <c r="AE195" s="53" t="s">
        <v>786</v>
      </c>
      <c r="AF195" s="53"/>
      <c r="AG195" s="53"/>
      <c r="AH195" s="53" t="s">
        <v>3026</v>
      </c>
      <c r="AI195" s="53">
        <v>1</v>
      </c>
      <c r="AJ195" s="83">
        <v>46181</v>
      </c>
      <c r="AK195" s="53"/>
      <c r="AL195" s="53"/>
    </row>
    <row r="196" spans="3:38" ht="14.25" hidden="1" customHeight="1">
      <c r="C196" s="82" t="s">
        <v>11</v>
      </c>
      <c r="D196" s="82" t="s">
        <v>3145</v>
      </c>
      <c r="E196" s="82" t="s">
        <v>2480</v>
      </c>
      <c r="F196" s="82" t="s">
        <v>2477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67" t="e">
        <f>SUMIFS([1]Up!$J:$J,[1]Up!$D:$D,D196)</f>
        <v>#VALUE!</v>
      </c>
      <c r="AB196" s="82"/>
      <c r="AC196" s="82" t="str">
        <f t="shared" si="13"/>
        <v/>
      </c>
      <c r="AD196" s="53" t="str">
        <f t="shared" si="14"/>
        <v/>
      </c>
      <c r="AE196" s="53" t="s">
        <v>786</v>
      </c>
      <c r="AF196" s="53"/>
      <c r="AG196" s="53"/>
      <c r="AH196" s="53" t="s">
        <v>3028</v>
      </c>
      <c r="AI196" s="53">
        <v>1</v>
      </c>
      <c r="AJ196" s="83">
        <v>46181</v>
      </c>
      <c r="AK196" s="53"/>
      <c r="AL196" s="53"/>
    </row>
    <row r="197" spans="3:38" ht="14.25" hidden="1" customHeight="1">
      <c r="C197" s="82" t="s">
        <v>11</v>
      </c>
      <c r="D197" s="82" t="s">
        <v>3146</v>
      </c>
      <c r="E197" s="82" t="s">
        <v>2476</v>
      </c>
      <c r="F197" s="82" t="s">
        <v>2477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67" t="e">
        <f>SUMIFS([1]Up!$J:$J,[1]Up!$D:$D,D197)</f>
        <v>#VALUE!</v>
      </c>
      <c r="AB197" s="82"/>
      <c r="AC197" s="82" t="str">
        <f t="shared" si="13"/>
        <v/>
      </c>
      <c r="AD197" s="53" t="str">
        <f t="shared" si="14"/>
        <v/>
      </c>
      <c r="AE197" s="53" t="s">
        <v>786</v>
      </c>
      <c r="AF197" s="53"/>
      <c r="AG197" s="53"/>
      <c r="AH197" s="53" t="s">
        <v>3026</v>
      </c>
      <c r="AI197" s="53">
        <v>2</v>
      </c>
      <c r="AJ197" s="83">
        <v>46181</v>
      </c>
      <c r="AK197" s="53"/>
      <c r="AL197" s="53"/>
    </row>
    <row r="198" spans="3:38" ht="14.25" hidden="1" customHeight="1">
      <c r="C198" s="82" t="s">
        <v>13</v>
      </c>
      <c r="D198" s="82" t="s">
        <v>3147</v>
      </c>
      <c r="E198" s="82" t="s">
        <v>2590</v>
      </c>
      <c r="F198" s="82" t="s">
        <v>2588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67" t="e">
        <f>SUMIFS([1]Up!$J:$J,[1]Up!$D:$D,D198)</f>
        <v>#VALUE!</v>
      </c>
      <c r="AB198" s="82"/>
      <c r="AC198" s="82" t="str">
        <f t="shared" si="13"/>
        <v>PL12</v>
      </c>
      <c r="AD198" s="53" t="str">
        <f t="shared" si="14"/>
        <v/>
      </c>
      <c r="AE198" s="53" t="s">
        <v>786</v>
      </c>
      <c r="AF198" s="53"/>
      <c r="AG198" s="53"/>
      <c r="AH198" s="53" t="s">
        <v>2964</v>
      </c>
      <c r="AI198" s="53">
        <v>2</v>
      </c>
      <c r="AJ198" s="83">
        <v>46181</v>
      </c>
      <c r="AK198" s="53"/>
      <c r="AL198" s="53"/>
    </row>
    <row r="199" spans="3:38" ht="14.25" hidden="1" customHeight="1">
      <c r="C199" s="82" t="s">
        <v>13</v>
      </c>
      <c r="D199" s="82" t="s">
        <v>3148</v>
      </c>
      <c r="E199" s="82" t="s">
        <v>2644</v>
      </c>
      <c r="F199" s="82" t="s">
        <v>2588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67" t="e">
        <f>SUMIFS([1]Up!$J:$J,[1]Up!$D:$D,D199)</f>
        <v>#VALUE!</v>
      </c>
      <c r="AB199" s="82"/>
      <c r="AC199" s="82" t="str">
        <f t="shared" si="13"/>
        <v>PL12</v>
      </c>
      <c r="AD199" s="53" t="str">
        <f t="shared" si="14"/>
        <v/>
      </c>
      <c r="AE199" s="53" t="s">
        <v>786</v>
      </c>
      <c r="AF199" s="53"/>
      <c r="AG199" s="53"/>
      <c r="AH199" s="53" t="s">
        <v>2964</v>
      </c>
      <c r="AI199" s="53">
        <v>1</v>
      </c>
      <c r="AJ199" s="83">
        <v>46181</v>
      </c>
      <c r="AK199" s="53"/>
      <c r="AL199" s="53"/>
    </row>
    <row r="200" spans="3:38" ht="14.25" hidden="1" customHeight="1">
      <c r="C200" s="82" t="s">
        <v>13</v>
      </c>
      <c r="D200" s="82" t="s">
        <v>3149</v>
      </c>
      <c r="E200" s="82" t="s">
        <v>2646</v>
      </c>
      <c r="F200" s="82" t="s">
        <v>2588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67" t="e">
        <f>SUMIFS([1]Up!$J:$J,[1]Up!$D:$D,D200)</f>
        <v>#VALUE!</v>
      </c>
      <c r="AB200" s="82"/>
      <c r="AC200" s="82" t="str">
        <f t="shared" si="13"/>
        <v>PL12</v>
      </c>
      <c r="AD200" s="53" t="str">
        <f t="shared" si="14"/>
        <v/>
      </c>
      <c r="AE200" s="53" t="s">
        <v>786</v>
      </c>
      <c r="AF200" s="53"/>
      <c r="AG200" s="53"/>
      <c r="AH200" s="53" t="s">
        <v>2964</v>
      </c>
      <c r="AI200" s="53">
        <v>1</v>
      </c>
      <c r="AJ200" s="83">
        <v>46181</v>
      </c>
      <c r="AK200" s="53"/>
      <c r="AL200" s="53"/>
    </row>
    <row r="201" spans="3:38" ht="14.25" hidden="1" customHeight="1">
      <c r="C201" s="82" t="s">
        <v>13</v>
      </c>
      <c r="D201" s="82" t="s">
        <v>3150</v>
      </c>
      <c r="E201" s="82" t="s">
        <v>2617</v>
      </c>
      <c r="F201" s="82" t="s">
        <v>2588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67" t="e">
        <f>SUMIFS([1]Up!$J:$J,[1]Up!$D:$D,D201)</f>
        <v>#VALUE!</v>
      </c>
      <c r="AB201" s="82"/>
      <c r="AC201" s="82" t="str">
        <f t="shared" si="13"/>
        <v>PL12</v>
      </c>
      <c r="AD201" s="53" t="str">
        <f t="shared" si="14"/>
        <v/>
      </c>
      <c r="AE201" s="53" t="s">
        <v>786</v>
      </c>
      <c r="AF201" s="53"/>
      <c r="AG201" s="53"/>
      <c r="AH201" s="53" t="s">
        <v>2964</v>
      </c>
      <c r="AI201" s="53">
        <v>1</v>
      </c>
      <c r="AJ201" s="83">
        <v>46181</v>
      </c>
      <c r="AK201" s="53"/>
      <c r="AL201" s="53"/>
    </row>
    <row r="202" spans="3:38" ht="14.25" hidden="1" customHeight="1">
      <c r="C202" s="82" t="s">
        <v>13</v>
      </c>
      <c r="D202" s="82" t="s">
        <v>3151</v>
      </c>
      <c r="E202" s="82" t="s">
        <v>2637</v>
      </c>
      <c r="F202" s="82" t="s">
        <v>2588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67" t="e">
        <f>SUMIFS([1]Up!$J:$J,[1]Up!$D:$D,D202)</f>
        <v>#VALUE!</v>
      </c>
      <c r="AB202" s="82"/>
      <c r="AC202" s="82" t="str">
        <f t="shared" si="13"/>
        <v>PL12</v>
      </c>
      <c r="AD202" s="53" t="str">
        <f t="shared" si="14"/>
        <v/>
      </c>
      <c r="AE202" s="53" t="s">
        <v>786</v>
      </c>
      <c r="AF202" s="53"/>
      <c r="AG202" s="53"/>
      <c r="AH202" s="53" t="s">
        <v>2964</v>
      </c>
      <c r="AI202" s="53">
        <v>1</v>
      </c>
      <c r="AJ202" s="83">
        <v>46181</v>
      </c>
      <c r="AK202" s="53"/>
      <c r="AL202" s="53"/>
    </row>
    <row r="203" spans="3:38" ht="14.25" hidden="1" customHeight="1">
      <c r="C203" s="82" t="s">
        <v>11</v>
      </c>
      <c r="D203" s="82" t="s">
        <v>3152</v>
      </c>
      <c r="E203" s="82" t="s">
        <v>2476</v>
      </c>
      <c r="F203" s="82" t="s">
        <v>2477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67" t="e">
        <f>SUMIFS([1]Up!$J:$J,[1]Up!$D:$D,D203)</f>
        <v>#VALUE!</v>
      </c>
      <c r="AB203" s="82"/>
      <c r="AC203" s="82" t="str">
        <f t="shared" si="13"/>
        <v/>
      </c>
      <c r="AD203" s="53" t="str">
        <f t="shared" si="14"/>
        <v/>
      </c>
      <c r="AE203" s="53" t="s">
        <v>786</v>
      </c>
      <c r="AF203" s="53"/>
      <c r="AG203" s="53"/>
      <c r="AH203" s="53" t="s">
        <v>3026</v>
      </c>
      <c r="AI203" s="53">
        <v>1</v>
      </c>
      <c r="AJ203" s="83">
        <v>46181</v>
      </c>
      <c r="AK203" s="53"/>
      <c r="AL203" s="53"/>
    </row>
    <row r="204" spans="3:38" ht="14.25" hidden="1" customHeight="1">
      <c r="C204" s="82" t="s">
        <v>11</v>
      </c>
      <c r="D204" s="82" t="s">
        <v>3153</v>
      </c>
      <c r="E204" s="82" t="s">
        <v>2476</v>
      </c>
      <c r="F204" s="82" t="s">
        <v>2477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67" t="e">
        <f>SUMIFS([1]Up!$J:$J,[1]Up!$D:$D,D204)</f>
        <v>#VALUE!</v>
      </c>
      <c r="AB204" s="82"/>
      <c r="AC204" s="82" t="str">
        <f t="shared" si="13"/>
        <v/>
      </c>
      <c r="AD204" s="53" t="str">
        <f t="shared" si="14"/>
        <v/>
      </c>
      <c r="AE204" s="53" t="s">
        <v>786</v>
      </c>
      <c r="AF204" s="53"/>
      <c r="AG204" s="53"/>
      <c r="AH204" s="53" t="s">
        <v>3026</v>
      </c>
      <c r="AI204" s="53">
        <v>1</v>
      </c>
      <c r="AJ204" s="83">
        <v>46181</v>
      </c>
      <c r="AK204" s="53"/>
      <c r="AL204" s="53"/>
    </row>
    <row r="205" spans="3:38" ht="14.25" hidden="1" customHeight="1">
      <c r="C205" s="82" t="s">
        <v>11</v>
      </c>
      <c r="D205" s="82" t="s">
        <v>3154</v>
      </c>
      <c r="E205" s="82" t="s">
        <v>2480</v>
      </c>
      <c r="F205" s="82" t="s">
        <v>2477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67" t="e">
        <f>SUMIFS([1]Up!$J:$J,[1]Up!$D:$D,D205)</f>
        <v>#VALUE!</v>
      </c>
      <c r="AB205" s="82"/>
      <c r="AC205" s="82" t="str">
        <f t="shared" si="13"/>
        <v/>
      </c>
      <c r="AD205" s="53" t="str">
        <f t="shared" si="14"/>
        <v/>
      </c>
      <c r="AE205" s="53" t="s">
        <v>786</v>
      </c>
      <c r="AF205" s="53"/>
      <c r="AG205" s="53"/>
      <c r="AH205" s="53" t="s">
        <v>3028</v>
      </c>
      <c r="AI205" s="53">
        <v>1</v>
      </c>
      <c r="AJ205" s="83">
        <v>46181</v>
      </c>
      <c r="AK205" s="53"/>
      <c r="AL205" s="53"/>
    </row>
    <row r="206" spans="3:38" ht="14.25" hidden="1" customHeight="1">
      <c r="C206" s="82" t="s">
        <v>11</v>
      </c>
      <c r="D206" s="82" t="s">
        <v>3155</v>
      </c>
      <c r="E206" s="82" t="s">
        <v>2476</v>
      </c>
      <c r="F206" s="82" t="s">
        <v>2477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67" t="e">
        <f>SUMIFS([1]Up!$J:$J,[1]Up!$D:$D,D206)</f>
        <v>#VALUE!</v>
      </c>
      <c r="AB206" s="82"/>
      <c r="AC206" s="82" t="str">
        <f t="shared" si="13"/>
        <v/>
      </c>
      <c r="AD206" s="53" t="str">
        <f t="shared" si="14"/>
        <v/>
      </c>
      <c r="AE206" s="53" t="s">
        <v>786</v>
      </c>
      <c r="AF206" s="53"/>
      <c r="AG206" s="53"/>
      <c r="AH206" s="53" t="s">
        <v>3026</v>
      </c>
      <c r="AI206" s="53">
        <v>2</v>
      </c>
      <c r="AJ206" s="83">
        <v>46181</v>
      </c>
      <c r="AK206" s="53"/>
      <c r="AL206" s="53"/>
    </row>
    <row r="207" spans="3:38" ht="14.25" hidden="1" customHeight="1">
      <c r="C207" s="82" t="s">
        <v>13</v>
      </c>
      <c r="D207" s="82" t="s">
        <v>3156</v>
      </c>
      <c r="E207" s="82" t="s">
        <v>2613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1</v>
      </c>
      <c r="M207" s="26">
        <f t="shared" si="12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67" t="e">
        <f>SUMIFS([1]Up!$J:$J,[1]Up!$D:$D,D207)</f>
        <v>#VALUE!</v>
      </c>
      <c r="AB207" s="82"/>
      <c r="AC207" s="82" t="str">
        <f t="shared" si="13"/>
        <v>PL8</v>
      </c>
      <c r="AD207" s="53" t="str">
        <f t="shared" si="14"/>
        <v/>
      </c>
      <c r="AE207" s="53" t="s">
        <v>703</v>
      </c>
      <c r="AF207" s="53"/>
      <c r="AG207" s="53"/>
      <c r="AH207" s="53" t="s">
        <v>3068</v>
      </c>
      <c r="AI207" s="53">
        <v>1</v>
      </c>
      <c r="AJ207" s="83">
        <v>46181</v>
      </c>
      <c r="AK207" s="53"/>
      <c r="AL207" s="53"/>
    </row>
    <row r="208" spans="3:38" ht="14.25" hidden="1" customHeight="1">
      <c r="C208" s="82" t="s">
        <v>13</v>
      </c>
      <c r="D208" s="82" t="s">
        <v>3157</v>
      </c>
      <c r="E208" s="82" t="s">
        <v>2590</v>
      </c>
      <c r="F208" s="82" t="s">
        <v>2588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67" t="e">
        <f>SUMIFS([1]Up!$J:$J,[1]Up!$D:$D,D208)</f>
        <v>#VALUE!</v>
      </c>
      <c r="AB208" s="82"/>
      <c r="AC208" s="82" t="str">
        <f t="shared" si="13"/>
        <v>PL12</v>
      </c>
      <c r="AD208" s="53" t="str">
        <f t="shared" si="14"/>
        <v/>
      </c>
      <c r="AE208" s="53" t="s">
        <v>786</v>
      </c>
      <c r="AF208" s="53"/>
      <c r="AG208" s="53"/>
      <c r="AH208" s="53" t="s">
        <v>2964</v>
      </c>
      <c r="AI208" s="53">
        <v>3</v>
      </c>
      <c r="AJ208" s="83">
        <v>46181</v>
      </c>
      <c r="AK208" s="53"/>
      <c r="AL208" s="53"/>
    </row>
    <row r="209" spans="3:38" ht="14.25" hidden="1" customHeight="1">
      <c r="C209" s="82" t="s">
        <v>13</v>
      </c>
      <c r="D209" s="82" t="s">
        <v>3158</v>
      </c>
      <c r="E209" s="82" t="s">
        <v>2626</v>
      </c>
      <c r="F209" s="82" t="s">
        <v>2588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67" t="e">
        <f>SUMIFS([1]Up!$J:$J,[1]Up!$D:$D,D209)</f>
        <v>#VALUE!</v>
      </c>
      <c r="AB209" s="82"/>
      <c r="AC209" s="82" t="str">
        <f t="shared" si="13"/>
        <v>PL12</v>
      </c>
      <c r="AD209" s="53" t="str">
        <f t="shared" si="14"/>
        <v/>
      </c>
      <c r="AE209" s="53" t="s">
        <v>786</v>
      </c>
      <c r="AF209" s="53"/>
      <c r="AG209" s="53"/>
      <c r="AH209" s="53" t="s">
        <v>2964</v>
      </c>
      <c r="AI209" s="53">
        <v>1</v>
      </c>
      <c r="AJ209" s="83">
        <v>46181</v>
      </c>
      <c r="AK209" s="53"/>
      <c r="AL209" s="53"/>
    </row>
    <row r="210" spans="3:38" ht="14.25" hidden="1" customHeight="1">
      <c r="C210" s="82" t="s">
        <v>13</v>
      </c>
      <c r="D210" s="82" t="s">
        <v>3159</v>
      </c>
      <c r="E210" s="82" t="s">
        <v>2628</v>
      </c>
      <c r="F210" s="82" t="s">
        <v>2588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67" t="e">
        <f>SUMIFS([1]Up!$J:$J,[1]Up!$D:$D,D210)</f>
        <v>#VALUE!</v>
      </c>
      <c r="AB210" s="82"/>
      <c r="AC210" s="82" t="str">
        <f t="shared" si="13"/>
        <v>PL12</v>
      </c>
      <c r="AD210" s="53" t="str">
        <f t="shared" si="14"/>
        <v/>
      </c>
      <c r="AE210" s="53" t="s">
        <v>786</v>
      </c>
      <c r="AF210" s="53"/>
      <c r="AG210" s="53"/>
      <c r="AH210" s="53" t="s">
        <v>2964</v>
      </c>
      <c r="AI210" s="53">
        <v>1</v>
      </c>
      <c r="AJ210" s="83">
        <v>46181</v>
      </c>
      <c r="AK210" s="53"/>
      <c r="AL210" s="53"/>
    </row>
    <row r="211" spans="3:38" ht="14.25" hidden="1" customHeight="1">
      <c r="C211" s="82" t="s">
        <v>13</v>
      </c>
      <c r="D211" s="82" t="s">
        <v>3160</v>
      </c>
      <c r="E211" s="82" t="s">
        <v>2590</v>
      </c>
      <c r="F211" s="82" t="s">
        <v>2588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67" t="e">
        <f>SUMIFS([1]Up!$J:$J,[1]Up!$D:$D,D211)</f>
        <v>#VALUE!</v>
      </c>
      <c r="AB211" s="82"/>
      <c r="AC211" s="82" t="str">
        <f t="shared" si="13"/>
        <v>PL12</v>
      </c>
      <c r="AD211" s="53" t="str">
        <f t="shared" si="14"/>
        <v/>
      </c>
      <c r="AE211" s="53" t="s">
        <v>786</v>
      </c>
      <c r="AF211" s="53"/>
      <c r="AG211" s="53"/>
      <c r="AH211" s="53" t="s">
        <v>2964</v>
      </c>
      <c r="AI211" s="53">
        <v>1</v>
      </c>
      <c r="AJ211" s="83">
        <v>46181</v>
      </c>
      <c r="AK211" s="53"/>
      <c r="AL211" s="53"/>
    </row>
    <row r="212" spans="3:38" ht="14.25" hidden="1" customHeight="1">
      <c r="C212" s="82" t="s">
        <v>13</v>
      </c>
      <c r="D212" s="82" t="s">
        <v>3161</v>
      </c>
      <c r="E212" s="82" t="s">
        <v>2630</v>
      </c>
      <c r="F212" s="82" t="s">
        <v>2588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67" t="e">
        <f>SUMIFS([1]Up!$J:$J,[1]Up!$D:$D,D212)</f>
        <v>#VALUE!</v>
      </c>
      <c r="AB212" s="82"/>
      <c r="AC212" s="82" t="str">
        <f t="shared" si="13"/>
        <v>PL12</v>
      </c>
      <c r="AD212" s="53" t="str">
        <f t="shared" si="14"/>
        <v/>
      </c>
      <c r="AE212" s="53" t="s">
        <v>786</v>
      </c>
      <c r="AF212" s="53"/>
      <c r="AG212" s="53"/>
      <c r="AH212" s="53" t="s">
        <v>2964</v>
      </c>
      <c r="AI212" s="53">
        <v>1</v>
      </c>
      <c r="AJ212" s="83">
        <v>46181</v>
      </c>
      <c r="AK212" s="53"/>
      <c r="AL212" s="53"/>
    </row>
    <row r="213" spans="3:38" ht="14.25" hidden="1" customHeight="1">
      <c r="C213" s="82" t="s">
        <v>11</v>
      </c>
      <c r="D213" s="82" t="s">
        <v>3162</v>
      </c>
      <c r="E213" s="82" t="s">
        <v>2476</v>
      </c>
      <c r="F213" s="82" t="s">
        <v>2660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67" t="e">
        <f>SUMIFS([1]Up!$J:$J,[1]Up!$D:$D,D213)</f>
        <v>#VALUE!</v>
      </c>
      <c r="AB213" s="82"/>
      <c r="AC213" s="82" t="str">
        <f t="shared" si="13"/>
        <v/>
      </c>
      <c r="AD213" s="53" t="str">
        <f t="shared" si="14"/>
        <v/>
      </c>
      <c r="AE213" s="53" t="s">
        <v>786</v>
      </c>
      <c r="AF213" s="53"/>
      <c r="AG213" s="53"/>
      <c r="AH213" s="53" t="s">
        <v>3026</v>
      </c>
      <c r="AI213" s="53">
        <v>6</v>
      </c>
      <c r="AJ213" s="83">
        <v>46181</v>
      </c>
      <c r="AK213" s="53"/>
      <c r="AL213" s="53"/>
    </row>
    <row r="214" spans="3:38" ht="14.25" hidden="1" customHeight="1">
      <c r="C214" s="82" t="s">
        <v>13</v>
      </c>
      <c r="D214" s="82" t="s">
        <v>3163</v>
      </c>
      <c r="E214" s="82" t="s">
        <v>2662</v>
      </c>
      <c r="F214" s="82" t="s">
        <v>2588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67" t="e">
        <f>SUMIFS([1]Up!$J:$J,[1]Up!$D:$D,D214)</f>
        <v>#VALUE!</v>
      </c>
      <c r="AB214" s="82"/>
      <c r="AC214" s="82" t="str">
        <f t="shared" si="13"/>
        <v>PL10</v>
      </c>
      <c r="AD214" s="53" t="str">
        <f t="shared" si="14"/>
        <v/>
      </c>
      <c r="AE214" s="53" t="s">
        <v>786</v>
      </c>
      <c r="AF214" s="53"/>
      <c r="AG214" s="53"/>
      <c r="AH214" s="53" t="s">
        <v>3035</v>
      </c>
      <c r="AI214" s="53">
        <v>2</v>
      </c>
      <c r="AJ214" s="83">
        <v>46181</v>
      </c>
      <c r="AK214" s="53"/>
      <c r="AL214" s="53"/>
    </row>
    <row r="215" spans="3:38" ht="14.25" hidden="1" customHeight="1">
      <c r="C215" s="82" t="s">
        <v>13</v>
      </c>
      <c r="D215" s="82" t="s">
        <v>3164</v>
      </c>
      <c r="E215" s="82" t="s">
        <v>2664</v>
      </c>
      <c r="F215" s="82" t="s">
        <v>2588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67" t="e">
        <f>SUMIFS([1]Up!$J:$J,[1]Up!$D:$D,D215)</f>
        <v>#VALUE!</v>
      </c>
      <c r="AB215" s="82"/>
      <c r="AC215" s="82" t="str">
        <f t="shared" si="13"/>
        <v>PL10</v>
      </c>
      <c r="AD215" s="53" t="str">
        <f t="shared" si="14"/>
        <v/>
      </c>
      <c r="AE215" s="53" t="s">
        <v>786</v>
      </c>
      <c r="AF215" s="53"/>
      <c r="AG215" s="53"/>
      <c r="AH215" s="53" t="s">
        <v>3035</v>
      </c>
      <c r="AI215" s="53">
        <v>4</v>
      </c>
      <c r="AJ215" s="83">
        <v>46181</v>
      </c>
      <c r="AK215" s="53"/>
      <c r="AL215" s="53"/>
    </row>
    <row r="216" spans="3:38" ht="14.25" hidden="1" customHeight="1">
      <c r="C216" s="82" t="s">
        <v>13</v>
      </c>
      <c r="D216" s="82" t="s">
        <v>3165</v>
      </c>
      <c r="E216" s="82" t="s">
        <v>2666</v>
      </c>
      <c r="F216" s="82" t="s">
        <v>2588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67" t="e">
        <f>SUMIFS([1]Up!$J:$J,[1]Up!$D:$D,D216)</f>
        <v>#VALUE!</v>
      </c>
      <c r="AB216" s="82"/>
      <c r="AC216" s="82" t="str">
        <f t="shared" si="13"/>
        <v>PL10</v>
      </c>
      <c r="AD216" s="53" t="str">
        <f t="shared" si="14"/>
        <v/>
      </c>
      <c r="AE216" s="53" t="s">
        <v>786</v>
      </c>
      <c r="AF216" s="53"/>
      <c r="AG216" s="53"/>
      <c r="AH216" s="53" t="s">
        <v>3035</v>
      </c>
      <c r="AI216" s="53">
        <v>2</v>
      </c>
      <c r="AJ216" s="83">
        <v>46181</v>
      </c>
      <c r="AK216" s="53"/>
      <c r="AL216" s="53"/>
    </row>
    <row r="217" spans="3:38" ht="14.25" hidden="1" customHeight="1">
      <c r="C217" s="82" t="s">
        <v>13</v>
      </c>
      <c r="D217" s="82" t="s">
        <v>3166</v>
      </c>
      <c r="E217" s="82" t="s">
        <v>2668</v>
      </c>
      <c r="F217" s="82" t="s">
        <v>2588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67" t="e">
        <f>SUMIFS([1]Up!$J:$J,[1]Up!$D:$D,D217)</f>
        <v>#VALUE!</v>
      </c>
      <c r="AB217" s="82"/>
      <c r="AC217" s="82" t="str">
        <f t="shared" si="13"/>
        <v>PL10</v>
      </c>
      <c r="AD217" s="53" t="str">
        <f t="shared" si="14"/>
        <v/>
      </c>
      <c r="AE217" s="53" t="s">
        <v>786</v>
      </c>
      <c r="AF217" s="53"/>
      <c r="AG217" s="53"/>
      <c r="AH217" s="53" t="s">
        <v>3035</v>
      </c>
      <c r="AI217" s="53">
        <v>2</v>
      </c>
      <c r="AJ217" s="83">
        <v>46181</v>
      </c>
      <c r="AK217" s="53"/>
      <c r="AL217" s="53"/>
    </row>
    <row r="218" spans="3:38" ht="14.25" hidden="1" customHeight="1">
      <c r="C218" s="82" t="s">
        <v>13</v>
      </c>
      <c r="D218" s="82" t="s">
        <v>3167</v>
      </c>
      <c r="E218" s="82" t="s">
        <v>2670</v>
      </c>
      <c r="F218" s="82" t="s">
        <v>2588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67" t="e">
        <f>SUMIFS([1]Up!$J:$J,[1]Up!$D:$D,D218)</f>
        <v>#VALUE!</v>
      </c>
      <c r="AB218" s="82"/>
      <c r="AC218" s="82" t="str">
        <f t="shared" si="13"/>
        <v>PL10</v>
      </c>
      <c r="AD218" s="53" t="str">
        <f t="shared" si="14"/>
        <v/>
      </c>
      <c r="AE218" s="53" t="s">
        <v>786</v>
      </c>
      <c r="AF218" s="53"/>
      <c r="AG218" s="53"/>
      <c r="AH218" s="53" t="s">
        <v>3035</v>
      </c>
      <c r="AI218" s="53">
        <v>2</v>
      </c>
      <c r="AJ218" s="83">
        <v>46181</v>
      </c>
      <c r="AK218" s="53"/>
      <c r="AL218" s="53"/>
    </row>
    <row r="219" spans="3:38" ht="14.25" hidden="1" customHeight="1">
      <c r="C219" s="82" t="s">
        <v>11</v>
      </c>
      <c r="D219" s="82" t="s">
        <v>3168</v>
      </c>
      <c r="E219" s="82" t="s">
        <v>2476</v>
      </c>
      <c r="F219" s="82" t="s">
        <v>2660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67" t="e">
        <f>SUMIFS([1]Up!$J:$J,[1]Up!$D:$D,D219)</f>
        <v>#VALUE!</v>
      </c>
      <c r="AB219" s="82"/>
      <c r="AC219" s="82" t="str">
        <f t="shared" si="13"/>
        <v/>
      </c>
      <c r="AD219" s="53" t="str">
        <f t="shared" si="14"/>
        <v/>
      </c>
      <c r="AE219" s="53" t="s">
        <v>786</v>
      </c>
      <c r="AF219" s="53"/>
      <c r="AG219" s="53"/>
      <c r="AH219" s="53" t="s">
        <v>3026</v>
      </c>
      <c r="AI219" s="53">
        <v>3</v>
      </c>
      <c r="AJ219" s="83">
        <v>46181</v>
      </c>
      <c r="AK219" s="53"/>
      <c r="AL219" s="53"/>
    </row>
    <row r="220" spans="3:38" ht="14.25" hidden="1" customHeight="1">
      <c r="C220" s="82" t="s">
        <v>13</v>
      </c>
      <c r="D220" s="82" t="s">
        <v>3169</v>
      </c>
      <c r="E220" s="82" t="s">
        <v>2673</v>
      </c>
      <c r="F220" s="82" t="s">
        <v>2588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67" t="e">
        <f>SUMIFS([1]Up!$J:$J,[1]Up!$D:$D,D220)</f>
        <v>#VALUE!</v>
      </c>
      <c r="AB220" s="82"/>
      <c r="AC220" s="82" t="str">
        <f t="shared" si="13"/>
        <v>PL10</v>
      </c>
      <c r="AD220" s="53" t="str">
        <f t="shared" si="14"/>
        <v/>
      </c>
      <c r="AE220" s="53" t="s">
        <v>786</v>
      </c>
      <c r="AF220" s="53"/>
      <c r="AG220" s="53"/>
      <c r="AH220" s="53" t="s">
        <v>3035</v>
      </c>
      <c r="AI220" s="53">
        <v>1</v>
      </c>
      <c r="AJ220" s="83">
        <v>46181</v>
      </c>
      <c r="AK220" s="53"/>
      <c r="AL220" s="53"/>
    </row>
    <row r="221" spans="3:38" ht="14.25" hidden="1" customHeight="1">
      <c r="C221" s="82" t="s">
        <v>13</v>
      </c>
      <c r="D221" s="82" t="s">
        <v>3170</v>
      </c>
      <c r="E221" s="82" t="s">
        <v>2664</v>
      </c>
      <c r="F221" s="82" t="s">
        <v>2588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67" t="e">
        <f>SUMIFS([1]Up!$J:$J,[1]Up!$D:$D,D221)</f>
        <v>#VALUE!</v>
      </c>
      <c r="AB221" s="82"/>
      <c r="AC221" s="82" t="str">
        <f t="shared" si="13"/>
        <v>PL10</v>
      </c>
      <c r="AD221" s="53" t="str">
        <f t="shared" si="14"/>
        <v/>
      </c>
      <c r="AE221" s="53" t="s">
        <v>786</v>
      </c>
      <c r="AF221" s="53"/>
      <c r="AG221" s="53"/>
      <c r="AH221" s="53" t="s">
        <v>3035</v>
      </c>
      <c r="AI221" s="53">
        <v>2</v>
      </c>
      <c r="AJ221" s="83">
        <v>46181</v>
      </c>
      <c r="AK221" s="53"/>
      <c r="AL221" s="53"/>
    </row>
    <row r="222" spans="3:38" ht="14.25" hidden="1" customHeight="1">
      <c r="C222" s="82" t="s">
        <v>13</v>
      </c>
      <c r="D222" s="82" t="s">
        <v>3171</v>
      </c>
      <c r="E222" s="82" t="s">
        <v>2666</v>
      </c>
      <c r="F222" s="82" t="s">
        <v>2588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MIN(SUM(N222:Z222),I222)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67" t="e">
        <f>SUMIFS([1]Up!$J:$J,[1]Up!$D:$D,D222)</f>
        <v>#VALUE!</v>
      </c>
      <c r="AB222" s="82"/>
      <c r="AC222" s="82" t="str">
        <f t="shared" ref="AC222:AC285" si="17">IFERROR(IF(C222="Plate",LEFT(E222,FIND("*",E222,1)-1),""),IF(C222="Plate",LEFT(E222,FIND("x",E222,1)-1),""))</f>
        <v>PL10</v>
      </c>
      <c r="AD222" s="53" t="str">
        <f t="shared" ref="AD222:AD285" si="18">IF(ROUND(SUM(N222:Z222)-I222,0)&gt;0,"Thừa "&amp;SUM(N222:Z222)-I222,"")</f>
        <v/>
      </c>
      <c r="AE222" s="53" t="s">
        <v>786</v>
      </c>
      <c r="AF222" s="53"/>
      <c r="AG222" s="53"/>
      <c r="AH222" s="53" t="s">
        <v>3035</v>
      </c>
      <c r="AI222" s="53">
        <v>1</v>
      </c>
      <c r="AJ222" s="83">
        <v>46181</v>
      </c>
      <c r="AK222" s="53"/>
      <c r="AL222" s="53"/>
    </row>
    <row r="223" spans="3:38" ht="14.25" hidden="1" customHeight="1">
      <c r="C223" s="82" t="s">
        <v>13</v>
      </c>
      <c r="D223" s="82" t="s">
        <v>3172</v>
      </c>
      <c r="E223" s="82" t="s">
        <v>2668</v>
      </c>
      <c r="F223" s="82" t="s">
        <v>2588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67" t="e">
        <f>SUMIFS([1]Up!$J:$J,[1]Up!$D:$D,D223)</f>
        <v>#VALUE!</v>
      </c>
      <c r="AB223" s="82"/>
      <c r="AC223" s="82" t="str">
        <f t="shared" si="17"/>
        <v>PL10</v>
      </c>
      <c r="AD223" s="53" t="str">
        <f t="shared" si="18"/>
        <v/>
      </c>
      <c r="AE223" s="53" t="s">
        <v>786</v>
      </c>
      <c r="AF223" s="53"/>
      <c r="AG223" s="53"/>
      <c r="AH223" s="53" t="s">
        <v>3035</v>
      </c>
      <c r="AI223" s="53">
        <v>1</v>
      </c>
      <c r="AJ223" s="83">
        <v>46181</v>
      </c>
      <c r="AK223" s="53"/>
      <c r="AL223" s="53"/>
    </row>
    <row r="224" spans="3:38" ht="14.25" hidden="1" customHeight="1">
      <c r="C224" s="82" t="s">
        <v>13</v>
      </c>
      <c r="D224" s="82" t="s">
        <v>3173</v>
      </c>
      <c r="E224" s="82" t="s">
        <v>2678</v>
      </c>
      <c r="F224" s="82" t="s">
        <v>2588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67" t="e">
        <f>SUMIFS([1]Up!$J:$J,[1]Up!$D:$D,D224)</f>
        <v>#VALUE!</v>
      </c>
      <c r="AB224" s="82"/>
      <c r="AC224" s="82" t="str">
        <f t="shared" si="17"/>
        <v>PL10</v>
      </c>
      <c r="AD224" s="53" t="str">
        <f t="shared" si="18"/>
        <v/>
      </c>
      <c r="AE224" s="53" t="s">
        <v>786</v>
      </c>
      <c r="AF224" s="53"/>
      <c r="AG224" s="53"/>
      <c r="AH224" s="53" t="s">
        <v>3035</v>
      </c>
      <c r="AI224" s="53">
        <v>1</v>
      </c>
      <c r="AJ224" s="83">
        <v>46181</v>
      </c>
      <c r="AK224" s="53"/>
      <c r="AL224" s="53"/>
    </row>
    <row r="225" spans="3:38" ht="14.25" hidden="1" customHeight="1">
      <c r="C225" s="82" t="s">
        <v>11</v>
      </c>
      <c r="D225" s="82" t="s">
        <v>3174</v>
      </c>
      <c r="E225" s="82" t="s">
        <v>2476</v>
      </c>
      <c r="F225" s="82" t="s">
        <v>2660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67" t="e">
        <f>SUMIFS([1]Up!$J:$J,[1]Up!$D:$D,D225)</f>
        <v>#VALUE!</v>
      </c>
      <c r="AB225" s="82"/>
      <c r="AC225" s="82" t="str">
        <f t="shared" si="17"/>
        <v/>
      </c>
      <c r="AD225" s="53" t="str">
        <f t="shared" si="18"/>
        <v/>
      </c>
      <c r="AE225" s="53" t="s">
        <v>786</v>
      </c>
      <c r="AF225" s="53"/>
      <c r="AG225" s="53"/>
      <c r="AH225" s="53" t="s">
        <v>3026</v>
      </c>
      <c r="AI225" s="53">
        <v>3</v>
      </c>
      <c r="AJ225" s="83">
        <v>46181</v>
      </c>
      <c r="AK225" s="53"/>
      <c r="AL225" s="53"/>
    </row>
    <row r="226" spans="3:38" ht="14.25" hidden="1" customHeight="1">
      <c r="C226" s="82" t="s">
        <v>13</v>
      </c>
      <c r="D226" s="82" t="s">
        <v>3175</v>
      </c>
      <c r="E226" s="82" t="s">
        <v>2673</v>
      </c>
      <c r="F226" s="82" t="s">
        <v>2588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67" t="e">
        <f>SUMIFS([1]Up!$J:$J,[1]Up!$D:$D,D226)</f>
        <v>#VALUE!</v>
      </c>
      <c r="AB226" s="82"/>
      <c r="AC226" s="82" t="str">
        <f t="shared" si="17"/>
        <v>PL10</v>
      </c>
      <c r="AD226" s="53" t="str">
        <f t="shared" si="18"/>
        <v/>
      </c>
      <c r="AE226" s="53" t="s">
        <v>786</v>
      </c>
      <c r="AF226" s="53"/>
      <c r="AG226" s="53"/>
      <c r="AH226" s="53" t="s">
        <v>3035</v>
      </c>
      <c r="AI226" s="53">
        <v>1</v>
      </c>
      <c r="AJ226" s="83">
        <v>46181</v>
      </c>
      <c r="AK226" s="53"/>
      <c r="AL226" s="53"/>
    </row>
    <row r="227" spans="3:38" ht="14.25" hidden="1" customHeight="1">
      <c r="C227" s="82" t="s">
        <v>13</v>
      </c>
      <c r="D227" s="82" t="s">
        <v>3176</v>
      </c>
      <c r="E227" s="82" t="s">
        <v>2664</v>
      </c>
      <c r="F227" s="82" t="s">
        <v>2588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67" t="e">
        <f>SUMIFS([1]Up!$J:$J,[1]Up!$D:$D,D227)</f>
        <v>#VALUE!</v>
      </c>
      <c r="AB227" s="82"/>
      <c r="AC227" s="82" t="str">
        <f t="shared" si="17"/>
        <v>PL10</v>
      </c>
      <c r="AD227" s="53" t="str">
        <f t="shared" si="18"/>
        <v/>
      </c>
      <c r="AE227" s="53" t="s">
        <v>786</v>
      </c>
      <c r="AF227" s="53"/>
      <c r="AG227" s="53"/>
      <c r="AH227" s="53" t="s">
        <v>3035</v>
      </c>
      <c r="AI227" s="53">
        <v>2</v>
      </c>
      <c r="AJ227" s="83">
        <v>46181</v>
      </c>
      <c r="AK227" s="53"/>
      <c r="AL227" s="53"/>
    </row>
    <row r="228" spans="3:38" ht="14.25" hidden="1" customHeight="1">
      <c r="C228" s="82" t="s">
        <v>13</v>
      </c>
      <c r="D228" s="82" t="s">
        <v>3177</v>
      </c>
      <c r="E228" s="82" t="s">
        <v>2666</v>
      </c>
      <c r="F228" s="82" t="s">
        <v>2588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67" t="e">
        <f>SUMIFS([1]Up!$J:$J,[1]Up!$D:$D,D228)</f>
        <v>#VALUE!</v>
      </c>
      <c r="AB228" s="82"/>
      <c r="AC228" s="82" t="str">
        <f t="shared" si="17"/>
        <v>PL10</v>
      </c>
      <c r="AD228" s="53" t="str">
        <f t="shared" si="18"/>
        <v/>
      </c>
      <c r="AE228" s="53" t="s">
        <v>786</v>
      </c>
      <c r="AF228" s="53"/>
      <c r="AG228" s="53"/>
      <c r="AH228" s="53" t="s">
        <v>3035</v>
      </c>
      <c r="AI228" s="53">
        <v>1</v>
      </c>
      <c r="AJ228" s="83">
        <v>46181</v>
      </c>
      <c r="AK228" s="53"/>
      <c r="AL228" s="53"/>
    </row>
    <row r="229" spans="3:38" ht="14.25" hidden="1" customHeight="1">
      <c r="C229" s="82" t="s">
        <v>13</v>
      </c>
      <c r="D229" s="82" t="s">
        <v>3178</v>
      </c>
      <c r="E229" s="82" t="s">
        <v>2668</v>
      </c>
      <c r="F229" s="82" t="s">
        <v>2588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67" t="e">
        <f>SUMIFS([1]Up!$J:$J,[1]Up!$D:$D,D229)</f>
        <v>#VALUE!</v>
      </c>
      <c r="AB229" s="82"/>
      <c r="AC229" s="82" t="str">
        <f t="shared" si="17"/>
        <v>PL10</v>
      </c>
      <c r="AD229" s="53" t="str">
        <f t="shared" si="18"/>
        <v/>
      </c>
      <c r="AE229" s="53" t="s">
        <v>786</v>
      </c>
      <c r="AF229" s="53"/>
      <c r="AG229" s="53"/>
      <c r="AH229" s="53" t="s">
        <v>3035</v>
      </c>
      <c r="AI229" s="53">
        <v>1</v>
      </c>
      <c r="AJ229" s="83">
        <v>46181</v>
      </c>
      <c r="AK229" s="53"/>
      <c r="AL229" s="53"/>
    </row>
    <row r="230" spans="3:38" ht="14.25" hidden="1" customHeight="1">
      <c r="C230" s="82" t="s">
        <v>13</v>
      </c>
      <c r="D230" s="82" t="s">
        <v>3179</v>
      </c>
      <c r="E230" s="82" t="s">
        <v>2678</v>
      </c>
      <c r="F230" s="82" t="s">
        <v>2588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67" t="e">
        <f>SUMIFS([1]Up!$J:$J,[1]Up!$D:$D,D230)</f>
        <v>#VALUE!</v>
      </c>
      <c r="AB230" s="82"/>
      <c r="AC230" s="82" t="str">
        <f t="shared" si="17"/>
        <v>PL10</v>
      </c>
      <c r="AD230" s="53" t="str">
        <f t="shared" si="18"/>
        <v/>
      </c>
      <c r="AE230" s="53" t="s">
        <v>786</v>
      </c>
      <c r="AF230" s="53"/>
      <c r="AG230" s="53"/>
      <c r="AH230" s="53" t="s">
        <v>3035</v>
      </c>
      <c r="AI230" s="53">
        <v>1</v>
      </c>
      <c r="AJ230" s="83">
        <v>46181</v>
      </c>
      <c r="AK230" s="53"/>
      <c r="AL230" s="53"/>
    </row>
    <row r="231" spans="3:38" ht="14.25" hidden="1" customHeight="1">
      <c r="C231" s="82" t="s">
        <v>11</v>
      </c>
      <c r="D231" s="82" t="s">
        <v>3180</v>
      </c>
      <c r="E231" s="82" t="s">
        <v>2476</v>
      </c>
      <c r="F231" s="82" t="s">
        <v>2660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67" t="e">
        <f>SUMIFS([1]Up!$J:$J,[1]Up!$D:$D,D231)</f>
        <v>#VALUE!</v>
      </c>
      <c r="AB231" s="82"/>
      <c r="AC231" s="82" t="str">
        <f t="shared" si="17"/>
        <v/>
      </c>
      <c r="AD231" s="53" t="str">
        <f t="shared" si="18"/>
        <v/>
      </c>
      <c r="AE231" s="53" t="s">
        <v>786</v>
      </c>
      <c r="AF231" s="53"/>
      <c r="AG231" s="53"/>
      <c r="AH231" s="53" t="s">
        <v>3026</v>
      </c>
      <c r="AI231" s="53">
        <v>3</v>
      </c>
      <c r="AJ231" s="83">
        <v>46181</v>
      </c>
      <c r="AK231" s="53"/>
      <c r="AL231" s="53"/>
    </row>
    <row r="232" spans="3:38" ht="14.25" hidden="1" customHeight="1">
      <c r="C232" s="82" t="s">
        <v>13</v>
      </c>
      <c r="D232" s="82" t="s">
        <v>3181</v>
      </c>
      <c r="E232" s="82" t="s">
        <v>2673</v>
      </c>
      <c r="F232" s="82" t="s">
        <v>2588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67" t="e">
        <f>SUMIFS([1]Up!$J:$J,[1]Up!$D:$D,D232)</f>
        <v>#VALUE!</v>
      </c>
      <c r="AB232" s="82"/>
      <c r="AC232" s="82" t="str">
        <f t="shared" si="17"/>
        <v>PL10</v>
      </c>
      <c r="AD232" s="53" t="str">
        <f t="shared" si="18"/>
        <v/>
      </c>
      <c r="AE232" s="53" t="s">
        <v>786</v>
      </c>
      <c r="AF232" s="53"/>
      <c r="AG232" s="53"/>
      <c r="AH232" s="53" t="s">
        <v>3035</v>
      </c>
      <c r="AI232" s="53">
        <v>1</v>
      </c>
      <c r="AJ232" s="83">
        <v>46181</v>
      </c>
      <c r="AK232" s="53"/>
      <c r="AL232" s="53"/>
    </row>
    <row r="233" spans="3:38" ht="14.25" hidden="1" customHeight="1">
      <c r="C233" s="82" t="s">
        <v>13</v>
      </c>
      <c r="D233" s="82" t="s">
        <v>3182</v>
      </c>
      <c r="E233" s="82" t="s">
        <v>2664</v>
      </c>
      <c r="F233" s="82" t="s">
        <v>2588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67" t="e">
        <f>SUMIFS([1]Up!$J:$J,[1]Up!$D:$D,D233)</f>
        <v>#VALUE!</v>
      </c>
      <c r="AB233" s="82"/>
      <c r="AC233" s="82" t="str">
        <f t="shared" si="17"/>
        <v>PL10</v>
      </c>
      <c r="AD233" s="53" t="str">
        <f t="shared" si="18"/>
        <v/>
      </c>
      <c r="AE233" s="53" t="s">
        <v>786</v>
      </c>
      <c r="AF233" s="53"/>
      <c r="AG233" s="53"/>
      <c r="AH233" s="53" t="s">
        <v>3035</v>
      </c>
      <c r="AI233" s="53">
        <v>2</v>
      </c>
      <c r="AJ233" s="83">
        <v>46181</v>
      </c>
      <c r="AK233" s="53"/>
      <c r="AL233" s="53"/>
    </row>
    <row r="234" spans="3:38" ht="14.25" hidden="1" customHeight="1">
      <c r="C234" s="82" t="s">
        <v>13</v>
      </c>
      <c r="D234" s="82" t="s">
        <v>3183</v>
      </c>
      <c r="E234" s="82" t="s">
        <v>2666</v>
      </c>
      <c r="F234" s="82" t="s">
        <v>2588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67" t="e">
        <f>SUMIFS([1]Up!$J:$J,[1]Up!$D:$D,D234)</f>
        <v>#VALUE!</v>
      </c>
      <c r="AB234" s="82"/>
      <c r="AC234" s="82" t="str">
        <f t="shared" si="17"/>
        <v>PL10</v>
      </c>
      <c r="AD234" s="53" t="str">
        <f t="shared" si="18"/>
        <v/>
      </c>
      <c r="AE234" s="53" t="s">
        <v>786</v>
      </c>
      <c r="AF234" s="53"/>
      <c r="AG234" s="53"/>
      <c r="AH234" s="53" t="s">
        <v>3035</v>
      </c>
      <c r="AI234" s="53">
        <v>1</v>
      </c>
      <c r="AJ234" s="83">
        <v>46181</v>
      </c>
      <c r="AK234" s="53"/>
      <c r="AL234" s="53"/>
    </row>
    <row r="235" spans="3:38" ht="14.25" hidden="1" customHeight="1">
      <c r="C235" s="82" t="s">
        <v>13</v>
      </c>
      <c r="D235" s="82" t="s">
        <v>3184</v>
      </c>
      <c r="E235" s="82" t="s">
        <v>2668</v>
      </c>
      <c r="F235" s="82" t="s">
        <v>2588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67" t="e">
        <f>SUMIFS([1]Up!$J:$J,[1]Up!$D:$D,D235)</f>
        <v>#VALUE!</v>
      </c>
      <c r="AB235" s="82"/>
      <c r="AC235" s="82" t="str">
        <f t="shared" si="17"/>
        <v>PL10</v>
      </c>
      <c r="AD235" s="53" t="str">
        <f t="shared" si="18"/>
        <v/>
      </c>
      <c r="AE235" s="53" t="s">
        <v>786</v>
      </c>
      <c r="AF235" s="53"/>
      <c r="AG235" s="53"/>
      <c r="AH235" s="53" t="s">
        <v>3035</v>
      </c>
      <c r="AI235" s="53">
        <v>1</v>
      </c>
      <c r="AJ235" s="83">
        <v>46181</v>
      </c>
      <c r="AK235" s="53"/>
      <c r="AL235" s="53"/>
    </row>
    <row r="236" spans="3:38" ht="14.25" hidden="1" customHeight="1">
      <c r="C236" s="82" t="s">
        <v>13</v>
      </c>
      <c r="D236" s="82" t="s">
        <v>3185</v>
      </c>
      <c r="E236" s="82" t="s">
        <v>2678</v>
      </c>
      <c r="F236" s="82" t="s">
        <v>2588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67" t="e">
        <f>SUMIFS([1]Up!$J:$J,[1]Up!$D:$D,D236)</f>
        <v>#VALUE!</v>
      </c>
      <c r="AB236" s="82"/>
      <c r="AC236" s="82" t="str">
        <f t="shared" si="17"/>
        <v>PL10</v>
      </c>
      <c r="AD236" s="53" t="str">
        <f t="shared" si="18"/>
        <v/>
      </c>
      <c r="AE236" s="53" t="s">
        <v>786</v>
      </c>
      <c r="AF236" s="53"/>
      <c r="AG236" s="53"/>
      <c r="AH236" s="53" t="s">
        <v>3035</v>
      </c>
      <c r="AI236" s="53">
        <v>1</v>
      </c>
      <c r="AJ236" s="83">
        <v>46181</v>
      </c>
      <c r="AK236" s="53"/>
      <c r="AL236" s="53"/>
    </row>
    <row r="237" spans="3:38" ht="14.25" hidden="1" customHeight="1">
      <c r="C237" s="82" t="s">
        <v>11</v>
      </c>
      <c r="D237" s="82" t="s">
        <v>3186</v>
      </c>
      <c r="E237" s="82" t="s">
        <v>2476</v>
      </c>
      <c r="F237" s="82" t="s">
        <v>2477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67" t="e">
        <f>SUMIFS([1]Up!$J:$J,[1]Up!$D:$D,D237)</f>
        <v>#VALUE!</v>
      </c>
      <c r="AB237" s="82"/>
      <c r="AC237" s="82" t="str">
        <f t="shared" si="17"/>
        <v/>
      </c>
      <c r="AD237" s="53" t="str">
        <f t="shared" si="18"/>
        <v/>
      </c>
      <c r="AE237" s="53" t="s">
        <v>786</v>
      </c>
      <c r="AF237" s="53"/>
      <c r="AG237" s="53"/>
      <c r="AH237" s="53" t="s">
        <v>3026</v>
      </c>
      <c r="AI237" s="53">
        <v>1</v>
      </c>
      <c r="AJ237" s="83">
        <v>46181</v>
      </c>
      <c r="AK237" s="53"/>
      <c r="AL237" s="53"/>
    </row>
    <row r="238" spans="3:38" ht="14.25" hidden="1" customHeight="1">
      <c r="C238" s="82" t="s">
        <v>11</v>
      </c>
      <c r="D238" s="82" t="s">
        <v>3187</v>
      </c>
      <c r="E238" s="82" t="s">
        <v>2476</v>
      </c>
      <c r="F238" s="82" t="s">
        <v>2520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67" t="e">
        <f>SUMIFS([1]Up!$J:$J,[1]Up!$D:$D,D238)</f>
        <v>#VALUE!</v>
      </c>
      <c r="AB238" s="82"/>
      <c r="AC238" s="82" t="str">
        <f t="shared" si="17"/>
        <v/>
      </c>
      <c r="AD238" s="53" t="str">
        <f t="shared" si="18"/>
        <v/>
      </c>
      <c r="AE238" s="53" t="s">
        <v>786</v>
      </c>
      <c r="AF238" s="53"/>
      <c r="AG238" s="53"/>
      <c r="AH238" s="53" t="s">
        <v>3026</v>
      </c>
      <c r="AI238" s="53">
        <v>1</v>
      </c>
      <c r="AJ238" s="83">
        <v>46181</v>
      </c>
      <c r="AK238" s="53"/>
      <c r="AL238" s="53"/>
    </row>
    <row r="239" spans="3:38" ht="14.25" hidden="1" customHeight="1">
      <c r="C239" s="82" t="s">
        <v>11</v>
      </c>
      <c r="D239" s="82" t="s">
        <v>3188</v>
      </c>
      <c r="E239" s="82" t="s">
        <v>2476</v>
      </c>
      <c r="F239" s="82" t="s">
        <v>2477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67" t="e">
        <f>SUMIFS([1]Up!$J:$J,[1]Up!$D:$D,D239)</f>
        <v>#VALUE!</v>
      </c>
      <c r="AB239" s="82"/>
      <c r="AC239" s="82" t="str">
        <f t="shared" si="17"/>
        <v/>
      </c>
      <c r="AD239" s="53" t="str">
        <f t="shared" si="18"/>
        <v/>
      </c>
      <c r="AE239" s="53" t="s">
        <v>786</v>
      </c>
      <c r="AF239" s="53"/>
      <c r="AG239" s="53"/>
      <c r="AH239" s="53" t="s">
        <v>3026</v>
      </c>
      <c r="AI239" s="53">
        <v>1</v>
      </c>
      <c r="AJ239" s="83">
        <v>46181</v>
      </c>
      <c r="AK239" s="53"/>
      <c r="AL239" s="53"/>
    </row>
    <row r="240" spans="3:38" ht="14.25" hidden="1" customHeight="1">
      <c r="C240" s="82" t="s">
        <v>13</v>
      </c>
      <c r="D240" s="82" t="s">
        <v>3189</v>
      </c>
      <c r="E240" s="82" t="s">
        <v>2578</v>
      </c>
      <c r="F240" s="82" t="s">
        <v>2579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1</v>
      </c>
      <c r="M240" s="26">
        <f t="shared" si="1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>
        <v>1</v>
      </c>
      <c r="X240" s="26"/>
      <c r="Y240" s="26"/>
      <c r="Z240" s="26"/>
      <c r="AA240" s="67" t="e">
        <f>SUMIFS([1]Up!$J:$J,[1]Up!$D:$D,D240)</f>
        <v>#VALUE!</v>
      </c>
      <c r="AB240" s="82"/>
      <c r="AC240" s="82" t="str">
        <f t="shared" si="17"/>
        <v>PL50</v>
      </c>
      <c r="AD240" s="53" t="str">
        <f t="shared" si="18"/>
        <v/>
      </c>
      <c r="AE240" s="53" t="s">
        <v>786</v>
      </c>
      <c r="AF240" s="53"/>
      <c r="AG240" s="53"/>
      <c r="AH240" s="53" t="s">
        <v>3102</v>
      </c>
      <c r="AI240" s="53">
        <v>1</v>
      </c>
      <c r="AJ240" s="83">
        <v>46181</v>
      </c>
      <c r="AK240" s="53"/>
      <c r="AL240" s="53"/>
    </row>
    <row r="241" spans="3:38" ht="14.25" hidden="1" customHeight="1">
      <c r="C241" s="82" t="s">
        <v>13</v>
      </c>
      <c r="D241" s="82" t="s">
        <v>3190</v>
      </c>
      <c r="E241" s="82" t="s">
        <v>2613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1</v>
      </c>
      <c r="M241" s="26">
        <f t="shared" si="16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67" t="e">
        <f>SUMIFS([1]Up!$J:$J,[1]Up!$D:$D,D241)</f>
        <v>#VALUE!</v>
      </c>
      <c r="AB241" s="82"/>
      <c r="AC241" s="82" t="str">
        <f t="shared" si="17"/>
        <v>PL8</v>
      </c>
      <c r="AD241" s="53" t="str">
        <f t="shared" si="18"/>
        <v/>
      </c>
      <c r="AE241" s="53" t="s">
        <v>703</v>
      </c>
      <c r="AF241" s="53"/>
      <c r="AG241" s="53"/>
      <c r="AH241" s="53" t="s">
        <v>3068</v>
      </c>
      <c r="AI241" s="53">
        <v>1</v>
      </c>
      <c r="AJ241" s="83">
        <v>46181</v>
      </c>
      <c r="AK241" s="53"/>
      <c r="AL241" s="53"/>
    </row>
    <row r="242" spans="3:38" ht="14.25" hidden="1" customHeight="1">
      <c r="C242" s="82" t="s">
        <v>13</v>
      </c>
      <c r="D242" s="82" t="s">
        <v>3191</v>
      </c>
      <c r="E242" s="82" t="s">
        <v>2584</v>
      </c>
      <c r="F242" s="82" t="s">
        <v>2579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67" t="e">
        <f>SUMIFS([1]Up!$J:$J,[1]Up!$D:$D,D242)</f>
        <v>#VALUE!</v>
      </c>
      <c r="AB242" s="82"/>
      <c r="AC242" s="82" t="str">
        <f t="shared" si="17"/>
        <v>PL25</v>
      </c>
      <c r="AD242" s="53" t="str">
        <f t="shared" si="18"/>
        <v/>
      </c>
      <c r="AE242" s="53" t="s">
        <v>786</v>
      </c>
      <c r="AF242" s="53"/>
      <c r="AG242" s="53"/>
      <c r="AH242" s="53" t="s">
        <v>3105</v>
      </c>
      <c r="AI242" s="53">
        <v>1</v>
      </c>
      <c r="AJ242" s="83">
        <v>46181</v>
      </c>
      <c r="AK242" s="53"/>
      <c r="AL242" s="53"/>
    </row>
    <row r="243" spans="3:38" ht="14.25" hidden="1" customHeight="1">
      <c r="C243" s="82" t="s">
        <v>13</v>
      </c>
      <c r="D243" s="82" t="s">
        <v>3192</v>
      </c>
      <c r="E243" s="82" t="s">
        <v>2698</v>
      </c>
      <c r="F243" s="82" t="s">
        <v>2588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67" t="e">
        <f>SUMIFS([1]Up!$J:$J,[1]Up!$D:$D,D243)</f>
        <v>#VALUE!</v>
      </c>
      <c r="AB243" s="82"/>
      <c r="AC243" s="82" t="str">
        <f t="shared" si="17"/>
        <v>PL8</v>
      </c>
      <c r="AD243" s="53" t="str">
        <f t="shared" si="18"/>
        <v/>
      </c>
      <c r="AE243" s="53" t="s">
        <v>786</v>
      </c>
      <c r="AF243" s="53"/>
      <c r="AG243" s="53"/>
      <c r="AH243" s="53" t="s">
        <v>3068</v>
      </c>
      <c r="AI243" s="53">
        <v>1</v>
      </c>
      <c r="AJ243" s="83">
        <v>46181</v>
      </c>
      <c r="AK243" s="53"/>
      <c r="AL243" s="53"/>
    </row>
    <row r="244" spans="3:38" ht="14.25" hidden="1" customHeight="1">
      <c r="C244" s="82" t="s">
        <v>13</v>
      </c>
      <c r="D244" s="82" t="s">
        <v>3193</v>
      </c>
      <c r="E244" s="82" t="s">
        <v>2698</v>
      </c>
      <c r="F244" s="82" t="s">
        <v>2588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67" t="e">
        <f>SUMIFS([1]Up!$J:$J,[1]Up!$D:$D,D244)</f>
        <v>#VALUE!</v>
      </c>
      <c r="AB244" s="82"/>
      <c r="AC244" s="82" t="str">
        <f t="shared" si="17"/>
        <v>PL8</v>
      </c>
      <c r="AD244" s="53" t="str">
        <f t="shared" si="18"/>
        <v/>
      </c>
      <c r="AE244" s="53" t="s">
        <v>786</v>
      </c>
      <c r="AF244" s="53"/>
      <c r="AG244" s="53"/>
      <c r="AH244" s="53" t="s">
        <v>3068</v>
      </c>
      <c r="AI244" s="53">
        <v>2</v>
      </c>
      <c r="AJ244" s="83">
        <v>46181</v>
      </c>
      <c r="AK244" s="53"/>
      <c r="AL244" s="53"/>
    </row>
    <row r="245" spans="3:38" ht="14.25" hidden="1" customHeight="1">
      <c r="C245" s="82" t="s">
        <v>13</v>
      </c>
      <c r="D245" s="82" t="s">
        <v>3194</v>
      </c>
      <c r="E245" s="82" t="s">
        <v>2698</v>
      </c>
      <c r="F245" s="82" t="s">
        <v>2588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67" t="e">
        <f>SUMIFS([1]Up!$J:$J,[1]Up!$D:$D,D245)</f>
        <v>#VALUE!</v>
      </c>
      <c r="AB245" s="82"/>
      <c r="AC245" s="82" t="str">
        <f t="shared" si="17"/>
        <v>PL8</v>
      </c>
      <c r="AD245" s="53" t="str">
        <f t="shared" si="18"/>
        <v/>
      </c>
      <c r="AE245" s="53" t="s">
        <v>786</v>
      </c>
      <c r="AF245" s="53"/>
      <c r="AG245" s="53"/>
      <c r="AH245" s="53" t="s">
        <v>3068</v>
      </c>
      <c r="AI245" s="53">
        <v>1</v>
      </c>
      <c r="AJ245" s="83">
        <v>46181</v>
      </c>
      <c r="AK245" s="53"/>
      <c r="AL245" s="53"/>
    </row>
    <row r="246" spans="3:38" ht="14.25" hidden="1" customHeight="1">
      <c r="C246" s="82" t="s">
        <v>13</v>
      </c>
      <c r="D246" s="82" t="s">
        <v>3195</v>
      </c>
      <c r="E246" s="82" t="s">
        <v>2702</v>
      </c>
      <c r="F246" s="82" t="s">
        <v>2588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67" t="e">
        <f>SUMIFS([1]Up!$J:$J,[1]Up!$D:$D,D246)</f>
        <v>#VALUE!</v>
      </c>
      <c r="AB246" s="82"/>
      <c r="AC246" s="82" t="str">
        <f t="shared" si="17"/>
        <v>PL8</v>
      </c>
      <c r="AD246" s="53" t="str">
        <f t="shared" si="18"/>
        <v/>
      </c>
      <c r="AE246" s="53" t="s">
        <v>786</v>
      </c>
      <c r="AF246" s="53"/>
      <c r="AG246" s="53"/>
      <c r="AH246" s="53" t="s">
        <v>3068</v>
      </c>
      <c r="AI246" s="53">
        <v>1</v>
      </c>
      <c r="AJ246" s="83">
        <v>46181</v>
      </c>
      <c r="AK246" s="53"/>
      <c r="AL246" s="53"/>
    </row>
    <row r="247" spans="3:38" ht="14.25" hidden="1" customHeight="1">
      <c r="C247" s="82" t="s">
        <v>11</v>
      </c>
      <c r="D247" s="82" t="s">
        <v>3196</v>
      </c>
      <c r="E247" s="82" t="s">
        <v>2476</v>
      </c>
      <c r="F247" s="82" t="s">
        <v>2477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67" t="e">
        <f>SUMIFS([1]Up!$J:$J,[1]Up!$D:$D,D247)</f>
        <v>#VALUE!</v>
      </c>
      <c r="AB247" s="82"/>
      <c r="AC247" s="82" t="str">
        <f t="shared" si="17"/>
        <v/>
      </c>
      <c r="AD247" s="53" t="str">
        <f t="shared" si="18"/>
        <v/>
      </c>
      <c r="AE247" s="53" t="s">
        <v>786</v>
      </c>
      <c r="AF247" s="53"/>
      <c r="AG247" s="53"/>
      <c r="AH247" s="53" t="s">
        <v>3026</v>
      </c>
      <c r="AI247" s="53">
        <v>1</v>
      </c>
      <c r="AJ247" s="83">
        <v>46181</v>
      </c>
      <c r="AK247" s="53"/>
      <c r="AL247" s="53"/>
    </row>
    <row r="248" spans="3:38" ht="14.25" hidden="1" customHeight="1">
      <c r="C248" s="82" t="s">
        <v>11</v>
      </c>
      <c r="D248" s="82" t="s">
        <v>3197</v>
      </c>
      <c r="E248" s="82" t="s">
        <v>2476</v>
      </c>
      <c r="F248" s="82" t="s">
        <v>2477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67" t="e">
        <f>SUMIFS([1]Up!$J:$J,[1]Up!$D:$D,D248)</f>
        <v>#VALUE!</v>
      </c>
      <c r="AB248" s="82"/>
      <c r="AC248" s="82" t="str">
        <f t="shared" si="17"/>
        <v/>
      </c>
      <c r="AD248" s="53" t="str">
        <f t="shared" si="18"/>
        <v/>
      </c>
      <c r="AE248" s="53" t="s">
        <v>786</v>
      </c>
      <c r="AF248" s="53"/>
      <c r="AG248" s="53"/>
      <c r="AH248" s="53" t="s">
        <v>3026</v>
      </c>
      <c r="AI248" s="53">
        <v>1</v>
      </c>
      <c r="AJ248" s="83">
        <v>46181</v>
      </c>
      <c r="AK248" s="53"/>
      <c r="AL248" s="53"/>
    </row>
    <row r="249" spans="3:38" ht="14.25" hidden="1" customHeight="1">
      <c r="C249" s="82" t="s">
        <v>11</v>
      </c>
      <c r="D249" s="82" t="s">
        <v>3198</v>
      </c>
      <c r="E249" s="82" t="s">
        <v>2476</v>
      </c>
      <c r="F249" s="82" t="s">
        <v>2520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67" t="e">
        <f>SUMIFS([1]Up!$J:$J,[1]Up!$D:$D,D249)</f>
        <v>#VALUE!</v>
      </c>
      <c r="AB249" s="82"/>
      <c r="AC249" s="82" t="str">
        <f t="shared" si="17"/>
        <v/>
      </c>
      <c r="AD249" s="53" t="str">
        <f t="shared" si="18"/>
        <v/>
      </c>
      <c r="AE249" s="53" t="s">
        <v>786</v>
      </c>
      <c r="AF249" s="53"/>
      <c r="AG249" s="53"/>
      <c r="AH249" s="53" t="s">
        <v>3026</v>
      </c>
      <c r="AI249" s="53">
        <v>1</v>
      </c>
      <c r="AJ249" s="83">
        <v>46181</v>
      </c>
      <c r="AK249" s="53"/>
      <c r="AL249" s="53"/>
    </row>
    <row r="250" spans="3:38" ht="14.25" hidden="1" customHeight="1">
      <c r="C250" s="82" t="s">
        <v>13</v>
      </c>
      <c r="D250" s="82" t="s">
        <v>3199</v>
      </c>
      <c r="E250" s="82" t="s">
        <v>2707</v>
      </c>
      <c r="F250" s="82" t="s">
        <v>2588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67" t="e">
        <f>SUMIFS([1]Up!$J:$J,[1]Up!$D:$D,D250)</f>
        <v>#VALUE!</v>
      </c>
      <c r="AB250" s="82"/>
      <c r="AC250" s="82" t="str">
        <f t="shared" si="17"/>
        <v>PL8</v>
      </c>
      <c r="AD250" s="53" t="str">
        <f t="shared" si="18"/>
        <v/>
      </c>
      <c r="AE250" s="53" t="s">
        <v>786</v>
      </c>
      <c r="AF250" s="53"/>
      <c r="AG250" s="53"/>
      <c r="AH250" s="53" t="s">
        <v>3068</v>
      </c>
      <c r="AI250" s="53">
        <v>1</v>
      </c>
      <c r="AJ250" s="83">
        <v>46181</v>
      </c>
      <c r="AK250" s="53"/>
      <c r="AL250" s="53"/>
    </row>
    <row r="251" spans="3:38" ht="14.25" hidden="1" customHeight="1">
      <c r="C251" s="82" t="s">
        <v>13</v>
      </c>
      <c r="D251" s="82" t="s">
        <v>3200</v>
      </c>
      <c r="E251" s="82" t="s">
        <v>2698</v>
      </c>
      <c r="F251" s="82" t="s">
        <v>2588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67" t="e">
        <f>SUMIFS([1]Up!$J:$J,[1]Up!$D:$D,D251)</f>
        <v>#VALUE!</v>
      </c>
      <c r="AB251" s="82"/>
      <c r="AC251" s="82" t="str">
        <f t="shared" si="17"/>
        <v>PL8</v>
      </c>
      <c r="AD251" s="53" t="str">
        <f t="shared" si="18"/>
        <v/>
      </c>
      <c r="AE251" s="53" t="s">
        <v>786</v>
      </c>
      <c r="AF251" s="53"/>
      <c r="AG251" s="53"/>
      <c r="AH251" s="53" t="s">
        <v>3068</v>
      </c>
      <c r="AI251" s="53">
        <v>3</v>
      </c>
      <c r="AJ251" s="83">
        <v>46181</v>
      </c>
      <c r="AK251" s="53"/>
      <c r="AL251" s="53"/>
    </row>
    <row r="252" spans="3:38" ht="14.25" hidden="1" customHeight="1">
      <c r="C252" s="82" t="s">
        <v>13</v>
      </c>
      <c r="D252" s="82" t="s">
        <v>3201</v>
      </c>
      <c r="E252" s="82" t="s">
        <v>2710</v>
      </c>
      <c r="F252" s="82" t="s">
        <v>2588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67" t="e">
        <f>SUMIFS([1]Up!$J:$J,[1]Up!$D:$D,D252)</f>
        <v>#VALUE!</v>
      </c>
      <c r="AB252" s="82"/>
      <c r="AC252" s="82" t="str">
        <f t="shared" si="17"/>
        <v>PL8</v>
      </c>
      <c r="AD252" s="53" t="str">
        <f t="shared" si="18"/>
        <v/>
      </c>
      <c r="AE252" s="53" t="s">
        <v>786</v>
      </c>
      <c r="AF252" s="53"/>
      <c r="AG252" s="53"/>
      <c r="AH252" s="53" t="s">
        <v>3068</v>
      </c>
      <c r="AI252" s="53">
        <v>1</v>
      </c>
      <c r="AJ252" s="83">
        <v>46181</v>
      </c>
      <c r="AK252" s="53"/>
      <c r="AL252" s="53"/>
    </row>
    <row r="253" spans="3:38" ht="14.25" hidden="1" customHeight="1">
      <c r="C253" s="82" t="s">
        <v>13</v>
      </c>
      <c r="D253" s="82" t="s">
        <v>3202</v>
      </c>
      <c r="E253" s="82" t="s">
        <v>2712</v>
      </c>
      <c r="F253" s="82" t="s">
        <v>2588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67" t="e">
        <f>SUMIFS([1]Up!$J:$J,[1]Up!$D:$D,D253)</f>
        <v>#VALUE!</v>
      </c>
      <c r="AB253" s="82"/>
      <c r="AC253" s="82" t="str">
        <f t="shared" si="17"/>
        <v>PL8</v>
      </c>
      <c r="AD253" s="53" t="str">
        <f t="shared" si="18"/>
        <v/>
      </c>
      <c r="AE253" s="53" t="s">
        <v>786</v>
      </c>
      <c r="AF253" s="53"/>
      <c r="AG253" s="53"/>
      <c r="AH253" s="53" t="s">
        <v>3068</v>
      </c>
      <c r="AI253" s="53">
        <v>1</v>
      </c>
      <c r="AJ253" s="83">
        <v>46181</v>
      </c>
      <c r="AK253" s="53"/>
      <c r="AL253" s="53"/>
    </row>
    <row r="254" spans="3:38" ht="14.25" hidden="1" customHeight="1">
      <c r="C254" s="82" t="s">
        <v>11</v>
      </c>
      <c r="D254" s="82" t="s">
        <v>3203</v>
      </c>
      <c r="E254" s="82" t="s">
        <v>2476</v>
      </c>
      <c r="F254" s="82" t="s">
        <v>2477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67" t="e">
        <f>SUMIFS([1]Up!$J:$J,[1]Up!$D:$D,D254)</f>
        <v>#VALUE!</v>
      </c>
      <c r="AB254" s="82"/>
      <c r="AC254" s="82" t="str">
        <f t="shared" si="17"/>
        <v/>
      </c>
      <c r="AD254" s="53" t="str">
        <f t="shared" si="18"/>
        <v/>
      </c>
      <c r="AE254" s="53" t="s">
        <v>786</v>
      </c>
      <c r="AF254" s="53"/>
      <c r="AG254" s="53"/>
      <c r="AH254" s="53" t="s">
        <v>3026</v>
      </c>
      <c r="AI254" s="53">
        <v>1</v>
      </c>
      <c r="AJ254" s="83">
        <v>46181</v>
      </c>
      <c r="AK254" s="53"/>
      <c r="AL254" s="53"/>
    </row>
    <row r="255" spans="3:38" ht="14.25" hidden="1" customHeight="1">
      <c r="C255" s="82" t="s">
        <v>11</v>
      </c>
      <c r="D255" s="82" t="s">
        <v>3204</v>
      </c>
      <c r="E255" s="82" t="s">
        <v>2486</v>
      </c>
      <c r="F255" s="82" t="s">
        <v>2477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67" t="e">
        <f>SUMIFS([1]Up!$J:$J,[1]Up!$D:$D,D255)</f>
        <v>#VALUE!</v>
      </c>
      <c r="AB255" s="82"/>
      <c r="AC255" s="82" t="str">
        <f t="shared" si="17"/>
        <v/>
      </c>
      <c r="AD255" s="53" t="str">
        <f t="shared" si="18"/>
        <v/>
      </c>
      <c r="AE255" s="53" t="s">
        <v>786</v>
      </c>
      <c r="AF255" s="53"/>
      <c r="AG255" s="53"/>
      <c r="AH255" s="53" t="s">
        <v>3033</v>
      </c>
      <c r="AI255" s="53">
        <v>1</v>
      </c>
      <c r="AJ255" s="83">
        <v>46181</v>
      </c>
      <c r="AK255" s="53"/>
      <c r="AL255" s="53"/>
    </row>
    <row r="256" spans="3:38" ht="14.25" hidden="1" customHeight="1">
      <c r="C256" s="82" t="s">
        <v>11</v>
      </c>
      <c r="D256" s="82" t="s">
        <v>3205</v>
      </c>
      <c r="E256" s="82" t="s">
        <v>2476</v>
      </c>
      <c r="F256" s="82" t="s">
        <v>2477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67" t="e">
        <f>SUMIFS([1]Up!$J:$J,[1]Up!$D:$D,D256)</f>
        <v>#VALUE!</v>
      </c>
      <c r="AB256" s="82"/>
      <c r="AC256" s="82" t="str">
        <f t="shared" si="17"/>
        <v/>
      </c>
      <c r="AD256" s="53" t="str">
        <f t="shared" si="18"/>
        <v/>
      </c>
      <c r="AE256" s="53" t="s">
        <v>786</v>
      </c>
      <c r="AF256" s="53"/>
      <c r="AG256" s="53"/>
      <c r="AH256" s="53" t="s">
        <v>3026</v>
      </c>
      <c r="AI256" s="53">
        <v>1</v>
      </c>
      <c r="AJ256" s="83">
        <v>46181</v>
      </c>
      <c r="AK256" s="53"/>
      <c r="AL256" s="53"/>
    </row>
    <row r="257" spans="3:38" ht="14.25" hidden="1" customHeight="1">
      <c r="C257" s="82" t="s">
        <v>11</v>
      </c>
      <c r="D257" s="82" t="s">
        <v>3206</v>
      </c>
      <c r="E257" s="82" t="s">
        <v>732</v>
      </c>
      <c r="F257" s="82" t="s">
        <v>2502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67" t="e">
        <f>SUMIFS([1]Up!$J:$J,[1]Up!$D:$D,D257)</f>
        <v>#VALUE!</v>
      </c>
      <c r="AB257" s="82"/>
      <c r="AC257" s="82" t="str">
        <f t="shared" si="17"/>
        <v/>
      </c>
      <c r="AD257" s="53" t="str">
        <f t="shared" si="18"/>
        <v/>
      </c>
      <c r="AE257" s="53" t="s">
        <v>786</v>
      </c>
      <c r="AF257" s="53"/>
      <c r="AG257" s="53"/>
      <c r="AH257" s="53" t="s">
        <v>3037</v>
      </c>
      <c r="AI257" s="53">
        <v>1</v>
      </c>
      <c r="AJ257" s="83">
        <v>46181</v>
      </c>
      <c r="AK257" s="53"/>
      <c r="AL257" s="53"/>
    </row>
    <row r="258" spans="3:38" ht="14.25" hidden="1" customHeight="1">
      <c r="C258" s="82" t="s">
        <v>13</v>
      </c>
      <c r="D258" s="82" t="s">
        <v>3207</v>
      </c>
      <c r="E258" s="82" t="s">
        <v>2718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2</v>
      </c>
      <c r="M258" s="26">
        <f t="shared" si="16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67" t="e">
        <f>SUMIFS([1]Up!$J:$J,[1]Up!$D:$D,D258)</f>
        <v>#VALUE!</v>
      </c>
      <c r="AB258" s="82"/>
      <c r="AC258" s="82" t="str">
        <f t="shared" si="17"/>
        <v>PL10</v>
      </c>
      <c r="AD258" s="53" t="str">
        <f t="shared" si="18"/>
        <v/>
      </c>
      <c r="AE258" s="53" t="s">
        <v>703</v>
      </c>
      <c r="AF258" s="53"/>
      <c r="AG258" s="53"/>
      <c r="AH258" s="53" t="s">
        <v>3035</v>
      </c>
      <c r="AI258" s="53">
        <v>2</v>
      </c>
      <c r="AJ258" s="83">
        <v>46181</v>
      </c>
      <c r="AK258" s="53"/>
      <c r="AL258" s="53"/>
    </row>
    <row r="259" spans="3:38" ht="14.25" hidden="1" customHeight="1">
      <c r="C259" s="82" t="s">
        <v>13</v>
      </c>
      <c r="D259" s="82" t="s">
        <v>3208</v>
      </c>
      <c r="E259" s="82" t="s">
        <v>2720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2</v>
      </c>
      <c r="M259" s="26">
        <f t="shared" si="16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67" t="e">
        <f>SUMIFS([1]Up!$J:$J,[1]Up!$D:$D,D259)</f>
        <v>#VALUE!</v>
      </c>
      <c r="AB259" s="82"/>
      <c r="AC259" s="82" t="str">
        <f t="shared" si="17"/>
        <v>PL10</v>
      </c>
      <c r="AD259" s="53" t="str">
        <f t="shared" si="18"/>
        <v/>
      </c>
      <c r="AE259" s="53" t="s">
        <v>703</v>
      </c>
      <c r="AF259" s="53"/>
      <c r="AG259" s="53"/>
      <c r="AH259" s="53" t="s">
        <v>3035</v>
      </c>
      <c r="AI259" s="53">
        <v>2</v>
      </c>
      <c r="AJ259" s="83">
        <v>46181</v>
      </c>
      <c r="AK259" s="53"/>
      <c r="AL259" s="53"/>
    </row>
    <row r="260" spans="3:38" ht="14.25" hidden="1" customHeight="1">
      <c r="C260" s="82" t="s">
        <v>13</v>
      </c>
      <c r="D260" s="82" t="s">
        <v>3209</v>
      </c>
      <c r="E260" s="82" t="s">
        <v>2613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4</v>
      </c>
      <c r="M260" s="26">
        <f t="shared" si="16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67" t="e">
        <f>SUMIFS([1]Up!$J:$J,[1]Up!$D:$D,D260)</f>
        <v>#VALUE!</v>
      </c>
      <c r="AB260" s="82"/>
      <c r="AC260" s="82" t="str">
        <f t="shared" si="17"/>
        <v>PL8</v>
      </c>
      <c r="AD260" s="53" t="str">
        <f t="shared" si="18"/>
        <v/>
      </c>
      <c r="AE260" s="53" t="s">
        <v>703</v>
      </c>
      <c r="AF260" s="53"/>
      <c r="AG260" s="53"/>
      <c r="AH260" s="53" t="s">
        <v>3068</v>
      </c>
      <c r="AI260" s="53">
        <v>4</v>
      </c>
      <c r="AJ260" s="83">
        <v>46181</v>
      </c>
      <c r="AK260" s="53"/>
      <c r="AL260" s="53"/>
    </row>
    <row r="261" spans="3:38" ht="14.25" hidden="1" customHeight="1">
      <c r="C261" s="82" t="s">
        <v>13</v>
      </c>
      <c r="D261" s="82" t="s">
        <v>3210</v>
      </c>
      <c r="E261" s="82" t="s">
        <v>2723</v>
      </c>
      <c r="F261" s="82" t="s">
        <v>2588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67" t="e">
        <f>SUMIFS([1]Up!$J:$J,[1]Up!$D:$D,D261)</f>
        <v>#VALUE!</v>
      </c>
      <c r="AB261" s="82"/>
      <c r="AC261" s="82" t="str">
        <f t="shared" si="17"/>
        <v>PL8</v>
      </c>
      <c r="AD261" s="53" t="str">
        <f t="shared" si="18"/>
        <v/>
      </c>
      <c r="AE261" s="53" t="s">
        <v>786</v>
      </c>
      <c r="AF261" s="53"/>
      <c r="AG261" s="53"/>
      <c r="AH261" s="53" t="s">
        <v>3068</v>
      </c>
      <c r="AI261" s="53">
        <v>1</v>
      </c>
      <c r="AJ261" s="83">
        <v>46181</v>
      </c>
      <c r="AK261" s="53"/>
      <c r="AL261" s="53"/>
    </row>
    <row r="262" spans="3:38" ht="14.25" hidden="1" customHeight="1">
      <c r="C262" s="82" t="s">
        <v>13</v>
      </c>
      <c r="D262" s="82" t="s">
        <v>3211</v>
      </c>
      <c r="E262" s="82" t="s">
        <v>2725</v>
      </c>
      <c r="F262" s="82" t="s">
        <v>2588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67" t="e">
        <f>SUMIFS([1]Up!$J:$J,[1]Up!$D:$D,D262)</f>
        <v>#VALUE!</v>
      </c>
      <c r="AB262" s="82"/>
      <c r="AC262" s="82" t="str">
        <f t="shared" si="17"/>
        <v>PL8</v>
      </c>
      <c r="AD262" s="53" t="str">
        <f t="shared" si="18"/>
        <v/>
      </c>
      <c r="AE262" s="53" t="s">
        <v>786</v>
      </c>
      <c r="AF262" s="53"/>
      <c r="AG262" s="53"/>
      <c r="AH262" s="53" t="s">
        <v>3068</v>
      </c>
      <c r="AI262" s="53">
        <v>1</v>
      </c>
      <c r="AJ262" s="83">
        <v>46181</v>
      </c>
      <c r="AK262" s="53"/>
      <c r="AL262" s="53"/>
    </row>
    <row r="263" spans="3:38" ht="14.25" hidden="1" customHeight="1">
      <c r="C263" s="82" t="s">
        <v>13</v>
      </c>
      <c r="D263" s="82" t="s">
        <v>3212</v>
      </c>
      <c r="E263" s="82" t="s">
        <v>2727</v>
      </c>
      <c r="F263" s="82" t="s">
        <v>2588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67" t="e">
        <f>SUMIFS([1]Up!$J:$J,[1]Up!$D:$D,D263)</f>
        <v>#VALUE!</v>
      </c>
      <c r="AB263" s="82"/>
      <c r="AC263" s="82" t="str">
        <f t="shared" si="17"/>
        <v>PL8</v>
      </c>
      <c r="AD263" s="53" t="str">
        <f t="shared" si="18"/>
        <v/>
      </c>
      <c r="AE263" s="53" t="s">
        <v>786</v>
      </c>
      <c r="AF263" s="53"/>
      <c r="AG263" s="53"/>
      <c r="AH263" s="53" t="s">
        <v>3068</v>
      </c>
      <c r="AI263" s="53">
        <v>1</v>
      </c>
      <c r="AJ263" s="83">
        <v>46181</v>
      </c>
      <c r="AK263" s="53"/>
      <c r="AL263" s="53"/>
    </row>
    <row r="264" spans="3:38" ht="14.25" hidden="1" customHeight="1">
      <c r="C264" s="82" t="s">
        <v>11</v>
      </c>
      <c r="D264" s="82" t="s">
        <v>3213</v>
      </c>
      <c r="E264" s="82" t="s">
        <v>2476</v>
      </c>
      <c r="F264" s="82" t="s">
        <v>2477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67" t="e">
        <f>SUMIFS([1]Up!$J:$J,[1]Up!$D:$D,D264)</f>
        <v>#VALUE!</v>
      </c>
      <c r="AB264" s="82"/>
      <c r="AC264" s="82" t="str">
        <f t="shared" si="17"/>
        <v/>
      </c>
      <c r="AD264" s="53" t="str">
        <f t="shared" si="18"/>
        <v/>
      </c>
      <c r="AE264" s="53" t="s">
        <v>786</v>
      </c>
      <c r="AF264" s="53"/>
      <c r="AG264" s="53"/>
      <c r="AH264" s="53" t="s">
        <v>3026</v>
      </c>
      <c r="AI264" s="53">
        <v>1</v>
      </c>
      <c r="AJ264" s="83">
        <v>46181</v>
      </c>
      <c r="AK264" s="53"/>
      <c r="AL264" s="53"/>
    </row>
    <row r="265" spans="3:38" ht="14.25" hidden="1" customHeight="1">
      <c r="C265" s="82" t="s">
        <v>11</v>
      </c>
      <c r="D265" s="82" t="s">
        <v>3214</v>
      </c>
      <c r="E265" s="82" t="s">
        <v>2476</v>
      </c>
      <c r="F265" s="82" t="s">
        <v>2477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67" t="e">
        <f>SUMIFS([1]Up!$J:$J,[1]Up!$D:$D,D265)</f>
        <v>#VALUE!</v>
      </c>
      <c r="AB265" s="82"/>
      <c r="AC265" s="82" t="str">
        <f t="shared" si="17"/>
        <v/>
      </c>
      <c r="AD265" s="53" t="str">
        <f t="shared" si="18"/>
        <v/>
      </c>
      <c r="AE265" s="53" t="s">
        <v>786</v>
      </c>
      <c r="AF265" s="53"/>
      <c r="AG265" s="53"/>
      <c r="AH265" s="53" t="s">
        <v>3026</v>
      </c>
      <c r="AI265" s="53">
        <v>1</v>
      </c>
      <c r="AJ265" s="83">
        <v>46181</v>
      </c>
      <c r="AK265" s="53"/>
      <c r="AL265" s="53"/>
    </row>
    <row r="266" spans="3:38" ht="14.25" hidden="1" customHeight="1">
      <c r="C266" s="82" t="s">
        <v>11</v>
      </c>
      <c r="D266" s="82" t="s">
        <v>3215</v>
      </c>
      <c r="E266" s="82" t="s">
        <v>2476</v>
      </c>
      <c r="F266" s="82" t="s">
        <v>2520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67" t="e">
        <f>SUMIFS([1]Up!$J:$J,[1]Up!$D:$D,D266)</f>
        <v>#VALUE!</v>
      </c>
      <c r="AB266" s="82"/>
      <c r="AC266" s="82" t="str">
        <f t="shared" si="17"/>
        <v/>
      </c>
      <c r="AD266" s="53" t="str">
        <f t="shared" si="18"/>
        <v/>
      </c>
      <c r="AE266" s="53" t="s">
        <v>786</v>
      </c>
      <c r="AF266" s="53"/>
      <c r="AG266" s="53"/>
      <c r="AH266" s="53" t="s">
        <v>3026</v>
      </c>
      <c r="AI266" s="53">
        <v>1</v>
      </c>
      <c r="AJ266" s="83">
        <v>46181</v>
      </c>
      <c r="AK266" s="53"/>
      <c r="AL266" s="53"/>
    </row>
    <row r="267" spans="3:38" ht="14.25" hidden="1" customHeight="1">
      <c r="C267" s="82" t="s">
        <v>13</v>
      </c>
      <c r="D267" s="82" t="s">
        <v>3216</v>
      </c>
      <c r="E267" s="82" t="s">
        <v>2698</v>
      </c>
      <c r="F267" s="82" t="s">
        <v>2588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67" t="e">
        <f>SUMIFS([1]Up!$J:$J,[1]Up!$D:$D,D267)</f>
        <v>#VALUE!</v>
      </c>
      <c r="AB267" s="82"/>
      <c r="AC267" s="82" t="str">
        <f t="shared" si="17"/>
        <v>PL8</v>
      </c>
      <c r="AD267" s="53" t="str">
        <f t="shared" si="18"/>
        <v/>
      </c>
      <c r="AE267" s="53" t="s">
        <v>786</v>
      </c>
      <c r="AF267" s="53"/>
      <c r="AG267" s="53"/>
      <c r="AH267" s="53" t="s">
        <v>3068</v>
      </c>
      <c r="AI267" s="53">
        <v>3</v>
      </c>
      <c r="AJ267" s="83">
        <v>46181</v>
      </c>
      <c r="AK267" s="53"/>
      <c r="AL267" s="53"/>
    </row>
    <row r="268" spans="3:38" ht="14.25" hidden="1" customHeight="1">
      <c r="C268" s="82" t="s">
        <v>13</v>
      </c>
      <c r="D268" s="82" t="s">
        <v>3217</v>
      </c>
      <c r="E268" s="82" t="s">
        <v>2698</v>
      </c>
      <c r="F268" s="82" t="s">
        <v>2588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67" t="e">
        <f>SUMIFS([1]Up!$J:$J,[1]Up!$D:$D,D268)</f>
        <v>#VALUE!</v>
      </c>
      <c r="AB268" s="82"/>
      <c r="AC268" s="82" t="str">
        <f t="shared" si="17"/>
        <v>PL8</v>
      </c>
      <c r="AD268" s="53" t="str">
        <f t="shared" si="18"/>
        <v/>
      </c>
      <c r="AE268" s="53" t="s">
        <v>786</v>
      </c>
      <c r="AF268" s="53"/>
      <c r="AG268" s="53"/>
      <c r="AH268" s="53" t="s">
        <v>3068</v>
      </c>
      <c r="AI268" s="53">
        <v>1</v>
      </c>
      <c r="AJ268" s="83">
        <v>46181</v>
      </c>
      <c r="AK268" s="53"/>
      <c r="AL268" s="53"/>
    </row>
    <row r="269" spans="3:38" ht="14.25" hidden="1" customHeight="1">
      <c r="C269" s="82" t="s">
        <v>13</v>
      </c>
      <c r="D269" s="82" t="s">
        <v>3218</v>
      </c>
      <c r="E269" s="82" t="s">
        <v>2702</v>
      </c>
      <c r="F269" s="82" t="s">
        <v>2588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67" t="e">
        <f>SUMIFS([1]Up!$J:$J,[1]Up!$D:$D,D269)</f>
        <v>#VALUE!</v>
      </c>
      <c r="AB269" s="82"/>
      <c r="AC269" s="82" t="str">
        <f t="shared" si="17"/>
        <v>PL8</v>
      </c>
      <c r="AD269" s="53" t="str">
        <f t="shared" si="18"/>
        <v/>
      </c>
      <c r="AE269" s="53" t="s">
        <v>786</v>
      </c>
      <c r="AF269" s="53"/>
      <c r="AG269" s="53"/>
      <c r="AH269" s="53" t="s">
        <v>3068</v>
      </c>
      <c r="AI269" s="53">
        <v>1</v>
      </c>
      <c r="AJ269" s="83">
        <v>46181</v>
      </c>
      <c r="AK269" s="53"/>
      <c r="AL269" s="53"/>
    </row>
    <row r="270" spans="3:38" ht="14.25" hidden="1" customHeight="1">
      <c r="C270" s="82" t="s">
        <v>11</v>
      </c>
      <c r="D270" s="82" t="s">
        <v>3219</v>
      </c>
      <c r="E270" s="82" t="s">
        <v>2476</v>
      </c>
      <c r="F270" s="82" t="s">
        <v>2477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67" t="e">
        <f>SUMIFS([1]Up!$J:$J,[1]Up!$D:$D,D270)</f>
        <v>#VALUE!</v>
      </c>
      <c r="AB270" s="82"/>
      <c r="AC270" s="82" t="str">
        <f t="shared" si="17"/>
        <v/>
      </c>
      <c r="AD270" s="53" t="str">
        <f t="shared" si="18"/>
        <v/>
      </c>
      <c r="AE270" s="53" t="s">
        <v>786</v>
      </c>
      <c r="AF270" s="53"/>
      <c r="AG270" s="53"/>
      <c r="AH270" s="53" t="s">
        <v>3026</v>
      </c>
      <c r="AI270" s="53">
        <v>1</v>
      </c>
      <c r="AJ270" s="83">
        <v>46181</v>
      </c>
      <c r="AK270" s="53"/>
      <c r="AL270" s="53"/>
    </row>
    <row r="271" spans="3:38" ht="14.25" hidden="1" customHeight="1">
      <c r="C271" s="82" t="s">
        <v>11</v>
      </c>
      <c r="D271" s="82" t="s">
        <v>3220</v>
      </c>
      <c r="E271" s="82" t="s">
        <v>2476</v>
      </c>
      <c r="F271" s="82" t="s">
        <v>2520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67" t="e">
        <f>SUMIFS([1]Up!$J:$J,[1]Up!$D:$D,D271)</f>
        <v>#VALUE!</v>
      </c>
      <c r="AB271" s="82"/>
      <c r="AC271" s="82" t="str">
        <f t="shared" si="17"/>
        <v/>
      </c>
      <c r="AD271" s="53" t="str">
        <f t="shared" si="18"/>
        <v/>
      </c>
      <c r="AE271" s="53" t="s">
        <v>786</v>
      </c>
      <c r="AF271" s="53"/>
      <c r="AG271" s="53"/>
      <c r="AH271" s="53" t="s">
        <v>3026</v>
      </c>
      <c r="AI271" s="53">
        <v>1</v>
      </c>
      <c r="AJ271" s="83">
        <v>46181</v>
      </c>
      <c r="AK271" s="53"/>
      <c r="AL271" s="53"/>
    </row>
    <row r="272" spans="3:38" ht="14.25" hidden="1" customHeight="1">
      <c r="C272" s="82" t="s">
        <v>11</v>
      </c>
      <c r="D272" s="82" t="s">
        <v>3221</v>
      </c>
      <c r="E272" s="82" t="s">
        <v>2476</v>
      </c>
      <c r="F272" s="82" t="s">
        <v>2477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67" t="e">
        <f>SUMIFS([1]Up!$J:$J,[1]Up!$D:$D,D272)</f>
        <v>#VALUE!</v>
      </c>
      <c r="AB272" s="82"/>
      <c r="AC272" s="82" t="str">
        <f t="shared" si="17"/>
        <v/>
      </c>
      <c r="AD272" s="53" t="str">
        <f t="shared" si="18"/>
        <v/>
      </c>
      <c r="AE272" s="53" t="s">
        <v>786</v>
      </c>
      <c r="AF272" s="53"/>
      <c r="AG272" s="53"/>
      <c r="AH272" s="53" t="s">
        <v>3026</v>
      </c>
      <c r="AI272" s="53">
        <v>1</v>
      </c>
      <c r="AJ272" s="83">
        <v>46181</v>
      </c>
      <c r="AK272" s="53"/>
      <c r="AL272" s="53"/>
    </row>
    <row r="273" spans="3:38" ht="14.25" hidden="1" customHeight="1">
      <c r="C273" s="82" t="s">
        <v>13</v>
      </c>
      <c r="D273" s="82" t="s">
        <v>3222</v>
      </c>
      <c r="E273" s="82" t="s">
        <v>2578</v>
      </c>
      <c r="F273" s="82" t="s">
        <v>2579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1</v>
      </c>
      <c r="M273" s="26">
        <f t="shared" si="16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>
        <v>1</v>
      </c>
      <c r="X273" s="26"/>
      <c r="Y273" s="26"/>
      <c r="Z273" s="26"/>
      <c r="AA273" s="67" t="e">
        <f>SUMIFS([1]Up!$J:$J,[1]Up!$D:$D,D273)</f>
        <v>#VALUE!</v>
      </c>
      <c r="AB273" s="82"/>
      <c r="AC273" s="82" t="str">
        <f t="shared" si="17"/>
        <v>PL50</v>
      </c>
      <c r="AD273" s="53" t="str">
        <f t="shared" si="18"/>
        <v/>
      </c>
      <c r="AE273" s="53" t="s">
        <v>786</v>
      </c>
      <c r="AF273" s="53"/>
      <c r="AG273" s="53"/>
      <c r="AH273" s="53" t="s">
        <v>3102</v>
      </c>
      <c r="AI273" s="53">
        <v>1</v>
      </c>
      <c r="AJ273" s="83">
        <v>46181</v>
      </c>
      <c r="AK273" s="53"/>
      <c r="AL273" s="53"/>
    </row>
    <row r="274" spans="3:38" ht="14.25" hidden="1" customHeight="1">
      <c r="C274" s="82" t="s">
        <v>13</v>
      </c>
      <c r="D274" s="82" t="s">
        <v>3223</v>
      </c>
      <c r="E274" s="82" t="s">
        <v>2613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1</v>
      </c>
      <c r="M274" s="26">
        <f t="shared" si="16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67" t="e">
        <f>SUMIFS([1]Up!$J:$J,[1]Up!$D:$D,D274)</f>
        <v>#VALUE!</v>
      </c>
      <c r="AB274" s="82"/>
      <c r="AC274" s="82" t="str">
        <f t="shared" si="17"/>
        <v>PL8</v>
      </c>
      <c r="AD274" s="53" t="str">
        <f t="shared" si="18"/>
        <v/>
      </c>
      <c r="AE274" s="53" t="s">
        <v>703</v>
      </c>
      <c r="AF274" s="53"/>
      <c r="AG274" s="53"/>
      <c r="AH274" s="53" t="s">
        <v>3068</v>
      </c>
      <c r="AI274" s="53">
        <v>1</v>
      </c>
      <c r="AJ274" s="83">
        <v>46181</v>
      </c>
      <c r="AK274" s="53"/>
      <c r="AL274" s="53"/>
    </row>
    <row r="275" spans="3:38" ht="14.25" hidden="1" customHeight="1">
      <c r="C275" s="82" t="s">
        <v>13</v>
      </c>
      <c r="D275" s="82" t="s">
        <v>3224</v>
      </c>
      <c r="E275" s="82" t="s">
        <v>2584</v>
      </c>
      <c r="F275" s="82" t="s">
        <v>2579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67" t="e">
        <f>SUMIFS([1]Up!$J:$J,[1]Up!$D:$D,D275)</f>
        <v>#VALUE!</v>
      </c>
      <c r="AB275" s="82"/>
      <c r="AC275" s="82" t="str">
        <f t="shared" si="17"/>
        <v>PL25</v>
      </c>
      <c r="AD275" s="53" t="str">
        <f t="shared" si="18"/>
        <v/>
      </c>
      <c r="AE275" s="53" t="s">
        <v>786</v>
      </c>
      <c r="AF275" s="53"/>
      <c r="AG275" s="53"/>
      <c r="AH275" s="53" t="s">
        <v>3105</v>
      </c>
      <c r="AI275" s="53">
        <v>1</v>
      </c>
      <c r="AJ275" s="83">
        <v>46181</v>
      </c>
      <c r="AK275" s="53"/>
      <c r="AL275" s="53"/>
    </row>
    <row r="276" spans="3:38" ht="14.25" hidden="1" customHeight="1">
      <c r="C276" s="82" t="s">
        <v>13</v>
      </c>
      <c r="D276" s="82" t="s">
        <v>3225</v>
      </c>
      <c r="E276" s="82" t="s">
        <v>2707</v>
      </c>
      <c r="F276" s="82" t="s">
        <v>2588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67" t="e">
        <f>SUMIFS([1]Up!$J:$J,[1]Up!$D:$D,D276)</f>
        <v>#VALUE!</v>
      </c>
      <c r="AB276" s="82"/>
      <c r="AC276" s="82" t="str">
        <f t="shared" si="17"/>
        <v>PL8</v>
      </c>
      <c r="AD276" s="53" t="str">
        <f t="shared" si="18"/>
        <v/>
      </c>
      <c r="AE276" s="53" t="s">
        <v>786</v>
      </c>
      <c r="AF276" s="53"/>
      <c r="AG276" s="53"/>
      <c r="AH276" s="53" t="s">
        <v>3068</v>
      </c>
      <c r="AI276" s="53">
        <v>1</v>
      </c>
      <c r="AJ276" s="83">
        <v>46181</v>
      </c>
      <c r="AK276" s="53"/>
      <c r="AL276" s="53"/>
    </row>
    <row r="277" spans="3:38" ht="14.25" hidden="1" customHeight="1">
      <c r="C277" s="82" t="s">
        <v>13</v>
      </c>
      <c r="D277" s="82" t="s">
        <v>3226</v>
      </c>
      <c r="E277" s="82" t="s">
        <v>2698</v>
      </c>
      <c r="F277" s="82" t="s">
        <v>2588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67" t="e">
        <f>SUMIFS([1]Up!$J:$J,[1]Up!$D:$D,D277)</f>
        <v>#VALUE!</v>
      </c>
      <c r="AB277" s="82"/>
      <c r="AC277" s="82" t="str">
        <f t="shared" si="17"/>
        <v>PL8</v>
      </c>
      <c r="AD277" s="53" t="str">
        <f t="shared" si="18"/>
        <v/>
      </c>
      <c r="AE277" s="53" t="s">
        <v>786</v>
      </c>
      <c r="AF277" s="53"/>
      <c r="AG277" s="53"/>
      <c r="AH277" s="53" t="s">
        <v>3068</v>
      </c>
      <c r="AI277" s="53">
        <v>2</v>
      </c>
      <c r="AJ277" s="83">
        <v>46181</v>
      </c>
      <c r="AK277" s="53"/>
      <c r="AL277" s="53"/>
    </row>
    <row r="278" spans="3:38" ht="14.25" hidden="1" customHeight="1">
      <c r="C278" s="82" t="s">
        <v>13</v>
      </c>
      <c r="D278" s="82" t="s">
        <v>3227</v>
      </c>
      <c r="E278" s="82" t="s">
        <v>2698</v>
      </c>
      <c r="F278" s="82" t="s">
        <v>2588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67" t="e">
        <f>SUMIFS([1]Up!$J:$J,[1]Up!$D:$D,D278)</f>
        <v>#VALUE!</v>
      </c>
      <c r="AB278" s="82"/>
      <c r="AC278" s="82" t="str">
        <f t="shared" si="17"/>
        <v>PL8</v>
      </c>
      <c r="AD278" s="53" t="str">
        <f t="shared" si="18"/>
        <v/>
      </c>
      <c r="AE278" s="53" t="s">
        <v>786</v>
      </c>
      <c r="AF278" s="53"/>
      <c r="AG278" s="53"/>
      <c r="AH278" s="53" t="s">
        <v>3068</v>
      </c>
      <c r="AI278" s="53">
        <v>1</v>
      </c>
      <c r="AJ278" s="83">
        <v>46181</v>
      </c>
      <c r="AK278" s="53"/>
      <c r="AL278" s="53"/>
    </row>
    <row r="279" spans="3:38" ht="14.25" hidden="1" customHeight="1">
      <c r="C279" s="82" t="s">
        <v>13</v>
      </c>
      <c r="D279" s="82" t="s">
        <v>3228</v>
      </c>
      <c r="E279" s="82" t="s">
        <v>2710</v>
      </c>
      <c r="F279" s="82" t="s">
        <v>2588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67" t="e">
        <f>SUMIFS([1]Up!$J:$J,[1]Up!$D:$D,D279)</f>
        <v>#VALUE!</v>
      </c>
      <c r="AB279" s="82"/>
      <c r="AC279" s="82" t="str">
        <f t="shared" si="17"/>
        <v>PL8</v>
      </c>
      <c r="AD279" s="53" t="str">
        <f t="shared" si="18"/>
        <v/>
      </c>
      <c r="AE279" s="53" t="s">
        <v>786</v>
      </c>
      <c r="AF279" s="53"/>
      <c r="AG279" s="53"/>
      <c r="AH279" s="53" t="s">
        <v>3068</v>
      </c>
      <c r="AI279" s="53">
        <v>1</v>
      </c>
      <c r="AJ279" s="83">
        <v>46181</v>
      </c>
      <c r="AK279" s="53"/>
      <c r="AL279" s="53"/>
    </row>
    <row r="280" spans="3:38" ht="14.25" hidden="1" customHeight="1">
      <c r="C280" s="82" t="s">
        <v>13</v>
      </c>
      <c r="D280" s="82" t="s">
        <v>3229</v>
      </c>
      <c r="E280" s="82" t="s">
        <v>2712</v>
      </c>
      <c r="F280" s="82" t="s">
        <v>2588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67" t="e">
        <f>SUMIFS([1]Up!$J:$J,[1]Up!$D:$D,D280)</f>
        <v>#VALUE!</v>
      </c>
      <c r="AB280" s="82"/>
      <c r="AC280" s="82" t="str">
        <f t="shared" si="17"/>
        <v>PL8</v>
      </c>
      <c r="AD280" s="53" t="str">
        <f t="shared" si="18"/>
        <v/>
      </c>
      <c r="AE280" s="53" t="s">
        <v>786</v>
      </c>
      <c r="AF280" s="53"/>
      <c r="AG280" s="53"/>
      <c r="AH280" s="53" t="s">
        <v>3068</v>
      </c>
      <c r="AI280" s="53">
        <v>1</v>
      </c>
      <c r="AJ280" s="83">
        <v>46181</v>
      </c>
      <c r="AK280" s="53"/>
      <c r="AL280" s="53"/>
    </row>
    <row r="281" spans="3:38" ht="14.25" hidden="1" customHeight="1">
      <c r="C281" s="82" t="s">
        <v>11</v>
      </c>
      <c r="D281" s="82" t="s">
        <v>3230</v>
      </c>
      <c r="E281" s="82" t="s">
        <v>2476</v>
      </c>
      <c r="F281" s="82" t="s">
        <v>2502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67" t="e">
        <f>SUMIFS([1]Up!$J:$J,[1]Up!$D:$D,D281)</f>
        <v>#VALUE!</v>
      </c>
      <c r="AB281" s="82"/>
      <c r="AC281" s="82" t="str">
        <f t="shared" si="17"/>
        <v/>
      </c>
      <c r="AD281" s="53" t="str">
        <f t="shared" si="18"/>
        <v/>
      </c>
      <c r="AE281" s="53" t="s">
        <v>786</v>
      </c>
      <c r="AF281" s="53"/>
      <c r="AG281" s="53"/>
      <c r="AH281" s="53" t="s">
        <v>3026</v>
      </c>
      <c r="AI281" s="53">
        <v>1</v>
      </c>
      <c r="AJ281" s="83">
        <v>46181</v>
      </c>
      <c r="AK281" s="53"/>
      <c r="AL281" s="53"/>
    </row>
    <row r="282" spans="3:38" ht="14.25" hidden="1" customHeight="1">
      <c r="C282" s="82" t="s">
        <v>13</v>
      </c>
      <c r="D282" s="82" t="s">
        <v>3231</v>
      </c>
      <c r="E282" s="82" t="s">
        <v>2698</v>
      </c>
      <c r="F282" s="82" t="s">
        <v>2588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67" t="e">
        <f>SUMIFS([1]Up!$J:$J,[1]Up!$D:$D,D282)</f>
        <v>#VALUE!</v>
      </c>
      <c r="AB282" s="82"/>
      <c r="AC282" s="82" t="str">
        <f t="shared" si="17"/>
        <v>PL8</v>
      </c>
      <c r="AD282" s="53" t="str">
        <f t="shared" si="18"/>
        <v/>
      </c>
      <c r="AE282" s="53" t="s">
        <v>786</v>
      </c>
      <c r="AF282" s="53"/>
      <c r="AG282" s="53"/>
      <c r="AH282" s="53" t="s">
        <v>3068</v>
      </c>
      <c r="AI282" s="53">
        <v>1</v>
      </c>
      <c r="AJ282" s="83">
        <v>46181</v>
      </c>
      <c r="AK282" s="53"/>
      <c r="AL282" s="53"/>
    </row>
    <row r="283" spans="3:38" ht="14.25" hidden="1" customHeight="1">
      <c r="C283" s="82" t="s">
        <v>13</v>
      </c>
      <c r="D283" s="82" t="s">
        <v>3232</v>
      </c>
      <c r="E283" s="82" t="s">
        <v>2748</v>
      </c>
      <c r="F283" s="82" t="s">
        <v>2588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67" t="e">
        <f>SUMIFS([1]Up!$J:$J,[1]Up!$D:$D,D283)</f>
        <v>#VALUE!</v>
      </c>
      <c r="AB283" s="82"/>
      <c r="AC283" s="82" t="str">
        <f t="shared" si="17"/>
        <v>PL8</v>
      </c>
      <c r="AD283" s="53" t="str">
        <f t="shared" si="18"/>
        <v/>
      </c>
      <c r="AE283" s="53" t="s">
        <v>786</v>
      </c>
      <c r="AF283" s="53"/>
      <c r="AG283" s="53"/>
      <c r="AH283" s="53" t="s">
        <v>3068</v>
      </c>
      <c r="AI283" s="53">
        <v>1</v>
      </c>
      <c r="AJ283" s="83">
        <v>46181</v>
      </c>
      <c r="AK283" s="53"/>
      <c r="AL283" s="53"/>
    </row>
    <row r="284" spans="3:38" ht="14.25" hidden="1" customHeight="1">
      <c r="C284" s="82" t="s">
        <v>13</v>
      </c>
      <c r="D284" s="82" t="s">
        <v>3233</v>
      </c>
      <c r="E284" s="82" t="s">
        <v>2750</v>
      </c>
      <c r="F284" s="82" t="s">
        <v>2588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67" t="e">
        <f>SUMIFS([1]Up!$J:$J,[1]Up!$D:$D,D284)</f>
        <v>#VALUE!</v>
      </c>
      <c r="AB284" s="82"/>
      <c r="AC284" s="82" t="str">
        <f t="shared" si="17"/>
        <v>PL8</v>
      </c>
      <c r="AD284" s="53" t="str">
        <f t="shared" si="18"/>
        <v/>
      </c>
      <c r="AE284" s="53" t="s">
        <v>786</v>
      </c>
      <c r="AF284" s="53"/>
      <c r="AG284" s="53"/>
      <c r="AH284" s="53" t="s">
        <v>3068</v>
      </c>
      <c r="AI284" s="53">
        <v>1</v>
      </c>
      <c r="AJ284" s="83">
        <v>46181</v>
      </c>
      <c r="AK284" s="53"/>
      <c r="AL284" s="53"/>
    </row>
    <row r="285" spans="3:38" ht="14.25" hidden="1" customHeight="1">
      <c r="C285" s="82" t="s">
        <v>11</v>
      </c>
      <c r="D285" s="82" t="s">
        <v>3234</v>
      </c>
      <c r="E285" s="82" t="s">
        <v>2476</v>
      </c>
      <c r="F285" s="82" t="s">
        <v>2502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67" t="e">
        <f>SUMIFS([1]Up!$J:$J,[1]Up!$D:$D,D285)</f>
        <v>#VALUE!</v>
      </c>
      <c r="AB285" s="82"/>
      <c r="AC285" s="82" t="str">
        <f t="shared" si="17"/>
        <v/>
      </c>
      <c r="AD285" s="53" t="str">
        <f t="shared" si="18"/>
        <v/>
      </c>
      <c r="AE285" s="53" t="s">
        <v>786</v>
      </c>
      <c r="AF285" s="53"/>
      <c r="AG285" s="53"/>
      <c r="AH285" s="53" t="s">
        <v>3026</v>
      </c>
      <c r="AI285" s="53">
        <v>2</v>
      </c>
      <c r="AJ285" s="83">
        <v>46181</v>
      </c>
      <c r="AK285" s="53"/>
      <c r="AL285" s="53"/>
    </row>
    <row r="286" spans="3:38" ht="14.25" hidden="1" customHeight="1">
      <c r="C286" s="82" t="s">
        <v>13</v>
      </c>
      <c r="D286" s="82" t="s">
        <v>3235</v>
      </c>
      <c r="E286" s="82" t="s">
        <v>2753</v>
      </c>
      <c r="F286" s="82" t="s">
        <v>2588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MIN(SUM(N286:Z286),I286)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67" t="e">
        <f>SUMIFS([1]Up!$J:$J,[1]Up!$D:$D,D286)</f>
        <v>#VALUE!</v>
      </c>
      <c r="AB286" s="82"/>
      <c r="AC286" s="82" t="str">
        <f t="shared" ref="AC286:AC349" si="21">IFERROR(IF(C286="Plate",LEFT(E286,FIND("*",E286,1)-1),""),IF(C286="Plate",LEFT(E286,FIND("x",E286,1)-1),""))</f>
        <v>PL6</v>
      </c>
      <c r="AD286" s="53" t="str">
        <f t="shared" ref="AD286:AD349" si="22">IF(ROUND(SUM(N286:Z286)-I286,0)&gt;0,"Thừa "&amp;SUM(N286:Z286)-I286,"")</f>
        <v/>
      </c>
      <c r="AE286" s="53" t="s">
        <v>786</v>
      </c>
      <c r="AF286" s="53"/>
      <c r="AG286" s="53"/>
      <c r="AH286" s="53" t="s">
        <v>3020</v>
      </c>
      <c r="AI286" s="53">
        <v>1</v>
      </c>
      <c r="AJ286" s="83">
        <v>46181</v>
      </c>
      <c r="AK286" s="53"/>
      <c r="AL286" s="53"/>
    </row>
    <row r="287" spans="3:38" ht="14.25" hidden="1" customHeight="1">
      <c r="C287" s="82" t="s">
        <v>13</v>
      </c>
      <c r="D287" s="82" t="s">
        <v>3236</v>
      </c>
      <c r="E287" s="82" t="s">
        <v>2755</v>
      </c>
      <c r="F287" s="82" t="s">
        <v>2588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67" t="e">
        <f>SUMIFS([1]Up!$J:$J,[1]Up!$D:$D,D287)</f>
        <v>#VALUE!</v>
      </c>
      <c r="AB287" s="82"/>
      <c r="AC287" s="82" t="str">
        <f t="shared" si="21"/>
        <v>PL6</v>
      </c>
      <c r="AD287" s="53" t="str">
        <f t="shared" si="22"/>
        <v/>
      </c>
      <c r="AE287" s="53" t="s">
        <v>786</v>
      </c>
      <c r="AF287" s="53"/>
      <c r="AG287" s="53"/>
      <c r="AH287" s="53" t="s">
        <v>3020</v>
      </c>
      <c r="AI287" s="53">
        <v>2</v>
      </c>
      <c r="AJ287" s="83">
        <v>46181</v>
      </c>
      <c r="AK287" s="53"/>
      <c r="AL287" s="53"/>
    </row>
    <row r="288" spans="3:38" ht="14.25" hidden="1" customHeight="1">
      <c r="C288" s="82" t="s">
        <v>13</v>
      </c>
      <c r="D288" s="82" t="s">
        <v>3237</v>
      </c>
      <c r="E288" s="82" t="s">
        <v>2757</v>
      </c>
      <c r="F288" s="82" t="s">
        <v>2588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67" t="e">
        <f>SUMIFS([1]Up!$J:$J,[1]Up!$D:$D,D288)</f>
        <v>#VALUE!</v>
      </c>
      <c r="AB288" s="82"/>
      <c r="AC288" s="82" t="str">
        <f t="shared" si="21"/>
        <v>PL6</v>
      </c>
      <c r="AD288" s="53" t="str">
        <f t="shared" si="22"/>
        <v/>
      </c>
      <c r="AE288" s="53" t="s">
        <v>786</v>
      </c>
      <c r="AF288" s="53"/>
      <c r="AG288" s="53"/>
      <c r="AH288" s="53" t="s">
        <v>3020</v>
      </c>
      <c r="AI288" s="53">
        <v>1</v>
      </c>
      <c r="AJ288" s="83">
        <v>46181</v>
      </c>
      <c r="AK288" s="53"/>
      <c r="AL288" s="53"/>
    </row>
    <row r="289" spans="3:38" ht="14.25" hidden="1" customHeight="1">
      <c r="C289" s="82" t="s">
        <v>11</v>
      </c>
      <c r="D289" s="82" t="s">
        <v>3238</v>
      </c>
      <c r="E289" s="82" t="s">
        <v>2476</v>
      </c>
      <c r="F289" s="82" t="s">
        <v>2502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67" t="e">
        <f>SUMIFS([1]Up!$J:$J,[1]Up!$D:$D,D289)</f>
        <v>#VALUE!</v>
      </c>
      <c r="AB289" s="82"/>
      <c r="AC289" s="82" t="str">
        <f t="shared" si="21"/>
        <v/>
      </c>
      <c r="AD289" s="53" t="str">
        <f t="shared" si="22"/>
        <v/>
      </c>
      <c r="AE289" s="53" t="s">
        <v>786</v>
      </c>
      <c r="AF289" s="53"/>
      <c r="AG289" s="53"/>
      <c r="AH289" s="53" t="s">
        <v>3026</v>
      </c>
      <c r="AI289" s="53">
        <v>2</v>
      </c>
      <c r="AJ289" s="83">
        <v>46181</v>
      </c>
      <c r="AK289" s="53"/>
      <c r="AL289" s="53"/>
    </row>
    <row r="290" spans="3:38" ht="14.25" hidden="1" customHeight="1">
      <c r="C290" s="82" t="s">
        <v>13</v>
      </c>
      <c r="D290" s="82" t="s">
        <v>3239</v>
      </c>
      <c r="E290" s="82" t="s">
        <v>2755</v>
      </c>
      <c r="F290" s="82" t="s">
        <v>2588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67" t="e">
        <f>SUMIFS([1]Up!$J:$J,[1]Up!$D:$D,D290)</f>
        <v>#VALUE!</v>
      </c>
      <c r="AB290" s="82"/>
      <c r="AC290" s="82" t="str">
        <f t="shared" si="21"/>
        <v>PL6</v>
      </c>
      <c r="AD290" s="53" t="str">
        <f t="shared" si="22"/>
        <v/>
      </c>
      <c r="AE290" s="53" t="s">
        <v>786</v>
      </c>
      <c r="AF290" s="53"/>
      <c r="AG290" s="53"/>
      <c r="AH290" s="53" t="s">
        <v>3020</v>
      </c>
      <c r="AI290" s="53">
        <v>2</v>
      </c>
      <c r="AJ290" s="83">
        <v>46181</v>
      </c>
      <c r="AK290" s="53"/>
      <c r="AL290" s="53"/>
    </row>
    <row r="291" spans="3:38" ht="14.25" hidden="1" customHeight="1">
      <c r="C291" s="82" t="s">
        <v>13</v>
      </c>
      <c r="D291" s="82" t="s">
        <v>3240</v>
      </c>
      <c r="E291" s="82" t="s">
        <v>2761</v>
      </c>
      <c r="F291" s="82" t="s">
        <v>2588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67" t="e">
        <f>SUMIFS([1]Up!$J:$J,[1]Up!$D:$D,D291)</f>
        <v>#VALUE!</v>
      </c>
      <c r="AB291" s="82"/>
      <c r="AC291" s="82" t="str">
        <f t="shared" si="21"/>
        <v>PL6</v>
      </c>
      <c r="AD291" s="53" t="str">
        <f t="shared" si="22"/>
        <v/>
      </c>
      <c r="AE291" s="53" t="s">
        <v>786</v>
      </c>
      <c r="AF291" s="53"/>
      <c r="AG291" s="53"/>
      <c r="AH291" s="53" t="s">
        <v>3020</v>
      </c>
      <c r="AI291" s="53">
        <v>1</v>
      </c>
      <c r="AJ291" s="83">
        <v>46181</v>
      </c>
      <c r="AK291" s="53"/>
      <c r="AL291" s="53"/>
    </row>
    <row r="292" spans="3:38" ht="14.25" hidden="1" customHeight="1">
      <c r="C292" s="82" t="s">
        <v>13</v>
      </c>
      <c r="D292" s="82" t="s">
        <v>3241</v>
      </c>
      <c r="E292" s="82" t="s">
        <v>2763</v>
      </c>
      <c r="F292" s="82" t="s">
        <v>2588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67" t="e">
        <f>SUMIFS([1]Up!$J:$J,[1]Up!$D:$D,D292)</f>
        <v>#VALUE!</v>
      </c>
      <c r="AB292" s="82"/>
      <c r="AC292" s="82" t="str">
        <f t="shared" si="21"/>
        <v>PL6</v>
      </c>
      <c r="AD292" s="53" t="str">
        <f t="shared" si="22"/>
        <v/>
      </c>
      <c r="AE292" s="53" t="s">
        <v>786</v>
      </c>
      <c r="AF292" s="53"/>
      <c r="AG292" s="53"/>
      <c r="AH292" s="53" t="s">
        <v>3020</v>
      </c>
      <c r="AI292" s="53">
        <v>1</v>
      </c>
      <c r="AJ292" s="83">
        <v>46181</v>
      </c>
      <c r="AK292" s="53"/>
      <c r="AL292" s="53"/>
    </row>
    <row r="293" spans="3:38" ht="14.25" hidden="1" customHeight="1">
      <c r="C293" s="82" t="s">
        <v>11</v>
      </c>
      <c r="D293" s="82" t="s">
        <v>3242</v>
      </c>
      <c r="E293" s="82" t="s">
        <v>2486</v>
      </c>
      <c r="F293" s="82" t="s">
        <v>2477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67" t="e">
        <f>SUMIFS([1]Up!$J:$J,[1]Up!$D:$D,D293)</f>
        <v>#VALUE!</v>
      </c>
      <c r="AB293" s="82"/>
      <c r="AC293" s="82" t="str">
        <f t="shared" si="21"/>
        <v/>
      </c>
      <c r="AD293" s="53" t="str">
        <f t="shared" si="22"/>
        <v/>
      </c>
      <c r="AE293" s="53" t="s">
        <v>786</v>
      </c>
      <c r="AF293" s="53"/>
      <c r="AG293" s="53"/>
      <c r="AH293" s="53" t="s">
        <v>3033</v>
      </c>
      <c r="AI293" s="53">
        <v>1</v>
      </c>
      <c r="AJ293" s="83">
        <v>46181</v>
      </c>
      <c r="AK293" s="53"/>
      <c r="AL293" s="53"/>
    </row>
    <row r="294" spans="3:38" ht="14.25" hidden="1" customHeight="1">
      <c r="C294" s="82" t="s">
        <v>11</v>
      </c>
      <c r="D294" s="82" t="s">
        <v>3243</v>
      </c>
      <c r="E294" s="82" t="s">
        <v>2476</v>
      </c>
      <c r="F294" s="82" t="s">
        <v>2502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67" t="e">
        <f>SUMIFS([1]Up!$J:$J,[1]Up!$D:$D,D294)</f>
        <v>#VALUE!</v>
      </c>
      <c r="AB294" s="82"/>
      <c r="AC294" s="82" t="str">
        <f t="shared" si="21"/>
        <v/>
      </c>
      <c r="AD294" s="53" t="str">
        <f t="shared" si="22"/>
        <v/>
      </c>
      <c r="AE294" s="53" t="s">
        <v>786</v>
      </c>
      <c r="AF294" s="53"/>
      <c r="AG294" s="53"/>
      <c r="AH294" s="53" t="s">
        <v>3026</v>
      </c>
      <c r="AI294" s="53">
        <v>1</v>
      </c>
      <c r="AJ294" s="83">
        <v>46181</v>
      </c>
      <c r="AK294" s="53"/>
      <c r="AL294" s="53"/>
    </row>
    <row r="295" spans="3:38" ht="14.25" hidden="1" customHeight="1">
      <c r="C295" s="82" t="s">
        <v>13</v>
      </c>
      <c r="D295" s="82" t="s">
        <v>3244</v>
      </c>
      <c r="E295" s="82" t="s">
        <v>2718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1</v>
      </c>
      <c r="M295" s="26">
        <f t="shared" si="2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67" t="e">
        <f>SUMIFS([1]Up!$J:$J,[1]Up!$D:$D,D295)</f>
        <v>#VALUE!</v>
      </c>
      <c r="AB295" s="82"/>
      <c r="AC295" s="82" t="str">
        <f t="shared" si="21"/>
        <v>PL10</v>
      </c>
      <c r="AD295" s="53" t="str">
        <f t="shared" si="22"/>
        <v/>
      </c>
      <c r="AE295" s="53" t="s">
        <v>703</v>
      </c>
      <c r="AF295" s="53"/>
      <c r="AG295" s="53"/>
      <c r="AH295" s="53" t="s">
        <v>3035</v>
      </c>
      <c r="AI295" s="53">
        <v>1</v>
      </c>
      <c r="AJ295" s="83">
        <v>46181</v>
      </c>
      <c r="AK295" s="53"/>
      <c r="AL295" s="53"/>
    </row>
    <row r="296" spans="3:38" ht="14.25" hidden="1" customHeight="1">
      <c r="C296" s="82" t="s">
        <v>13</v>
      </c>
      <c r="D296" s="82" t="s">
        <v>3245</v>
      </c>
      <c r="E296" s="82" t="s">
        <v>2698</v>
      </c>
      <c r="F296" s="82" t="s">
        <v>2588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67" t="e">
        <f>SUMIFS([1]Up!$J:$J,[1]Up!$D:$D,D296)</f>
        <v>#VALUE!</v>
      </c>
      <c r="AB296" s="82"/>
      <c r="AC296" s="82" t="str">
        <f t="shared" si="21"/>
        <v>PL8</v>
      </c>
      <c r="AD296" s="53" t="str">
        <f t="shared" si="22"/>
        <v/>
      </c>
      <c r="AE296" s="53" t="s">
        <v>786</v>
      </c>
      <c r="AF296" s="53"/>
      <c r="AG296" s="53"/>
      <c r="AH296" s="53" t="s">
        <v>3068</v>
      </c>
      <c r="AI296" s="53">
        <v>1</v>
      </c>
      <c r="AJ296" s="83">
        <v>46181</v>
      </c>
      <c r="AK296" s="53"/>
      <c r="AL296" s="53"/>
    </row>
    <row r="297" spans="3:38" ht="14.25" hidden="1" customHeight="1">
      <c r="C297" s="82" t="s">
        <v>13</v>
      </c>
      <c r="D297" s="82" t="s">
        <v>3246</v>
      </c>
      <c r="E297" s="82" t="s">
        <v>2769</v>
      </c>
      <c r="F297" s="82" t="s">
        <v>2588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67" t="e">
        <f>SUMIFS([1]Up!$J:$J,[1]Up!$D:$D,D297)</f>
        <v>#VALUE!</v>
      </c>
      <c r="AB297" s="82"/>
      <c r="AC297" s="82" t="str">
        <f t="shared" si="21"/>
        <v>PL8</v>
      </c>
      <c r="AD297" s="53" t="str">
        <f t="shared" si="22"/>
        <v/>
      </c>
      <c r="AE297" s="53" t="s">
        <v>786</v>
      </c>
      <c r="AF297" s="53"/>
      <c r="AG297" s="53"/>
      <c r="AH297" s="53" t="s">
        <v>3068</v>
      </c>
      <c r="AI297" s="53">
        <v>1</v>
      </c>
      <c r="AJ297" s="83">
        <v>46181</v>
      </c>
      <c r="AK297" s="53"/>
      <c r="AL297" s="53"/>
    </row>
    <row r="298" spans="3:38" ht="14.25" hidden="1" customHeight="1">
      <c r="C298" s="82" t="s">
        <v>13</v>
      </c>
      <c r="D298" s="82" t="s">
        <v>3247</v>
      </c>
      <c r="E298" s="82" t="s">
        <v>2771</v>
      </c>
      <c r="F298" s="82" t="s">
        <v>2588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67" t="e">
        <f>SUMIFS([1]Up!$J:$J,[1]Up!$D:$D,D298)</f>
        <v>#VALUE!</v>
      </c>
      <c r="AB298" s="82"/>
      <c r="AC298" s="82" t="str">
        <f t="shared" si="21"/>
        <v>PL8</v>
      </c>
      <c r="AD298" s="53" t="str">
        <f t="shared" si="22"/>
        <v/>
      </c>
      <c r="AE298" s="53" t="s">
        <v>786</v>
      </c>
      <c r="AF298" s="53"/>
      <c r="AG298" s="53"/>
      <c r="AH298" s="53" t="s">
        <v>3068</v>
      </c>
      <c r="AI298" s="53">
        <v>1</v>
      </c>
      <c r="AJ298" s="83">
        <v>46181</v>
      </c>
      <c r="AK298" s="53"/>
      <c r="AL298" s="53"/>
    </row>
    <row r="299" spans="3:38" ht="14.25" hidden="1" customHeight="1">
      <c r="C299" s="82" t="s">
        <v>11</v>
      </c>
      <c r="D299" s="82" t="s">
        <v>3248</v>
      </c>
      <c r="E299" s="82" t="s">
        <v>2486</v>
      </c>
      <c r="F299" s="82" t="s">
        <v>2502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67" t="e">
        <f>SUMIFS([1]Up!$J:$J,[1]Up!$D:$D,D299)</f>
        <v>#VALUE!</v>
      </c>
      <c r="AB299" s="82"/>
      <c r="AC299" s="82" t="str">
        <f t="shared" si="21"/>
        <v/>
      </c>
      <c r="AD299" s="53" t="str">
        <f t="shared" si="22"/>
        <v/>
      </c>
      <c r="AE299" s="53" t="s">
        <v>786</v>
      </c>
      <c r="AF299" s="53"/>
      <c r="AG299" s="53"/>
      <c r="AH299" s="53" t="s">
        <v>3033</v>
      </c>
      <c r="AI299" s="53">
        <v>1</v>
      </c>
      <c r="AJ299" s="83">
        <v>46181</v>
      </c>
      <c r="AK299" s="53"/>
      <c r="AL299" s="53"/>
    </row>
    <row r="300" spans="3:38" ht="14.25" hidden="1" customHeight="1">
      <c r="C300" s="82" t="s">
        <v>11</v>
      </c>
      <c r="D300" s="82" t="s">
        <v>3249</v>
      </c>
      <c r="E300" s="82" t="s">
        <v>2476</v>
      </c>
      <c r="F300" s="82" t="s">
        <v>2502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67" t="e">
        <f>SUMIFS([1]Up!$J:$J,[1]Up!$D:$D,D300)</f>
        <v>#VALUE!</v>
      </c>
      <c r="AB300" s="82"/>
      <c r="AC300" s="82" t="str">
        <f t="shared" si="21"/>
        <v/>
      </c>
      <c r="AD300" s="53" t="str">
        <f t="shared" si="22"/>
        <v/>
      </c>
      <c r="AE300" s="53" t="s">
        <v>786</v>
      </c>
      <c r="AF300" s="53"/>
      <c r="AG300" s="53"/>
      <c r="AH300" s="53" t="s">
        <v>3026</v>
      </c>
      <c r="AI300" s="53">
        <v>2</v>
      </c>
      <c r="AJ300" s="83">
        <v>46181</v>
      </c>
      <c r="AK300" s="53"/>
      <c r="AL300" s="53"/>
    </row>
    <row r="301" spans="3:38" ht="14.25" hidden="1" customHeight="1">
      <c r="C301" s="82" t="s">
        <v>11</v>
      </c>
      <c r="D301" s="82" t="s">
        <v>3250</v>
      </c>
      <c r="E301" s="82" t="s">
        <v>732</v>
      </c>
      <c r="F301" s="82" t="s">
        <v>2502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67" t="e">
        <f>SUMIFS([1]Up!$J:$J,[1]Up!$D:$D,D301)</f>
        <v>#VALUE!</v>
      </c>
      <c r="AB301" s="82"/>
      <c r="AC301" s="82" t="str">
        <f t="shared" si="21"/>
        <v/>
      </c>
      <c r="AD301" s="53" t="str">
        <f t="shared" si="22"/>
        <v/>
      </c>
      <c r="AE301" s="53" t="s">
        <v>786</v>
      </c>
      <c r="AF301" s="53"/>
      <c r="AG301" s="53"/>
      <c r="AH301" s="53" t="s">
        <v>3037</v>
      </c>
      <c r="AI301" s="53">
        <v>1</v>
      </c>
      <c r="AJ301" s="83">
        <v>46181</v>
      </c>
      <c r="AK301" s="53"/>
      <c r="AL301" s="53"/>
    </row>
    <row r="302" spans="3:38" ht="14.25" hidden="1" customHeight="1">
      <c r="C302" s="82" t="s">
        <v>11</v>
      </c>
      <c r="D302" s="82" t="s">
        <v>3251</v>
      </c>
      <c r="E302" s="82" t="s">
        <v>732</v>
      </c>
      <c r="F302" s="82" t="s">
        <v>2502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67" t="e">
        <f>SUMIFS([1]Up!$J:$J,[1]Up!$D:$D,D302)</f>
        <v>#VALUE!</v>
      </c>
      <c r="AB302" s="82"/>
      <c r="AC302" s="82" t="str">
        <f t="shared" si="21"/>
        <v/>
      </c>
      <c r="AD302" s="53" t="str">
        <f t="shared" si="22"/>
        <v/>
      </c>
      <c r="AE302" s="53" t="s">
        <v>786</v>
      </c>
      <c r="AF302" s="53"/>
      <c r="AG302" s="53"/>
      <c r="AH302" s="53" t="s">
        <v>3037</v>
      </c>
      <c r="AI302" s="53">
        <v>1</v>
      </c>
      <c r="AJ302" s="83">
        <v>46181</v>
      </c>
      <c r="AK302" s="53"/>
      <c r="AL302" s="53"/>
    </row>
    <row r="303" spans="3:38" ht="14.25" hidden="1" customHeight="1">
      <c r="C303" s="82" t="s">
        <v>13</v>
      </c>
      <c r="D303" s="82" t="s">
        <v>3252</v>
      </c>
      <c r="E303" s="82" t="s">
        <v>2777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3</v>
      </c>
      <c r="M303" s="26">
        <f t="shared" si="20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67" t="e">
        <f>SUMIFS([1]Up!$J:$J,[1]Up!$D:$D,D303)</f>
        <v>#VALUE!</v>
      </c>
      <c r="AB303" s="82"/>
      <c r="AC303" s="82" t="str">
        <f t="shared" si="21"/>
        <v>PL10</v>
      </c>
      <c r="AD303" s="53" t="str">
        <f t="shared" si="22"/>
        <v/>
      </c>
      <c r="AE303" s="53" t="s">
        <v>703</v>
      </c>
      <c r="AF303" s="53"/>
      <c r="AG303" s="53"/>
      <c r="AH303" s="53" t="s">
        <v>3035</v>
      </c>
      <c r="AI303" s="53">
        <v>3</v>
      </c>
      <c r="AJ303" s="83">
        <v>46181</v>
      </c>
      <c r="AK303" s="53"/>
      <c r="AL303" s="53"/>
    </row>
    <row r="304" spans="3:38" ht="14.25" hidden="1" customHeight="1">
      <c r="C304" s="82" t="s">
        <v>13</v>
      </c>
      <c r="D304" s="82" t="s">
        <v>3253</v>
      </c>
      <c r="E304" s="82" t="s">
        <v>2495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1</v>
      </c>
      <c r="M304" s="26">
        <f t="shared" si="20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67" t="e">
        <f>SUMIFS([1]Up!$J:$J,[1]Up!$D:$D,D304)</f>
        <v>#VALUE!</v>
      </c>
      <c r="AB304" s="82"/>
      <c r="AC304" s="82" t="str">
        <f t="shared" si="21"/>
        <v>PL10</v>
      </c>
      <c r="AD304" s="53" t="str">
        <f t="shared" si="22"/>
        <v/>
      </c>
      <c r="AE304" s="53" t="s">
        <v>703</v>
      </c>
      <c r="AF304" s="53"/>
      <c r="AG304" s="53"/>
      <c r="AH304" s="53" t="s">
        <v>3035</v>
      </c>
      <c r="AI304" s="53">
        <v>1</v>
      </c>
      <c r="AJ304" s="83">
        <v>46181</v>
      </c>
      <c r="AK304" s="53"/>
      <c r="AL304" s="53"/>
    </row>
    <row r="305" spans="3:38" ht="14.25" hidden="1" customHeight="1">
      <c r="C305" s="82" t="s">
        <v>13</v>
      </c>
      <c r="D305" s="82" t="s">
        <v>3254</v>
      </c>
      <c r="E305" s="82" t="s">
        <v>2718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3</v>
      </c>
      <c r="M305" s="26">
        <f t="shared" si="20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67" t="e">
        <f>SUMIFS([1]Up!$J:$J,[1]Up!$D:$D,D305)</f>
        <v>#VALUE!</v>
      </c>
      <c r="AB305" s="82"/>
      <c r="AC305" s="82" t="str">
        <f t="shared" si="21"/>
        <v>PL10</v>
      </c>
      <c r="AD305" s="53" t="str">
        <f t="shared" si="22"/>
        <v/>
      </c>
      <c r="AE305" s="53" t="s">
        <v>703</v>
      </c>
      <c r="AF305" s="53"/>
      <c r="AG305" s="53"/>
      <c r="AH305" s="53" t="s">
        <v>3035</v>
      </c>
      <c r="AI305" s="53">
        <v>3</v>
      </c>
      <c r="AJ305" s="83">
        <v>46181</v>
      </c>
      <c r="AK305" s="53"/>
      <c r="AL305" s="53"/>
    </row>
    <row r="306" spans="3:38" ht="14.25" hidden="1" customHeight="1">
      <c r="C306" s="82" t="s">
        <v>13</v>
      </c>
      <c r="D306" s="82" t="s">
        <v>3255</v>
      </c>
      <c r="E306" s="82" t="s">
        <v>2781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4</v>
      </c>
      <c r="M306" s="26">
        <f t="shared" si="20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67" t="e">
        <f>SUMIFS([1]Up!$J:$J,[1]Up!$D:$D,D306)</f>
        <v>#VALUE!</v>
      </c>
      <c r="AB306" s="82"/>
      <c r="AC306" s="82" t="str">
        <f t="shared" si="21"/>
        <v>PL10</v>
      </c>
      <c r="AD306" s="53" t="str">
        <f t="shared" si="22"/>
        <v/>
      </c>
      <c r="AE306" s="53" t="s">
        <v>703</v>
      </c>
      <c r="AF306" s="53"/>
      <c r="AG306" s="53"/>
      <c r="AH306" s="53" t="s">
        <v>3035</v>
      </c>
      <c r="AI306" s="53">
        <v>4</v>
      </c>
      <c r="AJ306" s="83">
        <v>46181</v>
      </c>
      <c r="AK306" s="53"/>
      <c r="AL306" s="53"/>
    </row>
    <row r="307" spans="3:38" ht="14.25" hidden="1" customHeight="1">
      <c r="C307" s="82" t="s">
        <v>13</v>
      </c>
      <c r="D307" s="82" t="s">
        <v>3256</v>
      </c>
      <c r="E307" s="82" t="s">
        <v>2753</v>
      </c>
      <c r="F307" s="82" t="s">
        <v>2588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67" t="e">
        <f>SUMIFS([1]Up!$J:$J,[1]Up!$D:$D,D307)</f>
        <v>#VALUE!</v>
      </c>
      <c r="AB307" s="82"/>
      <c r="AC307" s="82" t="str">
        <f t="shared" si="21"/>
        <v>PL6</v>
      </c>
      <c r="AD307" s="53" t="str">
        <f t="shared" si="22"/>
        <v/>
      </c>
      <c r="AE307" s="53" t="s">
        <v>786</v>
      </c>
      <c r="AF307" s="53"/>
      <c r="AG307" s="53"/>
      <c r="AH307" s="53" t="s">
        <v>3020</v>
      </c>
      <c r="AI307" s="53">
        <v>1</v>
      </c>
      <c r="AJ307" s="83">
        <v>46181</v>
      </c>
      <c r="AK307" s="53"/>
      <c r="AL307" s="53"/>
    </row>
    <row r="308" spans="3:38" ht="14.25" hidden="1" customHeight="1">
      <c r="C308" s="82" t="s">
        <v>13</v>
      </c>
      <c r="D308" s="82" t="s">
        <v>3257</v>
      </c>
      <c r="E308" s="82" t="s">
        <v>2755</v>
      </c>
      <c r="F308" s="82" t="s">
        <v>2588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67" t="e">
        <f>SUMIFS([1]Up!$J:$J,[1]Up!$D:$D,D308)</f>
        <v>#VALUE!</v>
      </c>
      <c r="AB308" s="82"/>
      <c r="AC308" s="82" t="str">
        <f t="shared" si="21"/>
        <v>PL6</v>
      </c>
      <c r="AD308" s="53" t="str">
        <f t="shared" si="22"/>
        <v/>
      </c>
      <c r="AE308" s="53" t="s">
        <v>786</v>
      </c>
      <c r="AF308" s="53"/>
      <c r="AG308" s="53"/>
      <c r="AH308" s="53" t="s">
        <v>3020</v>
      </c>
      <c r="AI308" s="53">
        <v>2</v>
      </c>
      <c r="AJ308" s="83">
        <v>46181</v>
      </c>
      <c r="AK308" s="53"/>
      <c r="AL308" s="53"/>
    </row>
    <row r="309" spans="3:38" ht="14.25" hidden="1" customHeight="1">
      <c r="C309" s="82" t="s">
        <v>13</v>
      </c>
      <c r="D309" s="82" t="s">
        <v>3258</v>
      </c>
      <c r="E309" s="82" t="s">
        <v>2757</v>
      </c>
      <c r="F309" s="82" t="s">
        <v>2588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67" t="e">
        <f>SUMIFS([1]Up!$J:$J,[1]Up!$D:$D,D309)</f>
        <v>#VALUE!</v>
      </c>
      <c r="AB309" s="82"/>
      <c r="AC309" s="82" t="str">
        <f t="shared" si="21"/>
        <v>PL6</v>
      </c>
      <c r="AD309" s="53" t="str">
        <f t="shared" si="22"/>
        <v/>
      </c>
      <c r="AE309" s="53" t="s">
        <v>786</v>
      </c>
      <c r="AF309" s="53"/>
      <c r="AG309" s="53"/>
      <c r="AH309" s="53" t="s">
        <v>3020</v>
      </c>
      <c r="AI309" s="53">
        <v>1</v>
      </c>
      <c r="AJ309" s="83">
        <v>46181</v>
      </c>
      <c r="AK309" s="53"/>
      <c r="AL309" s="53"/>
    </row>
    <row r="310" spans="3:38" ht="14.25" hidden="1" customHeight="1">
      <c r="C310" s="82" t="s">
        <v>11</v>
      </c>
      <c r="D310" s="82" t="s">
        <v>3259</v>
      </c>
      <c r="E310" s="82" t="s">
        <v>2476</v>
      </c>
      <c r="F310" s="82" t="s">
        <v>2502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67" t="e">
        <f>SUMIFS([1]Up!$J:$J,[1]Up!$D:$D,D310)</f>
        <v>#VALUE!</v>
      </c>
      <c r="AB310" s="82"/>
      <c r="AC310" s="82" t="str">
        <f t="shared" si="21"/>
        <v/>
      </c>
      <c r="AD310" s="53" t="str">
        <f t="shared" si="22"/>
        <v/>
      </c>
      <c r="AE310" s="53" t="s">
        <v>786</v>
      </c>
      <c r="AF310" s="53"/>
      <c r="AG310" s="53"/>
      <c r="AH310" s="53" t="s">
        <v>3026</v>
      </c>
      <c r="AI310" s="53">
        <v>1</v>
      </c>
      <c r="AJ310" s="83">
        <v>46181</v>
      </c>
      <c r="AK310" s="53"/>
      <c r="AL310" s="53"/>
    </row>
    <row r="311" spans="3:38" ht="14.25" hidden="1" customHeight="1">
      <c r="C311" s="82" t="s">
        <v>13</v>
      </c>
      <c r="D311" s="82" t="s">
        <v>3260</v>
      </c>
      <c r="E311" s="82" t="s">
        <v>2698</v>
      </c>
      <c r="F311" s="82" t="s">
        <v>2588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67" t="e">
        <f>SUMIFS([1]Up!$J:$J,[1]Up!$D:$D,D311)</f>
        <v>#VALUE!</v>
      </c>
      <c r="AB311" s="82"/>
      <c r="AC311" s="82" t="str">
        <f t="shared" si="21"/>
        <v>PL8</v>
      </c>
      <c r="AD311" s="53" t="str">
        <f t="shared" si="22"/>
        <v/>
      </c>
      <c r="AE311" s="53" t="s">
        <v>786</v>
      </c>
      <c r="AF311" s="53"/>
      <c r="AG311" s="53"/>
      <c r="AH311" s="53" t="s">
        <v>3068</v>
      </c>
      <c r="AI311" s="53">
        <v>1</v>
      </c>
      <c r="AJ311" s="83">
        <v>46181</v>
      </c>
      <c r="AK311" s="53"/>
      <c r="AL311" s="53"/>
    </row>
    <row r="312" spans="3:38" ht="14.25" hidden="1" customHeight="1">
      <c r="C312" s="82" t="s">
        <v>13</v>
      </c>
      <c r="D312" s="82" t="s">
        <v>3261</v>
      </c>
      <c r="E312" s="82" t="s">
        <v>2788</v>
      </c>
      <c r="F312" s="82" t="s">
        <v>2588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67" t="e">
        <f>SUMIFS([1]Up!$J:$J,[1]Up!$D:$D,D312)</f>
        <v>#VALUE!</v>
      </c>
      <c r="AB312" s="82"/>
      <c r="AC312" s="82" t="str">
        <f t="shared" si="21"/>
        <v>PL8</v>
      </c>
      <c r="AD312" s="53" t="str">
        <f t="shared" si="22"/>
        <v/>
      </c>
      <c r="AE312" s="53" t="s">
        <v>786</v>
      </c>
      <c r="AF312" s="53"/>
      <c r="AG312" s="53"/>
      <c r="AH312" s="53" t="s">
        <v>3068</v>
      </c>
      <c r="AI312" s="53">
        <v>1</v>
      </c>
      <c r="AJ312" s="83">
        <v>46181</v>
      </c>
      <c r="AK312" s="53"/>
      <c r="AL312" s="53"/>
    </row>
    <row r="313" spans="3:38" ht="14.25" hidden="1" customHeight="1">
      <c r="C313" s="82" t="s">
        <v>13</v>
      </c>
      <c r="D313" s="82" t="s">
        <v>3262</v>
      </c>
      <c r="E313" s="82" t="s">
        <v>2790</v>
      </c>
      <c r="F313" s="82" t="s">
        <v>2588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67" t="e">
        <f>SUMIFS([1]Up!$J:$J,[1]Up!$D:$D,D313)</f>
        <v>#VALUE!</v>
      </c>
      <c r="AB313" s="82"/>
      <c r="AC313" s="82" t="str">
        <f t="shared" si="21"/>
        <v>PL8</v>
      </c>
      <c r="AD313" s="53" t="str">
        <f t="shared" si="22"/>
        <v/>
      </c>
      <c r="AE313" s="53" t="s">
        <v>786</v>
      </c>
      <c r="AF313" s="53"/>
      <c r="AG313" s="53"/>
      <c r="AH313" s="53" t="s">
        <v>3068</v>
      </c>
      <c r="AI313" s="53">
        <v>1</v>
      </c>
      <c r="AJ313" s="83">
        <v>46181</v>
      </c>
      <c r="AK313" s="53"/>
      <c r="AL313" s="53"/>
    </row>
    <row r="314" spans="3:38" ht="14.25" hidden="1" customHeight="1">
      <c r="C314" s="82" t="s">
        <v>11</v>
      </c>
      <c r="D314" s="82" t="s">
        <v>3263</v>
      </c>
      <c r="E314" s="82" t="s">
        <v>2476</v>
      </c>
      <c r="F314" s="82" t="s">
        <v>2502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67" t="e">
        <f>SUMIFS([1]Up!$J:$J,[1]Up!$D:$D,D314)</f>
        <v>#VALUE!</v>
      </c>
      <c r="AB314" s="82"/>
      <c r="AC314" s="82" t="str">
        <f t="shared" si="21"/>
        <v/>
      </c>
      <c r="AD314" s="53" t="str">
        <f t="shared" si="22"/>
        <v/>
      </c>
      <c r="AE314" s="53" t="s">
        <v>786</v>
      </c>
      <c r="AF314" s="53"/>
      <c r="AG314" s="53"/>
      <c r="AH314" s="53" t="s">
        <v>3026</v>
      </c>
      <c r="AI314" s="53">
        <v>2</v>
      </c>
      <c r="AJ314" s="83">
        <v>46181</v>
      </c>
      <c r="AK314" s="53"/>
      <c r="AL314" s="53"/>
    </row>
    <row r="315" spans="3:38" ht="14.25" hidden="1" customHeight="1">
      <c r="C315" s="82" t="s">
        <v>13</v>
      </c>
      <c r="D315" s="82" t="s">
        <v>3264</v>
      </c>
      <c r="E315" s="82" t="s">
        <v>2755</v>
      </c>
      <c r="F315" s="82" t="s">
        <v>2588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67" t="e">
        <f>SUMIFS([1]Up!$J:$J,[1]Up!$D:$D,D315)</f>
        <v>#VALUE!</v>
      </c>
      <c r="AB315" s="82"/>
      <c r="AC315" s="82" t="str">
        <f t="shared" si="21"/>
        <v>PL6</v>
      </c>
      <c r="AD315" s="53" t="str">
        <f t="shared" si="22"/>
        <v/>
      </c>
      <c r="AE315" s="53" t="s">
        <v>786</v>
      </c>
      <c r="AF315" s="53"/>
      <c r="AG315" s="53"/>
      <c r="AH315" s="53" t="s">
        <v>3020</v>
      </c>
      <c r="AI315" s="53">
        <v>1</v>
      </c>
      <c r="AJ315" s="83">
        <v>46181</v>
      </c>
      <c r="AK315" s="53"/>
      <c r="AL315" s="53"/>
    </row>
    <row r="316" spans="3:38" ht="14.25" hidden="1" customHeight="1">
      <c r="C316" s="82" t="s">
        <v>13</v>
      </c>
      <c r="D316" s="82" t="s">
        <v>3265</v>
      </c>
      <c r="E316" s="82" t="s">
        <v>2755</v>
      </c>
      <c r="F316" s="82" t="s">
        <v>2588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67" t="e">
        <f>SUMIFS([1]Up!$J:$J,[1]Up!$D:$D,D316)</f>
        <v>#VALUE!</v>
      </c>
      <c r="AB316" s="82"/>
      <c r="AC316" s="82" t="str">
        <f t="shared" si="21"/>
        <v>PL6</v>
      </c>
      <c r="AD316" s="53" t="str">
        <f t="shared" si="22"/>
        <v/>
      </c>
      <c r="AE316" s="53" t="s">
        <v>786</v>
      </c>
      <c r="AF316" s="53"/>
      <c r="AG316" s="53"/>
      <c r="AH316" s="53" t="s">
        <v>3020</v>
      </c>
      <c r="AI316" s="53">
        <v>2</v>
      </c>
      <c r="AJ316" s="83">
        <v>46181</v>
      </c>
      <c r="AK316" s="53"/>
      <c r="AL316" s="53"/>
    </row>
    <row r="317" spans="3:38" ht="14.25" hidden="1" customHeight="1">
      <c r="C317" s="82" t="s">
        <v>13</v>
      </c>
      <c r="D317" s="82" t="s">
        <v>3266</v>
      </c>
      <c r="E317" s="82" t="s">
        <v>2795</v>
      </c>
      <c r="F317" s="82" t="s">
        <v>2588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67" t="e">
        <f>SUMIFS([1]Up!$J:$J,[1]Up!$D:$D,D317)</f>
        <v>#VALUE!</v>
      </c>
      <c r="AB317" s="82"/>
      <c r="AC317" s="82" t="str">
        <f t="shared" si="21"/>
        <v>PL6</v>
      </c>
      <c r="AD317" s="53" t="str">
        <f t="shared" si="22"/>
        <v/>
      </c>
      <c r="AE317" s="53" t="s">
        <v>786</v>
      </c>
      <c r="AF317" s="53"/>
      <c r="AG317" s="53"/>
      <c r="AH317" s="53" t="s">
        <v>3020</v>
      </c>
      <c r="AI317" s="53">
        <v>1</v>
      </c>
      <c r="AJ317" s="83">
        <v>46181</v>
      </c>
      <c r="AK317" s="53"/>
      <c r="AL317" s="53"/>
    </row>
    <row r="318" spans="3:38" ht="14.25" hidden="1" customHeight="1">
      <c r="C318" s="82" t="s">
        <v>11</v>
      </c>
      <c r="D318" s="82" t="s">
        <v>3267</v>
      </c>
      <c r="E318" s="82" t="s">
        <v>2486</v>
      </c>
      <c r="F318" s="82" t="s">
        <v>2477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67" t="e">
        <f>SUMIFS([1]Up!$J:$J,[1]Up!$D:$D,D318)</f>
        <v>#VALUE!</v>
      </c>
      <c r="AB318" s="82"/>
      <c r="AC318" s="82" t="str">
        <f t="shared" si="21"/>
        <v/>
      </c>
      <c r="AD318" s="53" t="str">
        <f t="shared" si="22"/>
        <v/>
      </c>
      <c r="AE318" s="53" t="s">
        <v>786</v>
      </c>
      <c r="AF318" s="53"/>
      <c r="AG318" s="53"/>
      <c r="AH318" s="53" t="s">
        <v>3033</v>
      </c>
      <c r="AI318" s="53">
        <v>1</v>
      </c>
      <c r="AJ318" s="83">
        <v>46181</v>
      </c>
      <c r="AK318" s="53"/>
      <c r="AL318" s="53"/>
    </row>
    <row r="319" spans="3:38" ht="14.25" hidden="1" customHeight="1">
      <c r="C319" s="82" t="s">
        <v>11</v>
      </c>
      <c r="D319" s="82" t="s">
        <v>3268</v>
      </c>
      <c r="E319" s="82" t="s">
        <v>2476</v>
      </c>
      <c r="F319" s="82" t="s">
        <v>2502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67" t="e">
        <f>SUMIFS([1]Up!$J:$J,[1]Up!$D:$D,D319)</f>
        <v>#VALUE!</v>
      </c>
      <c r="AB319" s="82"/>
      <c r="AC319" s="82" t="str">
        <f t="shared" si="21"/>
        <v/>
      </c>
      <c r="AD319" s="53" t="str">
        <f t="shared" si="22"/>
        <v/>
      </c>
      <c r="AE319" s="53" t="s">
        <v>786</v>
      </c>
      <c r="AF319" s="53"/>
      <c r="AG319" s="53"/>
      <c r="AH319" s="53" t="s">
        <v>3026</v>
      </c>
      <c r="AI319" s="53">
        <v>1</v>
      </c>
      <c r="AJ319" s="83">
        <v>46181</v>
      </c>
      <c r="AK319" s="53"/>
      <c r="AL319" s="53"/>
    </row>
    <row r="320" spans="3:38" ht="14.25" hidden="1" customHeight="1">
      <c r="C320" s="82" t="s">
        <v>13</v>
      </c>
      <c r="D320" s="82" t="s">
        <v>3269</v>
      </c>
      <c r="E320" s="82" t="s">
        <v>2781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2</v>
      </c>
      <c r="M320" s="26">
        <f t="shared" si="20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67" t="e">
        <f>SUMIFS([1]Up!$J:$J,[1]Up!$D:$D,D320)</f>
        <v>#VALUE!</v>
      </c>
      <c r="AB320" s="82"/>
      <c r="AC320" s="82" t="str">
        <f t="shared" si="21"/>
        <v>PL10</v>
      </c>
      <c r="AD320" s="53" t="str">
        <f t="shared" si="22"/>
        <v/>
      </c>
      <c r="AE320" s="53" t="s">
        <v>703</v>
      </c>
      <c r="AF320" s="53"/>
      <c r="AG320" s="53"/>
      <c r="AH320" s="53" t="s">
        <v>3035</v>
      </c>
      <c r="AI320" s="53">
        <v>2</v>
      </c>
      <c r="AJ320" s="83">
        <v>46181</v>
      </c>
      <c r="AK320" s="53"/>
      <c r="AL320" s="53"/>
    </row>
    <row r="321" spans="3:38" ht="14.25" hidden="1" customHeight="1">
      <c r="C321" s="82" t="s">
        <v>13</v>
      </c>
      <c r="D321" s="82" t="s">
        <v>3270</v>
      </c>
      <c r="E321" s="82" t="s">
        <v>2718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1</v>
      </c>
      <c r="M321" s="26">
        <f t="shared" si="20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67" t="e">
        <f>SUMIFS([1]Up!$J:$J,[1]Up!$D:$D,D321)</f>
        <v>#VALUE!</v>
      </c>
      <c r="AB321" s="82"/>
      <c r="AC321" s="82" t="str">
        <f t="shared" si="21"/>
        <v>PL10</v>
      </c>
      <c r="AD321" s="53" t="str">
        <f t="shared" si="22"/>
        <v/>
      </c>
      <c r="AE321" s="53" t="s">
        <v>703</v>
      </c>
      <c r="AF321" s="53"/>
      <c r="AG321" s="53"/>
      <c r="AH321" s="53" t="s">
        <v>3035</v>
      </c>
      <c r="AI321" s="53">
        <v>1</v>
      </c>
      <c r="AJ321" s="83">
        <v>46181</v>
      </c>
      <c r="AK321" s="53"/>
      <c r="AL321" s="53"/>
    </row>
    <row r="322" spans="3:38" ht="14.25" hidden="1" customHeight="1">
      <c r="C322" s="82" t="s">
        <v>13</v>
      </c>
      <c r="D322" s="82" t="s">
        <v>3271</v>
      </c>
      <c r="E322" s="82" t="s">
        <v>2698</v>
      </c>
      <c r="F322" s="82" t="s">
        <v>2588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67" t="e">
        <f>SUMIFS([1]Up!$J:$J,[1]Up!$D:$D,D322)</f>
        <v>#VALUE!</v>
      </c>
      <c r="AB322" s="82"/>
      <c r="AC322" s="82" t="str">
        <f t="shared" si="21"/>
        <v>PL8</v>
      </c>
      <c r="AD322" s="53" t="str">
        <f t="shared" si="22"/>
        <v/>
      </c>
      <c r="AE322" s="53" t="s">
        <v>786</v>
      </c>
      <c r="AF322" s="53"/>
      <c r="AG322" s="53"/>
      <c r="AH322" s="53" t="s">
        <v>3068</v>
      </c>
      <c r="AI322" s="53">
        <v>1</v>
      </c>
      <c r="AJ322" s="83">
        <v>46181</v>
      </c>
      <c r="AK322" s="53"/>
      <c r="AL322" s="53"/>
    </row>
    <row r="323" spans="3:38" ht="14.25" hidden="1" customHeight="1">
      <c r="C323" s="82" t="s">
        <v>13</v>
      </c>
      <c r="D323" s="82" t="s">
        <v>3272</v>
      </c>
      <c r="E323" s="82" t="s">
        <v>2748</v>
      </c>
      <c r="F323" s="82" t="s">
        <v>2588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67" t="e">
        <f>SUMIFS([1]Up!$J:$J,[1]Up!$D:$D,D323)</f>
        <v>#VALUE!</v>
      </c>
      <c r="AB323" s="82"/>
      <c r="AC323" s="82" t="str">
        <f t="shared" si="21"/>
        <v>PL8</v>
      </c>
      <c r="AD323" s="53" t="str">
        <f t="shared" si="22"/>
        <v/>
      </c>
      <c r="AE323" s="53" t="s">
        <v>786</v>
      </c>
      <c r="AF323" s="53"/>
      <c r="AG323" s="53"/>
      <c r="AH323" s="53" t="s">
        <v>3068</v>
      </c>
      <c r="AI323" s="53">
        <v>1</v>
      </c>
      <c r="AJ323" s="83">
        <v>46181</v>
      </c>
      <c r="AK323" s="53"/>
      <c r="AL323" s="53"/>
    </row>
    <row r="324" spans="3:38" ht="14.25" hidden="1" customHeight="1">
      <c r="C324" s="82" t="s">
        <v>13</v>
      </c>
      <c r="D324" s="82" t="s">
        <v>3273</v>
      </c>
      <c r="E324" s="82" t="s">
        <v>2750</v>
      </c>
      <c r="F324" s="82" t="s">
        <v>2588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67" t="e">
        <f>SUMIFS([1]Up!$J:$J,[1]Up!$D:$D,D324)</f>
        <v>#VALUE!</v>
      </c>
      <c r="AB324" s="82"/>
      <c r="AC324" s="82" t="str">
        <f t="shared" si="21"/>
        <v>PL8</v>
      </c>
      <c r="AD324" s="53" t="str">
        <f t="shared" si="22"/>
        <v/>
      </c>
      <c r="AE324" s="53" t="s">
        <v>786</v>
      </c>
      <c r="AF324" s="53"/>
      <c r="AG324" s="53"/>
      <c r="AH324" s="53" t="s">
        <v>3068</v>
      </c>
      <c r="AI324" s="53">
        <v>1</v>
      </c>
      <c r="AJ324" s="83">
        <v>46181</v>
      </c>
      <c r="AK324" s="53"/>
      <c r="AL324" s="53"/>
    </row>
    <row r="325" spans="3:38" ht="14.25" hidden="1" customHeight="1">
      <c r="C325" s="82" t="s">
        <v>11</v>
      </c>
      <c r="D325" s="82" t="s">
        <v>3274</v>
      </c>
      <c r="E325" s="82" t="s">
        <v>2476</v>
      </c>
      <c r="F325" s="82" t="s">
        <v>2502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67" t="e">
        <f>SUMIFS([1]Up!$J:$J,[1]Up!$D:$D,D325)</f>
        <v>#VALUE!</v>
      </c>
      <c r="AB325" s="82"/>
      <c r="AC325" s="82" t="str">
        <f t="shared" si="21"/>
        <v/>
      </c>
      <c r="AD325" s="53" t="str">
        <f t="shared" si="22"/>
        <v/>
      </c>
      <c r="AE325" s="53" t="s">
        <v>786</v>
      </c>
      <c r="AF325" s="53"/>
      <c r="AG325" s="53"/>
      <c r="AH325" s="53" t="s">
        <v>3026</v>
      </c>
      <c r="AI325" s="53">
        <v>2</v>
      </c>
      <c r="AJ325" s="83">
        <v>46181</v>
      </c>
      <c r="AK325" s="53"/>
      <c r="AL325" s="53"/>
    </row>
    <row r="326" spans="3:38" ht="14.25" hidden="1" customHeight="1">
      <c r="C326" s="82" t="s">
        <v>11</v>
      </c>
      <c r="D326" s="82" t="s">
        <v>3275</v>
      </c>
      <c r="E326" s="82" t="s">
        <v>732</v>
      </c>
      <c r="F326" s="82" t="s">
        <v>2502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67" t="e">
        <f>SUMIFS([1]Up!$J:$J,[1]Up!$D:$D,D326)</f>
        <v>#VALUE!</v>
      </c>
      <c r="AB326" s="82"/>
      <c r="AC326" s="82" t="str">
        <f t="shared" si="21"/>
        <v/>
      </c>
      <c r="AD326" s="53" t="str">
        <f t="shared" si="22"/>
        <v/>
      </c>
      <c r="AE326" s="53" t="s">
        <v>786</v>
      </c>
      <c r="AF326" s="53"/>
      <c r="AG326" s="53"/>
      <c r="AH326" s="53" t="s">
        <v>3037</v>
      </c>
      <c r="AI326" s="53">
        <v>1</v>
      </c>
      <c r="AJ326" s="83">
        <v>46181</v>
      </c>
      <c r="AK326" s="53"/>
      <c r="AL326" s="53"/>
    </row>
    <row r="327" spans="3:38" ht="14.25" hidden="1" customHeight="1">
      <c r="C327" s="82" t="s">
        <v>13</v>
      </c>
      <c r="D327" s="82" t="s">
        <v>3276</v>
      </c>
      <c r="E327" s="82" t="s">
        <v>2781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2</v>
      </c>
      <c r="M327" s="26">
        <f t="shared" si="20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67" t="e">
        <f>SUMIFS([1]Up!$J:$J,[1]Up!$D:$D,D327)</f>
        <v>#VALUE!</v>
      </c>
      <c r="AB327" s="82"/>
      <c r="AC327" s="82" t="str">
        <f t="shared" si="21"/>
        <v>PL10</v>
      </c>
      <c r="AD327" s="53" t="str">
        <f t="shared" si="22"/>
        <v/>
      </c>
      <c r="AE327" s="53" t="s">
        <v>703</v>
      </c>
      <c r="AF327" s="53"/>
      <c r="AG327" s="53"/>
      <c r="AH327" s="53" t="s">
        <v>3035</v>
      </c>
      <c r="AI327" s="53">
        <v>2</v>
      </c>
      <c r="AJ327" s="83">
        <v>46181</v>
      </c>
      <c r="AK327" s="53"/>
      <c r="AL327" s="53"/>
    </row>
    <row r="328" spans="3:38" ht="14.25" hidden="1" customHeight="1">
      <c r="C328" s="82" t="s">
        <v>13</v>
      </c>
      <c r="D328" s="82" t="s">
        <v>3277</v>
      </c>
      <c r="E328" s="82" t="s">
        <v>2495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1</v>
      </c>
      <c r="M328" s="26">
        <f t="shared" si="20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67" t="e">
        <f>SUMIFS([1]Up!$J:$J,[1]Up!$D:$D,D328)</f>
        <v>#VALUE!</v>
      </c>
      <c r="AB328" s="82"/>
      <c r="AC328" s="82" t="str">
        <f t="shared" si="21"/>
        <v>PL10</v>
      </c>
      <c r="AD328" s="53" t="str">
        <f t="shared" si="22"/>
        <v/>
      </c>
      <c r="AE328" s="53" t="s">
        <v>703</v>
      </c>
      <c r="AF328" s="53"/>
      <c r="AG328" s="53"/>
      <c r="AH328" s="53" t="s">
        <v>3035</v>
      </c>
      <c r="AI328" s="53">
        <v>1</v>
      </c>
      <c r="AJ328" s="83">
        <v>46181</v>
      </c>
      <c r="AK328" s="53"/>
      <c r="AL328" s="53"/>
    </row>
    <row r="329" spans="3:38" ht="14.25" hidden="1" customHeight="1">
      <c r="C329" s="82" t="s">
        <v>13</v>
      </c>
      <c r="D329" s="82" t="s">
        <v>3278</v>
      </c>
      <c r="E329" s="82" t="s">
        <v>2755</v>
      </c>
      <c r="F329" s="82" t="s">
        <v>2588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67" t="e">
        <f>SUMIFS([1]Up!$J:$J,[1]Up!$D:$D,D329)</f>
        <v>#VALUE!</v>
      </c>
      <c r="AB329" s="82"/>
      <c r="AC329" s="82" t="str">
        <f t="shared" si="21"/>
        <v>PL6</v>
      </c>
      <c r="AD329" s="53" t="str">
        <f t="shared" si="22"/>
        <v/>
      </c>
      <c r="AE329" s="53" t="s">
        <v>786</v>
      </c>
      <c r="AF329" s="53"/>
      <c r="AG329" s="53"/>
      <c r="AH329" s="53" t="s">
        <v>3020</v>
      </c>
      <c r="AI329" s="53">
        <v>2</v>
      </c>
      <c r="AJ329" s="83">
        <v>46181</v>
      </c>
      <c r="AK329" s="53"/>
      <c r="AL329" s="53"/>
    </row>
    <row r="330" spans="3:38" ht="14.25" hidden="1" customHeight="1">
      <c r="C330" s="82" t="s">
        <v>13</v>
      </c>
      <c r="D330" s="82" t="s">
        <v>3279</v>
      </c>
      <c r="E330" s="82" t="s">
        <v>2761</v>
      </c>
      <c r="F330" s="82" t="s">
        <v>2588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67" t="e">
        <f>SUMIFS([1]Up!$J:$J,[1]Up!$D:$D,D330)</f>
        <v>#VALUE!</v>
      </c>
      <c r="AB330" s="82"/>
      <c r="AC330" s="82" t="str">
        <f t="shared" si="21"/>
        <v>PL6</v>
      </c>
      <c r="AD330" s="53" t="str">
        <f t="shared" si="22"/>
        <v/>
      </c>
      <c r="AE330" s="53" t="s">
        <v>786</v>
      </c>
      <c r="AF330" s="53"/>
      <c r="AG330" s="53"/>
      <c r="AH330" s="53" t="s">
        <v>3020</v>
      </c>
      <c r="AI330" s="53">
        <v>1</v>
      </c>
      <c r="AJ330" s="83">
        <v>46181</v>
      </c>
      <c r="AK330" s="53"/>
      <c r="AL330" s="53"/>
    </row>
    <row r="331" spans="3:38" ht="14.25" hidden="1" customHeight="1">
      <c r="C331" s="82" t="s">
        <v>13</v>
      </c>
      <c r="D331" s="82" t="s">
        <v>3280</v>
      </c>
      <c r="E331" s="82" t="s">
        <v>2763</v>
      </c>
      <c r="F331" s="82" t="s">
        <v>2588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67" t="e">
        <f>SUMIFS([1]Up!$J:$J,[1]Up!$D:$D,D331)</f>
        <v>#VALUE!</v>
      </c>
      <c r="AB331" s="82"/>
      <c r="AC331" s="82" t="str">
        <f t="shared" si="21"/>
        <v>PL6</v>
      </c>
      <c r="AD331" s="53" t="str">
        <f t="shared" si="22"/>
        <v/>
      </c>
      <c r="AE331" s="53" t="s">
        <v>786</v>
      </c>
      <c r="AF331" s="53"/>
      <c r="AG331" s="53"/>
      <c r="AH331" s="53" t="s">
        <v>3020</v>
      </c>
      <c r="AI331" s="53">
        <v>1</v>
      </c>
      <c r="AJ331" s="83">
        <v>46181</v>
      </c>
      <c r="AK331" s="53"/>
      <c r="AL331" s="53"/>
    </row>
    <row r="332" spans="3:38" ht="14.25" hidden="1" customHeight="1">
      <c r="C332" s="82" t="s">
        <v>11</v>
      </c>
      <c r="D332" s="82" t="s">
        <v>3281</v>
      </c>
      <c r="E332" s="82" t="s">
        <v>2476</v>
      </c>
      <c r="F332" s="82" t="s">
        <v>2502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67" t="e">
        <f>SUMIFS([1]Up!$J:$J,[1]Up!$D:$D,D332)</f>
        <v>#VALUE!</v>
      </c>
      <c r="AB332" s="82"/>
      <c r="AC332" s="82" t="str">
        <f t="shared" si="21"/>
        <v/>
      </c>
      <c r="AD332" s="53" t="str">
        <f t="shared" si="22"/>
        <v/>
      </c>
      <c r="AE332" s="53" t="s">
        <v>786</v>
      </c>
      <c r="AF332" s="53"/>
      <c r="AG332" s="53"/>
      <c r="AH332" s="53" t="s">
        <v>3026</v>
      </c>
      <c r="AI332" s="53">
        <v>1</v>
      </c>
      <c r="AJ332" s="83">
        <v>46181</v>
      </c>
      <c r="AK332" s="53"/>
      <c r="AL332" s="53"/>
    </row>
    <row r="333" spans="3:38" ht="14.25" hidden="1" customHeight="1">
      <c r="C333" s="82" t="s">
        <v>13</v>
      </c>
      <c r="D333" s="82" t="s">
        <v>3282</v>
      </c>
      <c r="E333" s="82" t="s">
        <v>2698</v>
      </c>
      <c r="F333" s="82" t="s">
        <v>2588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67" t="e">
        <f>SUMIFS([1]Up!$J:$J,[1]Up!$D:$D,D333)</f>
        <v>#VALUE!</v>
      </c>
      <c r="AB333" s="82"/>
      <c r="AC333" s="82" t="str">
        <f t="shared" si="21"/>
        <v>PL8</v>
      </c>
      <c r="AD333" s="53" t="str">
        <f t="shared" si="22"/>
        <v/>
      </c>
      <c r="AE333" s="53" t="s">
        <v>786</v>
      </c>
      <c r="AF333" s="53"/>
      <c r="AG333" s="53"/>
      <c r="AH333" s="53" t="s">
        <v>3068</v>
      </c>
      <c r="AI333" s="53">
        <v>1</v>
      </c>
      <c r="AJ333" s="83">
        <v>46181</v>
      </c>
      <c r="AK333" s="53"/>
      <c r="AL333" s="53"/>
    </row>
    <row r="334" spans="3:38" ht="14.25" hidden="1" customHeight="1">
      <c r="C334" s="82" t="s">
        <v>13</v>
      </c>
      <c r="D334" s="82" t="s">
        <v>3283</v>
      </c>
      <c r="E334" s="82" t="s">
        <v>2769</v>
      </c>
      <c r="F334" s="82" t="s">
        <v>2588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67" t="e">
        <f>SUMIFS([1]Up!$J:$J,[1]Up!$D:$D,D334)</f>
        <v>#VALUE!</v>
      </c>
      <c r="AB334" s="82"/>
      <c r="AC334" s="82" t="str">
        <f t="shared" si="21"/>
        <v>PL8</v>
      </c>
      <c r="AD334" s="53" t="str">
        <f t="shared" si="22"/>
        <v/>
      </c>
      <c r="AE334" s="53" t="s">
        <v>786</v>
      </c>
      <c r="AF334" s="53"/>
      <c r="AG334" s="53"/>
      <c r="AH334" s="53" t="s">
        <v>3068</v>
      </c>
      <c r="AI334" s="53">
        <v>1</v>
      </c>
      <c r="AJ334" s="83">
        <v>46181</v>
      </c>
      <c r="AK334" s="53"/>
      <c r="AL334" s="53"/>
    </row>
    <row r="335" spans="3:38" ht="14.25" hidden="1" customHeight="1">
      <c r="C335" s="82" t="s">
        <v>13</v>
      </c>
      <c r="D335" s="82" t="s">
        <v>3284</v>
      </c>
      <c r="E335" s="82" t="s">
        <v>2771</v>
      </c>
      <c r="F335" s="82" t="s">
        <v>2588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67" t="e">
        <f>SUMIFS([1]Up!$J:$J,[1]Up!$D:$D,D335)</f>
        <v>#VALUE!</v>
      </c>
      <c r="AB335" s="82"/>
      <c r="AC335" s="82" t="str">
        <f t="shared" si="21"/>
        <v>PL8</v>
      </c>
      <c r="AD335" s="53" t="str">
        <f t="shared" si="22"/>
        <v/>
      </c>
      <c r="AE335" s="53" t="s">
        <v>786</v>
      </c>
      <c r="AF335" s="53"/>
      <c r="AG335" s="53"/>
      <c r="AH335" s="53" t="s">
        <v>3068</v>
      </c>
      <c r="AI335" s="53">
        <v>1</v>
      </c>
      <c r="AJ335" s="83">
        <v>46181</v>
      </c>
      <c r="AK335" s="53"/>
      <c r="AL335" s="53"/>
    </row>
    <row r="336" spans="3:38" ht="14.25" hidden="1" customHeight="1">
      <c r="C336" s="82" t="s">
        <v>11</v>
      </c>
      <c r="D336" s="82" t="s">
        <v>3285</v>
      </c>
      <c r="E336" s="82" t="s">
        <v>2486</v>
      </c>
      <c r="F336" s="82" t="s">
        <v>2487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67" t="e">
        <f>SUMIFS([1]Up!$J:$J,[1]Up!$D:$D,D336)</f>
        <v>#VALUE!</v>
      </c>
      <c r="AB336" s="82"/>
      <c r="AC336" s="82" t="str">
        <f t="shared" si="21"/>
        <v/>
      </c>
      <c r="AD336" s="53" t="str">
        <f t="shared" si="22"/>
        <v/>
      </c>
      <c r="AE336" s="53" t="s">
        <v>786</v>
      </c>
      <c r="AF336" s="53"/>
      <c r="AG336" s="53"/>
      <c r="AH336" s="53" t="s">
        <v>3033</v>
      </c>
      <c r="AI336" s="53">
        <v>1</v>
      </c>
      <c r="AJ336" s="83">
        <v>46181</v>
      </c>
      <c r="AK336" s="53"/>
      <c r="AL336" s="53"/>
    </row>
    <row r="337" spans="3:38" ht="14.25" hidden="1" customHeight="1">
      <c r="C337" s="82" t="s">
        <v>11</v>
      </c>
      <c r="D337" s="82" t="s">
        <v>3286</v>
      </c>
      <c r="E337" s="82" t="s">
        <v>2476</v>
      </c>
      <c r="F337" s="82" t="s">
        <v>2487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67" t="e">
        <f>SUMIFS([1]Up!$J:$J,[1]Up!$D:$D,D337)</f>
        <v>#VALUE!</v>
      </c>
      <c r="AB337" s="82"/>
      <c r="AC337" s="82" t="str">
        <f t="shared" si="21"/>
        <v/>
      </c>
      <c r="AD337" s="53" t="str">
        <f t="shared" si="22"/>
        <v/>
      </c>
      <c r="AE337" s="53" t="s">
        <v>786</v>
      </c>
      <c r="AF337" s="53"/>
      <c r="AG337" s="53"/>
      <c r="AH337" s="53" t="s">
        <v>3026</v>
      </c>
      <c r="AI337" s="53">
        <v>3</v>
      </c>
      <c r="AJ337" s="83">
        <v>46181</v>
      </c>
      <c r="AK337" s="53"/>
      <c r="AL337" s="53"/>
    </row>
    <row r="338" spans="3:38" ht="14.25" hidden="1" customHeight="1">
      <c r="C338" s="82" t="s">
        <v>11</v>
      </c>
      <c r="D338" s="82" t="s">
        <v>3287</v>
      </c>
      <c r="E338" s="82" t="s">
        <v>732</v>
      </c>
      <c r="F338" s="82" t="s">
        <v>2487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67" t="e">
        <f>SUMIFS([1]Up!$J:$J,[1]Up!$D:$D,D338)</f>
        <v>#VALUE!</v>
      </c>
      <c r="AB338" s="82"/>
      <c r="AC338" s="82" t="str">
        <f t="shared" si="21"/>
        <v/>
      </c>
      <c r="AD338" s="53" t="str">
        <f t="shared" si="22"/>
        <v/>
      </c>
      <c r="AE338" s="53" t="s">
        <v>786</v>
      </c>
      <c r="AF338" s="53"/>
      <c r="AG338" s="53"/>
      <c r="AH338" s="53" t="s">
        <v>3037</v>
      </c>
      <c r="AI338" s="53">
        <v>1</v>
      </c>
      <c r="AJ338" s="83">
        <v>46181</v>
      </c>
      <c r="AK338" s="53"/>
      <c r="AL338" s="53"/>
    </row>
    <row r="339" spans="3:38" ht="14.25" hidden="1" customHeight="1">
      <c r="C339" s="82" t="s">
        <v>11</v>
      </c>
      <c r="D339" s="82" t="s">
        <v>3288</v>
      </c>
      <c r="E339" s="82" t="s">
        <v>2818</v>
      </c>
      <c r="F339" s="82" t="s">
        <v>2819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1</v>
      </c>
      <c r="M339" s="26">
        <f t="shared" si="2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>
        <v>1</v>
      </c>
      <c r="Z339" s="26"/>
      <c r="AA339" s="67" t="e">
        <f>SUMIFS([1]Up!$J:$J,[1]Up!$D:$D,D339)</f>
        <v>#VALUE!</v>
      </c>
      <c r="AB339" s="82"/>
      <c r="AC339" s="82" t="str">
        <f t="shared" si="21"/>
        <v/>
      </c>
      <c r="AD339" s="53" t="str">
        <f t="shared" si="22"/>
        <v/>
      </c>
      <c r="AE339" s="53" t="s">
        <v>703</v>
      </c>
      <c r="AF339" s="53"/>
      <c r="AG339" s="53"/>
      <c r="AH339" s="53" t="s">
        <v>3289</v>
      </c>
      <c r="AI339" s="53">
        <v>1</v>
      </c>
      <c r="AJ339" s="83">
        <v>46181</v>
      </c>
      <c r="AK339" s="53"/>
      <c r="AL339" s="53"/>
    </row>
    <row r="340" spans="3:38" ht="14.25" hidden="1" customHeight="1">
      <c r="C340" s="82" t="s">
        <v>11</v>
      </c>
      <c r="D340" s="82" t="s">
        <v>3290</v>
      </c>
      <c r="E340" s="82" t="s">
        <v>2818</v>
      </c>
      <c r="F340" s="82" t="s">
        <v>2819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2</v>
      </c>
      <c r="M340" s="26">
        <f t="shared" si="2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>
        <v>2</v>
      </c>
      <c r="Z340" s="26"/>
      <c r="AA340" s="67" t="e">
        <f>SUMIFS([1]Up!$J:$J,[1]Up!$D:$D,D340)</f>
        <v>#VALUE!</v>
      </c>
      <c r="AB340" s="82"/>
      <c r="AC340" s="82" t="str">
        <f t="shared" si="21"/>
        <v/>
      </c>
      <c r="AD340" s="53" t="str">
        <f t="shared" si="22"/>
        <v/>
      </c>
      <c r="AE340" s="53" t="s">
        <v>703</v>
      </c>
      <c r="AF340" s="53"/>
      <c r="AG340" s="53"/>
      <c r="AH340" s="53" t="s">
        <v>3289</v>
      </c>
      <c r="AI340" s="53">
        <v>2</v>
      </c>
      <c r="AJ340" s="83">
        <v>46181</v>
      </c>
      <c r="AK340" s="53"/>
      <c r="AL340" s="53"/>
    </row>
    <row r="341" spans="3:38" ht="14.25" hidden="1" customHeight="1">
      <c r="C341" s="82" t="s">
        <v>13</v>
      </c>
      <c r="D341" s="82" t="s">
        <v>3291</v>
      </c>
      <c r="E341" s="82" t="s">
        <v>2490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1</v>
      </c>
      <c r="M341" s="26">
        <f t="shared" si="20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67" t="e">
        <f>SUMIFS([1]Up!$J:$J,[1]Up!$D:$D,D341)</f>
        <v>#VALUE!</v>
      </c>
      <c r="AB341" s="82"/>
      <c r="AC341" s="82" t="str">
        <f t="shared" si="21"/>
        <v>PL10</v>
      </c>
      <c r="AD341" s="53" t="str">
        <f t="shared" si="22"/>
        <v/>
      </c>
      <c r="AE341" s="53" t="s">
        <v>703</v>
      </c>
      <c r="AF341" s="53"/>
      <c r="AG341" s="53"/>
      <c r="AH341" s="53" t="s">
        <v>3035</v>
      </c>
      <c r="AI341" s="53">
        <v>1</v>
      </c>
      <c r="AJ341" s="83">
        <v>46181</v>
      </c>
      <c r="AK341" s="53"/>
      <c r="AL341" s="53"/>
    </row>
    <row r="342" spans="3:38" ht="14.25" hidden="1" customHeight="1">
      <c r="C342" s="82" t="s">
        <v>13</v>
      </c>
      <c r="D342" s="82" t="s">
        <v>3292</v>
      </c>
      <c r="E342" s="82" t="s">
        <v>2495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1</v>
      </c>
      <c r="M342" s="26">
        <f t="shared" si="20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67" t="e">
        <f>SUMIFS([1]Up!$J:$J,[1]Up!$D:$D,D342)</f>
        <v>#VALUE!</v>
      </c>
      <c r="AB342" s="82"/>
      <c r="AC342" s="82" t="str">
        <f t="shared" si="21"/>
        <v>PL10</v>
      </c>
      <c r="AD342" s="53" t="str">
        <f t="shared" si="22"/>
        <v/>
      </c>
      <c r="AE342" s="53" t="s">
        <v>703</v>
      </c>
      <c r="AF342" s="53"/>
      <c r="AG342" s="53"/>
      <c r="AH342" s="53" t="s">
        <v>3035</v>
      </c>
      <c r="AI342" s="53">
        <v>1</v>
      </c>
      <c r="AJ342" s="83">
        <v>46181</v>
      </c>
      <c r="AK342" s="53"/>
      <c r="AL342" s="53"/>
    </row>
    <row r="343" spans="3:38" ht="14.25" hidden="1" customHeight="1">
      <c r="C343" s="82" t="s">
        <v>13</v>
      </c>
      <c r="D343" s="82" t="s">
        <v>3293</v>
      </c>
      <c r="E343" s="82" t="s">
        <v>2781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4</v>
      </c>
      <c r="M343" s="26">
        <f t="shared" si="20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67" t="e">
        <f>SUMIFS([1]Up!$J:$J,[1]Up!$D:$D,D343)</f>
        <v>#VALUE!</v>
      </c>
      <c r="AB343" s="82"/>
      <c r="AC343" s="82" t="str">
        <f t="shared" si="21"/>
        <v>PL10</v>
      </c>
      <c r="AD343" s="53" t="str">
        <f t="shared" si="22"/>
        <v/>
      </c>
      <c r="AE343" s="53" t="s">
        <v>703</v>
      </c>
      <c r="AF343" s="53"/>
      <c r="AG343" s="53"/>
      <c r="AH343" s="53" t="s">
        <v>3035</v>
      </c>
      <c r="AI343" s="53">
        <v>4</v>
      </c>
      <c r="AJ343" s="83">
        <v>46181</v>
      </c>
      <c r="AK343" s="53"/>
      <c r="AL343" s="53"/>
    </row>
    <row r="344" spans="3:38" ht="14.25" hidden="1" customHeight="1">
      <c r="C344" s="82" t="s">
        <v>13</v>
      </c>
      <c r="D344" s="82" t="s">
        <v>3294</v>
      </c>
      <c r="E344" s="82" t="s">
        <v>2578</v>
      </c>
      <c r="F344" s="82" t="s">
        <v>2579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1</v>
      </c>
      <c r="M344" s="26">
        <f t="shared" si="20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>
        <v>1</v>
      </c>
      <c r="X344" s="26"/>
      <c r="Y344" s="26"/>
      <c r="Z344" s="26"/>
      <c r="AA344" s="67" t="e">
        <f>SUMIFS([1]Up!$J:$J,[1]Up!$D:$D,D344)</f>
        <v>#VALUE!</v>
      </c>
      <c r="AB344" s="82"/>
      <c r="AC344" s="82" t="str">
        <f t="shared" si="21"/>
        <v>PL50</v>
      </c>
      <c r="AD344" s="53" t="str">
        <f t="shared" si="22"/>
        <v/>
      </c>
      <c r="AE344" s="53" t="s">
        <v>786</v>
      </c>
      <c r="AF344" s="53"/>
      <c r="AG344" s="53"/>
      <c r="AH344" s="53" t="s">
        <v>3102</v>
      </c>
      <c r="AI344" s="53">
        <v>1</v>
      </c>
      <c r="AJ344" s="83">
        <v>46181</v>
      </c>
      <c r="AK344" s="53"/>
      <c r="AL344" s="53"/>
    </row>
    <row r="345" spans="3:38" ht="14.25" hidden="1" customHeight="1">
      <c r="C345" s="82" t="s">
        <v>14</v>
      </c>
      <c r="D345" s="82" t="s">
        <v>3295</v>
      </c>
      <c r="E345" s="82" t="s">
        <v>2827</v>
      </c>
      <c r="F345" s="82" t="s">
        <v>2828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67" t="e">
        <f>SUMIFS([1]Up!$J:$J,[1]Up!$D:$D,D345)</f>
        <v>#VALUE!</v>
      </c>
      <c r="AB345" s="82"/>
      <c r="AC345" s="82" t="str">
        <f t="shared" si="21"/>
        <v/>
      </c>
      <c r="AD345" s="53" t="str">
        <f t="shared" si="22"/>
        <v/>
      </c>
      <c r="AE345" s="53" t="s">
        <v>682</v>
      </c>
      <c r="AF345" s="53"/>
      <c r="AG345" s="53"/>
      <c r="AH345" s="53"/>
      <c r="AI345" s="53"/>
      <c r="AJ345" s="83"/>
      <c r="AK345" s="53"/>
      <c r="AL345" s="53"/>
    </row>
    <row r="346" spans="3:38" ht="14.25" hidden="1" customHeight="1">
      <c r="C346" s="82" t="s">
        <v>14</v>
      </c>
      <c r="D346" s="82" t="s">
        <v>3296</v>
      </c>
      <c r="E346" s="82" t="s">
        <v>2827</v>
      </c>
      <c r="F346" s="82" t="s">
        <v>2830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67" t="e">
        <f>SUMIFS([1]Up!$J:$J,[1]Up!$D:$D,D346)</f>
        <v>#VALUE!</v>
      </c>
      <c r="AB346" s="82"/>
      <c r="AC346" s="82" t="str">
        <f t="shared" si="21"/>
        <v/>
      </c>
      <c r="AD346" s="53" t="str">
        <f t="shared" si="22"/>
        <v/>
      </c>
      <c r="AE346" s="53" t="s">
        <v>682</v>
      </c>
      <c r="AF346" s="53"/>
      <c r="AG346" s="53"/>
      <c r="AH346" s="53"/>
      <c r="AI346" s="53"/>
      <c r="AJ346" s="83"/>
      <c r="AK346" s="53"/>
      <c r="AL346" s="53"/>
    </row>
    <row r="347" spans="3:38" ht="14.25" hidden="1" customHeight="1">
      <c r="C347" s="82" t="s">
        <v>14</v>
      </c>
      <c r="D347" s="82" t="s">
        <v>3297</v>
      </c>
      <c r="E347" s="82" t="s">
        <v>2832</v>
      </c>
      <c r="F347" s="82" t="s">
        <v>2833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67" t="e">
        <f>SUMIFS([1]Up!$J:$J,[1]Up!$D:$D,D347)</f>
        <v>#VALUE!</v>
      </c>
      <c r="AB347" s="82"/>
      <c r="AC347" s="82" t="str">
        <f t="shared" si="21"/>
        <v/>
      </c>
      <c r="AD347" s="53" t="str">
        <f t="shared" si="22"/>
        <v/>
      </c>
      <c r="AE347" s="53" t="s">
        <v>682</v>
      </c>
      <c r="AF347" s="53"/>
      <c r="AG347" s="53"/>
      <c r="AH347" s="53"/>
      <c r="AI347" s="53"/>
      <c r="AJ347" s="83"/>
      <c r="AK347" s="53"/>
      <c r="AL347" s="53"/>
    </row>
    <row r="348" spans="3:38" ht="14.25" hidden="1" customHeight="1">
      <c r="C348" s="82" t="s">
        <v>14</v>
      </c>
      <c r="D348" s="82" t="s">
        <v>3298</v>
      </c>
      <c r="E348" s="82" t="s">
        <v>2827</v>
      </c>
      <c r="F348" s="82" t="s">
        <v>2828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67" t="e">
        <f>SUMIFS([1]Up!$J:$J,[1]Up!$D:$D,D348)</f>
        <v>#VALUE!</v>
      </c>
      <c r="AB348" s="82"/>
      <c r="AC348" s="82" t="str">
        <f t="shared" si="21"/>
        <v/>
      </c>
      <c r="AD348" s="53" t="str">
        <f t="shared" si="22"/>
        <v/>
      </c>
      <c r="AE348" s="53" t="s">
        <v>682</v>
      </c>
      <c r="AF348" s="53"/>
      <c r="AG348" s="53"/>
      <c r="AH348" s="53"/>
      <c r="AI348" s="53"/>
      <c r="AJ348" s="83"/>
      <c r="AK348" s="53"/>
      <c r="AL348" s="53"/>
    </row>
    <row r="349" spans="3:38" ht="14.25" hidden="1" customHeight="1">
      <c r="C349" s="82" t="s">
        <v>14</v>
      </c>
      <c r="D349" s="82" t="s">
        <v>3299</v>
      </c>
      <c r="E349" s="82" t="s">
        <v>2827</v>
      </c>
      <c r="F349" s="82" t="s">
        <v>2830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67" t="e">
        <f>SUMIFS([1]Up!$J:$J,[1]Up!$D:$D,D349)</f>
        <v>#VALUE!</v>
      </c>
      <c r="AB349" s="82"/>
      <c r="AC349" s="82" t="str">
        <f t="shared" si="21"/>
        <v/>
      </c>
      <c r="AD349" s="53" t="str">
        <f t="shared" si="22"/>
        <v/>
      </c>
      <c r="AE349" s="53" t="s">
        <v>682</v>
      </c>
      <c r="AF349" s="53"/>
      <c r="AG349" s="53"/>
      <c r="AH349" s="53"/>
      <c r="AI349" s="53"/>
      <c r="AJ349" s="83"/>
      <c r="AK349" s="53"/>
      <c r="AL349" s="53"/>
    </row>
    <row r="350" spans="3:38" ht="14.25" hidden="1" customHeight="1">
      <c r="C350" s="82" t="s">
        <v>14</v>
      </c>
      <c r="D350" s="82" t="s">
        <v>3300</v>
      </c>
      <c r="E350" s="82" t="s">
        <v>2832</v>
      </c>
      <c r="F350" s="82" t="s">
        <v>2833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MIN(SUM(N350:Z350),I350)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67" t="e">
        <f>SUMIFS([1]Up!$J:$J,[1]Up!$D:$D,D350)</f>
        <v>#VALUE!</v>
      </c>
      <c r="AB350" s="82"/>
      <c r="AC350" s="82" t="str">
        <f t="shared" ref="AC350:AC413" si="25">IFERROR(IF(C350="Plate",LEFT(E350,FIND("*",E350,1)-1),""),IF(C350="Plate",LEFT(E350,FIND("x",E350,1)-1),""))</f>
        <v/>
      </c>
      <c r="AD350" s="53" t="str">
        <f t="shared" ref="AD350:AD413" si="26">IF(ROUND(SUM(N350:Z350)-I350,0)&gt;0,"Thừa "&amp;SUM(N350:Z350)-I350,"")</f>
        <v/>
      </c>
      <c r="AE350" s="53" t="s">
        <v>682</v>
      </c>
      <c r="AF350" s="53"/>
      <c r="AG350" s="53"/>
      <c r="AH350" s="53"/>
      <c r="AI350" s="53"/>
      <c r="AJ350" s="83"/>
      <c r="AK350" s="53"/>
      <c r="AL350" s="53"/>
    </row>
    <row r="351" spans="3:38" ht="14.25" hidden="1" customHeight="1">
      <c r="C351" s="82" t="s">
        <v>14</v>
      </c>
      <c r="D351" s="82" t="s">
        <v>3301</v>
      </c>
      <c r="E351" s="82" t="s">
        <v>2838</v>
      </c>
      <c r="F351" s="82" t="s">
        <v>2839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67" t="e">
        <f>SUMIFS([1]Up!$J:$J,[1]Up!$D:$D,D351)</f>
        <v>#VALUE!</v>
      </c>
      <c r="AB351" s="82"/>
      <c r="AC351" s="82" t="str">
        <f t="shared" si="25"/>
        <v/>
      </c>
      <c r="AD351" s="53" t="str">
        <f t="shared" si="26"/>
        <v/>
      </c>
      <c r="AE351" s="53" t="s">
        <v>682</v>
      </c>
      <c r="AF351" s="53"/>
      <c r="AG351" s="53"/>
      <c r="AH351" s="53"/>
      <c r="AI351" s="53"/>
      <c r="AJ351" s="83"/>
      <c r="AK351" s="53"/>
      <c r="AL351" s="53"/>
    </row>
    <row r="352" spans="3:38" ht="14.25" hidden="1" customHeight="1">
      <c r="C352" s="82" t="s">
        <v>14</v>
      </c>
      <c r="D352" s="82" t="s">
        <v>3302</v>
      </c>
      <c r="E352" s="82" t="s">
        <v>2841</v>
      </c>
      <c r="F352" s="82" t="s">
        <v>2842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67" t="e">
        <f>SUMIFS([1]Up!$J:$J,[1]Up!$D:$D,D352)</f>
        <v>#VALUE!</v>
      </c>
      <c r="AB352" s="82"/>
      <c r="AC352" s="82" t="str">
        <f t="shared" si="25"/>
        <v/>
      </c>
      <c r="AD352" s="53" t="str">
        <f t="shared" si="26"/>
        <v/>
      </c>
      <c r="AE352" s="53" t="s">
        <v>682</v>
      </c>
      <c r="AF352" s="53"/>
      <c r="AG352" s="53"/>
      <c r="AH352" s="53"/>
      <c r="AI352" s="53"/>
      <c r="AJ352" s="83"/>
      <c r="AK352" s="53"/>
      <c r="AL352" s="53"/>
    </row>
    <row r="353" spans="3:38" ht="14.25" hidden="1" customHeight="1">
      <c r="C353" s="82" t="s">
        <v>13</v>
      </c>
      <c r="D353" s="82" t="s">
        <v>3303</v>
      </c>
      <c r="E353" s="82" t="s">
        <v>2584</v>
      </c>
      <c r="F353" s="82" t="s">
        <v>2579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67" t="e">
        <f>SUMIFS([1]Up!$J:$J,[1]Up!$D:$D,D353)</f>
        <v>#VALUE!</v>
      </c>
      <c r="AB353" s="82"/>
      <c r="AC353" s="82" t="str">
        <f t="shared" si="25"/>
        <v>PL25</v>
      </c>
      <c r="AD353" s="53" t="str">
        <f t="shared" si="26"/>
        <v/>
      </c>
      <c r="AE353" s="53" t="s">
        <v>786</v>
      </c>
      <c r="AF353" s="53"/>
      <c r="AG353" s="53"/>
      <c r="AH353" s="53"/>
      <c r="AI353" s="53"/>
      <c r="AJ353" s="83"/>
      <c r="AK353" s="53"/>
      <c r="AL353" s="53"/>
    </row>
    <row r="354" spans="3:38" ht="14.25" hidden="1" customHeight="1">
      <c r="C354" s="82" t="s">
        <v>13</v>
      </c>
      <c r="D354" s="82" t="s">
        <v>3304</v>
      </c>
      <c r="E354" s="82" t="s">
        <v>2755</v>
      </c>
      <c r="F354" s="82" t="s">
        <v>2588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67" t="e">
        <f>SUMIFS([1]Up!$J:$J,[1]Up!$D:$D,D354)</f>
        <v>#VALUE!</v>
      </c>
      <c r="AB354" s="82"/>
      <c r="AC354" s="82" t="str">
        <f t="shared" si="25"/>
        <v>PL6</v>
      </c>
      <c r="AD354" s="53" t="str">
        <f t="shared" si="26"/>
        <v/>
      </c>
      <c r="AE354" s="53" t="s">
        <v>786</v>
      </c>
      <c r="AF354" s="53"/>
      <c r="AG354" s="53"/>
      <c r="AH354" s="53" t="s">
        <v>3020</v>
      </c>
      <c r="AI354" s="53">
        <v>2</v>
      </c>
      <c r="AJ354" s="83">
        <v>46181</v>
      </c>
      <c r="AK354" s="53"/>
      <c r="AL354" s="53"/>
    </row>
    <row r="355" spans="3:38" ht="14.25" hidden="1" customHeight="1">
      <c r="C355" s="82" t="s">
        <v>13</v>
      </c>
      <c r="D355" s="82" t="s">
        <v>3305</v>
      </c>
      <c r="E355" s="82" t="s">
        <v>2846</v>
      </c>
      <c r="F355" s="82" t="s">
        <v>2588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67" t="e">
        <f>SUMIFS([1]Up!$J:$J,[1]Up!$D:$D,D355)</f>
        <v>#VALUE!</v>
      </c>
      <c r="AB355" s="82"/>
      <c r="AC355" s="82" t="str">
        <f t="shared" si="25"/>
        <v>PL6</v>
      </c>
      <c r="AD355" s="53" t="str">
        <f t="shared" si="26"/>
        <v/>
      </c>
      <c r="AE355" s="53" t="s">
        <v>786</v>
      </c>
      <c r="AF355" s="53"/>
      <c r="AG355" s="53"/>
      <c r="AH355" s="53" t="s">
        <v>3020</v>
      </c>
      <c r="AI355" s="53">
        <v>1</v>
      </c>
      <c r="AJ355" s="83">
        <v>46181</v>
      </c>
      <c r="AK355" s="53"/>
      <c r="AL355" s="53"/>
    </row>
    <row r="356" spans="3:38" ht="14.25" hidden="1" customHeight="1">
      <c r="C356" s="82" t="s">
        <v>13</v>
      </c>
      <c r="D356" s="82" t="s">
        <v>3306</v>
      </c>
      <c r="E356" s="82" t="s">
        <v>2755</v>
      </c>
      <c r="F356" s="82" t="s">
        <v>2588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67" t="e">
        <f>SUMIFS([1]Up!$J:$J,[1]Up!$D:$D,D356)</f>
        <v>#VALUE!</v>
      </c>
      <c r="AB356" s="82"/>
      <c r="AC356" s="82" t="str">
        <f t="shared" si="25"/>
        <v>PL6</v>
      </c>
      <c r="AD356" s="53" t="str">
        <f t="shared" si="26"/>
        <v/>
      </c>
      <c r="AE356" s="53" t="s">
        <v>786</v>
      </c>
      <c r="AF356" s="53"/>
      <c r="AG356" s="53"/>
      <c r="AH356" s="53" t="s">
        <v>3020</v>
      </c>
      <c r="AI356" s="53">
        <v>1</v>
      </c>
      <c r="AJ356" s="83">
        <v>46181</v>
      </c>
      <c r="AK356" s="53"/>
      <c r="AL356" s="53"/>
    </row>
    <row r="357" spans="3:38" ht="14.25" hidden="1" customHeight="1">
      <c r="C357" s="82" t="s">
        <v>13</v>
      </c>
      <c r="D357" s="82" t="s">
        <v>3307</v>
      </c>
      <c r="E357" s="82" t="s">
        <v>2849</v>
      </c>
      <c r="F357" s="82" t="s">
        <v>2588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67" t="e">
        <f>SUMIFS([1]Up!$J:$J,[1]Up!$D:$D,D357)</f>
        <v>#VALUE!</v>
      </c>
      <c r="AB357" s="82"/>
      <c r="AC357" s="82" t="str">
        <f t="shared" si="25"/>
        <v>PL6</v>
      </c>
      <c r="AD357" s="53" t="str">
        <f t="shared" si="26"/>
        <v/>
      </c>
      <c r="AE357" s="53" t="s">
        <v>786</v>
      </c>
      <c r="AF357" s="53"/>
      <c r="AG357" s="53"/>
      <c r="AH357" s="53" t="s">
        <v>3020</v>
      </c>
      <c r="AI357" s="53">
        <v>1</v>
      </c>
      <c r="AJ357" s="83">
        <v>46181</v>
      </c>
      <c r="AK357" s="53"/>
      <c r="AL357" s="53"/>
    </row>
    <row r="358" spans="3:38" ht="14.25" hidden="1" customHeight="1">
      <c r="C358" s="82" t="s">
        <v>13</v>
      </c>
      <c r="D358" s="82" t="s">
        <v>3308</v>
      </c>
      <c r="E358" s="82" t="s">
        <v>2851</v>
      </c>
      <c r="F358" s="82" t="s">
        <v>2588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67" t="e">
        <f>SUMIFS([1]Up!$J:$J,[1]Up!$D:$D,D358)</f>
        <v>#VALUE!</v>
      </c>
      <c r="AB358" s="82"/>
      <c r="AC358" s="82" t="str">
        <f t="shared" si="25"/>
        <v>PL6</v>
      </c>
      <c r="AD358" s="53" t="str">
        <f t="shared" si="26"/>
        <v/>
      </c>
      <c r="AE358" s="53" t="s">
        <v>786</v>
      </c>
      <c r="AF358" s="53"/>
      <c r="AG358" s="53"/>
      <c r="AH358" s="53" t="s">
        <v>3020</v>
      </c>
      <c r="AI358" s="53">
        <v>1</v>
      </c>
      <c r="AJ358" s="83">
        <v>46181</v>
      </c>
      <c r="AK358" s="53"/>
      <c r="AL358" s="53"/>
    </row>
    <row r="359" spans="3:38" ht="14.25" hidden="1" customHeight="1">
      <c r="C359" s="82" t="s">
        <v>11</v>
      </c>
      <c r="D359" s="82" t="s">
        <v>3309</v>
      </c>
      <c r="E359" s="82" t="s">
        <v>2486</v>
      </c>
      <c r="F359" s="82" t="s">
        <v>2487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67" t="e">
        <f>SUMIFS([1]Up!$J:$J,[1]Up!$D:$D,D359)</f>
        <v>#VALUE!</v>
      </c>
      <c r="AB359" s="82"/>
      <c r="AC359" s="82" t="str">
        <f t="shared" si="25"/>
        <v/>
      </c>
      <c r="AD359" s="53" t="str">
        <f t="shared" si="26"/>
        <v/>
      </c>
      <c r="AE359" s="53" t="s">
        <v>786</v>
      </c>
      <c r="AF359" s="53"/>
      <c r="AG359" s="53"/>
      <c r="AH359" s="53" t="s">
        <v>3033</v>
      </c>
      <c r="AI359" s="53">
        <v>1</v>
      </c>
      <c r="AJ359" s="83">
        <v>46181</v>
      </c>
      <c r="AK359" s="53"/>
      <c r="AL359" s="53"/>
    </row>
    <row r="360" spans="3:38" ht="14.25" hidden="1" customHeight="1">
      <c r="C360" s="82" t="s">
        <v>11</v>
      </c>
      <c r="D360" s="82" t="s">
        <v>3310</v>
      </c>
      <c r="E360" s="82" t="s">
        <v>2476</v>
      </c>
      <c r="F360" s="82" t="s">
        <v>2487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67" t="e">
        <f>SUMIFS([1]Up!$J:$J,[1]Up!$D:$D,D360)</f>
        <v>#VALUE!</v>
      </c>
      <c r="AB360" s="82"/>
      <c r="AC360" s="82" t="str">
        <f t="shared" si="25"/>
        <v/>
      </c>
      <c r="AD360" s="53" t="str">
        <f t="shared" si="26"/>
        <v/>
      </c>
      <c r="AE360" s="53" t="s">
        <v>786</v>
      </c>
      <c r="AF360" s="53"/>
      <c r="AG360" s="53"/>
      <c r="AH360" s="53" t="s">
        <v>3026</v>
      </c>
      <c r="AI360" s="53">
        <v>3</v>
      </c>
      <c r="AJ360" s="83">
        <v>46181</v>
      </c>
      <c r="AK360" s="53"/>
      <c r="AL360" s="53"/>
    </row>
    <row r="361" spans="3:38" ht="14.25" hidden="1" customHeight="1">
      <c r="C361" s="82" t="s">
        <v>11</v>
      </c>
      <c r="D361" s="82" t="s">
        <v>3311</v>
      </c>
      <c r="E361" s="82" t="s">
        <v>732</v>
      </c>
      <c r="F361" s="82" t="s">
        <v>2487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67" t="e">
        <f>SUMIFS([1]Up!$J:$J,[1]Up!$D:$D,D361)</f>
        <v>#VALUE!</v>
      </c>
      <c r="AB361" s="82"/>
      <c r="AC361" s="82" t="str">
        <f t="shared" si="25"/>
        <v/>
      </c>
      <c r="AD361" s="53" t="str">
        <f t="shared" si="26"/>
        <v/>
      </c>
      <c r="AE361" s="53" t="s">
        <v>786</v>
      </c>
      <c r="AF361" s="53"/>
      <c r="AG361" s="53"/>
      <c r="AH361" s="53" t="s">
        <v>3037</v>
      </c>
      <c r="AI361" s="53">
        <v>1</v>
      </c>
      <c r="AJ361" s="83">
        <v>46181</v>
      </c>
      <c r="AK361" s="53"/>
      <c r="AL361" s="53"/>
    </row>
    <row r="362" spans="3:38" ht="14.25" hidden="1" customHeight="1">
      <c r="C362" s="82" t="s">
        <v>11</v>
      </c>
      <c r="D362" s="82" t="s">
        <v>3312</v>
      </c>
      <c r="E362" s="82" t="s">
        <v>2818</v>
      </c>
      <c r="F362" s="82" t="s">
        <v>2819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1</v>
      </c>
      <c r="M362" s="26">
        <f t="shared" si="24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>
        <v>1</v>
      </c>
      <c r="Z362" s="26"/>
      <c r="AA362" s="67" t="e">
        <f>SUMIFS([1]Up!$J:$J,[1]Up!$D:$D,D362)</f>
        <v>#VALUE!</v>
      </c>
      <c r="AB362" s="82"/>
      <c r="AC362" s="82" t="str">
        <f t="shared" si="25"/>
        <v/>
      </c>
      <c r="AD362" s="53" t="str">
        <f t="shared" si="26"/>
        <v/>
      </c>
      <c r="AE362" s="53" t="s">
        <v>703</v>
      </c>
      <c r="AF362" s="53"/>
      <c r="AG362" s="53"/>
      <c r="AH362" s="53" t="s">
        <v>3289</v>
      </c>
      <c r="AI362" s="53">
        <v>1</v>
      </c>
      <c r="AJ362" s="83">
        <v>46181</v>
      </c>
      <c r="AK362" s="53"/>
      <c r="AL362" s="53"/>
    </row>
    <row r="363" spans="3:38" ht="14.25" hidden="1" customHeight="1">
      <c r="C363" s="82" t="s">
        <v>13</v>
      </c>
      <c r="D363" s="82" t="s">
        <v>3313</v>
      </c>
      <c r="E363" s="82" t="s">
        <v>2857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1</v>
      </c>
      <c r="M363" s="26">
        <f t="shared" si="24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67" t="e">
        <f>SUMIFS([1]Up!$J:$J,[1]Up!$D:$D,D363)</f>
        <v>#VALUE!</v>
      </c>
      <c r="AB363" s="82"/>
      <c r="AC363" s="82" t="str">
        <f t="shared" si="25"/>
        <v>PL12</v>
      </c>
      <c r="AD363" s="53" t="str">
        <f t="shared" si="26"/>
        <v/>
      </c>
      <c r="AE363" s="53" t="s">
        <v>703</v>
      </c>
      <c r="AF363" s="53"/>
      <c r="AG363" s="53"/>
      <c r="AH363" s="53" t="s">
        <v>2964</v>
      </c>
      <c r="AI363" s="53">
        <v>1</v>
      </c>
      <c r="AJ363" s="83">
        <v>46181</v>
      </c>
      <c r="AK363" s="53"/>
      <c r="AL363" s="53"/>
    </row>
    <row r="364" spans="3:38" ht="14.25" hidden="1" customHeight="1">
      <c r="C364" s="82" t="s">
        <v>13</v>
      </c>
      <c r="D364" s="82" t="s">
        <v>3314</v>
      </c>
      <c r="E364" s="82" t="s">
        <v>2490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1</v>
      </c>
      <c r="M364" s="26">
        <f t="shared" si="24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67" t="e">
        <f>SUMIFS([1]Up!$J:$J,[1]Up!$D:$D,D364)</f>
        <v>#VALUE!</v>
      </c>
      <c r="AB364" s="82"/>
      <c r="AC364" s="82" t="str">
        <f t="shared" si="25"/>
        <v>PL10</v>
      </c>
      <c r="AD364" s="53" t="str">
        <f t="shared" si="26"/>
        <v/>
      </c>
      <c r="AE364" s="53" t="s">
        <v>703</v>
      </c>
      <c r="AF364" s="53"/>
      <c r="AG364" s="53"/>
      <c r="AH364" s="53" t="s">
        <v>3035</v>
      </c>
      <c r="AI364" s="53">
        <v>1</v>
      </c>
      <c r="AJ364" s="83">
        <v>46181</v>
      </c>
      <c r="AK364" s="53"/>
      <c r="AL364" s="53"/>
    </row>
    <row r="365" spans="3:38" ht="14.25" hidden="1" customHeight="1">
      <c r="C365" s="82" t="s">
        <v>13</v>
      </c>
      <c r="D365" s="82" t="s">
        <v>3315</v>
      </c>
      <c r="E365" s="82" t="s">
        <v>2495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1</v>
      </c>
      <c r="M365" s="26">
        <f t="shared" si="24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67" t="e">
        <f>SUMIFS([1]Up!$J:$J,[1]Up!$D:$D,D365)</f>
        <v>#VALUE!</v>
      </c>
      <c r="AB365" s="82"/>
      <c r="AC365" s="82" t="str">
        <f t="shared" si="25"/>
        <v>PL10</v>
      </c>
      <c r="AD365" s="53" t="str">
        <f t="shared" si="26"/>
        <v/>
      </c>
      <c r="AE365" s="53" t="s">
        <v>703</v>
      </c>
      <c r="AF365" s="53"/>
      <c r="AG365" s="53"/>
      <c r="AH365" s="53" t="s">
        <v>3035</v>
      </c>
      <c r="AI365" s="53">
        <v>1</v>
      </c>
      <c r="AJ365" s="83">
        <v>46181</v>
      </c>
      <c r="AK365" s="53"/>
      <c r="AL365" s="53"/>
    </row>
    <row r="366" spans="3:38" ht="14.25" hidden="1" customHeight="1">
      <c r="C366" s="82" t="s">
        <v>13</v>
      </c>
      <c r="D366" s="82" t="s">
        <v>3316</v>
      </c>
      <c r="E366" s="82" t="s">
        <v>2857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1</v>
      </c>
      <c r="M366" s="26">
        <f t="shared" si="24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67" t="e">
        <f>SUMIFS([1]Up!$J:$J,[1]Up!$D:$D,D366)</f>
        <v>#VALUE!</v>
      </c>
      <c r="AB366" s="82"/>
      <c r="AC366" s="82" t="str">
        <f t="shared" si="25"/>
        <v>PL12</v>
      </c>
      <c r="AD366" s="53" t="str">
        <f t="shared" si="26"/>
        <v/>
      </c>
      <c r="AE366" s="53" t="s">
        <v>703</v>
      </c>
      <c r="AF366" s="53"/>
      <c r="AG366" s="53"/>
      <c r="AH366" s="53" t="s">
        <v>2964</v>
      </c>
      <c r="AI366" s="53">
        <v>1</v>
      </c>
      <c r="AJ366" s="83">
        <v>46181</v>
      </c>
      <c r="AK366" s="53"/>
      <c r="AL366" s="53"/>
    </row>
    <row r="367" spans="3:38" ht="14.25" hidden="1" customHeight="1">
      <c r="C367" s="82" t="s">
        <v>11</v>
      </c>
      <c r="D367" s="82" t="s">
        <v>3317</v>
      </c>
      <c r="E367" s="82" t="s">
        <v>2862</v>
      </c>
      <c r="F367" s="82" t="s">
        <v>2487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1</v>
      </c>
      <c r="M367" s="26">
        <f t="shared" si="24"/>
        <v>0</v>
      </c>
      <c r="N367" s="26"/>
      <c r="O367" s="26"/>
      <c r="P367" s="26"/>
      <c r="Q367" s="26"/>
      <c r="R367" s="26"/>
      <c r="S367" s="26"/>
      <c r="T367" s="26"/>
      <c r="U367" s="26"/>
      <c r="V367" s="26">
        <v>1</v>
      </c>
      <c r="W367" s="26"/>
      <c r="X367" s="26"/>
      <c r="Y367" s="26"/>
      <c r="Z367" s="26"/>
      <c r="AA367" s="67" t="e">
        <f>SUMIFS([1]Up!$J:$J,[1]Up!$D:$D,D367)</f>
        <v>#VALUE!</v>
      </c>
      <c r="AB367" s="82"/>
      <c r="AC367" s="82" t="str">
        <f t="shared" si="25"/>
        <v/>
      </c>
      <c r="AD367" s="53" t="str">
        <f t="shared" si="26"/>
        <v/>
      </c>
      <c r="AE367" s="53" t="s">
        <v>703</v>
      </c>
      <c r="AF367" s="53"/>
      <c r="AG367" s="53"/>
      <c r="AH367" s="53" t="s">
        <v>3318</v>
      </c>
      <c r="AI367" s="53">
        <v>1</v>
      </c>
      <c r="AJ367" s="83">
        <v>46181</v>
      </c>
      <c r="AK367" s="53"/>
      <c r="AL367" s="53"/>
    </row>
    <row r="368" spans="3:38" ht="14.25" hidden="1" customHeight="1">
      <c r="C368" s="82" t="s">
        <v>14</v>
      </c>
      <c r="D368" s="82" t="s">
        <v>3319</v>
      </c>
      <c r="E368" s="82" t="s">
        <v>2827</v>
      </c>
      <c r="F368" s="82" t="s">
        <v>2828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67" t="e">
        <f>SUMIFS([1]Up!$J:$J,[1]Up!$D:$D,D368)</f>
        <v>#VALUE!</v>
      </c>
      <c r="AB368" s="82"/>
      <c r="AC368" s="82" t="str">
        <f t="shared" si="25"/>
        <v/>
      </c>
      <c r="AD368" s="53" t="str">
        <f t="shared" si="26"/>
        <v/>
      </c>
      <c r="AE368" s="53" t="s">
        <v>682</v>
      </c>
      <c r="AF368" s="53"/>
      <c r="AG368" s="53"/>
      <c r="AH368" s="53"/>
      <c r="AI368" s="53"/>
      <c r="AJ368" s="83"/>
      <c r="AK368" s="53"/>
      <c r="AL368" s="53"/>
    </row>
    <row r="369" spans="3:38" ht="14.25" hidden="1" customHeight="1">
      <c r="C369" s="82" t="s">
        <v>14</v>
      </c>
      <c r="D369" s="82" t="s">
        <v>3320</v>
      </c>
      <c r="E369" s="82" t="s">
        <v>2827</v>
      </c>
      <c r="F369" s="82" t="s">
        <v>2830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67" t="e">
        <f>SUMIFS([1]Up!$J:$J,[1]Up!$D:$D,D369)</f>
        <v>#VALUE!</v>
      </c>
      <c r="AB369" s="82"/>
      <c r="AC369" s="82" t="str">
        <f t="shared" si="25"/>
        <v/>
      </c>
      <c r="AD369" s="53" t="str">
        <f t="shared" si="26"/>
        <v/>
      </c>
      <c r="AE369" s="53" t="s">
        <v>682</v>
      </c>
      <c r="AF369" s="53"/>
      <c r="AG369" s="53"/>
      <c r="AH369" s="53"/>
      <c r="AI369" s="53"/>
      <c r="AJ369" s="83"/>
      <c r="AK369" s="53"/>
      <c r="AL369" s="53"/>
    </row>
    <row r="370" spans="3:38" ht="14.25" hidden="1" customHeight="1">
      <c r="C370" s="82" t="s">
        <v>14</v>
      </c>
      <c r="D370" s="82" t="s">
        <v>3321</v>
      </c>
      <c r="E370" s="82" t="s">
        <v>2832</v>
      </c>
      <c r="F370" s="82" t="s">
        <v>2833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67" t="e">
        <f>SUMIFS([1]Up!$J:$J,[1]Up!$D:$D,D370)</f>
        <v>#VALUE!</v>
      </c>
      <c r="AB370" s="82"/>
      <c r="AC370" s="82" t="str">
        <f t="shared" si="25"/>
        <v/>
      </c>
      <c r="AD370" s="53" t="str">
        <f t="shared" si="26"/>
        <v/>
      </c>
      <c r="AE370" s="53" t="s">
        <v>682</v>
      </c>
      <c r="AF370" s="53"/>
      <c r="AG370" s="53"/>
      <c r="AH370" s="53"/>
      <c r="AI370" s="53"/>
      <c r="AJ370" s="83"/>
      <c r="AK370" s="53"/>
      <c r="AL370" s="53"/>
    </row>
    <row r="371" spans="3:38" ht="14.25" hidden="1" customHeight="1">
      <c r="C371" s="82" t="s">
        <v>14</v>
      </c>
      <c r="D371" s="82" t="s">
        <v>3322</v>
      </c>
      <c r="E371" s="82" t="s">
        <v>2838</v>
      </c>
      <c r="F371" s="82" t="s">
        <v>2839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67" t="e">
        <f>SUMIFS([1]Up!$J:$J,[1]Up!$D:$D,D371)</f>
        <v>#VALUE!</v>
      </c>
      <c r="AB371" s="82"/>
      <c r="AC371" s="82" t="str">
        <f t="shared" si="25"/>
        <v/>
      </c>
      <c r="AD371" s="53" t="str">
        <f t="shared" si="26"/>
        <v/>
      </c>
      <c r="AE371" s="53" t="s">
        <v>682</v>
      </c>
      <c r="AF371" s="53"/>
      <c r="AG371" s="53"/>
      <c r="AH371" s="53"/>
      <c r="AI371" s="53"/>
      <c r="AJ371" s="83"/>
      <c r="AK371" s="53"/>
      <c r="AL371" s="53"/>
    </row>
    <row r="372" spans="3:38" ht="14.25" hidden="1" customHeight="1">
      <c r="C372" s="82" t="s">
        <v>14</v>
      </c>
      <c r="D372" s="82" t="s">
        <v>3323</v>
      </c>
      <c r="E372" s="82" t="s">
        <v>2841</v>
      </c>
      <c r="F372" s="82" t="s">
        <v>2842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67" t="e">
        <f>SUMIFS([1]Up!$J:$J,[1]Up!$D:$D,D372)</f>
        <v>#VALUE!</v>
      </c>
      <c r="AB372" s="82"/>
      <c r="AC372" s="82" t="str">
        <f t="shared" si="25"/>
        <v/>
      </c>
      <c r="AD372" s="53" t="str">
        <f t="shared" si="26"/>
        <v/>
      </c>
      <c r="AE372" s="53" t="s">
        <v>682</v>
      </c>
      <c r="AF372" s="53"/>
      <c r="AG372" s="53"/>
      <c r="AH372" s="53"/>
      <c r="AI372" s="53"/>
      <c r="AJ372" s="83"/>
      <c r="AK372" s="53"/>
      <c r="AL372" s="53"/>
    </row>
    <row r="373" spans="3:38" ht="14.25" hidden="1" customHeight="1">
      <c r="C373" s="82" t="s">
        <v>13</v>
      </c>
      <c r="D373" s="82" t="s">
        <v>3324</v>
      </c>
      <c r="E373" s="82" t="s">
        <v>2870</v>
      </c>
      <c r="F373" s="82" t="s">
        <v>2871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6</v>
      </c>
      <c r="M373" s="26">
        <f t="shared" si="24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26"/>
      <c r="AA373" s="67" t="e">
        <f>SUMIFS([1]Up!$J:$J,[1]Up!$D:$D,D373)</f>
        <v>#VALUE!</v>
      </c>
      <c r="AB373" s="82"/>
      <c r="AC373" s="82" t="str">
        <f t="shared" si="25"/>
        <v>PL6</v>
      </c>
      <c r="AD373" s="53" t="str">
        <f t="shared" si="26"/>
        <v/>
      </c>
      <c r="AE373" s="53" t="s">
        <v>703</v>
      </c>
      <c r="AF373" s="53"/>
      <c r="AG373" s="53"/>
      <c r="AH373" s="53" t="s">
        <v>3020</v>
      </c>
      <c r="AI373" s="53">
        <v>6</v>
      </c>
      <c r="AJ373" s="83">
        <v>46181</v>
      </c>
      <c r="AK373" s="53"/>
      <c r="AL373" s="53"/>
    </row>
    <row r="374" spans="3:38" ht="14.25" hidden="1" customHeight="1">
      <c r="C374" s="82" t="s">
        <v>13</v>
      </c>
      <c r="D374" s="82" t="s">
        <v>3325</v>
      </c>
      <c r="E374" s="82" t="s">
        <v>2755</v>
      </c>
      <c r="F374" s="82" t="s">
        <v>2588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67" t="e">
        <f>SUMIFS([1]Up!$J:$J,[1]Up!$D:$D,D374)</f>
        <v>#VALUE!</v>
      </c>
      <c r="AB374" s="82"/>
      <c r="AC374" s="82" t="str">
        <f t="shared" si="25"/>
        <v>PL6</v>
      </c>
      <c r="AD374" s="53" t="str">
        <f t="shared" si="26"/>
        <v/>
      </c>
      <c r="AE374" s="53" t="s">
        <v>786</v>
      </c>
      <c r="AF374" s="53"/>
      <c r="AG374" s="53"/>
      <c r="AH374" s="53" t="s">
        <v>3020</v>
      </c>
      <c r="AI374" s="53">
        <v>1</v>
      </c>
      <c r="AJ374" s="83">
        <v>46181</v>
      </c>
      <c r="AK374" s="53"/>
      <c r="AL374" s="53"/>
    </row>
    <row r="375" spans="3:38" ht="14.25" hidden="1" customHeight="1">
      <c r="C375" s="82" t="s">
        <v>13</v>
      </c>
      <c r="D375" s="82" t="s">
        <v>3326</v>
      </c>
      <c r="E375" s="82" t="s">
        <v>2874</v>
      </c>
      <c r="F375" s="82" t="s">
        <v>2588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67" t="e">
        <f>SUMIFS([1]Up!$J:$J,[1]Up!$D:$D,D375)</f>
        <v>#VALUE!</v>
      </c>
      <c r="AB375" s="82"/>
      <c r="AC375" s="82" t="str">
        <f t="shared" si="25"/>
        <v>PL6</v>
      </c>
      <c r="AD375" s="53" t="str">
        <f t="shared" si="26"/>
        <v/>
      </c>
      <c r="AE375" s="53" t="s">
        <v>786</v>
      </c>
      <c r="AF375" s="53"/>
      <c r="AG375" s="53"/>
      <c r="AH375" s="53" t="s">
        <v>3020</v>
      </c>
      <c r="AI375" s="53">
        <v>1</v>
      </c>
      <c r="AJ375" s="83">
        <v>46181</v>
      </c>
      <c r="AK375" s="53"/>
      <c r="AL375" s="53"/>
    </row>
    <row r="376" spans="3:38" ht="14.25" hidden="1" customHeight="1">
      <c r="C376" s="82" t="s">
        <v>13</v>
      </c>
      <c r="D376" s="82" t="s">
        <v>3327</v>
      </c>
      <c r="E376" s="82" t="s">
        <v>2876</v>
      </c>
      <c r="F376" s="82" t="s">
        <v>2588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67" t="e">
        <f>SUMIFS([1]Up!$J:$J,[1]Up!$D:$D,D376)</f>
        <v>#VALUE!</v>
      </c>
      <c r="AB376" s="82"/>
      <c r="AC376" s="82" t="str">
        <f t="shared" si="25"/>
        <v>PL6</v>
      </c>
      <c r="AD376" s="53" t="str">
        <f t="shared" si="26"/>
        <v/>
      </c>
      <c r="AE376" s="53" t="s">
        <v>786</v>
      </c>
      <c r="AF376" s="53"/>
      <c r="AG376" s="53"/>
      <c r="AH376" s="53" t="s">
        <v>3020</v>
      </c>
      <c r="AI376" s="53">
        <v>1</v>
      </c>
      <c r="AJ376" s="83">
        <v>46181</v>
      </c>
      <c r="AK376" s="53"/>
      <c r="AL376" s="53"/>
    </row>
    <row r="377" spans="3:38" ht="14.25" hidden="1" customHeight="1">
      <c r="C377" s="82" t="s">
        <v>13</v>
      </c>
      <c r="D377" s="82" t="s">
        <v>3328</v>
      </c>
      <c r="E377" s="82" t="s">
        <v>2755</v>
      </c>
      <c r="F377" s="82" t="s">
        <v>2588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67" t="e">
        <f>SUMIFS([1]Up!$J:$J,[1]Up!$D:$D,D377)</f>
        <v>#VALUE!</v>
      </c>
      <c r="AB377" s="82"/>
      <c r="AC377" s="82" t="str">
        <f t="shared" si="25"/>
        <v>PL6</v>
      </c>
      <c r="AD377" s="53" t="str">
        <f t="shared" si="26"/>
        <v/>
      </c>
      <c r="AE377" s="53" t="s">
        <v>786</v>
      </c>
      <c r="AF377" s="53"/>
      <c r="AG377" s="53"/>
      <c r="AH377" s="53" t="s">
        <v>3020</v>
      </c>
      <c r="AI377" s="53">
        <v>1</v>
      </c>
      <c r="AJ377" s="83">
        <v>46181</v>
      </c>
      <c r="AK377" s="53"/>
      <c r="AL377" s="53"/>
    </row>
    <row r="378" spans="3:38" ht="14.25" hidden="1" customHeight="1">
      <c r="C378" s="82" t="s">
        <v>13</v>
      </c>
      <c r="D378" s="82" t="s">
        <v>3329</v>
      </c>
      <c r="E378" s="82" t="s">
        <v>2879</v>
      </c>
      <c r="F378" s="82" t="s">
        <v>2588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67" t="e">
        <f>SUMIFS([1]Up!$J:$J,[1]Up!$D:$D,D378)</f>
        <v>#VALUE!</v>
      </c>
      <c r="AB378" s="82"/>
      <c r="AC378" s="82" t="str">
        <f t="shared" si="25"/>
        <v>PL6</v>
      </c>
      <c r="AD378" s="53" t="str">
        <f t="shared" si="26"/>
        <v/>
      </c>
      <c r="AE378" s="53" t="s">
        <v>786</v>
      </c>
      <c r="AF378" s="53"/>
      <c r="AG378" s="53"/>
      <c r="AH378" s="53" t="s">
        <v>3020</v>
      </c>
      <c r="AI378" s="53">
        <v>1</v>
      </c>
      <c r="AJ378" s="83">
        <v>46181</v>
      </c>
      <c r="AK378" s="53"/>
      <c r="AL378" s="53"/>
    </row>
    <row r="379" spans="3:38" ht="14.25" hidden="1" customHeight="1">
      <c r="C379" s="82" t="s">
        <v>13</v>
      </c>
      <c r="D379" s="82" t="s">
        <v>3330</v>
      </c>
      <c r="E379" s="82" t="s">
        <v>2881</v>
      </c>
      <c r="F379" s="82" t="s">
        <v>2588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67" t="e">
        <f>SUMIFS([1]Up!$J:$J,[1]Up!$D:$D,D379)</f>
        <v>#VALUE!</v>
      </c>
      <c r="AB379" s="82"/>
      <c r="AC379" s="82" t="str">
        <f t="shared" si="25"/>
        <v>PL6</v>
      </c>
      <c r="AD379" s="53" t="str">
        <f t="shared" si="26"/>
        <v/>
      </c>
      <c r="AE379" s="53" t="s">
        <v>786</v>
      </c>
      <c r="AF379" s="53"/>
      <c r="AG379" s="53"/>
      <c r="AH379" s="53" t="s">
        <v>3020</v>
      </c>
      <c r="AI379" s="53">
        <v>1</v>
      </c>
      <c r="AJ379" s="83">
        <v>46181</v>
      </c>
      <c r="AK379" s="53"/>
      <c r="AL379" s="53"/>
    </row>
    <row r="380" spans="3:38" ht="14.25" hidden="1" customHeight="1">
      <c r="C380" s="82" t="s">
        <v>11</v>
      </c>
      <c r="D380" s="82" t="s">
        <v>3331</v>
      </c>
      <c r="E380" s="82" t="s">
        <v>2486</v>
      </c>
      <c r="F380" s="82" t="s">
        <v>2487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67" t="e">
        <f>SUMIFS([1]Up!$J:$J,[1]Up!$D:$D,D380)</f>
        <v>#VALUE!</v>
      </c>
      <c r="AB380" s="82"/>
      <c r="AC380" s="82" t="str">
        <f t="shared" si="25"/>
        <v/>
      </c>
      <c r="AD380" s="53" t="str">
        <f t="shared" si="26"/>
        <v/>
      </c>
      <c r="AE380" s="53" t="s">
        <v>786</v>
      </c>
      <c r="AF380" s="53"/>
      <c r="AG380" s="53"/>
      <c r="AH380" s="53" t="s">
        <v>3033</v>
      </c>
      <c r="AI380" s="53">
        <v>1</v>
      </c>
      <c r="AJ380" s="83">
        <v>46181</v>
      </c>
      <c r="AK380" s="53"/>
      <c r="AL380" s="53"/>
    </row>
    <row r="381" spans="3:38" ht="14.25" hidden="1" customHeight="1">
      <c r="C381" s="82" t="s">
        <v>11</v>
      </c>
      <c r="D381" s="82" t="s">
        <v>3332</v>
      </c>
      <c r="E381" s="82" t="s">
        <v>2476</v>
      </c>
      <c r="F381" s="82" t="s">
        <v>2487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67" t="e">
        <f>SUMIFS([1]Up!$J:$J,[1]Up!$D:$D,D381)</f>
        <v>#VALUE!</v>
      </c>
      <c r="AB381" s="82"/>
      <c r="AC381" s="82" t="str">
        <f t="shared" si="25"/>
        <v/>
      </c>
      <c r="AD381" s="53" t="str">
        <f t="shared" si="26"/>
        <v/>
      </c>
      <c r="AE381" s="53" t="s">
        <v>786</v>
      </c>
      <c r="AF381" s="53"/>
      <c r="AG381" s="53"/>
      <c r="AH381" s="53" t="s">
        <v>3026</v>
      </c>
      <c r="AI381" s="53">
        <v>3</v>
      </c>
      <c r="AJ381" s="83">
        <v>46181</v>
      </c>
      <c r="AK381" s="53"/>
      <c r="AL381" s="53"/>
    </row>
    <row r="382" spans="3:38" ht="14.25" hidden="1" customHeight="1">
      <c r="C382" s="82" t="s">
        <v>11</v>
      </c>
      <c r="D382" s="82" t="s">
        <v>3333</v>
      </c>
      <c r="E382" s="82" t="s">
        <v>732</v>
      </c>
      <c r="F382" s="82" t="s">
        <v>2487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67" t="e">
        <f>SUMIFS([1]Up!$J:$J,[1]Up!$D:$D,D382)</f>
        <v>#VALUE!</v>
      </c>
      <c r="AB382" s="82"/>
      <c r="AC382" s="82" t="str">
        <f t="shared" si="25"/>
        <v/>
      </c>
      <c r="AD382" s="53" t="str">
        <f t="shared" si="26"/>
        <v/>
      </c>
      <c r="AE382" s="53" t="s">
        <v>786</v>
      </c>
      <c r="AF382" s="53"/>
      <c r="AG382" s="53"/>
      <c r="AH382" s="53" t="s">
        <v>3037</v>
      </c>
      <c r="AI382" s="53">
        <v>1</v>
      </c>
      <c r="AJ382" s="83">
        <v>46181</v>
      </c>
      <c r="AK382" s="53"/>
      <c r="AL382" s="53"/>
    </row>
    <row r="383" spans="3:38" ht="14.25" hidden="1" customHeight="1">
      <c r="C383" s="82" t="s">
        <v>11</v>
      </c>
      <c r="D383" s="82" t="s">
        <v>3334</v>
      </c>
      <c r="E383" s="82" t="s">
        <v>2818</v>
      </c>
      <c r="F383" s="82" t="s">
        <v>2819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1</v>
      </c>
      <c r="M383" s="26">
        <f t="shared" si="2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>
        <v>1</v>
      </c>
      <c r="Z383" s="26"/>
      <c r="AA383" s="67" t="e">
        <f>SUMIFS([1]Up!$J:$J,[1]Up!$D:$D,D383)</f>
        <v>#VALUE!</v>
      </c>
      <c r="AB383" s="82"/>
      <c r="AC383" s="82" t="str">
        <f t="shared" si="25"/>
        <v/>
      </c>
      <c r="AD383" s="53" t="str">
        <f t="shared" si="26"/>
        <v/>
      </c>
      <c r="AE383" s="53" t="s">
        <v>703</v>
      </c>
      <c r="AF383" s="53"/>
      <c r="AG383" s="53"/>
      <c r="AH383" s="53" t="s">
        <v>3289</v>
      </c>
      <c r="AI383" s="53">
        <v>1</v>
      </c>
      <c r="AJ383" s="83">
        <v>46181</v>
      </c>
      <c r="AK383" s="53"/>
      <c r="AL383" s="53"/>
    </row>
    <row r="384" spans="3:38" ht="14.25" hidden="1" customHeight="1">
      <c r="C384" s="82" t="s">
        <v>13</v>
      </c>
      <c r="D384" s="82" t="s">
        <v>3335</v>
      </c>
      <c r="E384" s="82" t="s">
        <v>2490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2</v>
      </c>
      <c r="M384" s="26">
        <f t="shared" si="24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67" t="e">
        <f>SUMIFS([1]Up!$J:$J,[1]Up!$D:$D,D384)</f>
        <v>#VALUE!</v>
      </c>
      <c r="AB384" s="82"/>
      <c r="AC384" s="82" t="str">
        <f t="shared" si="25"/>
        <v>PL10</v>
      </c>
      <c r="AD384" s="53" t="str">
        <f t="shared" si="26"/>
        <v/>
      </c>
      <c r="AE384" s="53" t="s">
        <v>703</v>
      </c>
      <c r="AF384" s="53"/>
      <c r="AG384" s="53"/>
      <c r="AH384" s="53" t="s">
        <v>3035</v>
      </c>
      <c r="AI384" s="53">
        <v>2</v>
      </c>
      <c r="AJ384" s="83">
        <v>46181</v>
      </c>
      <c r="AK384" s="53"/>
      <c r="AL384" s="53"/>
    </row>
    <row r="385" spans="3:38" ht="14.25" hidden="1" customHeight="1">
      <c r="C385" s="82" t="s">
        <v>13</v>
      </c>
      <c r="D385" s="82" t="s">
        <v>3336</v>
      </c>
      <c r="E385" s="82" t="s">
        <v>2495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2</v>
      </c>
      <c r="M385" s="26">
        <f t="shared" si="24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67" t="e">
        <f>SUMIFS([1]Up!$J:$J,[1]Up!$D:$D,D385)</f>
        <v>#VALUE!</v>
      </c>
      <c r="AB385" s="82"/>
      <c r="AC385" s="82" t="str">
        <f t="shared" si="25"/>
        <v>PL10</v>
      </c>
      <c r="AD385" s="53" t="str">
        <f t="shared" si="26"/>
        <v/>
      </c>
      <c r="AE385" s="53" t="s">
        <v>703</v>
      </c>
      <c r="AF385" s="53"/>
      <c r="AG385" s="53"/>
      <c r="AH385" s="53" t="s">
        <v>3035</v>
      </c>
      <c r="AI385" s="53">
        <v>2</v>
      </c>
      <c r="AJ385" s="83">
        <v>46181</v>
      </c>
      <c r="AK385" s="53"/>
      <c r="AL385" s="53"/>
    </row>
    <row r="386" spans="3:38" ht="14.25" hidden="1" customHeight="1">
      <c r="C386" s="82" t="s">
        <v>14</v>
      </c>
      <c r="D386" s="82" t="s">
        <v>3337</v>
      </c>
      <c r="E386" s="82" t="s">
        <v>2827</v>
      </c>
      <c r="F386" s="82" t="s">
        <v>2828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67" t="e">
        <f>SUMIFS([1]Up!$J:$J,[1]Up!$D:$D,D386)</f>
        <v>#VALUE!</v>
      </c>
      <c r="AB386" s="82"/>
      <c r="AC386" s="82" t="str">
        <f t="shared" si="25"/>
        <v/>
      </c>
      <c r="AD386" s="53" t="str">
        <f t="shared" si="26"/>
        <v/>
      </c>
      <c r="AE386" s="53" t="s">
        <v>682</v>
      </c>
      <c r="AF386" s="53"/>
      <c r="AG386" s="53"/>
      <c r="AH386" s="53"/>
      <c r="AI386" s="53"/>
      <c r="AJ386" s="83"/>
      <c r="AK386" s="53"/>
      <c r="AL386" s="53"/>
    </row>
    <row r="387" spans="3:38" ht="14.25" hidden="1" customHeight="1">
      <c r="C387" s="82" t="s">
        <v>14</v>
      </c>
      <c r="D387" s="82" t="s">
        <v>3338</v>
      </c>
      <c r="E387" s="82" t="s">
        <v>2827</v>
      </c>
      <c r="F387" s="82" t="s">
        <v>2830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67" t="e">
        <f>SUMIFS([1]Up!$J:$J,[1]Up!$D:$D,D387)</f>
        <v>#VALUE!</v>
      </c>
      <c r="AB387" s="82"/>
      <c r="AC387" s="82" t="str">
        <f t="shared" si="25"/>
        <v/>
      </c>
      <c r="AD387" s="53" t="str">
        <f t="shared" si="26"/>
        <v/>
      </c>
      <c r="AE387" s="53" t="s">
        <v>682</v>
      </c>
      <c r="AF387" s="53"/>
      <c r="AG387" s="53"/>
      <c r="AH387" s="53"/>
      <c r="AI387" s="53"/>
      <c r="AJ387" s="83"/>
      <c r="AK387" s="53"/>
      <c r="AL387" s="53"/>
    </row>
    <row r="388" spans="3:38" ht="14.25" hidden="1" customHeight="1">
      <c r="C388" s="82" t="s">
        <v>14</v>
      </c>
      <c r="D388" s="82" t="s">
        <v>3339</v>
      </c>
      <c r="E388" s="82" t="s">
        <v>2832</v>
      </c>
      <c r="F388" s="82" t="s">
        <v>2833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67" t="e">
        <f>SUMIFS([1]Up!$J:$J,[1]Up!$D:$D,D388)</f>
        <v>#VALUE!</v>
      </c>
      <c r="AB388" s="82"/>
      <c r="AC388" s="82" t="str">
        <f t="shared" si="25"/>
        <v/>
      </c>
      <c r="AD388" s="53" t="str">
        <f t="shared" si="26"/>
        <v/>
      </c>
      <c r="AE388" s="53" t="s">
        <v>682</v>
      </c>
      <c r="AF388" s="53"/>
      <c r="AG388" s="53"/>
      <c r="AH388" s="53"/>
      <c r="AI388" s="53"/>
      <c r="AJ388" s="83"/>
      <c r="AK388" s="53"/>
      <c r="AL388" s="53"/>
    </row>
    <row r="389" spans="3:38" ht="14.25" hidden="1" customHeight="1">
      <c r="C389" s="82" t="s">
        <v>14</v>
      </c>
      <c r="D389" s="82" t="s">
        <v>3340</v>
      </c>
      <c r="E389" s="82" t="s">
        <v>2838</v>
      </c>
      <c r="F389" s="82" t="s">
        <v>2839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67" t="e">
        <f>SUMIFS([1]Up!$J:$J,[1]Up!$D:$D,D389)</f>
        <v>#VALUE!</v>
      </c>
      <c r="AB389" s="82"/>
      <c r="AC389" s="82" t="str">
        <f t="shared" si="25"/>
        <v/>
      </c>
      <c r="AD389" s="53" t="str">
        <f t="shared" si="26"/>
        <v/>
      </c>
      <c r="AE389" s="53" t="s">
        <v>682</v>
      </c>
      <c r="AF389" s="53"/>
      <c r="AG389" s="53"/>
      <c r="AH389" s="53"/>
      <c r="AI389" s="53"/>
      <c r="AJ389" s="83"/>
      <c r="AK389" s="53"/>
      <c r="AL389" s="53"/>
    </row>
    <row r="390" spans="3:38" ht="14.25" hidden="1" customHeight="1">
      <c r="C390" s="82" t="s">
        <v>14</v>
      </c>
      <c r="D390" s="82" t="s">
        <v>3341</v>
      </c>
      <c r="E390" s="82" t="s">
        <v>2841</v>
      </c>
      <c r="F390" s="82" t="s">
        <v>2842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67" t="e">
        <f>SUMIFS([1]Up!$J:$J,[1]Up!$D:$D,D390)</f>
        <v>#VALUE!</v>
      </c>
      <c r="AB390" s="82"/>
      <c r="AC390" s="82" t="str">
        <f t="shared" si="25"/>
        <v/>
      </c>
      <c r="AD390" s="53" t="str">
        <f t="shared" si="26"/>
        <v/>
      </c>
      <c r="AE390" s="53" t="s">
        <v>682</v>
      </c>
      <c r="AF390" s="53"/>
      <c r="AG390" s="53"/>
      <c r="AH390" s="53"/>
      <c r="AI390" s="53"/>
      <c r="AJ390" s="83"/>
      <c r="AK390" s="53"/>
      <c r="AL390" s="53"/>
    </row>
    <row r="391" spans="3:38" ht="14.25" hidden="1" customHeight="1">
      <c r="C391" s="82" t="s">
        <v>13</v>
      </c>
      <c r="D391" s="82" t="s">
        <v>3342</v>
      </c>
      <c r="E391" s="82" t="s">
        <v>2755</v>
      </c>
      <c r="F391" s="82" t="s">
        <v>2588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67" t="e">
        <f>SUMIFS([1]Up!$J:$J,[1]Up!$D:$D,D391)</f>
        <v>#VALUE!</v>
      </c>
      <c r="AB391" s="82"/>
      <c r="AC391" s="82" t="str">
        <f t="shared" si="25"/>
        <v>PL6</v>
      </c>
      <c r="AD391" s="53" t="str">
        <f t="shared" si="26"/>
        <v/>
      </c>
      <c r="AE391" s="53" t="s">
        <v>786</v>
      </c>
      <c r="AF391" s="53"/>
      <c r="AG391" s="53"/>
      <c r="AH391" s="53" t="s">
        <v>3020</v>
      </c>
      <c r="AI391" s="53">
        <v>2</v>
      </c>
      <c r="AJ391" s="83">
        <v>46181</v>
      </c>
      <c r="AK391" s="53"/>
      <c r="AL391" s="53"/>
    </row>
    <row r="392" spans="3:38" ht="14.25" hidden="1" customHeight="1">
      <c r="C392" s="82" t="s">
        <v>13</v>
      </c>
      <c r="D392" s="82" t="s">
        <v>3343</v>
      </c>
      <c r="E392" s="82" t="s">
        <v>2755</v>
      </c>
      <c r="F392" s="82" t="s">
        <v>2588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67" t="e">
        <f>SUMIFS([1]Up!$J:$J,[1]Up!$D:$D,D392)</f>
        <v>#VALUE!</v>
      </c>
      <c r="AB392" s="82"/>
      <c r="AC392" s="82" t="str">
        <f t="shared" si="25"/>
        <v>PL6</v>
      </c>
      <c r="AD392" s="53" t="str">
        <f t="shared" si="26"/>
        <v/>
      </c>
      <c r="AE392" s="53" t="s">
        <v>786</v>
      </c>
      <c r="AF392" s="53"/>
      <c r="AG392" s="53"/>
      <c r="AH392" s="53" t="s">
        <v>3020</v>
      </c>
      <c r="AI392" s="53">
        <v>1</v>
      </c>
      <c r="AJ392" s="83">
        <v>46181</v>
      </c>
      <c r="AK392" s="53"/>
      <c r="AL392" s="53"/>
    </row>
    <row r="393" spans="3:38" ht="14.25" hidden="1" customHeight="1">
      <c r="C393" s="82" t="s">
        <v>13</v>
      </c>
      <c r="D393" s="82" t="s">
        <v>3344</v>
      </c>
      <c r="E393" s="82" t="s">
        <v>2755</v>
      </c>
      <c r="F393" s="82" t="s">
        <v>2588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67" t="e">
        <f>SUMIFS([1]Up!$J:$J,[1]Up!$D:$D,D393)</f>
        <v>#VALUE!</v>
      </c>
      <c r="AB393" s="82"/>
      <c r="AC393" s="82" t="str">
        <f t="shared" si="25"/>
        <v>PL6</v>
      </c>
      <c r="AD393" s="53" t="str">
        <f t="shared" si="26"/>
        <v/>
      </c>
      <c r="AE393" s="53" t="s">
        <v>786</v>
      </c>
      <c r="AF393" s="53"/>
      <c r="AG393" s="53"/>
      <c r="AH393" s="53" t="s">
        <v>3020</v>
      </c>
      <c r="AI393" s="53">
        <v>1</v>
      </c>
      <c r="AJ393" s="83">
        <v>46181</v>
      </c>
      <c r="AK393" s="53"/>
      <c r="AL393" s="53"/>
    </row>
    <row r="394" spans="3:38" ht="14.25" hidden="1" customHeight="1">
      <c r="C394" s="82" t="s">
        <v>13</v>
      </c>
      <c r="D394" s="82" t="s">
        <v>3345</v>
      </c>
      <c r="E394" s="82" t="s">
        <v>2897</v>
      </c>
      <c r="F394" s="82" t="s">
        <v>2588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67" t="e">
        <f>SUMIFS([1]Up!$J:$J,[1]Up!$D:$D,D394)</f>
        <v>#VALUE!</v>
      </c>
      <c r="AB394" s="82"/>
      <c r="AC394" s="82" t="str">
        <f t="shared" si="25"/>
        <v>PL6</v>
      </c>
      <c r="AD394" s="53" t="str">
        <f t="shared" si="26"/>
        <v/>
      </c>
      <c r="AE394" s="53" t="s">
        <v>786</v>
      </c>
      <c r="AF394" s="53"/>
      <c r="AG394" s="53"/>
      <c r="AH394" s="53" t="s">
        <v>3020</v>
      </c>
      <c r="AI394" s="53">
        <v>1</v>
      </c>
      <c r="AJ394" s="83">
        <v>46181</v>
      </c>
      <c r="AK394" s="53"/>
      <c r="AL394" s="53"/>
    </row>
    <row r="395" spans="3:38" ht="14.25" hidden="1" customHeight="1">
      <c r="C395" s="82" t="s">
        <v>13</v>
      </c>
      <c r="D395" s="82" t="s">
        <v>3346</v>
      </c>
      <c r="E395" s="82" t="s">
        <v>2899</v>
      </c>
      <c r="F395" s="82" t="s">
        <v>2588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67" t="e">
        <f>SUMIFS([1]Up!$J:$J,[1]Up!$D:$D,D395)</f>
        <v>#VALUE!</v>
      </c>
      <c r="AB395" s="82"/>
      <c r="AC395" s="82" t="str">
        <f t="shared" si="25"/>
        <v>PL6</v>
      </c>
      <c r="AD395" s="53" t="str">
        <f t="shared" si="26"/>
        <v/>
      </c>
      <c r="AE395" s="53" t="s">
        <v>786</v>
      </c>
      <c r="AF395" s="53"/>
      <c r="AG395" s="53"/>
      <c r="AH395" s="53" t="s">
        <v>3020</v>
      </c>
      <c r="AI395" s="53">
        <v>1</v>
      </c>
      <c r="AJ395" s="83">
        <v>46181</v>
      </c>
      <c r="AK395" s="53"/>
      <c r="AL395" s="53"/>
    </row>
    <row r="396" spans="3:38" ht="14.25" hidden="1" customHeight="1">
      <c r="C396" s="82" t="s">
        <v>11</v>
      </c>
      <c r="D396" s="82" t="s">
        <v>3347</v>
      </c>
      <c r="E396" s="82" t="s">
        <v>2486</v>
      </c>
      <c r="F396" s="82" t="s">
        <v>2487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67" t="e">
        <f>SUMIFS([1]Up!$J:$J,[1]Up!$D:$D,D396)</f>
        <v>#VALUE!</v>
      </c>
      <c r="AB396" s="82"/>
      <c r="AC396" s="82" t="str">
        <f t="shared" si="25"/>
        <v/>
      </c>
      <c r="AD396" s="53" t="str">
        <f t="shared" si="26"/>
        <v/>
      </c>
      <c r="AE396" s="53" t="s">
        <v>786</v>
      </c>
      <c r="AF396" s="53"/>
      <c r="AG396" s="53"/>
      <c r="AH396" s="53" t="s">
        <v>3033</v>
      </c>
      <c r="AI396" s="53">
        <v>1</v>
      </c>
      <c r="AJ396" s="83">
        <v>46181</v>
      </c>
      <c r="AK396" s="53"/>
      <c r="AL396" s="53"/>
    </row>
    <row r="397" spans="3:38" ht="14.25" hidden="1" customHeight="1">
      <c r="C397" s="82" t="s">
        <v>11</v>
      </c>
      <c r="D397" s="82" t="s">
        <v>3348</v>
      </c>
      <c r="E397" s="82" t="s">
        <v>2476</v>
      </c>
      <c r="F397" s="82" t="s">
        <v>2487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67" t="e">
        <f>SUMIFS([1]Up!$J:$J,[1]Up!$D:$D,D397)</f>
        <v>#VALUE!</v>
      </c>
      <c r="AB397" s="82"/>
      <c r="AC397" s="82" t="str">
        <f t="shared" si="25"/>
        <v/>
      </c>
      <c r="AD397" s="53" t="str">
        <f t="shared" si="26"/>
        <v/>
      </c>
      <c r="AE397" s="53" t="s">
        <v>786</v>
      </c>
      <c r="AF397" s="53"/>
      <c r="AG397" s="53"/>
      <c r="AH397" s="53" t="s">
        <v>3026</v>
      </c>
      <c r="AI397" s="53">
        <v>3</v>
      </c>
      <c r="AJ397" s="83">
        <v>46181</v>
      </c>
      <c r="AK397" s="53"/>
      <c r="AL397" s="53"/>
    </row>
    <row r="398" spans="3:38" ht="14.25" hidden="1" customHeight="1">
      <c r="C398" s="82" t="s">
        <v>11</v>
      </c>
      <c r="D398" s="82" t="s">
        <v>3349</v>
      </c>
      <c r="E398" s="82" t="s">
        <v>732</v>
      </c>
      <c r="F398" s="82" t="s">
        <v>2487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67" t="e">
        <f>SUMIFS([1]Up!$J:$J,[1]Up!$D:$D,D398)</f>
        <v>#VALUE!</v>
      </c>
      <c r="AB398" s="82"/>
      <c r="AC398" s="82" t="str">
        <f t="shared" si="25"/>
        <v/>
      </c>
      <c r="AD398" s="53" t="str">
        <f t="shared" si="26"/>
        <v/>
      </c>
      <c r="AE398" s="53" t="s">
        <v>786</v>
      </c>
      <c r="AF398" s="53"/>
      <c r="AG398" s="53"/>
      <c r="AH398" s="53" t="s">
        <v>3037</v>
      </c>
      <c r="AI398" s="53">
        <v>1</v>
      </c>
      <c r="AJ398" s="83">
        <v>46181</v>
      </c>
      <c r="AK398" s="53"/>
      <c r="AL398" s="53"/>
    </row>
    <row r="399" spans="3:38" ht="14.25" hidden="1" customHeight="1">
      <c r="C399" s="82" t="s">
        <v>11</v>
      </c>
      <c r="D399" s="82" t="s">
        <v>3350</v>
      </c>
      <c r="E399" s="82" t="s">
        <v>2818</v>
      </c>
      <c r="F399" s="82" t="s">
        <v>2819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2</v>
      </c>
      <c r="M399" s="26">
        <f t="shared" si="2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>
        <v>2</v>
      </c>
      <c r="Z399" s="26"/>
      <c r="AA399" s="67" t="e">
        <f>SUMIFS([1]Up!$J:$J,[1]Up!$D:$D,D399)</f>
        <v>#VALUE!</v>
      </c>
      <c r="AB399" s="82"/>
      <c r="AC399" s="82" t="str">
        <f t="shared" si="25"/>
        <v/>
      </c>
      <c r="AD399" s="53" t="str">
        <f t="shared" si="26"/>
        <v/>
      </c>
      <c r="AE399" s="53" t="s">
        <v>703</v>
      </c>
      <c r="AF399" s="53"/>
      <c r="AG399" s="53"/>
      <c r="AH399" s="53" t="s">
        <v>3289</v>
      </c>
      <c r="AI399" s="53">
        <v>2</v>
      </c>
      <c r="AJ399" s="83">
        <v>46181</v>
      </c>
      <c r="AK399" s="53"/>
      <c r="AL399" s="53"/>
    </row>
    <row r="400" spans="3:38" ht="14.25" hidden="1" customHeight="1">
      <c r="C400" s="82" t="s">
        <v>13</v>
      </c>
      <c r="D400" s="82" t="s">
        <v>3351</v>
      </c>
      <c r="E400" s="82" t="s">
        <v>2490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2</v>
      </c>
      <c r="M400" s="26">
        <f t="shared" si="24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67" t="e">
        <f>SUMIFS([1]Up!$J:$J,[1]Up!$D:$D,D400)</f>
        <v>#VALUE!</v>
      </c>
      <c r="AB400" s="82"/>
      <c r="AC400" s="82" t="str">
        <f t="shared" si="25"/>
        <v>PL10</v>
      </c>
      <c r="AD400" s="53" t="str">
        <f t="shared" si="26"/>
        <v/>
      </c>
      <c r="AE400" s="53" t="s">
        <v>703</v>
      </c>
      <c r="AF400" s="53"/>
      <c r="AG400" s="53"/>
      <c r="AH400" s="53" t="s">
        <v>3035</v>
      </c>
      <c r="AI400" s="53">
        <v>2</v>
      </c>
      <c r="AJ400" s="83">
        <v>46181</v>
      </c>
      <c r="AK400" s="53"/>
      <c r="AL400" s="53"/>
    </row>
    <row r="401" spans="3:38" ht="14.25" hidden="1" customHeight="1">
      <c r="C401" s="82" t="s">
        <v>13</v>
      </c>
      <c r="D401" s="82" t="s">
        <v>3352</v>
      </c>
      <c r="E401" s="82" t="s">
        <v>2495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2</v>
      </c>
      <c r="M401" s="26">
        <f t="shared" si="24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67" t="e">
        <f>SUMIFS([1]Up!$J:$J,[1]Up!$D:$D,D401)</f>
        <v>#VALUE!</v>
      </c>
      <c r="AB401" s="82"/>
      <c r="AC401" s="82" t="str">
        <f t="shared" si="25"/>
        <v>PL10</v>
      </c>
      <c r="AD401" s="53" t="str">
        <f t="shared" si="26"/>
        <v/>
      </c>
      <c r="AE401" s="53" t="s">
        <v>703</v>
      </c>
      <c r="AF401" s="53"/>
      <c r="AG401" s="53"/>
      <c r="AH401" s="53" t="s">
        <v>3035</v>
      </c>
      <c r="AI401" s="53">
        <v>2</v>
      </c>
      <c r="AJ401" s="83">
        <v>46181</v>
      </c>
      <c r="AK401" s="53"/>
      <c r="AL401" s="53"/>
    </row>
    <row r="402" spans="3:38" ht="14.25" hidden="1" customHeight="1">
      <c r="C402" s="82" t="s">
        <v>14</v>
      </c>
      <c r="D402" s="82" t="s">
        <v>3353</v>
      </c>
      <c r="E402" s="82" t="s">
        <v>2827</v>
      </c>
      <c r="F402" s="82" t="s">
        <v>2828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67" t="e">
        <f>SUMIFS([1]Up!$J:$J,[1]Up!$D:$D,D402)</f>
        <v>#VALUE!</v>
      </c>
      <c r="AB402" s="82"/>
      <c r="AC402" s="82" t="str">
        <f t="shared" si="25"/>
        <v/>
      </c>
      <c r="AD402" s="53" t="str">
        <f t="shared" si="26"/>
        <v/>
      </c>
      <c r="AE402" s="53" t="s">
        <v>682</v>
      </c>
      <c r="AF402" s="53"/>
      <c r="AG402" s="53"/>
      <c r="AH402" s="53"/>
      <c r="AI402" s="53"/>
      <c r="AJ402" s="83"/>
      <c r="AK402" s="53"/>
      <c r="AL402" s="53"/>
    </row>
    <row r="403" spans="3:38" ht="14.25" hidden="1" customHeight="1">
      <c r="C403" s="82" t="s">
        <v>14</v>
      </c>
      <c r="D403" s="82" t="s">
        <v>3354</v>
      </c>
      <c r="E403" s="82" t="s">
        <v>2827</v>
      </c>
      <c r="F403" s="82" t="s">
        <v>2830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67" t="e">
        <f>SUMIFS([1]Up!$J:$J,[1]Up!$D:$D,D403)</f>
        <v>#VALUE!</v>
      </c>
      <c r="AB403" s="82"/>
      <c r="AC403" s="82" t="str">
        <f t="shared" si="25"/>
        <v/>
      </c>
      <c r="AD403" s="53" t="str">
        <f t="shared" si="26"/>
        <v/>
      </c>
      <c r="AE403" s="53" t="s">
        <v>682</v>
      </c>
      <c r="AF403" s="53"/>
      <c r="AG403" s="53"/>
      <c r="AH403" s="53"/>
      <c r="AI403" s="53"/>
      <c r="AJ403" s="83"/>
      <c r="AK403" s="53"/>
      <c r="AL403" s="53"/>
    </row>
    <row r="404" spans="3:38" ht="14.25" hidden="1" customHeight="1">
      <c r="C404" s="82" t="s">
        <v>14</v>
      </c>
      <c r="D404" s="82" t="s">
        <v>3355</v>
      </c>
      <c r="E404" s="82" t="s">
        <v>2832</v>
      </c>
      <c r="F404" s="82" t="s">
        <v>2833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67" t="e">
        <f>SUMIFS([1]Up!$J:$J,[1]Up!$D:$D,D404)</f>
        <v>#VALUE!</v>
      </c>
      <c r="AB404" s="82"/>
      <c r="AC404" s="82" t="str">
        <f t="shared" si="25"/>
        <v/>
      </c>
      <c r="AD404" s="53" t="str">
        <f t="shared" si="26"/>
        <v/>
      </c>
      <c r="AE404" s="53" t="s">
        <v>682</v>
      </c>
      <c r="AF404" s="53"/>
      <c r="AG404" s="53"/>
      <c r="AH404" s="53"/>
      <c r="AI404" s="53"/>
      <c r="AJ404" s="83"/>
      <c r="AK404" s="53"/>
      <c r="AL404" s="53"/>
    </row>
    <row r="405" spans="3:38" ht="14.25" hidden="1" customHeight="1">
      <c r="C405" s="82" t="s">
        <v>14</v>
      </c>
      <c r="D405" s="82" t="s">
        <v>3356</v>
      </c>
      <c r="E405" s="82" t="s">
        <v>2838</v>
      </c>
      <c r="F405" s="82" t="s">
        <v>2839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67" t="e">
        <f>SUMIFS([1]Up!$J:$J,[1]Up!$D:$D,D405)</f>
        <v>#VALUE!</v>
      </c>
      <c r="AB405" s="82"/>
      <c r="AC405" s="82" t="str">
        <f t="shared" si="25"/>
        <v/>
      </c>
      <c r="AD405" s="53" t="str">
        <f t="shared" si="26"/>
        <v/>
      </c>
      <c r="AE405" s="53" t="s">
        <v>682</v>
      </c>
      <c r="AF405" s="53"/>
      <c r="AG405" s="53"/>
      <c r="AH405" s="53"/>
      <c r="AI405" s="53"/>
      <c r="AJ405" s="83"/>
      <c r="AK405" s="53"/>
      <c r="AL405" s="53"/>
    </row>
    <row r="406" spans="3:38" ht="14.25" hidden="1" customHeight="1">
      <c r="C406" s="82" t="s">
        <v>14</v>
      </c>
      <c r="D406" s="82" t="s">
        <v>3357</v>
      </c>
      <c r="E406" s="82" t="s">
        <v>2841</v>
      </c>
      <c r="F406" s="82" t="s">
        <v>2842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67" t="e">
        <f>SUMIFS([1]Up!$J:$J,[1]Up!$D:$D,D406)</f>
        <v>#VALUE!</v>
      </c>
      <c r="AB406" s="82"/>
      <c r="AC406" s="82" t="str">
        <f t="shared" si="25"/>
        <v/>
      </c>
      <c r="AD406" s="53" t="str">
        <f t="shared" si="26"/>
        <v/>
      </c>
      <c r="AE406" s="53" t="s">
        <v>682</v>
      </c>
      <c r="AF406" s="53"/>
      <c r="AG406" s="53"/>
      <c r="AH406" s="53"/>
      <c r="AI406" s="53"/>
      <c r="AJ406" s="83"/>
      <c r="AK406" s="53"/>
      <c r="AL406" s="53"/>
    </row>
    <row r="407" spans="3:38" ht="14.25" hidden="1" customHeight="1">
      <c r="C407" s="82" t="s">
        <v>13</v>
      </c>
      <c r="D407" s="82" t="s">
        <v>3358</v>
      </c>
      <c r="E407" s="82" t="s">
        <v>2755</v>
      </c>
      <c r="F407" s="82" t="s">
        <v>2588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67" t="e">
        <f>SUMIFS([1]Up!$J:$J,[1]Up!$D:$D,D407)</f>
        <v>#VALUE!</v>
      </c>
      <c r="AB407" s="82"/>
      <c r="AC407" s="82" t="str">
        <f t="shared" si="25"/>
        <v>PL6</v>
      </c>
      <c r="AD407" s="53" t="str">
        <f t="shared" si="26"/>
        <v/>
      </c>
      <c r="AE407" s="53" t="s">
        <v>786</v>
      </c>
      <c r="AF407" s="53"/>
      <c r="AG407" s="53"/>
      <c r="AH407" s="53" t="s">
        <v>3020</v>
      </c>
      <c r="AI407" s="53">
        <v>2</v>
      </c>
      <c r="AJ407" s="83">
        <v>46181</v>
      </c>
      <c r="AK407" s="53"/>
      <c r="AL407" s="53"/>
    </row>
    <row r="408" spans="3:38" ht="14.25" hidden="1" customHeight="1">
      <c r="C408" s="82" t="s">
        <v>13</v>
      </c>
      <c r="D408" s="82" t="s">
        <v>3359</v>
      </c>
      <c r="E408" s="82" t="s">
        <v>2755</v>
      </c>
      <c r="F408" s="82" t="s">
        <v>2588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67" t="e">
        <f>SUMIFS([1]Up!$J:$J,[1]Up!$D:$D,D408)</f>
        <v>#VALUE!</v>
      </c>
      <c r="AB408" s="82"/>
      <c r="AC408" s="82" t="str">
        <f t="shared" si="25"/>
        <v>PL6</v>
      </c>
      <c r="AD408" s="53" t="str">
        <f t="shared" si="26"/>
        <v/>
      </c>
      <c r="AE408" s="53" t="s">
        <v>786</v>
      </c>
      <c r="AF408" s="53"/>
      <c r="AG408" s="53"/>
      <c r="AH408" s="53" t="s">
        <v>3020</v>
      </c>
      <c r="AI408" s="53">
        <v>1</v>
      </c>
      <c r="AJ408" s="83">
        <v>46181</v>
      </c>
      <c r="AK408" s="53"/>
      <c r="AL408" s="53"/>
    </row>
    <row r="409" spans="3:38" ht="14.25" hidden="1" customHeight="1">
      <c r="C409" s="82" t="s">
        <v>13</v>
      </c>
      <c r="D409" s="82" t="s">
        <v>3360</v>
      </c>
      <c r="E409" s="82" t="s">
        <v>2755</v>
      </c>
      <c r="F409" s="82" t="s">
        <v>2588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67" t="e">
        <f>SUMIFS([1]Up!$J:$J,[1]Up!$D:$D,D409)</f>
        <v>#VALUE!</v>
      </c>
      <c r="AB409" s="82"/>
      <c r="AC409" s="82" t="str">
        <f t="shared" si="25"/>
        <v>PL6</v>
      </c>
      <c r="AD409" s="53" t="str">
        <f t="shared" si="26"/>
        <v/>
      </c>
      <c r="AE409" s="53" t="s">
        <v>786</v>
      </c>
      <c r="AF409" s="53"/>
      <c r="AG409" s="53"/>
      <c r="AH409" s="53" t="s">
        <v>3020</v>
      </c>
      <c r="AI409" s="53">
        <v>1</v>
      </c>
      <c r="AJ409" s="83">
        <v>46181</v>
      </c>
      <c r="AK409" s="53"/>
      <c r="AL409" s="53"/>
    </row>
    <row r="410" spans="3:38" ht="14.25" hidden="1" customHeight="1">
      <c r="C410" s="82" t="s">
        <v>13</v>
      </c>
      <c r="D410" s="82" t="s">
        <v>3361</v>
      </c>
      <c r="E410" s="82" t="s">
        <v>2897</v>
      </c>
      <c r="F410" s="82" t="s">
        <v>2588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67" t="e">
        <f>SUMIFS([1]Up!$J:$J,[1]Up!$D:$D,D410)</f>
        <v>#VALUE!</v>
      </c>
      <c r="AB410" s="82"/>
      <c r="AC410" s="82" t="str">
        <f t="shared" si="25"/>
        <v>PL6</v>
      </c>
      <c r="AD410" s="53" t="str">
        <f t="shared" si="26"/>
        <v/>
      </c>
      <c r="AE410" s="53" t="s">
        <v>786</v>
      </c>
      <c r="AF410" s="53"/>
      <c r="AG410" s="53"/>
      <c r="AH410" s="53" t="s">
        <v>3020</v>
      </c>
      <c r="AI410" s="53">
        <v>1</v>
      </c>
      <c r="AJ410" s="83">
        <v>46181</v>
      </c>
      <c r="AK410" s="53"/>
      <c r="AL410" s="53"/>
    </row>
    <row r="411" spans="3:38" ht="14.25" hidden="1" customHeight="1">
      <c r="C411" s="82" t="s">
        <v>13</v>
      </c>
      <c r="D411" s="82" t="s">
        <v>3362</v>
      </c>
      <c r="E411" s="82" t="s">
        <v>2899</v>
      </c>
      <c r="F411" s="82" t="s">
        <v>2588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67" t="e">
        <f>SUMIFS([1]Up!$J:$J,[1]Up!$D:$D,D411)</f>
        <v>#VALUE!</v>
      </c>
      <c r="AB411" s="82"/>
      <c r="AC411" s="82" t="str">
        <f t="shared" si="25"/>
        <v>PL6</v>
      </c>
      <c r="AD411" s="53" t="str">
        <f t="shared" si="26"/>
        <v/>
      </c>
      <c r="AE411" s="53" t="s">
        <v>786</v>
      </c>
      <c r="AF411" s="53"/>
      <c r="AG411" s="53"/>
      <c r="AH411" s="53" t="s">
        <v>3020</v>
      </c>
      <c r="AI411" s="53">
        <v>1</v>
      </c>
      <c r="AJ411" s="83">
        <v>46181</v>
      </c>
      <c r="AK411" s="53"/>
      <c r="AL411" s="53"/>
    </row>
    <row r="412" spans="3:38" ht="14.25" hidden="1" customHeight="1">
      <c r="C412" s="82" t="s">
        <v>11</v>
      </c>
      <c r="D412" s="82" t="s">
        <v>3363</v>
      </c>
      <c r="E412" s="82" t="s">
        <v>2486</v>
      </c>
      <c r="F412" s="82" t="s">
        <v>2487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67" t="e">
        <f>SUMIFS([1]Up!$J:$J,[1]Up!$D:$D,D412)</f>
        <v>#VALUE!</v>
      </c>
      <c r="AB412" s="82"/>
      <c r="AC412" s="82" t="str">
        <f t="shared" si="25"/>
        <v/>
      </c>
      <c r="AD412" s="53" t="str">
        <f t="shared" si="26"/>
        <v/>
      </c>
      <c r="AE412" s="53" t="s">
        <v>786</v>
      </c>
      <c r="AF412" s="53"/>
      <c r="AG412" s="53"/>
      <c r="AH412" s="53" t="s">
        <v>3033</v>
      </c>
      <c r="AI412" s="53">
        <v>1</v>
      </c>
      <c r="AJ412" s="83">
        <v>46181</v>
      </c>
      <c r="AK412" s="53"/>
      <c r="AL412" s="53"/>
    </row>
    <row r="413" spans="3:38" ht="14.25" hidden="1" customHeight="1">
      <c r="C413" s="82" t="s">
        <v>11</v>
      </c>
      <c r="D413" s="82" t="s">
        <v>3364</v>
      </c>
      <c r="E413" s="82" t="s">
        <v>2476</v>
      </c>
      <c r="F413" s="82" t="s">
        <v>2487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67" t="e">
        <f>SUMIFS([1]Up!$J:$J,[1]Up!$D:$D,D413)</f>
        <v>#VALUE!</v>
      </c>
      <c r="AB413" s="82"/>
      <c r="AC413" s="82" t="str">
        <f t="shared" si="25"/>
        <v/>
      </c>
      <c r="AD413" s="53" t="str">
        <f t="shared" si="26"/>
        <v/>
      </c>
      <c r="AE413" s="53" t="s">
        <v>786</v>
      </c>
      <c r="AF413" s="53"/>
      <c r="AG413" s="53"/>
      <c r="AH413" s="53" t="s">
        <v>3026</v>
      </c>
      <c r="AI413" s="53">
        <v>3</v>
      </c>
      <c r="AJ413" s="83">
        <v>46181</v>
      </c>
      <c r="AK413" s="53"/>
      <c r="AL413" s="53"/>
    </row>
    <row r="414" spans="3:38" ht="14.25" hidden="1" customHeight="1">
      <c r="C414" s="82" t="s">
        <v>11</v>
      </c>
      <c r="D414" s="82" t="s">
        <v>3365</v>
      </c>
      <c r="E414" s="82" t="s">
        <v>732</v>
      </c>
      <c r="F414" s="82" t="s">
        <v>2487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MIN(SUM(N414:Z414),I414)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67" t="e">
        <f>SUMIFS([1]Up!$J:$J,[1]Up!$D:$D,D414)</f>
        <v>#VALUE!</v>
      </c>
      <c r="AB414" s="82"/>
      <c r="AC414" s="82" t="str">
        <f t="shared" ref="AC414:AC447" si="29">IFERROR(IF(C414="Plate",LEFT(E414,FIND("*",E414,1)-1),""),IF(C414="Plate",LEFT(E414,FIND("x",E414,1)-1),""))</f>
        <v/>
      </c>
      <c r="AD414" s="53" t="str">
        <f t="shared" ref="AD414:AD447" si="30">IF(ROUND(SUM(N414:Z414)-I414,0)&gt;0,"Thừa "&amp;SUM(N414:Z414)-I414,"")</f>
        <v/>
      </c>
      <c r="AE414" s="53" t="s">
        <v>786</v>
      </c>
      <c r="AF414" s="53"/>
      <c r="AG414" s="53"/>
      <c r="AH414" s="53" t="s">
        <v>3037</v>
      </c>
      <c r="AI414" s="53">
        <v>1</v>
      </c>
      <c r="AJ414" s="83">
        <v>46181</v>
      </c>
      <c r="AK414" s="53"/>
      <c r="AL414" s="53"/>
    </row>
    <row r="415" spans="3:38" ht="14.25" hidden="1" customHeight="1">
      <c r="C415" s="82" t="s">
        <v>11</v>
      </c>
      <c r="D415" s="82" t="s">
        <v>3366</v>
      </c>
      <c r="E415" s="82" t="s">
        <v>2818</v>
      </c>
      <c r="F415" s="82" t="s">
        <v>2819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1</v>
      </c>
      <c r="M415" s="26">
        <f t="shared" si="2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>
        <v>1</v>
      </c>
      <c r="Z415" s="26"/>
      <c r="AA415" s="67" t="e">
        <f>SUMIFS([1]Up!$J:$J,[1]Up!$D:$D,D415)</f>
        <v>#VALUE!</v>
      </c>
      <c r="AB415" s="82"/>
      <c r="AC415" s="82" t="str">
        <f t="shared" si="29"/>
        <v/>
      </c>
      <c r="AD415" s="53" t="str">
        <f t="shared" si="30"/>
        <v/>
      </c>
      <c r="AE415" s="53" t="s">
        <v>703</v>
      </c>
      <c r="AF415" s="53"/>
      <c r="AG415" s="53"/>
      <c r="AH415" s="53" t="s">
        <v>3289</v>
      </c>
      <c r="AI415" s="53">
        <v>1</v>
      </c>
      <c r="AJ415" s="83">
        <v>46181</v>
      </c>
      <c r="AK415" s="53"/>
      <c r="AL415" s="53"/>
    </row>
    <row r="416" spans="3:38" ht="14.25" hidden="1" customHeight="1">
      <c r="C416" s="82" t="s">
        <v>11</v>
      </c>
      <c r="D416" s="82" t="s">
        <v>3367</v>
      </c>
      <c r="E416" s="82" t="s">
        <v>2818</v>
      </c>
      <c r="F416" s="82" t="s">
        <v>2819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2</v>
      </c>
      <c r="M416" s="26">
        <f t="shared" si="28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>
        <v>2</v>
      </c>
      <c r="Z416" s="26"/>
      <c r="AA416" s="67" t="e">
        <f>SUMIFS([1]Up!$J:$J,[1]Up!$D:$D,D416)</f>
        <v>#VALUE!</v>
      </c>
      <c r="AB416" s="82"/>
      <c r="AC416" s="82" t="str">
        <f t="shared" si="29"/>
        <v/>
      </c>
      <c r="AD416" s="53" t="str">
        <f t="shared" si="30"/>
        <v/>
      </c>
      <c r="AE416" s="53" t="s">
        <v>703</v>
      </c>
      <c r="AF416" s="53"/>
      <c r="AG416" s="53"/>
      <c r="AH416" s="53" t="s">
        <v>3289</v>
      </c>
      <c r="AI416" s="53">
        <v>2</v>
      </c>
      <c r="AJ416" s="83">
        <v>46181</v>
      </c>
      <c r="AK416" s="53"/>
      <c r="AL416" s="53"/>
    </row>
    <row r="417" spans="3:38" ht="14.25" hidden="1" customHeight="1">
      <c r="C417" s="82" t="s">
        <v>13</v>
      </c>
      <c r="D417" s="82" t="s">
        <v>3368</v>
      </c>
      <c r="E417" s="82" t="s">
        <v>2490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1</v>
      </c>
      <c r="M417" s="26">
        <f t="shared" si="28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67" t="e">
        <f>SUMIFS([1]Up!$J:$J,[1]Up!$D:$D,D417)</f>
        <v>#VALUE!</v>
      </c>
      <c r="AB417" s="82"/>
      <c r="AC417" s="82" t="str">
        <f t="shared" si="29"/>
        <v>PL10</v>
      </c>
      <c r="AD417" s="53" t="str">
        <f t="shared" si="30"/>
        <v/>
      </c>
      <c r="AE417" s="53" t="s">
        <v>703</v>
      </c>
      <c r="AF417" s="53"/>
      <c r="AG417" s="53"/>
      <c r="AH417" s="53" t="s">
        <v>3035</v>
      </c>
      <c r="AI417" s="53">
        <v>1</v>
      </c>
      <c r="AJ417" s="83">
        <v>46181</v>
      </c>
      <c r="AK417" s="53"/>
      <c r="AL417" s="53"/>
    </row>
    <row r="418" spans="3:38" ht="14.25" hidden="1" customHeight="1">
      <c r="C418" s="82" t="s">
        <v>13</v>
      </c>
      <c r="D418" s="82" t="s">
        <v>3369</v>
      </c>
      <c r="E418" s="82" t="s">
        <v>2495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1</v>
      </c>
      <c r="M418" s="26">
        <f t="shared" si="28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67" t="e">
        <f>SUMIFS([1]Up!$J:$J,[1]Up!$D:$D,D418)</f>
        <v>#VALUE!</v>
      </c>
      <c r="AB418" s="82"/>
      <c r="AC418" s="82" t="str">
        <f t="shared" si="29"/>
        <v>PL10</v>
      </c>
      <c r="AD418" s="53" t="str">
        <f t="shared" si="30"/>
        <v/>
      </c>
      <c r="AE418" s="53" t="s">
        <v>703</v>
      </c>
      <c r="AF418" s="53"/>
      <c r="AG418" s="53"/>
      <c r="AH418" s="53" t="s">
        <v>3035</v>
      </c>
      <c r="AI418" s="53">
        <v>1</v>
      </c>
      <c r="AJ418" s="83">
        <v>46181</v>
      </c>
      <c r="AK418" s="53"/>
      <c r="AL418" s="53"/>
    </row>
    <row r="419" spans="3:38" ht="14.25" hidden="1" customHeight="1">
      <c r="C419" s="82" t="s">
        <v>13</v>
      </c>
      <c r="D419" s="82" t="s">
        <v>3370</v>
      </c>
      <c r="E419" s="82" t="s">
        <v>2578</v>
      </c>
      <c r="F419" s="82" t="s">
        <v>2579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1</v>
      </c>
      <c r="M419" s="26">
        <f t="shared" si="28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1</v>
      </c>
      <c r="X419" s="26"/>
      <c r="Y419" s="26"/>
      <c r="Z419" s="26"/>
      <c r="AA419" s="67" t="e">
        <f>SUMIFS([1]Up!$J:$J,[1]Up!$D:$D,D419)</f>
        <v>#VALUE!</v>
      </c>
      <c r="AB419" s="82"/>
      <c r="AC419" s="82" t="str">
        <f t="shared" si="29"/>
        <v>PL50</v>
      </c>
      <c r="AD419" s="53" t="str">
        <f t="shared" si="30"/>
        <v/>
      </c>
      <c r="AE419" s="53" t="s">
        <v>786</v>
      </c>
      <c r="AF419" s="53"/>
      <c r="AG419" s="53"/>
      <c r="AH419" s="53" t="s">
        <v>3102</v>
      </c>
      <c r="AI419" s="53">
        <v>1</v>
      </c>
      <c r="AJ419" s="83">
        <v>46181</v>
      </c>
      <c r="AK419" s="53"/>
      <c r="AL419" s="53"/>
    </row>
    <row r="420" spans="3:38" ht="14.25" hidden="1" customHeight="1">
      <c r="C420" s="82" t="s">
        <v>14</v>
      </c>
      <c r="D420" s="82" t="s">
        <v>3371</v>
      </c>
      <c r="E420" s="82" t="s">
        <v>2827</v>
      </c>
      <c r="F420" s="82" t="s">
        <v>2828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67" t="e">
        <f>SUMIFS([1]Up!$J:$J,[1]Up!$D:$D,D420)</f>
        <v>#VALUE!</v>
      </c>
      <c r="AB420" s="82"/>
      <c r="AC420" s="82" t="str">
        <f t="shared" si="29"/>
        <v/>
      </c>
      <c r="AD420" s="53" t="str">
        <f t="shared" si="30"/>
        <v/>
      </c>
      <c r="AE420" s="53" t="s">
        <v>682</v>
      </c>
      <c r="AF420" s="53"/>
      <c r="AG420" s="53"/>
      <c r="AH420" s="53"/>
      <c r="AI420" s="53"/>
      <c r="AJ420" s="83"/>
      <c r="AK420" s="53"/>
      <c r="AL420" s="53"/>
    </row>
    <row r="421" spans="3:38" ht="14.25" hidden="1" customHeight="1">
      <c r="C421" s="82" t="s">
        <v>14</v>
      </c>
      <c r="D421" s="82" t="s">
        <v>3372</v>
      </c>
      <c r="E421" s="82" t="s">
        <v>2827</v>
      </c>
      <c r="F421" s="82" t="s">
        <v>2830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67" t="e">
        <f>SUMIFS([1]Up!$J:$J,[1]Up!$D:$D,D421)</f>
        <v>#VALUE!</v>
      </c>
      <c r="AB421" s="82"/>
      <c r="AC421" s="82" t="str">
        <f t="shared" si="29"/>
        <v/>
      </c>
      <c r="AD421" s="53" t="str">
        <f t="shared" si="30"/>
        <v/>
      </c>
      <c r="AE421" s="53" t="s">
        <v>682</v>
      </c>
      <c r="AF421" s="53"/>
      <c r="AG421" s="53"/>
      <c r="AH421" s="53"/>
      <c r="AI421" s="53"/>
      <c r="AJ421" s="83"/>
      <c r="AK421" s="53"/>
      <c r="AL421" s="53"/>
    </row>
    <row r="422" spans="3:38" ht="14.25" hidden="1" customHeight="1">
      <c r="C422" s="82" t="s">
        <v>14</v>
      </c>
      <c r="D422" s="82" t="s">
        <v>3373</v>
      </c>
      <c r="E422" s="82" t="s">
        <v>2832</v>
      </c>
      <c r="F422" s="82" t="s">
        <v>2833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67" t="e">
        <f>SUMIFS([1]Up!$J:$J,[1]Up!$D:$D,D422)</f>
        <v>#VALUE!</v>
      </c>
      <c r="AB422" s="82"/>
      <c r="AC422" s="82" t="str">
        <f t="shared" si="29"/>
        <v/>
      </c>
      <c r="AD422" s="53" t="str">
        <f t="shared" si="30"/>
        <v/>
      </c>
      <c r="AE422" s="53" t="s">
        <v>682</v>
      </c>
      <c r="AF422" s="53"/>
      <c r="AG422" s="53"/>
      <c r="AH422" s="53"/>
      <c r="AI422" s="53"/>
      <c r="AJ422" s="83"/>
      <c r="AK422" s="53"/>
      <c r="AL422" s="53"/>
    </row>
    <row r="423" spans="3:38" ht="14.25" hidden="1" customHeight="1">
      <c r="C423" s="82" t="s">
        <v>14</v>
      </c>
      <c r="D423" s="82" t="s">
        <v>3374</v>
      </c>
      <c r="E423" s="82" t="s">
        <v>2827</v>
      </c>
      <c r="F423" s="82" t="s">
        <v>2828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67" t="e">
        <f>SUMIFS([1]Up!$J:$J,[1]Up!$D:$D,D423)</f>
        <v>#VALUE!</v>
      </c>
      <c r="AB423" s="82"/>
      <c r="AC423" s="82" t="str">
        <f t="shared" si="29"/>
        <v/>
      </c>
      <c r="AD423" s="53" t="str">
        <f t="shared" si="30"/>
        <v/>
      </c>
      <c r="AE423" s="53" t="s">
        <v>682</v>
      </c>
      <c r="AF423" s="53"/>
      <c r="AG423" s="53"/>
      <c r="AH423" s="53"/>
      <c r="AI423" s="53"/>
      <c r="AJ423" s="83"/>
      <c r="AK423" s="53"/>
      <c r="AL423" s="53"/>
    </row>
    <row r="424" spans="3:38" ht="14.25" hidden="1" customHeight="1">
      <c r="C424" s="82" t="s">
        <v>14</v>
      </c>
      <c r="D424" s="82" t="s">
        <v>3375</v>
      </c>
      <c r="E424" s="82" t="s">
        <v>2827</v>
      </c>
      <c r="F424" s="82" t="s">
        <v>2830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67" t="e">
        <f>SUMIFS([1]Up!$J:$J,[1]Up!$D:$D,D424)</f>
        <v>#VALUE!</v>
      </c>
      <c r="AB424" s="82"/>
      <c r="AC424" s="82" t="str">
        <f t="shared" si="29"/>
        <v/>
      </c>
      <c r="AD424" s="53" t="str">
        <f t="shared" si="30"/>
        <v/>
      </c>
      <c r="AE424" s="53" t="s">
        <v>682</v>
      </c>
      <c r="AF424" s="53"/>
      <c r="AG424" s="53"/>
      <c r="AH424" s="53"/>
      <c r="AI424" s="53"/>
      <c r="AJ424" s="83"/>
      <c r="AK424" s="53"/>
      <c r="AL424" s="53"/>
    </row>
    <row r="425" spans="3:38" ht="14.25" hidden="1" customHeight="1">
      <c r="C425" s="82" t="s">
        <v>14</v>
      </c>
      <c r="D425" s="82" t="s">
        <v>3376</v>
      </c>
      <c r="E425" s="82" t="s">
        <v>2832</v>
      </c>
      <c r="F425" s="82" t="s">
        <v>2833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67" t="e">
        <f>SUMIFS([1]Up!$J:$J,[1]Up!$D:$D,D425)</f>
        <v>#VALUE!</v>
      </c>
      <c r="AB425" s="82"/>
      <c r="AC425" s="82" t="str">
        <f t="shared" si="29"/>
        <v/>
      </c>
      <c r="AD425" s="53" t="str">
        <f t="shared" si="30"/>
        <v/>
      </c>
      <c r="AE425" s="53" t="s">
        <v>682</v>
      </c>
      <c r="AF425" s="53"/>
      <c r="AG425" s="53"/>
      <c r="AH425" s="53"/>
      <c r="AI425" s="53"/>
      <c r="AJ425" s="83"/>
      <c r="AK425" s="53"/>
      <c r="AL425" s="53"/>
    </row>
    <row r="426" spans="3:38" ht="14.25" hidden="1" customHeight="1">
      <c r="C426" s="82" t="s">
        <v>13</v>
      </c>
      <c r="D426" s="82" t="s">
        <v>3377</v>
      </c>
      <c r="E426" s="82" t="s">
        <v>2584</v>
      </c>
      <c r="F426" s="82" t="s">
        <v>2579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67" t="e">
        <f>SUMIFS([1]Up!$J:$J,[1]Up!$D:$D,D426)</f>
        <v>#VALUE!</v>
      </c>
      <c r="AB426" s="82"/>
      <c r="AC426" s="82" t="str">
        <f t="shared" si="29"/>
        <v>PL25</v>
      </c>
      <c r="AD426" s="53" t="str">
        <f t="shared" si="30"/>
        <v/>
      </c>
      <c r="AE426" s="53" t="s">
        <v>786</v>
      </c>
      <c r="AF426" s="53"/>
      <c r="AG426" s="53"/>
      <c r="AH426" s="53"/>
      <c r="AI426" s="53"/>
      <c r="AJ426" s="83"/>
      <c r="AK426" s="53"/>
      <c r="AL426" s="53"/>
    </row>
    <row r="427" spans="3:38" ht="14.25" hidden="1" customHeight="1">
      <c r="C427" s="82" t="s">
        <v>13</v>
      </c>
      <c r="D427" s="82" t="s">
        <v>3378</v>
      </c>
      <c r="E427" s="82" t="s">
        <v>2755</v>
      </c>
      <c r="F427" s="82" t="s">
        <v>2588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67" t="e">
        <f>SUMIFS([1]Up!$J:$J,[1]Up!$D:$D,D427)</f>
        <v>#VALUE!</v>
      </c>
      <c r="AB427" s="82"/>
      <c r="AC427" s="82" t="str">
        <f t="shared" si="29"/>
        <v>PL6</v>
      </c>
      <c r="AD427" s="53" t="str">
        <f t="shared" si="30"/>
        <v/>
      </c>
      <c r="AE427" s="53" t="s">
        <v>786</v>
      </c>
      <c r="AF427" s="53"/>
      <c r="AG427" s="53"/>
      <c r="AH427" s="53" t="s">
        <v>3020</v>
      </c>
      <c r="AI427" s="53">
        <v>1</v>
      </c>
      <c r="AJ427" s="83">
        <v>46181</v>
      </c>
      <c r="AK427" s="53"/>
      <c r="AL427" s="53"/>
    </row>
    <row r="428" spans="3:38" ht="14.25" hidden="1" customHeight="1">
      <c r="C428" s="82" t="s">
        <v>13</v>
      </c>
      <c r="D428" s="82" t="s">
        <v>3379</v>
      </c>
      <c r="E428" s="82" t="s">
        <v>2874</v>
      </c>
      <c r="F428" s="82" t="s">
        <v>2588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67" t="e">
        <f>SUMIFS([1]Up!$J:$J,[1]Up!$D:$D,D428)</f>
        <v>#VALUE!</v>
      </c>
      <c r="AB428" s="82"/>
      <c r="AC428" s="82" t="str">
        <f t="shared" si="29"/>
        <v>PL6</v>
      </c>
      <c r="AD428" s="53" t="str">
        <f t="shared" si="30"/>
        <v/>
      </c>
      <c r="AE428" s="53" t="s">
        <v>786</v>
      </c>
      <c r="AF428" s="53"/>
      <c r="AG428" s="53"/>
      <c r="AH428" s="53" t="s">
        <v>3020</v>
      </c>
      <c r="AI428" s="53">
        <v>1</v>
      </c>
      <c r="AJ428" s="83">
        <v>46181</v>
      </c>
      <c r="AK428" s="53"/>
      <c r="AL428" s="53"/>
    </row>
    <row r="429" spans="3:38" ht="14.25" hidden="1" customHeight="1">
      <c r="C429" s="82" t="s">
        <v>13</v>
      </c>
      <c r="D429" s="82" t="s">
        <v>3380</v>
      </c>
      <c r="E429" s="82" t="s">
        <v>2755</v>
      </c>
      <c r="F429" s="82" t="s">
        <v>2588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67" t="e">
        <f>SUMIFS([1]Up!$J:$J,[1]Up!$D:$D,D429)</f>
        <v>#VALUE!</v>
      </c>
      <c r="AB429" s="82"/>
      <c r="AC429" s="82" t="str">
        <f t="shared" si="29"/>
        <v>PL6</v>
      </c>
      <c r="AD429" s="53" t="str">
        <f t="shared" si="30"/>
        <v/>
      </c>
      <c r="AE429" s="53" t="s">
        <v>786</v>
      </c>
      <c r="AF429" s="53"/>
      <c r="AG429" s="53"/>
      <c r="AH429" s="53" t="s">
        <v>3020</v>
      </c>
      <c r="AI429" s="53">
        <v>1</v>
      </c>
      <c r="AJ429" s="83">
        <v>46181</v>
      </c>
      <c r="AK429" s="53"/>
      <c r="AL429" s="53"/>
    </row>
    <row r="430" spans="3:38" ht="14.25" hidden="1" customHeight="1">
      <c r="C430" s="82" t="s">
        <v>13</v>
      </c>
      <c r="D430" s="82" t="s">
        <v>3381</v>
      </c>
      <c r="E430" s="82" t="s">
        <v>2755</v>
      </c>
      <c r="F430" s="82" t="s">
        <v>2588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67" t="e">
        <f>SUMIFS([1]Up!$J:$J,[1]Up!$D:$D,D430)</f>
        <v>#VALUE!</v>
      </c>
      <c r="AB430" s="82"/>
      <c r="AC430" s="82" t="str">
        <f t="shared" si="29"/>
        <v>PL6</v>
      </c>
      <c r="AD430" s="53" t="str">
        <f t="shared" si="30"/>
        <v/>
      </c>
      <c r="AE430" s="53" t="s">
        <v>786</v>
      </c>
      <c r="AF430" s="53"/>
      <c r="AG430" s="53"/>
      <c r="AH430" s="53" t="s">
        <v>3020</v>
      </c>
      <c r="AI430" s="53">
        <v>1</v>
      </c>
      <c r="AJ430" s="83">
        <v>46181</v>
      </c>
      <c r="AK430" s="53"/>
      <c r="AL430" s="53"/>
    </row>
    <row r="431" spans="3:38" ht="14.25" hidden="1" customHeight="1">
      <c r="C431" s="82" t="s">
        <v>13</v>
      </c>
      <c r="D431" s="82" t="s">
        <v>3382</v>
      </c>
      <c r="E431" s="82" t="s">
        <v>2936</v>
      </c>
      <c r="F431" s="82" t="s">
        <v>2588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67" t="e">
        <f>SUMIFS([1]Up!$J:$J,[1]Up!$D:$D,D431)</f>
        <v>#VALUE!</v>
      </c>
      <c r="AB431" s="82"/>
      <c r="AC431" s="82" t="str">
        <f t="shared" si="29"/>
        <v>PL6</v>
      </c>
      <c r="AD431" s="53" t="str">
        <f t="shared" si="30"/>
        <v/>
      </c>
      <c r="AE431" s="53" t="s">
        <v>786</v>
      </c>
      <c r="AF431" s="53"/>
      <c r="AG431" s="53"/>
      <c r="AH431" s="53" t="s">
        <v>3020</v>
      </c>
      <c r="AI431" s="53">
        <v>1</v>
      </c>
      <c r="AJ431" s="83">
        <v>46181</v>
      </c>
      <c r="AK431" s="53"/>
      <c r="AL431" s="53"/>
    </row>
    <row r="432" spans="3:38" ht="14.25" hidden="1" customHeight="1">
      <c r="C432" s="82" t="s">
        <v>13</v>
      </c>
      <c r="D432" s="82" t="s">
        <v>3383</v>
      </c>
      <c r="E432" s="82" t="s">
        <v>2881</v>
      </c>
      <c r="F432" s="82" t="s">
        <v>2588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67" t="e">
        <f>SUMIFS([1]Up!$J:$J,[1]Up!$D:$D,D432)</f>
        <v>#VALUE!</v>
      </c>
      <c r="AB432" s="82"/>
      <c r="AC432" s="82" t="str">
        <f t="shared" si="29"/>
        <v>PL6</v>
      </c>
      <c r="AD432" s="53" t="str">
        <f t="shared" si="30"/>
        <v/>
      </c>
      <c r="AE432" s="53" t="s">
        <v>786</v>
      </c>
      <c r="AF432" s="53"/>
      <c r="AG432" s="53"/>
      <c r="AH432" s="53" t="s">
        <v>3020</v>
      </c>
      <c r="AI432" s="53">
        <v>1</v>
      </c>
      <c r="AJ432" s="83">
        <v>46181</v>
      </c>
      <c r="AK432" s="53"/>
      <c r="AL432" s="53"/>
    </row>
    <row r="433" spans="3:38" ht="14.25" hidden="1" customHeight="1">
      <c r="C433" s="82" t="s">
        <v>14</v>
      </c>
      <c r="D433" s="82" t="s">
        <v>3384</v>
      </c>
      <c r="E433" s="82" t="s">
        <v>2939</v>
      </c>
      <c r="F433" s="82" t="s">
        <v>2940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67" t="e">
        <f>SUMIFS([1]Up!$J:$J,[1]Up!$D:$D,D433)</f>
        <v>#VALUE!</v>
      </c>
      <c r="AB433" s="82"/>
      <c r="AC433" s="82" t="str">
        <f t="shared" si="29"/>
        <v/>
      </c>
      <c r="AD433" s="53" t="str">
        <f t="shared" si="30"/>
        <v/>
      </c>
      <c r="AE433" s="53" t="s">
        <v>682</v>
      </c>
      <c r="AF433" s="53"/>
      <c r="AG433" s="53"/>
      <c r="AH433" s="53"/>
      <c r="AI433" s="53"/>
      <c r="AJ433" s="83"/>
      <c r="AK433" s="53"/>
      <c r="AL433" s="53"/>
    </row>
    <row r="434" spans="3:38" ht="14.25" hidden="1" customHeight="1">
      <c r="C434" s="82" t="s">
        <v>11</v>
      </c>
      <c r="D434" s="82" t="s">
        <v>3385</v>
      </c>
      <c r="E434" s="82" t="s">
        <v>887</v>
      </c>
      <c r="F434" s="82" t="s">
        <v>2464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1</v>
      </c>
      <c r="M434" s="26">
        <f t="shared" si="28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f>(12000+2922)/G434</f>
        <v>1.0013421017313113</v>
      </c>
      <c r="W434" s="26"/>
      <c r="X434" s="26"/>
      <c r="Y434" s="26"/>
      <c r="Z434" s="26"/>
      <c r="AA434" s="67" t="e">
        <f>SUMIFS([1]Up!$J:$J,[1]Up!$D:$D,D434)</f>
        <v>#VALUE!</v>
      </c>
      <c r="AB434" s="82" t="s">
        <v>3952</v>
      </c>
      <c r="AC434" s="82" t="str">
        <f t="shared" si="29"/>
        <v/>
      </c>
      <c r="AD434" s="53" t="str">
        <f t="shared" si="30"/>
        <v/>
      </c>
      <c r="AE434" s="53" t="s">
        <v>703</v>
      </c>
      <c r="AF434" s="53"/>
      <c r="AG434" s="53"/>
      <c r="AH434" s="53" t="s">
        <v>576</v>
      </c>
      <c r="AI434" s="53">
        <v>1</v>
      </c>
      <c r="AJ434" s="83"/>
      <c r="AK434" s="53"/>
      <c r="AL434" s="53"/>
    </row>
    <row r="435" spans="3:38" ht="14.25" hidden="1" customHeight="1">
      <c r="C435" s="82" t="s">
        <v>11</v>
      </c>
      <c r="D435" s="82" t="s">
        <v>3386</v>
      </c>
      <c r="E435" s="82" t="s">
        <v>887</v>
      </c>
      <c r="F435" s="82" t="s">
        <v>2464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1</v>
      </c>
      <c r="M435" s="26">
        <f t="shared" si="28"/>
        <v>0</v>
      </c>
      <c r="N435" s="26"/>
      <c r="O435" s="26"/>
      <c r="P435" s="26"/>
      <c r="Q435" s="26"/>
      <c r="R435" s="26"/>
      <c r="S435" s="26"/>
      <c r="T435" s="26"/>
      <c r="U435" s="26"/>
      <c r="V435" s="26">
        <v>1</v>
      </c>
      <c r="W435" s="26"/>
      <c r="X435" s="26"/>
      <c r="Y435" s="26"/>
      <c r="Z435" s="26"/>
      <c r="AA435" s="67" t="e">
        <f>SUMIFS([1]Up!$J:$J,[1]Up!$D:$D,D435)</f>
        <v>#VALUE!</v>
      </c>
      <c r="AB435" s="82"/>
      <c r="AC435" s="82" t="str">
        <f t="shared" si="29"/>
        <v/>
      </c>
      <c r="AD435" s="53" t="str">
        <f t="shared" si="30"/>
        <v/>
      </c>
      <c r="AE435" s="53" t="s">
        <v>703</v>
      </c>
      <c r="AF435" s="53"/>
      <c r="AG435" s="53"/>
      <c r="AH435" s="53" t="s">
        <v>3018</v>
      </c>
      <c r="AI435" s="53">
        <v>1</v>
      </c>
      <c r="AJ435" s="83">
        <v>46181</v>
      </c>
      <c r="AK435" s="53"/>
      <c r="AL435" s="53"/>
    </row>
    <row r="436" spans="3:38" ht="14.25" customHeight="1">
      <c r="C436" s="82" t="s">
        <v>11</v>
      </c>
      <c r="D436" s="82" t="s">
        <v>3387</v>
      </c>
      <c r="E436" s="82" t="s">
        <v>2944</v>
      </c>
      <c r="F436" s="82" t="s">
        <v>2945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1</v>
      </c>
      <c r="M436" s="26">
        <f t="shared" si="28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>
        <v>1</v>
      </c>
      <c r="X436" s="26"/>
      <c r="Y436" s="26">
        <v>1</v>
      </c>
      <c r="Z436" s="26"/>
      <c r="AA436" s="67" t="e">
        <f>SUMIFS([1]Up!$J:$J,[1]Up!$D:$D,D436)</f>
        <v>#VALUE!</v>
      </c>
      <c r="AB436" s="82" t="s">
        <v>4570</v>
      </c>
      <c r="AC436" s="82" t="str">
        <f t="shared" si="29"/>
        <v/>
      </c>
      <c r="AD436" s="53" t="str">
        <f t="shared" si="30"/>
        <v>Thừa 1</v>
      </c>
      <c r="AE436" s="53" t="s">
        <v>712</v>
      </c>
      <c r="AF436" s="53"/>
      <c r="AG436" s="53"/>
      <c r="AH436" s="53" t="s">
        <v>576</v>
      </c>
      <c r="AI436" s="53">
        <v>1</v>
      </c>
      <c r="AJ436" s="83"/>
      <c r="AK436" s="53"/>
      <c r="AL436" s="53"/>
    </row>
    <row r="437" spans="3:38" ht="14.25" hidden="1" customHeight="1">
      <c r="C437" s="82" t="s">
        <v>13</v>
      </c>
      <c r="D437" s="82" t="s">
        <v>3388</v>
      </c>
      <c r="E437" s="82" t="s">
        <v>2947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1</v>
      </c>
      <c r="M437" s="26">
        <f t="shared" si="28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26"/>
      <c r="AA437" s="67" t="e">
        <f>SUMIFS([1]Up!$J:$J,[1]Up!$D:$D,D437)</f>
        <v>#VALUE!</v>
      </c>
      <c r="AB437" s="82" t="s">
        <v>3952</v>
      </c>
      <c r="AC437" s="82" t="str">
        <f t="shared" si="29"/>
        <v>PL6</v>
      </c>
      <c r="AD437" s="53" t="str">
        <f t="shared" si="30"/>
        <v>Thừa 1</v>
      </c>
      <c r="AE437" s="53" t="s">
        <v>703</v>
      </c>
      <c r="AF437" s="53"/>
      <c r="AG437" s="53"/>
      <c r="AH437" s="53" t="s">
        <v>576</v>
      </c>
      <c r="AI437" s="53">
        <v>1</v>
      </c>
      <c r="AJ437" s="83"/>
      <c r="AK437" s="53"/>
      <c r="AL437" s="53"/>
    </row>
    <row r="438" spans="3:38" ht="14.25" hidden="1" customHeight="1">
      <c r="C438" s="82" t="s">
        <v>13</v>
      </c>
      <c r="D438" s="82" t="s">
        <v>3389</v>
      </c>
      <c r="E438" s="82" t="s">
        <v>2949</v>
      </c>
      <c r="F438" s="82" t="s">
        <v>2468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2</v>
      </c>
      <c r="M438" s="26">
        <f t="shared" si="28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26"/>
      <c r="AA438" s="67" t="e">
        <f>SUMIFS([1]Up!$J:$J,[1]Up!$D:$D,D438)</f>
        <v>#VALUE!</v>
      </c>
      <c r="AB438" s="82"/>
      <c r="AC438" s="82" t="str">
        <f t="shared" si="29"/>
        <v>PL6</v>
      </c>
      <c r="AD438" s="53" t="str">
        <f t="shared" si="30"/>
        <v/>
      </c>
      <c r="AE438" s="53" t="s">
        <v>703</v>
      </c>
      <c r="AF438" s="53"/>
      <c r="AG438" s="53"/>
      <c r="AH438" s="53" t="s">
        <v>3020</v>
      </c>
      <c r="AI438" s="53">
        <v>2</v>
      </c>
      <c r="AJ438" s="83">
        <v>46181</v>
      </c>
      <c r="AK438" s="53"/>
      <c r="AL438" s="53"/>
    </row>
    <row r="439" spans="3:38" ht="14.25" hidden="1" customHeight="1">
      <c r="C439" s="82" t="s">
        <v>13</v>
      </c>
      <c r="D439" s="82" t="s">
        <v>3390</v>
      </c>
      <c r="E439" s="82" t="s">
        <v>2951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67" t="e">
        <f>SUMIFS([1]Up!$J:$J,[1]Up!$D:$D,D439)</f>
        <v>#VALUE!</v>
      </c>
      <c r="AB439" s="82"/>
      <c r="AC439" s="82" t="str">
        <f t="shared" si="29"/>
        <v>PL12</v>
      </c>
      <c r="AD439" s="53" t="str">
        <f t="shared" si="30"/>
        <v/>
      </c>
      <c r="AE439" s="53" t="s">
        <v>703</v>
      </c>
      <c r="AF439" s="53"/>
      <c r="AG439" s="53"/>
      <c r="AH439" s="53" t="s">
        <v>576</v>
      </c>
      <c r="AI439" s="53">
        <v>1</v>
      </c>
      <c r="AJ439" s="83"/>
      <c r="AK439" s="53"/>
      <c r="AL439" s="53"/>
    </row>
    <row r="440" spans="3:38" ht="14.25" hidden="1" customHeight="1">
      <c r="C440" s="82" t="s">
        <v>13</v>
      </c>
      <c r="D440" s="82" t="s">
        <v>3391</v>
      </c>
      <c r="E440" s="82" t="s">
        <v>2953</v>
      </c>
      <c r="F440" s="82" t="s">
        <v>2468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2</v>
      </c>
      <c r="M440" s="26">
        <f t="shared" si="28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26"/>
      <c r="AA440" s="67" t="e">
        <f>SUMIFS([1]Up!$J:$J,[1]Up!$D:$D,D440)</f>
        <v>#VALUE!</v>
      </c>
      <c r="AB440" s="82"/>
      <c r="AC440" s="82" t="str">
        <f t="shared" si="29"/>
        <v>PL6</v>
      </c>
      <c r="AD440" s="53" t="str">
        <f t="shared" si="30"/>
        <v/>
      </c>
      <c r="AE440" s="53" t="s">
        <v>703</v>
      </c>
      <c r="AF440" s="53"/>
      <c r="AG440" s="53"/>
      <c r="AH440" s="53" t="s">
        <v>3020</v>
      </c>
      <c r="AI440" s="53">
        <v>2</v>
      </c>
      <c r="AJ440" s="83">
        <v>46181</v>
      </c>
      <c r="AK440" s="53"/>
      <c r="AL440" s="53"/>
    </row>
    <row r="441" spans="3:38" ht="14.25" hidden="1" customHeight="1">
      <c r="C441" s="82" t="s">
        <v>11</v>
      </c>
      <c r="D441" s="82" t="s">
        <v>3392</v>
      </c>
      <c r="E441" s="82" t="s">
        <v>887</v>
      </c>
      <c r="F441" s="82" t="s">
        <v>2464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1</v>
      </c>
      <c r="M441" s="26">
        <f t="shared" si="28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</v>
      </c>
      <c r="W441" s="26"/>
      <c r="X441" s="26"/>
      <c r="Y441" s="26"/>
      <c r="Z441" s="26"/>
      <c r="AA441" s="67" t="e">
        <f>SUMIFS([1]Up!$J:$J,[1]Up!$D:$D,D441)</f>
        <v>#VALUE!</v>
      </c>
      <c r="AB441" s="82"/>
      <c r="AC441" s="82" t="str">
        <f t="shared" si="29"/>
        <v/>
      </c>
      <c r="AD441" s="53" t="str">
        <f t="shared" si="30"/>
        <v/>
      </c>
      <c r="AE441" s="53" t="s">
        <v>703</v>
      </c>
      <c r="AF441" s="53"/>
      <c r="AG441" s="53"/>
      <c r="AH441" s="53" t="s">
        <v>3018</v>
      </c>
      <c r="AI441" s="53">
        <v>1</v>
      </c>
      <c r="AJ441" s="83">
        <v>46181</v>
      </c>
      <c r="AK441" s="53"/>
      <c r="AL441" s="53"/>
    </row>
    <row r="442" spans="3:38" ht="14.25" hidden="1" customHeight="1">
      <c r="C442" s="82" t="s">
        <v>11</v>
      </c>
      <c r="D442" s="82" t="s">
        <v>3393</v>
      </c>
      <c r="E442" s="82" t="s">
        <v>887</v>
      </c>
      <c r="F442" s="82" t="s">
        <v>2464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1</v>
      </c>
      <c r="M442" s="26">
        <f t="shared" si="28"/>
        <v>0</v>
      </c>
      <c r="N442" s="26"/>
      <c r="O442" s="26"/>
      <c r="P442" s="26"/>
      <c r="Q442" s="26"/>
      <c r="R442" s="26"/>
      <c r="S442" s="26"/>
      <c r="T442" s="26"/>
      <c r="U442" s="26"/>
      <c r="V442" s="26">
        <f>(12000+2922)/G442</f>
        <v>1.0013421017313113</v>
      </c>
      <c r="W442" s="26"/>
      <c r="X442" s="26"/>
      <c r="Y442" s="26"/>
      <c r="Z442" s="26"/>
      <c r="AA442" s="67" t="e">
        <f>SUMIFS([1]Up!$J:$J,[1]Up!$D:$D,D442)</f>
        <v>#VALUE!</v>
      </c>
      <c r="AB442" s="82" t="s">
        <v>3952</v>
      </c>
      <c r="AC442" s="82" t="str">
        <f t="shared" si="29"/>
        <v/>
      </c>
      <c r="AD442" s="53" t="str">
        <f t="shared" si="30"/>
        <v/>
      </c>
      <c r="AE442" s="53" t="s">
        <v>703</v>
      </c>
      <c r="AF442" s="53"/>
      <c r="AG442" s="53"/>
      <c r="AH442" s="53" t="s">
        <v>576</v>
      </c>
      <c r="AI442" s="53">
        <v>1</v>
      </c>
      <c r="AJ442" s="83"/>
      <c r="AK442" s="53"/>
      <c r="AL442" s="53"/>
    </row>
    <row r="443" spans="3:38" ht="14.25" hidden="1" customHeight="1">
      <c r="C443" s="82" t="s">
        <v>11</v>
      </c>
      <c r="D443" s="82" t="s">
        <v>3394</v>
      </c>
      <c r="E443" s="82" t="s">
        <v>2944</v>
      </c>
      <c r="F443" s="82" t="s">
        <v>2945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1</v>
      </c>
      <c r="M443" s="26">
        <f t="shared" si="28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>
        <v>2</v>
      </c>
      <c r="X443" s="26"/>
      <c r="Y443" s="26"/>
      <c r="Z443" s="26"/>
      <c r="AA443" s="67" t="e">
        <f>SUMIFS([1]Up!$J:$J,[1]Up!$D:$D,D443)</f>
        <v>#VALUE!</v>
      </c>
      <c r="AB443" s="82" t="s">
        <v>3952</v>
      </c>
      <c r="AC443" s="82" t="str">
        <f t="shared" si="29"/>
        <v/>
      </c>
      <c r="AD443" s="53" t="str">
        <f t="shared" si="30"/>
        <v>Thừa 1</v>
      </c>
      <c r="AE443" s="53" t="s">
        <v>712</v>
      </c>
      <c r="AF443" s="53"/>
      <c r="AG443" s="53"/>
      <c r="AH443" s="53" t="s">
        <v>576</v>
      </c>
      <c r="AI443" s="53">
        <v>1</v>
      </c>
      <c r="AJ443" s="83"/>
      <c r="AK443" s="53"/>
      <c r="AL443" s="53"/>
    </row>
    <row r="444" spans="3:38" ht="14.25" hidden="1" customHeight="1">
      <c r="C444" s="82" t="s">
        <v>13</v>
      </c>
      <c r="D444" s="82" t="s">
        <v>3395</v>
      </c>
      <c r="E444" s="82" t="s">
        <v>2947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1</v>
      </c>
      <c r="M444" s="26">
        <f t="shared" si="28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67" t="e">
        <f>SUMIFS([1]Up!$J:$J,[1]Up!$D:$D,D444)</f>
        <v>#VALUE!</v>
      </c>
      <c r="AB444" s="82" t="s">
        <v>3952</v>
      </c>
      <c r="AC444" s="82" t="str">
        <f t="shared" si="29"/>
        <v>PL6</v>
      </c>
      <c r="AD444" s="53" t="str">
        <f t="shared" si="30"/>
        <v>Thừa 1</v>
      </c>
      <c r="AE444" s="53" t="s">
        <v>703</v>
      </c>
      <c r="AF444" s="53"/>
      <c r="AG444" s="53"/>
      <c r="AH444" s="53" t="s">
        <v>576</v>
      </c>
      <c r="AI444" s="53">
        <v>1</v>
      </c>
      <c r="AJ444" s="83"/>
      <c r="AK444" s="53"/>
      <c r="AL444" s="53"/>
    </row>
    <row r="445" spans="3:38" ht="14.25" hidden="1" customHeight="1">
      <c r="C445" s="82" t="s">
        <v>13</v>
      </c>
      <c r="D445" s="82" t="s">
        <v>3396</v>
      </c>
      <c r="E445" s="82" t="s">
        <v>2949</v>
      </c>
      <c r="F445" s="82" t="s">
        <v>2468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2</v>
      </c>
      <c r="M445" s="26">
        <f t="shared" si="28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67" t="e">
        <f>SUMIFS([1]Up!$J:$J,[1]Up!$D:$D,D445)</f>
        <v>#VALUE!</v>
      </c>
      <c r="AB445" s="82"/>
      <c r="AC445" s="82" t="str">
        <f t="shared" si="29"/>
        <v>PL6</v>
      </c>
      <c r="AD445" s="53" t="str">
        <f t="shared" si="30"/>
        <v/>
      </c>
      <c r="AE445" s="53" t="s">
        <v>703</v>
      </c>
      <c r="AF445" s="53"/>
      <c r="AG445" s="53"/>
      <c r="AH445" s="53" t="s">
        <v>3020</v>
      </c>
      <c r="AI445" s="53">
        <v>2</v>
      </c>
      <c r="AJ445" s="83">
        <v>46181</v>
      </c>
      <c r="AK445" s="53"/>
      <c r="AL445" s="53"/>
    </row>
    <row r="446" spans="3:38" ht="14.25" hidden="1" customHeight="1">
      <c r="C446" s="82" t="s">
        <v>13</v>
      </c>
      <c r="D446" s="82" t="s">
        <v>3397</v>
      </c>
      <c r="E446" s="82" t="s">
        <v>2951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67" t="e">
        <f>SUMIFS([1]Up!$J:$J,[1]Up!$D:$D,D446)</f>
        <v>#VALUE!</v>
      </c>
      <c r="AB446" s="82"/>
      <c r="AC446" s="82" t="str">
        <f t="shared" si="29"/>
        <v>PL12</v>
      </c>
      <c r="AD446" s="53" t="str">
        <f t="shared" si="30"/>
        <v/>
      </c>
      <c r="AE446" s="53" t="s">
        <v>703</v>
      </c>
      <c r="AF446" s="53"/>
      <c r="AG446" s="53"/>
      <c r="AH446" s="53" t="s">
        <v>576</v>
      </c>
      <c r="AI446" s="53">
        <v>1</v>
      </c>
      <c r="AJ446" s="83"/>
      <c r="AK446" s="53"/>
      <c r="AL446" s="53"/>
    </row>
    <row r="447" spans="3:38" ht="14.25" hidden="1" customHeight="1">
      <c r="C447" s="82" t="s">
        <v>13</v>
      </c>
      <c r="D447" s="82" t="s">
        <v>3398</v>
      </c>
      <c r="E447" s="82" t="s">
        <v>2953</v>
      </c>
      <c r="F447" s="82" t="s">
        <v>2468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2</v>
      </c>
      <c r="M447" s="26">
        <f t="shared" si="28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26"/>
      <c r="AA447" s="67" t="e">
        <f>SUMIFS([1]Up!$J:$J,[1]Up!$D:$D,D447)</f>
        <v>#VALUE!</v>
      </c>
      <c r="AB447" s="82"/>
      <c r="AC447" s="82" t="str">
        <f t="shared" si="29"/>
        <v>PL6</v>
      </c>
      <c r="AD447" s="53" t="str">
        <f t="shared" si="30"/>
        <v/>
      </c>
      <c r="AE447" s="53" t="s">
        <v>703</v>
      </c>
      <c r="AF447" s="53"/>
      <c r="AG447" s="53"/>
      <c r="AH447" s="53" t="s">
        <v>3020</v>
      </c>
      <c r="AI447" s="53">
        <v>2</v>
      </c>
      <c r="AJ447" s="83">
        <v>46181</v>
      </c>
      <c r="AK447" s="53"/>
      <c r="AL447" s="53"/>
    </row>
    <row r="448" spans="3:38" hidden="1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  <c r="AA448" s="67"/>
      <c r="AB448" s="82"/>
      <c r="AC448" s="82"/>
      <c r="AD448" s="53"/>
      <c r="AE448" s="53"/>
      <c r="AF448" s="53"/>
      <c r="AG448" s="53"/>
      <c r="AH448" s="53"/>
      <c r="AI448" s="85"/>
      <c r="AJ448" s="53"/>
      <c r="AK448" s="53"/>
      <c r="AL448" s="53"/>
    </row>
    <row r="449" spans="3:38" hidden="1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  <c r="AA449" s="67"/>
      <c r="AB449" s="82"/>
      <c r="AC449" s="82"/>
      <c r="AD449" s="53"/>
      <c r="AE449" s="53"/>
      <c r="AF449" s="53"/>
      <c r="AG449" s="53"/>
      <c r="AH449" s="53"/>
      <c r="AI449" s="85"/>
      <c r="AJ449" s="53"/>
      <c r="AK449" s="53"/>
      <c r="AL449" s="53"/>
    </row>
    <row r="450" spans="3:38" hidden="1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  <c r="AA450" s="67"/>
      <c r="AB450" s="82"/>
      <c r="AC450" s="82"/>
      <c r="AD450" s="53"/>
      <c r="AE450" s="53"/>
      <c r="AF450" s="53"/>
      <c r="AG450" s="53"/>
      <c r="AH450" s="53"/>
      <c r="AI450" s="85"/>
      <c r="AJ450" s="53"/>
      <c r="AK450" s="53"/>
      <c r="AL450" s="53"/>
    </row>
    <row r="451" spans="3:38" hidden="1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  <c r="AA451" s="67"/>
      <c r="AB451" s="82"/>
      <c r="AC451" s="82"/>
      <c r="AD451" s="53"/>
      <c r="AE451" s="53"/>
      <c r="AF451" s="53"/>
      <c r="AG451" s="53"/>
      <c r="AH451" s="53"/>
      <c r="AI451" s="85"/>
      <c r="AJ451" s="53"/>
      <c r="AK451" s="53"/>
      <c r="AL451" s="53"/>
    </row>
    <row r="452" spans="3:38" hidden="1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  <c r="AA452" s="67"/>
      <c r="AB452" s="82"/>
      <c r="AC452" s="82"/>
      <c r="AD452" s="53"/>
      <c r="AE452" s="53"/>
      <c r="AF452" s="53"/>
      <c r="AG452" s="53"/>
      <c r="AH452" s="53"/>
      <c r="AI452" s="85"/>
      <c r="AJ452" s="53"/>
      <c r="AK452" s="53"/>
      <c r="AL452" s="53"/>
    </row>
    <row r="453" spans="3:38" hidden="1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  <c r="AA453" s="67"/>
      <c r="AB453" s="82"/>
      <c r="AC453" s="82"/>
      <c r="AD453" s="53"/>
      <c r="AE453" s="53"/>
      <c r="AF453" s="53"/>
      <c r="AG453" s="53"/>
      <c r="AH453" s="53"/>
      <c r="AI453" s="85"/>
      <c r="AJ453" s="53"/>
      <c r="AK453" s="53"/>
      <c r="AL453" s="53"/>
    </row>
    <row r="454" spans="3:38" hidden="1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  <c r="AA454" s="67"/>
      <c r="AB454" s="82"/>
      <c r="AC454" s="82"/>
      <c r="AD454" s="53"/>
      <c r="AE454" s="53"/>
      <c r="AF454" s="53"/>
      <c r="AG454" s="53"/>
      <c r="AH454" s="53"/>
      <c r="AI454" s="85"/>
      <c r="AJ454" s="53"/>
      <c r="AK454" s="53"/>
      <c r="AL454" s="53"/>
    </row>
  </sheetData>
  <autoFilter ref="C29:AL454" xr:uid="{B5DE6D30-F474-449D-82A7-1262A8A8C8BB}">
    <filterColumn colId="1">
      <filters>
        <filter val="U1_VR-1-B-1"/>
      </filters>
    </filterColumn>
  </autoFilter>
  <dataConsolidate/>
  <conditionalFormatting sqref="D30:D447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4" t="s">
        <v>572</v>
      </c>
      <c r="B1" s="265"/>
      <c r="C1" s="265"/>
      <c r="D1" s="266"/>
      <c r="E1" s="266"/>
      <c r="F1" s="266"/>
      <c r="G1" s="266"/>
      <c r="H1" s="265"/>
      <c r="I1" s="267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406"/>
      <c r="AH1" s="406"/>
      <c r="AI1" s="406"/>
      <c r="AJ1" s="406"/>
      <c r="AK1" s="406"/>
      <c r="AL1" s="406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5"/>
      <c r="BC1" s="265"/>
      <c r="BD1" s="268" t="s">
        <v>573</v>
      </c>
      <c r="BE1" s="265"/>
      <c r="BF1" s="265"/>
      <c r="BG1" s="265"/>
      <c r="BH1" s="265"/>
      <c r="BI1" s="265"/>
      <c r="BJ1" s="269"/>
      <c r="BK1" s="270"/>
      <c r="BL1" s="270"/>
      <c r="BM1" s="270"/>
      <c r="BN1" s="270"/>
      <c r="BO1" s="270"/>
      <c r="BP1" s="269"/>
      <c r="BQ1" s="270"/>
      <c r="BR1" s="270"/>
      <c r="BS1" s="270"/>
      <c r="BT1" s="270"/>
      <c r="BU1" s="270"/>
      <c r="BV1" s="269"/>
      <c r="BW1" s="265"/>
      <c r="BX1" s="265"/>
      <c r="BY1" s="265"/>
      <c r="BZ1" s="265"/>
      <c r="CA1" s="265"/>
      <c r="CB1" s="265"/>
      <c r="CC1" s="265"/>
      <c r="CD1" s="265"/>
      <c r="CE1" s="265"/>
      <c r="CF1" s="265"/>
      <c r="CG1" s="265"/>
      <c r="CH1" s="265"/>
      <c r="CI1" s="265"/>
      <c r="CJ1" s="265"/>
      <c r="CK1" s="265"/>
      <c r="CL1" s="265"/>
      <c r="CM1" s="265"/>
      <c r="CN1" s="265"/>
      <c r="CO1" s="265"/>
      <c r="CP1" s="265"/>
      <c r="CQ1" s="265"/>
      <c r="CR1" s="265"/>
      <c r="CS1" s="265"/>
      <c r="CT1" s="268" t="s">
        <v>573</v>
      </c>
    </row>
    <row r="2" spans="1:98" ht="18.75">
      <c r="A2" s="271" t="s">
        <v>3953</v>
      </c>
      <c r="B2" s="272"/>
      <c r="C2" s="273"/>
      <c r="D2" s="274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75"/>
      <c r="V2" s="275"/>
      <c r="W2" s="275"/>
      <c r="X2" s="275"/>
      <c r="Y2" s="275"/>
      <c r="Z2" s="275"/>
      <c r="AA2" s="275"/>
      <c r="AB2" s="275"/>
      <c r="AC2" s="275"/>
      <c r="AD2" s="272"/>
      <c r="AE2" s="272"/>
      <c r="AF2" s="272"/>
      <c r="AG2" s="407"/>
      <c r="AH2" s="407"/>
      <c r="AI2" s="407"/>
      <c r="AJ2" s="407"/>
      <c r="AK2" s="407"/>
      <c r="AL2" s="407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6"/>
      <c r="BE2" s="272"/>
      <c r="BF2" s="272"/>
      <c r="BG2" s="272"/>
      <c r="BH2" s="272"/>
      <c r="BI2" s="272"/>
      <c r="BJ2" s="277"/>
      <c r="BK2" s="278"/>
      <c r="BL2" s="278"/>
      <c r="BM2" s="278"/>
      <c r="BN2" s="278"/>
      <c r="BO2" s="278"/>
      <c r="BP2" s="277"/>
      <c r="BQ2" s="278"/>
      <c r="BR2" s="278"/>
      <c r="BS2" s="278"/>
      <c r="BT2" s="278"/>
      <c r="BU2" s="278"/>
      <c r="BV2" s="277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6"/>
    </row>
    <row r="3" spans="1:98" ht="18.75">
      <c r="A3" s="271" t="s">
        <v>3954</v>
      </c>
      <c r="B3" s="272"/>
      <c r="C3" s="272"/>
      <c r="D3" s="274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2"/>
      <c r="AE3" s="272"/>
      <c r="AF3" s="272"/>
      <c r="AG3" s="407"/>
      <c r="AH3" s="407"/>
      <c r="AI3" s="407"/>
      <c r="AJ3" s="407"/>
      <c r="AK3" s="407"/>
      <c r="AL3" s="407"/>
      <c r="AM3" s="410"/>
      <c r="AN3" s="411"/>
      <c r="AO3" s="411"/>
      <c r="AP3" s="411"/>
      <c r="AQ3" s="411"/>
      <c r="AR3" s="411"/>
      <c r="AS3" s="411"/>
      <c r="AT3" s="411"/>
      <c r="AU3" s="411"/>
      <c r="AV3" s="411"/>
      <c r="AW3" s="272"/>
      <c r="AX3" s="410"/>
      <c r="AY3" s="411"/>
      <c r="AZ3" s="411"/>
      <c r="BA3" s="411"/>
      <c r="BB3" s="411"/>
      <c r="BC3" s="411"/>
      <c r="BD3" s="272"/>
      <c r="BE3" s="410"/>
      <c r="BF3" s="411"/>
      <c r="BG3" s="272"/>
      <c r="BH3" s="272"/>
      <c r="BI3" s="272"/>
      <c r="BJ3" s="278"/>
      <c r="BK3" s="419"/>
      <c r="BL3" s="420"/>
      <c r="BM3" s="278"/>
      <c r="BN3" s="278"/>
      <c r="BO3" s="278"/>
      <c r="BP3" s="278"/>
      <c r="BQ3" s="419"/>
      <c r="BR3" s="420"/>
      <c r="BS3" s="278"/>
      <c r="BT3" s="278"/>
      <c r="BU3" s="278"/>
      <c r="BV3" s="278"/>
      <c r="BW3" s="410"/>
      <c r="BX3" s="411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</row>
    <row r="4" spans="1:98" ht="18.75">
      <c r="A4" s="271" t="s">
        <v>577</v>
      </c>
      <c r="B4" s="272"/>
      <c r="C4" s="272" t="s">
        <v>4405</v>
      </c>
      <c r="D4" s="274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2"/>
      <c r="AE4" s="272"/>
      <c r="AF4" s="272"/>
      <c r="AG4" s="275"/>
      <c r="AH4" s="275"/>
      <c r="AI4" s="275"/>
      <c r="AJ4" s="275"/>
      <c r="AK4" s="275"/>
      <c r="AL4" s="275"/>
      <c r="AM4" s="411"/>
      <c r="AN4" s="411"/>
      <c r="AO4" s="411"/>
      <c r="AP4" s="411"/>
      <c r="AQ4" s="411"/>
      <c r="AR4" s="411"/>
      <c r="AS4" s="411"/>
      <c r="AT4" s="411"/>
      <c r="AU4" s="411"/>
      <c r="AV4" s="411"/>
      <c r="AW4" s="272"/>
      <c r="AX4" s="411"/>
      <c r="AY4" s="411"/>
      <c r="AZ4" s="411"/>
      <c r="BA4" s="411"/>
      <c r="BB4" s="411"/>
      <c r="BC4" s="411"/>
      <c r="BD4" s="279" t="s">
        <v>578</v>
      </c>
      <c r="BE4" s="411"/>
      <c r="BF4" s="411"/>
      <c r="BG4" s="272"/>
      <c r="BH4" s="272"/>
      <c r="BI4" s="272"/>
      <c r="BJ4" s="280"/>
      <c r="BK4" s="420"/>
      <c r="BL4" s="420"/>
      <c r="BM4" s="278"/>
      <c r="BN4" s="278"/>
      <c r="BO4" s="278"/>
      <c r="BP4" s="280"/>
      <c r="BQ4" s="420"/>
      <c r="BR4" s="420"/>
      <c r="BS4" s="278"/>
      <c r="BT4" s="278"/>
      <c r="BU4" s="278"/>
      <c r="BV4" s="280"/>
      <c r="BW4" s="411"/>
      <c r="BX4" s="411"/>
      <c r="BY4" s="272"/>
      <c r="BZ4" s="272"/>
      <c r="CA4" s="272"/>
      <c r="CB4" s="272"/>
      <c r="CC4" s="272"/>
      <c r="CD4" s="272"/>
      <c r="CE4" s="272"/>
      <c r="CF4" s="272"/>
      <c r="CG4" s="272"/>
      <c r="CH4" s="272"/>
      <c r="CI4" s="272"/>
      <c r="CJ4" s="272"/>
      <c r="CK4" s="272"/>
      <c r="CL4" s="272"/>
      <c r="CM4" s="272"/>
      <c r="CN4" s="272"/>
      <c r="CO4" s="272"/>
      <c r="CP4" s="272"/>
      <c r="CQ4" s="272"/>
      <c r="CR4" s="272"/>
      <c r="CS4" s="272"/>
      <c r="CT4" s="279" t="s">
        <v>578</v>
      </c>
    </row>
    <row r="5" spans="1:98" ht="18.75">
      <c r="A5" s="271" t="s">
        <v>3955</v>
      </c>
      <c r="B5" s="272"/>
      <c r="C5" s="272"/>
      <c r="D5" s="274"/>
      <c r="E5" s="275"/>
      <c r="F5" s="275"/>
      <c r="G5" s="275"/>
      <c r="H5" s="272"/>
      <c r="I5" s="273"/>
      <c r="J5" s="272"/>
      <c r="K5" s="272"/>
      <c r="L5" s="272"/>
      <c r="M5" s="272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2"/>
      <c r="AE5" s="281"/>
      <c r="AF5" s="281"/>
      <c r="AG5" s="275"/>
      <c r="AH5" s="275"/>
      <c r="AI5" s="275"/>
      <c r="AJ5" s="275"/>
      <c r="AK5" s="275"/>
      <c r="AL5" s="275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281"/>
      <c r="AX5" s="412"/>
      <c r="AY5" s="412"/>
      <c r="AZ5" s="412"/>
      <c r="BA5" s="412"/>
      <c r="BB5" s="412"/>
      <c r="BC5" s="412"/>
      <c r="BD5" s="282">
        <v>2</v>
      </c>
      <c r="BE5" s="412"/>
      <c r="BF5" s="412"/>
      <c r="BG5" s="281"/>
      <c r="BH5" s="281"/>
      <c r="BI5" s="283"/>
      <c r="BJ5" s="284"/>
      <c r="BK5" s="420"/>
      <c r="BL5" s="420"/>
      <c r="BM5" s="285"/>
      <c r="BN5" s="285"/>
      <c r="BO5" s="285"/>
      <c r="BP5" s="284"/>
      <c r="BQ5" s="420"/>
      <c r="BR5" s="420"/>
      <c r="BS5" s="285"/>
      <c r="BT5" s="285"/>
      <c r="BU5" s="286"/>
      <c r="BV5" s="284"/>
      <c r="BW5" s="412"/>
      <c r="BX5" s="412"/>
      <c r="BY5" s="281"/>
      <c r="BZ5" s="281"/>
      <c r="CA5" s="281"/>
      <c r="CB5" s="281"/>
      <c r="CC5" s="281"/>
      <c r="CD5" s="283"/>
      <c r="CE5" s="281"/>
      <c r="CF5" s="281"/>
      <c r="CG5" s="281"/>
      <c r="CH5" s="281"/>
      <c r="CI5" s="281"/>
      <c r="CJ5" s="283"/>
      <c r="CK5" s="281"/>
      <c r="CL5" s="281"/>
      <c r="CM5" s="281"/>
      <c r="CN5" s="281"/>
      <c r="CO5" s="281"/>
      <c r="CP5" s="283"/>
      <c r="CQ5" s="281"/>
      <c r="CR5" s="281"/>
      <c r="CS5" s="281"/>
      <c r="CT5" s="282">
        <v>2</v>
      </c>
    </row>
    <row r="6" spans="1:98" ht="18.75">
      <c r="A6" s="271" t="s">
        <v>3956</v>
      </c>
      <c r="B6" s="272"/>
      <c r="C6" s="272"/>
      <c r="D6" s="274"/>
      <c r="E6" s="210"/>
      <c r="F6" s="210"/>
      <c r="G6" s="210"/>
      <c r="H6" s="272"/>
      <c r="I6" s="287" t="s">
        <v>2143</v>
      </c>
      <c r="J6" s="272"/>
      <c r="K6" s="272"/>
      <c r="L6" s="272"/>
      <c r="M6" s="288"/>
      <c r="N6" s="275"/>
      <c r="O6" s="275"/>
      <c r="P6" s="275"/>
      <c r="Q6" s="275"/>
      <c r="R6" s="275"/>
      <c r="S6" s="275"/>
      <c r="T6" s="275"/>
      <c r="U6" s="275"/>
      <c r="V6" s="275"/>
      <c r="W6" s="275" t="e" cm="1">
        <f t="array" aca="1" ref="W6" ca="1">SUMPRODUCT(W:W,M:M,--(AE:AE="x"))</f>
        <v>#DIV/0!</v>
      </c>
      <c r="X6" s="275" t="e" cm="1">
        <f t="array" aca="1" ref="X6" ca="1">SUMPRODUCT(X:X,M:M,--(AE:AE="x"),--(X:X&gt;=80%))</f>
        <v>#DIV/0!</v>
      </c>
      <c r="Y6" s="275"/>
      <c r="Z6" s="275"/>
      <c r="AA6" s="275"/>
      <c r="AB6" s="275"/>
      <c r="AC6" s="275"/>
      <c r="AD6" s="289" t="s">
        <v>3957</v>
      </c>
      <c r="AE6" s="281"/>
      <c r="AF6" s="281"/>
      <c r="AG6" s="275"/>
      <c r="AH6" s="275"/>
      <c r="AI6" s="275"/>
      <c r="AJ6" s="275"/>
      <c r="AK6" s="275"/>
      <c r="AL6" s="275"/>
      <c r="AM6" s="413" t="s">
        <v>583</v>
      </c>
      <c r="AN6" s="413"/>
      <c r="AO6" s="413"/>
      <c r="AP6" s="413"/>
      <c r="AQ6" s="413"/>
      <c r="AR6" s="413"/>
      <c r="AS6" s="413"/>
      <c r="AT6" s="413"/>
      <c r="AU6" s="413"/>
      <c r="AV6" s="413"/>
      <c r="AW6" s="414" t="s">
        <v>584</v>
      </c>
      <c r="AX6" s="413"/>
      <c r="AY6" s="413"/>
      <c r="AZ6" s="413"/>
      <c r="BA6" s="413"/>
      <c r="BB6" s="413"/>
      <c r="BC6" s="415"/>
      <c r="BD6" s="290" t="s">
        <v>585</v>
      </c>
      <c r="BE6" s="414" t="s">
        <v>586</v>
      </c>
      <c r="BF6" s="413"/>
      <c r="BG6" s="413"/>
      <c r="BH6" s="413"/>
      <c r="BI6" s="413"/>
      <c r="BJ6" s="416"/>
      <c r="BK6" s="416"/>
      <c r="BL6" s="416"/>
      <c r="BM6" s="416"/>
      <c r="BN6" s="416"/>
      <c r="BO6" s="416"/>
      <c r="BP6" s="416"/>
      <c r="BQ6" s="416"/>
      <c r="BR6" s="416"/>
      <c r="BS6" s="416"/>
      <c r="BT6" s="416"/>
      <c r="BU6" s="416"/>
      <c r="BV6" s="416"/>
      <c r="BW6" s="413"/>
      <c r="BX6" s="413"/>
      <c r="BY6" s="413"/>
      <c r="BZ6" s="413"/>
      <c r="CA6" s="413"/>
      <c r="CB6" s="413"/>
      <c r="CC6" s="413"/>
      <c r="CD6" s="413"/>
      <c r="CE6" s="413"/>
      <c r="CF6" s="413"/>
      <c r="CG6" s="413"/>
      <c r="CH6" s="413"/>
      <c r="CI6" s="413"/>
      <c r="CJ6" s="413"/>
      <c r="CK6" s="413"/>
      <c r="CL6" s="413"/>
      <c r="CM6" s="413"/>
      <c r="CN6" s="413"/>
      <c r="CO6" s="413"/>
      <c r="CP6" s="413"/>
      <c r="CQ6" s="413"/>
      <c r="CR6" s="413"/>
      <c r="CS6" s="413"/>
      <c r="CT6" s="417"/>
    </row>
    <row r="7" spans="1:98" ht="17.25" customHeight="1">
      <c r="A7" s="291" t="s">
        <v>587</v>
      </c>
      <c r="B7" s="291" t="s">
        <v>587</v>
      </c>
      <c r="C7" s="291" t="s">
        <v>587</v>
      </c>
      <c r="D7" s="291" t="s">
        <v>587</v>
      </c>
      <c r="E7" s="291" t="s">
        <v>587</v>
      </c>
      <c r="F7" s="291" t="s">
        <v>587</v>
      </c>
      <c r="G7" s="291" t="s">
        <v>587</v>
      </c>
      <c r="H7" s="291" t="s">
        <v>587</v>
      </c>
      <c r="I7" s="291" t="s">
        <v>587</v>
      </c>
      <c r="J7" s="291" t="s">
        <v>587</v>
      </c>
      <c r="K7" s="291" t="s">
        <v>587</v>
      </c>
      <c r="L7" s="291" t="s">
        <v>587</v>
      </c>
      <c r="M7" s="291" t="s">
        <v>587</v>
      </c>
      <c r="N7" s="291" t="s">
        <v>587</v>
      </c>
      <c r="O7" s="291" t="s">
        <v>1953</v>
      </c>
      <c r="P7" s="291" t="s">
        <v>1953</v>
      </c>
      <c r="Q7" s="291" t="s">
        <v>1953</v>
      </c>
      <c r="R7" s="291" t="s">
        <v>1953</v>
      </c>
      <c r="S7" s="291" t="s">
        <v>1953</v>
      </c>
      <c r="T7" s="291" t="s">
        <v>1953</v>
      </c>
      <c r="U7" s="291" t="s">
        <v>1953</v>
      </c>
      <c r="V7" s="291" t="s">
        <v>1953</v>
      </c>
      <c r="W7" s="291" t="s">
        <v>1953</v>
      </c>
      <c r="X7" s="291" t="s">
        <v>1953</v>
      </c>
      <c r="Y7" s="291" t="s">
        <v>1953</v>
      </c>
      <c r="Z7" s="291" t="s">
        <v>587</v>
      </c>
      <c r="AA7" s="291" t="s">
        <v>587</v>
      </c>
      <c r="AB7" s="291" t="s">
        <v>587</v>
      </c>
      <c r="AC7" s="291" t="s">
        <v>587</v>
      </c>
      <c r="AD7" s="291" t="s">
        <v>587</v>
      </c>
      <c r="AE7" s="291" t="s">
        <v>587</v>
      </c>
      <c r="AF7" s="291" t="s">
        <v>587</v>
      </c>
      <c r="AG7" s="292" t="s">
        <v>587</v>
      </c>
      <c r="AH7" s="292" t="s">
        <v>587</v>
      </c>
      <c r="AI7" s="292" t="s">
        <v>587</v>
      </c>
      <c r="AJ7" s="292" t="s">
        <v>587</v>
      </c>
      <c r="AK7" s="292" t="s">
        <v>587</v>
      </c>
      <c r="AL7" s="292" t="s">
        <v>587</v>
      </c>
      <c r="AM7" s="291" t="s">
        <v>587</v>
      </c>
      <c r="AN7" s="291" t="s">
        <v>587</v>
      </c>
      <c r="AO7" s="291" t="s">
        <v>587</v>
      </c>
      <c r="AP7" s="291" t="s">
        <v>587</v>
      </c>
      <c r="AQ7" s="291" t="s">
        <v>587</v>
      </c>
      <c r="AR7" s="291" t="s">
        <v>587</v>
      </c>
      <c r="AS7" s="291" t="s">
        <v>587</v>
      </c>
      <c r="AT7" s="291" t="s">
        <v>587</v>
      </c>
      <c r="AU7" s="291" t="s">
        <v>587</v>
      </c>
      <c r="AV7" s="291" t="s">
        <v>587</v>
      </c>
      <c r="AW7" s="291" t="s">
        <v>587</v>
      </c>
      <c r="AX7" s="291" t="s">
        <v>3958</v>
      </c>
      <c r="AY7" s="291" t="s">
        <v>3959</v>
      </c>
      <c r="AZ7" s="291" t="s">
        <v>3960</v>
      </c>
      <c r="BA7" s="291" t="s">
        <v>3961</v>
      </c>
      <c r="BB7" s="291" t="s">
        <v>3962</v>
      </c>
      <c r="BC7" s="291" t="s">
        <v>3963</v>
      </c>
      <c r="BD7" s="291" t="s">
        <v>587</v>
      </c>
      <c r="BE7" s="408" t="s">
        <v>3964</v>
      </c>
      <c r="BF7" s="418"/>
      <c r="BG7" s="418"/>
      <c r="BH7" s="418"/>
      <c r="BI7" s="409"/>
      <c r="BJ7" s="291" t="s">
        <v>587</v>
      </c>
      <c r="BK7" s="408" t="s">
        <v>3965</v>
      </c>
      <c r="BL7" s="418"/>
      <c r="BM7" s="418"/>
      <c r="BN7" s="418"/>
      <c r="BO7" s="409"/>
      <c r="BP7" s="291" t="s">
        <v>587</v>
      </c>
      <c r="BQ7" s="408" t="s">
        <v>3966</v>
      </c>
      <c r="BR7" s="418"/>
      <c r="BS7" s="418"/>
      <c r="BT7" s="418"/>
      <c r="BU7" s="409"/>
      <c r="BV7" s="291" t="s">
        <v>587</v>
      </c>
      <c r="BW7" s="408" t="s">
        <v>3967</v>
      </c>
      <c r="BX7" s="418"/>
      <c r="BY7" s="418"/>
      <c r="BZ7" s="418"/>
      <c r="CA7" s="409"/>
      <c r="CB7" s="291" t="s">
        <v>587</v>
      </c>
      <c r="CC7" s="291" t="s">
        <v>587</v>
      </c>
      <c r="CD7" s="294" t="s">
        <v>587</v>
      </c>
      <c r="CE7" s="291" t="s">
        <v>587</v>
      </c>
      <c r="CF7" s="291" t="s">
        <v>587</v>
      </c>
      <c r="CG7" s="291" t="s">
        <v>587</v>
      </c>
      <c r="CH7" s="291" t="s">
        <v>587</v>
      </c>
      <c r="CI7" s="291" t="s">
        <v>587</v>
      </c>
      <c r="CJ7" s="294" t="s">
        <v>587</v>
      </c>
      <c r="CK7" s="291" t="s">
        <v>587</v>
      </c>
      <c r="CL7" s="291" t="s">
        <v>587</v>
      </c>
      <c r="CM7" s="291" t="s">
        <v>587</v>
      </c>
      <c r="CN7" s="291" t="s">
        <v>587</v>
      </c>
      <c r="CO7" s="291" t="s">
        <v>587</v>
      </c>
      <c r="CP7" s="294" t="s">
        <v>587</v>
      </c>
      <c r="CQ7" s="291" t="s">
        <v>587</v>
      </c>
      <c r="CR7" s="291" t="s">
        <v>587</v>
      </c>
      <c r="CS7" s="291" t="s">
        <v>587</v>
      </c>
      <c r="CT7" s="291" t="s">
        <v>587</v>
      </c>
    </row>
    <row r="8" spans="1:98" ht="17.25" customHeight="1">
      <c r="A8" s="295" t="s">
        <v>596</v>
      </c>
      <c r="B8" s="291" t="s">
        <v>2150</v>
      </c>
      <c r="C8" s="291" t="s">
        <v>598</v>
      </c>
      <c r="D8" s="296" t="s">
        <v>30</v>
      </c>
      <c r="E8" s="408" t="s">
        <v>599</v>
      </c>
      <c r="F8" s="409"/>
      <c r="G8" s="296" t="s">
        <v>29</v>
      </c>
      <c r="H8" s="291" t="s">
        <v>31</v>
      </c>
      <c r="I8" s="291" t="s">
        <v>32</v>
      </c>
      <c r="J8" s="296" t="s">
        <v>600</v>
      </c>
      <c r="K8" s="296" t="s">
        <v>601</v>
      </c>
      <c r="L8" s="296" t="s">
        <v>6</v>
      </c>
      <c r="M8" s="291" t="s">
        <v>33</v>
      </c>
      <c r="N8" s="291" t="s">
        <v>7</v>
      </c>
      <c r="O8" s="291" t="s">
        <v>1954</v>
      </c>
      <c r="P8" s="291" t="s">
        <v>1955</v>
      </c>
      <c r="Q8" s="291" t="s">
        <v>1956</v>
      </c>
      <c r="R8" s="291" t="s">
        <v>1957</v>
      </c>
      <c r="S8" s="291" t="s">
        <v>1958</v>
      </c>
      <c r="T8" s="291" t="s">
        <v>1959</v>
      </c>
      <c r="U8" s="291" t="s">
        <v>1960</v>
      </c>
      <c r="V8" s="291" t="s">
        <v>1961</v>
      </c>
      <c r="W8" s="291" t="s">
        <v>1962</v>
      </c>
      <c r="X8" s="291" t="s">
        <v>1963</v>
      </c>
      <c r="Y8" s="291" t="s">
        <v>1964</v>
      </c>
      <c r="Z8" s="291" t="s">
        <v>1965</v>
      </c>
      <c r="AA8" s="291" t="s">
        <v>1966</v>
      </c>
      <c r="AB8" s="291" t="s">
        <v>602</v>
      </c>
      <c r="AC8" s="291" t="s">
        <v>603</v>
      </c>
      <c r="AD8" s="291" t="s">
        <v>604</v>
      </c>
      <c r="AE8" s="293" t="s">
        <v>605</v>
      </c>
      <c r="AF8" s="293" t="s">
        <v>606</v>
      </c>
      <c r="AG8" s="291" t="s">
        <v>608</v>
      </c>
      <c r="AH8" s="291" t="s">
        <v>609</v>
      </c>
      <c r="AI8" s="297" t="s">
        <v>610</v>
      </c>
      <c r="AJ8" s="297" t="s">
        <v>611</v>
      </c>
      <c r="AK8" s="297" t="s">
        <v>612</v>
      </c>
      <c r="AL8" s="297" t="s">
        <v>613</v>
      </c>
      <c r="AM8" s="297" t="s">
        <v>3968</v>
      </c>
      <c r="AN8" s="297" t="s">
        <v>3969</v>
      </c>
      <c r="AO8" s="297" t="s">
        <v>616</v>
      </c>
      <c r="AP8" s="297" t="s">
        <v>617</v>
      </c>
      <c r="AQ8" s="297" t="s">
        <v>618</v>
      </c>
      <c r="AR8" s="297" t="s">
        <v>619</v>
      </c>
      <c r="AS8" s="297" t="s">
        <v>620</v>
      </c>
      <c r="AT8" s="297" t="s">
        <v>621</v>
      </c>
      <c r="AU8" s="297" t="s">
        <v>622</v>
      </c>
      <c r="AV8" s="297" t="s">
        <v>623</v>
      </c>
      <c r="AW8" s="291" t="s">
        <v>624</v>
      </c>
      <c r="AX8" s="291" t="s">
        <v>625</v>
      </c>
      <c r="AY8" s="291" t="s">
        <v>626</v>
      </c>
      <c r="AZ8" s="291" t="s">
        <v>627</v>
      </c>
      <c r="BA8" s="291" t="s">
        <v>628</v>
      </c>
      <c r="BB8" s="291" t="s">
        <v>629</v>
      </c>
      <c r="BC8" s="291" t="s">
        <v>630</v>
      </c>
      <c r="BD8" s="291" t="s">
        <v>631</v>
      </c>
      <c r="BE8" s="291" t="s">
        <v>632</v>
      </c>
      <c r="BF8" s="291" t="s">
        <v>633</v>
      </c>
      <c r="BG8" s="291" t="s">
        <v>42</v>
      </c>
      <c r="BH8" s="295" t="s">
        <v>634</v>
      </c>
      <c r="BI8" s="298" t="s">
        <v>44</v>
      </c>
      <c r="BJ8" s="291" t="s">
        <v>2155</v>
      </c>
      <c r="BK8" s="291" t="s">
        <v>632</v>
      </c>
      <c r="BL8" s="291" t="s">
        <v>633</v>
      </c>
      <c r="BM8" s="291" t="s">
        <v>42</v>
      </c>
      <c r="BN8" s="295" t="s">
        <v>634</v>
      </c>
      <c r="BO8" s="295" t="s">
        <v>44</v>
      </c>
      <c r="BP8" s="291" t="s">
        <v>3970</v>
      </c>
      <c r="BQ8" s="291" t="s">
        <v>632</v>
      </c>
      <c r="BR8" s="291" t="s">
        <v>633</v>
      </c>
      <c r="BS8" s="291" t="s">
        <v>42</v>
      </c>
      <c r="BT8" s="295" t="s">
        <v>634</v>
      </c>
      <c r="BU8" s="298" t="s">
        <v>44</v>
      </c>
      <c r="BV8" s="291" t="s">
        <v>3971</v>
      </c>
      <c r="BW8" s="291" t="s">
        <v>632</v>
      </c>
      <c r="BX8" s="291" t="s">
        <v>633</v>
      </c>
      <c r="BY8" s="291" t="s">
        <v>42</v>
      </c>
      <c r="BZ8" s="295" t="s">
        <v>634</v>
      </c>
      <c r="CA8" s="295" t="s">
        <v>44</v>
      </c>
      <c r="CB8" s="291" t="s">
        <v>42</v>
      </c>
      <c r="CC8" s="295" t="s">
        <v>634</v>
      </c>
      <c r="CD8" s="298" t="s">
        <v>44</v>
      </c>
      <c r="CE8" s="291" t="s">
        <v>42</v>
      </c>
      <c r="CF8" s="295" t="s">
        <v>634</v>
      </c>
      <c r="CG8" s="295" t="s">
        <v>44</v>
      </c>
      <c r="CH8" s="291" t="s">
        <v>42</v>
      </c>
      <c r="CI8" s="295" t="s">
        <v>634</v>
      </c>
      <c r="CJ8" s="298" t="s">
        <v>44</v>
      </c>
      <c r="CK8" s="291" t="s">
        <v>42</v>
      </c>
      <c r="CL8" s="295" t="s">
        <v>634</v>
      </c>
      <c r="CM8" s="295" t="s">
        <v>44</v>
      </c>
      <c r="CN8" s="291" t="s">
        <v>42</v>
      </c>
      <c r="CO8" s="295" t="s">
        <v>634</v>
      </c>
      <c r="CP8" s="298" t="s">
        <v>44</v>
      </c>
      <c r="CQ8" s="291" t="s">
        <v>42</v>
      </c>
      <c r="CR8" s="295" t="s">
        <v>634</v>
      </c>
      <c r="CS8" s="295" t="s">
        <v>44</v>
      </c>
      <c r="CT8" s="291" t="s">
        <v>3972</v>
      </c>
    </row>
    <row r="9" spans="1:98" ht="17.25" customHeight="1">
      <c r="A9" s="295" t="s">
        <v>636</v>
      </c>
      <c r="B9" s="295" t="s">
        <v>3973</v>
      </c>
      <c r="C9" s="295" t="s">
        <v>637</v>
      </c>
      <c r="D9" s="295" t="s">
        <v>638</v>
      </c>
      <c r="E9" s="291" t="s">
        <v>639</v>
      </c>
      <c r="F9" s="291" t="s">
        <v>640</v>
      </c>
      <c r="G9" s="291" t="s">
        <v>641</v>
      </c>
      <c r="H9" s="291" t="s">
        <v>642</v>
      </c>
      <c r="I9" s="291" t="s">
        <v>643</v>
      </c>
      <c r="J9" s="291" t="s">
        <v>644</v>
      </c>
      <c r="K9" s="291" t="s">
        <v>645</v>
      </c>
      <c r="L9" s="291" t="s">
        <v>646</v>
      </c>
      <c r="M9" s="291" t="s">
        <v>647</v>
      </c>
      <c r="N9" s="291" t="s">
        <v>648</v>
      </c>
      <c r="O9" s="291"/>
      <c r="P9" s="291"/>
      <c r="Q9" s="291"/>
      <c r="R9" s="291"/>
      <c r="S9" s="291"/>
      <c r="T9" s="291" t="s">
        <v>653</v>
      </c>
      <c r="U9" s="291" t="s">
        <v>1967</v>
      </c>
      <c r="V9" s="291" t="s">
        <v>1968</v>
      </c>
      <c r="W9" s="291" t="s">
        <v>1969</v>
      </c>
      <c r="X9" s="291" t="s">
        <v>1970</v>
      </c>
      <c r="Y9" s="291"/>
      <c r="Z9" s="291"/>
      <c r="AA9" s="291"/>
      <c r="AB9" s="291" t="s">
        <v>649</v>
      </c>
      <c r="AC9" s="291" t="s">
        <v>650</v>
      </c>
      <c r="AD9" s="291" t="s">
        <v>651</v>
      </c>
      <c r="AE9" s="291" t="s">
        <v>652</v>
      </c>
      <c r="AF9" s="291" t="s">
        <v>653</v>
      </c>
      <c r="AG9" s="291" t="s">
        <v>654</v>
      </c>
      <c r="AH9" s="291" t="s">
        <v>655</v>
      </c>
      <c r="AI9" s="291" t="s">
        <v>656</v>
      </c>
      <c r="AJ9" s="291" t="s">
        <v>657</v>
      </c>
      <c r="AK9" s="291" t="s">
        <v>658</v>
      </c>
      <c r="AL9" s="291" t="s">
        <v>659</v>
      </c>
      <c r="AM9" s="291" t="s">
        <v>660</v>
      </c>
      <c r="AN9" s="291" t="s">
        <v>661</v>
      </c>
      <c r="AO9" s="291" t="s">
        <v>662</v>
      </c>
      <c r="AP9" s="291" t="s">
        <v>663</v>
      </c>
      <c r="AQ9" s="291" t="s">
        <v>664</v>
      </c>
      <c r="AR9" s="291" t="s">
        <v>665</v>
      </c>
      <c r="AS9" s="291" t="s">
        <v>666</v>
      </c>
      <c r="AT9" s="291" t="s">
        <v>667</v>
      </c>
      <c r="AU9" s="291" t="s">
        <v>668</v>
      </c>
      <c r="AV9" s="291" t="s">
        <v>669</v>
      </c>
      <c r="AW9" s="291">
        <v>31</v>
      </c>
      <c r="AX9" s="291">
        <v>32</v>
      </c>
      <c r="AY9" s="291">
        <v>33</v>
      </c>
      <c r="AZ9" s="291">
        <v>34</v>
      </c>
      <c r="BA9" s="291">
        <v>35</v>
      </c>
      <c r="BB9" s="291">
        <v>36</v>
      </c>
      <c r="BC9" s="291">
        <v>37</v>
      </c>
      <c r="BD9" s="291">
        <v>38</v>
      </c>
      <c r="BE9" s="291">
        <v>39</v>
      </c>
      <c r="BF9" s="291">
        <v>40</v>
      </c>
      <c r="BG9" s="291">
        <v>41</v>
      </c>
      <c r="BH9" s="291">
        <v>42</v>
      </c>
      <c r="BI9" s="291">
        <v>43</v>
      </c>
      <c r="BJ9" s="291">
        <v>71</v>
      </c>
      <c r="BK9" s="291">
        <v>39</v>
      </c>
      <c r="BL9" s="291">
        <v>40</v>
      </c>
      <c r="BM9" s="291">
        <v>44</v>
      </c>
      <c r="BN9" s="291">
        <v>45</v>
      </c>
      <c r="BO9" s="291">
        <v>46</v>
      </c>
      <c r="BP9" s="291">
        <v>71</v>
      </c>
      <c r="BQ9" s="291">
        <v>39</v>
      </c>
      <c r="BR9" s="291">
        <v>40</v>
      </c>
      <c r="BS9" s="291">
        <v>47</v>
      </c>
      <c r="BT9" s="291">
        <v>48</v>
      </c>
      <c r="BU9" s="291">
        <v>49</v>
      </c>
      <c r="BV9" s="291">
        <v>71</v>
      </c>
      <c r="BW9" s="291">
        <v>39</v>
      </c>
      <c r="BX9" s="291">
        <v>40</v>
      </c>
      <c r="BY9" s="291">
        <v>50</v>
      </c>
      <c r="BZ9" s="291">
        <v>51</v>
      </c>
      <c r="CA9" s="291">
        <v>52</v>
      </c>
      <c r="CB9" s="291">
        <v>53</v>
      </c>
      <c r="CC9" s="291">
        <v>54</v>
      </c>
      <c r="CD9" s="291">
        <v>55</v>
      </c>
      <c r="CE9" s="291">
        <v>56</v>
      </c>
      <c r="CF9" s="291">
        <v>57</v>
      </c>
      <c r="CG9" s="291">
        <v>58</v>
      </c>
      <c r="CH9" s="291">
        <v>59</v>
      </c>
      <c r="CI9" s="291">
        <v>60</v>
      </c>
      <c r="CJ9" s="291">
        <v>61</v>
      </c>
      <c r="CK9" s="291">
        <v>62</v>
      </c>
      <c r="CL9" s="291">
        <v>63</v>
      </c>
      <c r="CM9" s="291">
        <v>64</v>
      </c>
      <c r="CN9" s="291">
        <v>65</v>
      </c>
      <c r="CO9" s="291">
        <v>66</v>
      </c>
      <c r="CP9" s="291">
        <v>67</v>
      </c>
      <c r="CQ9" s="291">
        <v>68</v>
      </c>
      <c r="CR9" s="291">
        <v>69</v>
      </c>
      <c r="CS9" s="291">
        <v>70</v>
      </c>
      <c r="CT9" s="291">
        <v>71</v>
      </c>
    </row>
    <row r="10" spans="1:98" ht="17.25" customHeight="1">
      <c r="A10" s="180">
        <v>1</v>
      </c>
      <c r="B10" s="299" t="s">
        <v>3974</v>
      </c>
      <c r="C10" s="299" t="s">
        <v>3975</v>
      </c>
      <c r="D10" s="299"/>
      <c r="E10" s="299"/>
      <c r="F10" s="299"/>
      <c r="G10" s="299" t="s">
        <v>3976</v>
      </c>
      <c r="H10" s="300"/>
      <c r="I10" s="185"/>
      <c r="J10" s="301"/>
      <c r="K10" s="301">
        <v>1</v>
      </c>
      <c r="L10" s="301"/>
      <c r="M10" s="300">
        <v>266.5</v>
      </c>
      <c r="N10" s="300">
        <v>266.5</v>
      </c>
      <c r="O10" s="300" t="s">
        <v>674</v>
      </c>
      <c r="P10" s="300"/>
      <c r="Q10" s="300"/>
      <c r="R10" s="300" t="s">
        <v>3951</v>
      </c>
      <c r="S10" s="300"/>
      <c r="T10" s="300"/>
      <c r="U10" s="300"/>
      <c r="V10" s="300"/>
      <c r="W10" s="300">
        <f ca="1">_xlfn.MINIFS(V:V,C:C,C10,AE:AE,"",AB:AB,"")</f>
        <v>0</v>
      </c>
      <c r="X10" s="300">
        <f ca="1">SUMIFS(T:T,C:C,C10,AE:AE,"")/SUMIFS(L:L,C:C,C10,AE:AE,"",AB:AB,"")</f>
        <v>0</v>
      </c>
      <c r="Y10" s="300"/>
      <c r="Z10" s="300"/>
      <c r="AA10" s="300"/>
      <c r="AB10" s="300"/>
      <c r="AC10" s="300">
        <v>8.9039999999999999</v>
      </c>
      <c r="AD10" s="302"/>
      <c r="AE10" s="180" t="s">
        <v>675</v>
      </c>
      <c r="AF10" s="180" t="s">
        <v>2161</v>
      </c>
      <c r="AG10" s="185" t="s">
        <v>677</v>
      </c>
      <c r="AH10" s="185" t="s">
        <v>677</v>
      </c>
      <c r="AI10" s="303">
        <v>0</v>
      </c>
      <c r="AJ10" s="303">
        <v>0</v>
      </c>
      <c r="AK10" s="303"/>
      <c r="AL10" s="303"/>
      <c r="AM10" s="304"/>
      <c r="AN10" s="305"/>
      <c r="AO10" s="305"/>
      <c r="AP10" s="304"/>
      <c r="AQ10" s="305"/>
      <c r="AR10" s="305"/>
      <c r="AS10" s="305"/>
      <c r="AT10" s="304"/>
      <c r="AU10" s="305"/>
      <c r="AV10" s="305"/>
      <c r="AW10" s="180"/>
      <c r="AX10" s="306"/>
      <c r="AY10" s="306"/>
      <c r="AZ10" s="306"/>
      <c r="BA10" s="306"/>
      <c r="BB10" s="306"/>
      <c r="BC10" s="306"/>
      <c r="BD10" s="180" t="s">
        <v>2162</v>
      </c>
      <c r="BE10" s="307"/>
      <c r="BF10" s="307"/>
      <c r="BG10" s="307"/>
      <c r="BH10" s="307"/>
      <c r="BI10" s="308"/>
      <c r="BJ10" s="309"/>
      <c r="BK10" s="307"/>
      <c r="BL10" s="307"/>
      <c r="BM10" s="306"/>
      <c r="BN10" s="306"/>
      <c r="BO10" s="306"/>
      <c r="BP10" s="180"/>
      <c r="BQ10" s="307"/>
      <c r="BR10" s="307"/>
      <c r="BS10" s="307"/>
      <c r="BT10" s="307"/>
      <c r="BU10" s="308"/>
      <c r="BV10" s="309"/>
      <c r="BW10" s="307"/>
      <c r="BX10" s="307"/>
      <c r="BY10" s="307"/>
      <c r="BZ10" s="307"/>
      <c r="CA10" s="307"/>
      <c r="CB10" s="307"/>
      <c r="CC10" s="307"/>
      <c r="CD10" s="308"/>
      <c r="CE10" s="307"/>
      <c r="CF10" s="307"/>
      <c r="CG10" s="307"/>
      <c r="CH10" s="307"/>
      <c r="CI10" s="307"/>
      <c r="CJ10" s="308"/>
      <c r="CK10" s="307"/>
      <c r="CL10" s="307"/>
      <c r="CM10" s="307"/>
      <c r="CN10" s="307"/>
      <c r="CO10" s="307"/>
      <c r="CP10" s="308"/>
      <c r="CQ10" s="307"/>
      <c r="CR10" s="307"/>
      <c r="CS10" s="307"/>
      <c r="CT10" s="309"/>
    </row>
    <row r="11" spans="1:98" ht="17.25" customHeight="1">
      <c r="A11" s="310">
        <v>2</v>
      </c>
      <c r="B11" s="311" t="s">
        <v>3974</v>
      </c>
      <c r="C11" s="311" t="s">
        <v>3975</v>
      </c>
      <c r="D11" s="311" t="s">
        <v>3977</v>
      </c>
      <c r="E11" s="311" t="s">
        <v>3978</v>
      </c>
      <c r="F11" s="311" t="s">
        <v>4408</v>
      </c>
      <c r="G11" s="311" t="s">
        <v>3980</v>
      </c>
      <c r="H11" s="312">
        <v>3207</v>
      </c>
      <c r="I11" s="313" t="s">
        <v>702</v>
      </c>
      <c r="J11" s="314">
        <v>1</v>
      </c>
      <c r="K11" s="314"/>
      <c r="L11" s="314">
        <v>1</v>
      </c>
      <c r="M11" s="312">
        <v>12.7</v>
      </c>
      <c r="N11" s="312">
        <v>12.7</v>
      </c>
      <c r="O11" s="312" t="s">
        <v>674</v>
      </c>
      <c r="P11" s="312" t="s">
        <v>11</v>
      </c>
      <c r="Q11" s="312" t="s">
        <v>786</v>
      </c>
      <c r="R11" s="312"/>
      <c r="S11" s="312"/>
      <c r="T11" s="312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2">
        <f ca="1">+L11-T11</f>
        <v>1</v>
      </c>
      <c r="V11" s="312">
        <f ca="1">ROUNDDOWN(T11/J11,0)</f>
        <v>0</v>
      </c>
      <c r="W11" s="312"/>
      <c r="X11" s="312"/>
      <c r="Y11" s="312"/>
      <c r="Z11" s="312"/>
      <c r="AA11" s="312"/>
      <c r="AB11" s="312"/>
      <c r="AC11" s="312">
        <v>0.83499999999999996</v>
      </c>
      <c r="AD11" s="316"/>
      <c r="AE11" s="304"/>
      <c r="AF11" s="304"/>
      <c r="AG11" s="315" t="s">
        <v>677</v>
      </c>
      <c r="AH11" s="315" t="s">
        <v>677</v>
      </c>
      <c r="AI11" s="312">
        <v>0</v>
      </c>
      <c r="AJ11" s="312">
        <v>0</v>
      </c>
      <c r="AK11" s="312"/>
      <c r="AL11" s="312"/>
      <c r="AM11" s="310"/>
      <c r="AN11" s="310"/>
      <c r="AO11" s="310"/>
      <c r="AP11" s="310"/>
      <c r="AQ11" s="310"/>
      <c r="AR11" s="310"/>
      <c r="AS11" s="310"/>
      <c r="AT11" s="310"/>
      <c r="AU11" s="310"/>
      <c r="AV11" s="310"/>
      <c r="AW11" s="310">
        <v>0</v>
      </c>
      <c r="AX11" s="310">
        <v>0</v>
      </c>
      <c r="AY11" s="310">
        <v>1</v>
      </c>
      <c r="AZ11" s="310">
        <v>0</v>
      </c>
      <c r="BA11" s="310">
        <v>0</v>
      </c>
      <c r="BB11" s="310">
        <v>0</v>
      </c>
      <c r="BC11" s="310">
        <v>0</v>
      </c>
      <c r="BD11" s="310" t="s">
        <v>692</v>
      </c>
      <c r="BE11" s="310"/>
      <c r="BF11" s="317"/>
      <c r="BG11" s="310" t="s">
        <v>3981</v>
      </c>
      <c r="BH11" s="310">
        <v>1</v>
      </c>
      <c r="BI11" s="318">
        <v>46277</v>
      </c>
      <c r="BJ11" s="310">
        <v>0</v>
      </c>
      <c r="BK11" s="310"/>
      <c r="BL11" s="317"/>
      <c r="BM11" s="310" t="s">
        <v>3981</v>
      </c>
      <c r="BN11" s="310">
        <v>1</v>
      </c>
      <c r="BO11" s="319">
        <v>46277</v>
      </c>
      <c r="BP11" s="310">
        <v>0</v>
      </c>
      <c r="BQ11" s="310"/>
      <c r="BR11" s="317"/>
      <c r="BS11" s="310"/>
      <c r="BT11" s="310"/>
      <c r="BU11" s="318"/>
      <c r="BV11" s="310"/>
      <c r="BW11" s="310"/>
      <c r="BX11" s="317"/>
      <c r="BY11" s="310"/>
      <c r="BZ11" s="310"/>
      <c r="CA11" s="310"/>
      <c r="CB11" s="310"/>
      <c r="CC11" s="310"/>
      <c r="CD11" s="318"/>
      <c r="CE11" s="310"/>
      <c r="CF11" s="310"/>
      <c r="CG11" s="310"/>
      <c r="CH11" s="310"/>
      <c r="CI11" s="310"/>
      <c r="CJ11" s="318"/>
      <c r="CK11" s="310"/>
      <c r="CL11" s="310"/>
      <c r="CM11" s="310"/>
      <c r="CN11" s="310"/>
      <c r="CO11" s="310"/>
      <c r="CP11" s="318"/>
      <c r="CQ11" s="310"/>
      <c r="CR11" s="310"/>
      <c r="CS11" s="310"/>
      <c r="CT11" s="310"/>
    </row>
    <row r="12" spans="1:98" ht="17.25" customHeight="1">
      <c r="A12" s="310">
        <v>3</v>
      </c>
      <c r="B12" s="311" t="s">
        <v>3974</v>
      </c>
      <c r="C12" s="311" t="s">
        <v>3975</v>
      </c>
      <c r="D12" s="311" t="s">
        <v>3977</v>
      </c>
      <c r="E12" s="311" t="s">
        <v>3982</v>
      </c>
      <c r="F12" s="311" t="s">
        <v>4406</v>
      </c>
      <c r="G12" s="311" t="s">
        <v>3980</v>
      </c>
      <c r="H12" s="312">
        <v>3167</v>
      </c>
      <c r="I12" s="313" t="s">
        <v>702</v>
      </c>
      <c r="J12" s="314">
        <v>1</v>
      </c>
      <c r="K12" s="314"/>
      <c r="L12" s="314">
        <v>1</v>
      </c>
      <c r="M12" s="312">
        <v>12.5</v>
      </c>
      <c r="N12" s="312">
        <v>12.5</v>
      </c>
      <c r="O12" s="312" t="s">
        <v>674</v>
      </c>
      <c r="P12" s="312" t="s">
        <v>11</v>
      </c>
      <c r="Q12" s="312" t="s">
        <v>786</v>
      </c>
      <c r="R12" s="312"/>
      <c r="S12" s="312"/>
      <c r="T12" s="312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2">
        <f t="shared" ref="U12:U19" ca="1" si="0">+L12-T12</f>
        <v>1</v>
      </c>
      <c r="V12" s="312">
        <f t="shared" ref="V12:V19" ca="1" si="1">ROUNDDOWN(T12/J12,0)</f>
        <v>0</v>
      </c>
      <c r="W12" s="312"/>
      <c r="X12" s="312"/>
      <c r="Y12" s="312"/>
      <c r="Z12" s="312"/>
      <c r="AA12" s="312"/>
      <c r="AB12" s="312"/>
      <c r="AC12" s="312">
        <v>0.82499999999999996</v>
      </c>
      <c r="AD12" s="316"/>
      <c r="AE12" s="304"/>
      <c r="AF12" s="304"/>
      <c r="AG12" s="315" t="s">
        <v>677</v>
      </c>
      <c r="AH12" s="315" t="s">
        <v>677</v>
      </c>
      <c r="AI12" s="312">
        <v>0</v>
      </c>
      <c r="AJ12" s="312">
        <v>0</v>
      </c>
      <c r="AK12" s="312"/>
      <c r="AL12" s="312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>
        <v>0</v>
      </c>
      <c r="AX12" s="310">
        <v>0</v>
      </c>
      <c r="AY12" s="310">
        <v>1</v>
      </c>
      <c r="AZ12" s="310">
        <v>0</v>
      </c>
      <c r="BA12" s="310">
        <v>0</v>
      </c>
      <c r="BB12" s="310">
        <v>0</v>
      </c>
      <c r="BC12" s="310">
        <v>0</v>
      </c>
      <c r="BD12" s="310" t="s">
        <v>692</v>
      </c>
      <c r="BE12" s="310"/>
      <c r="BF12" s="317"/>
      <c r="BG12" s="310" t="s">
        <v>3981</v>
      </c>
      <c r="BH12" s="310">
        <v>1</v>
      </c>
      <c r="BI12" s="318">
        <v>46277</v>
      </c>
      <c r="BJ12" s="310">
        <v>0</v>
      </c>
      <c r="BK12" s="310"/>
      <c r="BL12" s="317"/>
      <c r="BM12" s="310" t="s">
        <v>3981</v>
      </c>
      <c r="BN12" s="314">
        <v>1</v>
      </c>
      <c r="BO12" s="319">
        <v>46277</v>
      </c>
      <c r="BP12" s="310">
        <v>0</v>
      </c>
      <c r="BQ12" s="310"/>
      <c r="BR12" s="317"/>
      <c r="BS12" s="310"/>
      <c r="BT12" s="314"/>
      <c r="BU12" s="318"/>
      <c r="BV12" s="310"/>
      <c r="BW12" s="316"/>
      <c r="BX12" s="317"/>
      <c r="BY12" s="310"/>
      <c r="BZ12" s="314"/>
      <c r="CA12" s="319"/>
      <c r="CB12" s="310"/>
      <c r="CC12" s="310"/>
      <c r="CD12" s="318"/>
      <c r="CE12" s="310"/>
      <c r="CF12" s="310"/>
      <c r="CG12" s="310"/>
      <c r="CH12" s="310"/>
      <c r="CI12" s="310"/>
      <c r="CJ12" s="318"/>
      <c r="CK12" s="310"/>
      <c r="CL12" s="310"/>
      <c r="CM12" s="310"/>
      <c r="CN12" s="310"/>
      <c r="CO12" s="310"/>
      <c r="CP12" s="318"/>
      <c r="CQ12" s="310"/>
      <c r="CR12" s="310"/>
      <c r="CS12" s="310"/>
      <c r="CT12" s="310"/>
    </row>
    <row r="13" spans="1:98" ht="17.25" customHeight="1">
      <c r="A13" s="310">
        <v>4</v>
      </c>
      <c r="B13" s="311" t="s">
        <v>3974</v>
      </c>
      <c r="C13" s="311" t="s">
        <v>3975</v>
      </c>
      <c r="D13" s="311" t="s">
        <v>3977</v>
      </c>
      <c r="E13" s="311" t="s">
        <v>3984</v>
      </c>
      <c r="F13" s="311" t="s">
        <v>4407</v>
      </c>
      <c r="G13" s="311" t="s">
        <v>3980</v>
      </c>
      <c r="H13" s="312">
        <v>3066</v>
      </c>
      <c r="I13" s="313" t="s">
        <v>702</v>
      </c>
      <c r="J13" s="314">
        <v>1</v>
      </c>
      <c r="K13" s="314"/>
      <c r="L13" s="314">
        <v>1</v>
      </c>
      <c r="M13" s="312">
        <v>12.1</v>
      </c>
      <c r="N13" s="312">
        <v>12.1</v>
      </c>
      <c r="O13" s="312" t="s">
        <v>674</v>
      </c>
      <c r="P13" s="312" t="s">
        <v>11</v>
      </c>
      <c r="Q13" s="312" t="s">
        <v>786</v>
      </c>
      <c r="R13" s="312"/>
      <c r="S13" s="312"/>
      <c r="T13" s="312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2">
        <f t="shared" ca="1" si="0"/>
        <v>1</v>
      </c>
      <c r="V13" s="312">
        <f t="shared" ca="1" si="1"/>
        <v>0</v>
      </c>
      <c r="W13" s="312"/>
      <c r="X13" s="312"/>
      <c r="Y13" s="312"/>
      <c r="Z13" s="312"/>
      <c r="AA13" s="312"/>
      <c r="AB13" s="312"/>
      <c r="AC13" s="312">
        <v>0.79800000000000004</v>
      </c>
      <c r="AD13" s="316"/>
      <c r="AE13" s="304"/>
      <c r="AF13" s="304"/>
      <c r="AG13" s="315" t="s">
        <v>677</v>
      </c>
      <c r="AH13" s="315" t="s">
        <v>677</v>
      </c>
      <c r="AI13" s="312">
        <v>0</v>
      </c>
      <c r="AJ13" s="312">
        <v>0</v>
      </c>
      <c r="AK13" s="312"/>
      <c r="AL13" s="312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>
        <v>0</v>
      </c>
      <c r="AX13" s="310">
        <v>0</v>
      </c>
      <c r="AY13" s="310">
        <v>1</v>
      </c>
      <c r="AZ13" s="310">
        <v>0</v>
      </c>
      <c r="BA13" s="310">
        <v>0</v>
      </c>
      <c r="BB13" s="310">
        <v>0</v>
      </c>
      <c r="BC13" s="310">
        <v>0</v>
      </c>
      <c r="BD13" s="310" t="s">
        <v>692</v>
      </c>
      <c r="BE13" s="320"/>
      <c r="BF13" s="321"/>
      <c r="BG13" s="310" t="s">
        <v>3981</v>
      </c>
      <c r="BH13" s="310">
        <v>1</v>
      </c>
      <c r="BI13" s="318">
        <v>46277</v>
      </c>
      <c r="BJ13" s="310">
        <v>0</v>
      </c>
      <c r="BK13" s="320"/>
      <c r="BL13" s="321"/>
      <c r="BM13" s="310" t="s">
        <v>3981</v>
      </c>
      <c r="BN13" s="314">
        <v>1</v>
      </c>
      <c r="BO13" s="319">
        <v>46277</v>
      </c>
      <c r="BP13" s="310">
        <v>0</v>
      </c>
      <c r="BQ13" s="320"/>
      <c r="BR13" s="321"/>
      <c r="BS13" s="320"/>
      <c r="BT13" s="322"/>
      <c r="BU13" s="323"/>
      <c r="BV13" s="320"/>
      <c r="BW13" s="324"/>
      <c r="BX13" s="321"/>
      <c r="BY13" s="320"/>
      <c r="BZ13" s="322"/>
      <c r="CA13" s="325"/>
      <c r="CB13" s="320"/>
      <c r="CC13" s="320"/>
      <c r="CD13" s="323"/>
      <c r="CE13" s="320"/>
      <c r="CF13" s="320"/>
      <c r="CG13" s="320"/>
      <c r="CH13" s="320"/>
      <c r="CI13" s="320"/>
      <c r="CJ13" s="323"/>
      <c r="CK13" s="320"/>
      <c r="CL13" s="320"/>
      <c r="CM13" s="320"/>
      <c r="CN13" s="320"/>
      <c r="CO13" s="320"/>
      <c r="CP13" s="323"/>
      <c r="CQ13" s="320"/>
      <c r="CR13" s="320"/>
      <c r="CS13" s="320"/>
      <c r="CT13" s="320"/>
    </row>
    <row r="14" spans="1:98" ht="17.25" customHeight="1">
      <c r="A14" s="310">
        <v>5</v>
      </c>
      <c r="B14" s="311" t="s">
        <v>3974</v>
      </c>
      <c r="C14" s="311" t="s">
        <v>3975</v>
      </c>
      <c r="D14" s="311" t="s">
        <v>800</v>
      </c>
      <c r="E14" s="311" t="s">
        <v>3986</v>
      </c>
      <c r="F14" s="311" t="s">
        <v>4409</v>
      </c>
      <c r="G14" s="311" t="s">
        <v>1014</v>
      </c>
      <c r="H14" s="312">
        <v>6950</v>
      </c>
      <c r="I14" s="313" t="s">
        <v>702</v>
      </c>
      <c r="J14" s="314">
        <v>1</v>
      </c>
      <c r="K14" s="314"/>
      <c r="L14" s="314">
        <v>1</v>
      </c>
      <c r="M14" s="312">
        <v>216.3</v>
      </c>
      <c r="N14" s="312">
        <v>216.3</v>
      </c>
      <c r="O14" s="312" t="s">
        <v>674</v>
      </c>
      <c r="P14" s="312" t="s">
        <v>11</v>
      </c>
      <c r="Q14" s="312" t="s">
        <v>703</v>
      </c>
      <c r="R14" s="312"/>
      <c r="S14" s="312"/>
      <c r="T14" s="312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2">
        <f t="shared" ca="1" si="0"/>
        <v>1</v>
      </c>
      <c r="V14" s="312">
        <f t="shared" ca="1" si="1"/>
        <v>0</v>
      </c>
      <c r="W14" s="312"/>
      <c r="X14" s="312"/>
      <c r="Y14" s="312"/>
      <c r="Z14" s="312"/>
      <c r="AA14" s="312"/>
      <c r="AB14" s="312"/>
      <c r="AC14" s="312">
        <v>6.0620000000000003</v>
      </c>
      <c r="AD14" s="316"/>
      <c r="AE14" s="304"/>
      <c r="AF14" s="304"/>
      <c r="AG14" s="315" t="s">
        <v>677</v>
      </c>
      <c r="AH14" s="315" t="s">
        <v>677</v>
      </c>
      <c r="AI14" s="312">
        <v>0</v>
      </c>
      <c r="AJ14" s="312">
        <v>0</v>
      </c>
      <c r="AK14" s="312"/>
      <c r="AL14" s="312"/>
      <c r="AM14" s="310"/>
      <c r="AN14" s="310"/>
      <c r="AO14" s="310"/>
      <c r="AP14" s="310"/>
      <c r="AQ14" s="310"/>
      <c r="AR14" s="310"/>
      <c r="AS14" s="310"/>
      <c r="AT14" s="310"/>
      <c r="AU14" s="310"/>
      <c r="AV14" s="310"/>
      <c r="AW14" s="310">
        <v>0</v>
      </c>
      <c r="AX14" s="310">
        <v>0</v>
      </c>
      <c r="AY14" s="310">
        <v>0</v>
      </c>
      <c r="AZ14" s="310">
        <v>0</v>
      </c>
      <c r="BA14" s="310">
        <v>0</v>
      </c>
      <c r="BB14" s="310">
        <v>0</v>
      </c>
      <c r="BC14" s="310">
        <v>0</v>
      </c>
      <c r="BD14" s="310" t="s">
        <v>692</v>
      </c>
      <c r="BE14" s="326"/>
      <c r="BF14" s="327"/>
      <c r="BG14" s="310" t="s">
        <v>3988</v>
      </c>
      <c r="BH14" s="310">
        <v>1</v>
      </c>
      <c r="BI14" s="318">
        <v>46277</v>
      </c>
      <c r="BJ14" s="310">
        <v>0</v>
      </c>
      <c r="BK14" s="328"/>
      <c r="BL14" s="329"/>
      <c r="BM14" s="330" t="s">
        <v>3988</v>
      </c>
      <c r="BN14" s="331">
        <v>1</v>
      </c>
      <c r="BO14" s="319">
        <v>46277</v>
      </c>
      <c r="BP14" s="330">
        <v>0</v>
      </c>
      <c r="BQ14" s="328"/>
      <c r="BR14" s="329"/>
      <c r="BS14" s="328"/>
      <c r="BT14" s="332"/>
      <c r="BU14" s="333"/>
      <c r="BV14" s="328"/>
      <c r="BW14" s="334"/>
      <c r="BX14" s="329"/>
      <c r="BY14" s="328"/>
      <c r="BZ14" s="332"/>
      <c r="CA14" s="335"/>
      <c r="CB14" s="328"/>
      <c r="CC14" s="328"/>
      <c r="CD14" s="333"/>
      <c r="CE14" s="328"/>
      <c r="CF14" s="328"/>
      <c r="CG14" s="328"/>
      <c r="CH14" s="328"/>
      <c r="CI14" s="328"/>
      <c r="CJ14" s="333"/>
      <c r="CK14" s="328"/>
      <c r="CL14" s="328"/>
      <c r="CM14" s="328"/>
      <c r="CN14" s="328"/>
      <c r="CO14" s="328"/>
      <c r="CP14" s="333"/>
      <c r="CQ14" s="328"/>
      <c r="CR14" s="328"/>
      <c r="CS14" s="328"/>
      <c r="CT14" s="328"/>
    </row>
    <row r="15" spans="1:98" ht="17.25" customHeight="1">
      <c r="A15" s="310">
        <v>6</v>
      </c>
      <c r="B15" s="311" t="s">
        <v>3974</v>
      </c>
      <c r="C15" s="311" t="s">
        <v>3975</v>
      </c>
      <c r="D15" s="311" t="s">
        <v>781</v>
      </c>
      <c r="E15" s="311" t="s">
        <v>852</v>
      </c>
      <c r="F15" s="311" t="s">
        <v>4410</v>
      </c>
      <c r="G15" s="311" t="s">
        <v>3990</v>
      </c>
      <c r="H15" s="312">
        <v>193</v>
      </c>
      <c r="I15" s="313" t="s">
        <v>702</v>
      </c>
      <c r="J15" s="314">
        <v>2</v>
      </c>
      <c r="K15" s="314"/>
      <c r="L15" s="314">
        <v>2</v>
      </c>
      <c r="M15" s="312">
        <v>1.8</v>
      </c>
      <c r="N15" s="312">
        <v>3.6</v>
      </c>
      <c r="O15" s="312" t="s">
        <v>674</v>
      </c>
      <c r="P15" s="312" t="s">
        <v>13</v>
      </c>
      <c r="Q15" s="312" t="s">
        <v>703</v>
      </c>
      <c r="R15" s="312"/>
      <c r="S15" s="312"/>
      <c r="T15" s="312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2">
        <f t="shared" ca="1" si="0"/>
        <v>2</v>
      </c>
      <c r="V15" s="312">
        <f t="shared" ca="1" si="1"/>
        <v>0</v>
      </c>
      <c r="W15" s="312"/>
      <c r="X15" s="312"/>
      <c r="Y15" s="312"/>
      <c r="Z15" s="312"/>
      <c r="AA15" s="312"/>
      <c r="AB15" s="312"/>
      <c r="AC15" s="312">
        <v>0.104</v>
      </c>
      <c r="AD15" s="316"/>
      <c r="AE15" s="304"/>
      <c r="AF15" s="304"/>
      <c r="AG15" s="315" t="s">
        <v>677</v>
      </c>
      <c r="AH15" s="315" t="s">
        <v>677</v>
      </c>
      <c r="AI15" s="312">
        <v>0</v>
      </c>
      <c r="AJ15" s="312">
        <v>0</v>
      </c>
      <c r="AK15" s="312"/>
      <c r="AL15" s="312"/>
      <c r="AM15" s="310"/>
      <c r="AN15" s="310"/>
      <c r="AO15" s="310"/>
      <c r="AP15" s="310"/>
      <c r="AQ15" s="310"/>
      <c r="AR15" s="310"/>
      <c r="AS15" s="310"/>
      <c r="AT15" s="310"/>
      <c r="AU15" s="310"/>
      <c r="AV15" s="310"/>
      <c r="AW15" s="310">
        <v>0</v>
      </c>
      <c r="AX15" s="310">
        <v>0</v>
      </c>
      <c r="AY15" s="310">
        <v>0</v>
      </c>
      <c r="AZ15" s="310">
        <v>0</v>
      </c>
      <c r="BA15" s="310">
        <v>0</v>
      </c>
      <c r="BB15" s="310">
        <v>0</v>
      </c>
      <c r="BC15" s="310">
        <v>0</v>
      </c>
      <c r="BD15" s="310" t="s">
        <v>692</v>
      </c>
      <c r="BE15" s="326"/>
      <c r="BF15" s="327"/>
      <c r="BG15" s="310" t="s">
        <v>3991</v>
      </c>
      <c r="BH15" s="310">
        <v>2</v>
      </c>
      <c r="BI15" s="318">
        <v>46277</v>
      </c>
      <c r="BJ15" s="310">
        <v>0</v>
      </c>
      <c r="BK15" s="328"/>
      <c r="BL15" s="329"/>
      <c r="BM15" s="330" t="s">
        <v>3991</v>
      </c>
      <c r="BN15" s="331">
        <v>2</v>
      </c>
      <c r="BO15" s="319">
        <v>46277</v>
      </c>
      <c r="BP15" s="330">
        <v>0</v>
      </c>
      <c r="BQ15" s="328"/>
      <c r="BR15" s="329"/>
      <c r="BS15" s="328"/>
      <c r="BT15" s="332"/>
      <c r="BU15" s="333"/>
      <c r="BV15" s="328"/>
      <c r="BW15" s="334"/>
      <c r="BX15" s="329"/>
      <c r="BY15" s="328"/>
      <c r="BZ15" s="332"/>
      <c r="CA15" s="335"/>
      <c r="CB15" s="328"/>
      <c r="CC15" s="328"/>
      <c r="CD15" s="333"/>
      <c r="CE15" s="328"/>
      <c r="CF15" s="328"/>
      <c r="CG15" s="328"/>
      <c r="CH15" s="328"/>
      <c r="CI15" s="328"/>
      <c r="CJ15" s="333"/>
      <c r="CK15" s="328"/>
      <c r="CL15" s="328"/>
      <c r="CM15" s="328"/>
      <c r="CN15" s="328"/>
      <c r="CO15" s="328"/>
      <c r="CP15" s="333"/>
      <c r="CQ15" s="328"/>
      <c r="CR15" s="328"/>
      <c r="CS15" s="328"/>
      <c r="CT15" s="328"/>
    </row>
    <row r="16" spans="1:98" ht="17.25" customHeight="1">
      <c r="A16" s="310">
        <v>7</v>
      </c>
      <c r="B16" s="311" t="s">
        <v>3974</v>
      </c>
      <c r="C16" s="311" t="s">
        <v>3975</v>
      </c>
      <c r="D16" s="311" t="s">
        <v>781</v>
      </c>
      <c r="E16" s="311" t="s">
        <v>3992</v>
      </c>
      <c r="F16" s="311" t="s">
        <v>4411</v>
      </c>
      <c r="G16" s="311" t="s">
        <v>3994</v>
      </c>
      <c r="H16" s="312">
        <v>193</v>
      </c>
      <c r="I16" s="313" t="s">
        <v>702</v>
      </c>
      <c r="J16" s="314">
        <v>2</v>
      </c>
      <c r="K16" s="314"/>
      <c r="L16" s="314">
        <v>2</v>
      </c>
      <c r="M16" s="312">
        <v>1.5</v>
      </c>
      <c r="N16" s="312">
        <v>3</v>
      </c>
      <c r="O16" s="312" t="s">
        <v>674</v>
      </c>
      <c r="P16" s="312" t="s">
        <v>13</v>
      </c>
      <c r="Q16" s="312" t="s">
        <v>703</v>
      </c>
      <c r="R16" s="312"/>
      <c r="S16" s="312"/>
      <c r="T16" s="312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2">
        <f t="shared" ca="1" si="0"/>
        <v>2</v>
      </c>
      <c r="V16" s="312">
        <f t="shared" ca="1" si="1"/>
        <v>0</v>
      </c>
      <c r="W16" s="312"/>
      <c r="X16" s="312"/>
      <c r="Y16" s="312"/>
      <c r="Z16" s="312"/>
      <c r="AA16" s="312"/>
      <c r="AB16" s="312"/>
      <c r="AC16" s="312">
        <v>8.7999999999999995E-2</v>
      </c>
      <c r="AD16" s="316"/>
      <c r="AE16" s="304"/>
      <c r="AF16" s="304"/>
      <c r="AG16" s="315" t="s">
        <v>677</v>
      </c>
      <c r="AH16" s="315" t="s">
        <v>677</v>
      </c>
      <c r="AI16" s="312">
        <v>0</v>
      </c>
      <c r="AJ16" s="312">
        <v>0</v>
      </c>
      <c r="AK16" s="312"/>
      <c r="AL16" s="312"/>
      <c r="AM16" s="310"/>
      <c r="AN16" s="310"/>
      <c r="AO16" s="310"/>
      <c r="AP16" s="310"/>
      <c r="AQ16" s="310"/>
      <c r="AR16" s="310"/>
      <c r="AS16" s="310"/>
      <c r="AT16" s="310"/>
      <c r="AU16" s="310"/>
      <c r="AV16" s="310"/>
      <c r="AW16" s="310">
        <v>0</v>
      </c>
      <c r="AX16" s="310">
        <v>0</v>
      </c>
      <c r="AY16" s="310">
        <v>0</v>
      </c>
      <c r="AZ16" s="310">
        <v>0</v>
      </c>
      <c r="BA16" s="310">
        <v>0</v>
      </c>
      <c r="BB16" s="310">
        <v>0</v>
      </c>
      <c r="BC16" s="310">
        <v>0</v>
      </c>
      <c r="BD16" s="310" t="s">
        <v>692</v>
      </c>
      <c r="BE16" s="310"/>
      <c r="BF16" s="317"/>
      <c r="BG16" s="310" t="s">
        <v>3991</v>
      </c>
      <c r="BH16" s="310">
        <v>2</v>
      </c>
      <c r="BI16" s="318">
        <v>46277</v>
      </c>
      <c r="BJ16" s="310">
        <v>0</v>
      </c>
      <c r="BK16" s="310"/>
      <c r="BL16" s="317"/>
      <c r="BM16" s="310" t="s">
        <v>3991</v>
      </c>
      <c r="BN16" s="310">
        <v>2</v>
      </c>
      <c r="BO16" s="319">
        <v>46277</v>
      </c>
      <c r="BP16" s="310">
        <v>0</v>
      </c>
      <c r="BQ16" s="310"/>
      <c r="BR16" s="317"/>
      <c r="BS16" s="310"/>
      <c r="BT16" s="310"/>
      <c r="BU16" s="318"/>
      <c r="BV16" s="310"/>
      <c r="BW16" s="310"/>
      <c r="BX16" s="317"/>
      <c r="BY16" s="310"/>
      <c r="BZ16" s="310"/>
      <c r="CA16" s="310"/>
      <c r="CB16" s="310"/>
      <c r="CC16" s="310"/>
      <c r="CD16" s="318"/>
      <c r="CE16" s="310"/>
      <c r="CF16" s="310"/>
      <c r="CG16" s="310"/>
      <c r="CH16" s="310"/>
      <c r="CI16" s="310"/>
      <c r="CJ16" s="318"/>
      <c r="CK16" s="310"/>
      <c r="CL16" s="310"/>
      <c r="CM16" s="310"/>
      <c r="CN16" s="310"/>
      <c r="CO16" s="310"/>
      <c r="CP16" s="318"/>
      <c r="CQ16" s="310"/>
      <c r="CR16" s="310"/>
      <c r="CS16" s="310"/>
      <c r="CT16" s="310"/>
    </row>
    <row r="17" spans="1:98" ht="17.25" customHeight="1">
      <c r="A17" s="310">
        <v>8</v>
      </c>
      <c r="B17" s="311" t="s">
        <v>3974</v>
      </c>
      <c r="C17" s="311" t="s">
        <v>3975</v>
      </c>
      <c r="D17" s="311" t="s">
        <v>3995</v>
      </c>
      <c r="E17" s="311" t="s">
        <v>3996</v>
      </c>
      <c r="F17" s="311" t="s">
        <v>4412</v>
      </c>
      <c r="G17" s="311" t="s">
        <v>3998</v>
      </c>
      <c r="H17" s="312">
        <v>130</v>
      </c>
      <c r="I17" s="313" t="s">
        <v>702</v>
      </c>
      <c r="J17" s="314">
        <v>2</v>
      </c>
      <c r="K17" s="314"/>
      <c r="L17" s="314">
        <v>2</v>
      </c>
      <c r="M17" s="312">
        <v>0.4</v>
      </c>
      <c r="N17" s="312">
        <v>0.8</v>
      </c>
      <c r="O17" s="312" t="s">
        <v>674</v>
      </c>
      <c r="P17" s="312" t="s">
        <v>13</v>
      </c>
      <c r="Q17" s="312" t="s">
        <v>703</v>
      </c>
      <c r="R17" s="312"/>
      <c r="S17" s="312"/>
      <c r="T17" s="312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2">
        <f t="shared" ca="1" si="0"/>
        <v>2</v>
      </c>
      <c r="V17" s="312">
        <f t="shared" ca="1" si="1"/>
        <v>0</v>
      </c>
      <c r="W17" s="312"/>
      <c r="X17" s="312"/>
      <c r="Y17" s="312"/>
      <c r="Z17" s="312"/>
      <c r="AA17" s="312"/>
      <c r="AB17" s="312"/>
      <c r="AC17" s="312">
        <v>4.1000000000000002E-2</v>
      </c>
      <c r="AD17" s="316"/>
      <c r="AE17" s="304"/>
      <c r="AF17" s="304"/>
      <c r="AG17" s="315" t="s">
        <v>677</v>
      </c>
      <c r="AH17" s="315" t="s">
        <v>677</v>
      </c>
      <c r="AI17" s="312">
        <v>0</v>
      </c>
      <c r="AJ17" s="312">
        <v>0</v>
      </c>
      <c r="AK17" s="312"/>
      <c r="AL17" s="312"/>
      <c r="AM17" s="310"/>
      <c r="AN17" s="310"/>
      <c r="AO17" s="310"/>
      <c r="AP17" s="310"/>
      <c r="AQ17" s="310"/>
      <c r="AR17" s="310"/>
      <c r="AS17" s="310"/>
      <c r="AT17" s="310"/>
      <c r="AU17" s="310"/>
      <c r="AV17" s="310"/>
      <c r="AW17" s="310">
        <v>0</v>
      </c>
      <c r="AX17" s="310">
        <v>0</v>
      </c>
      <c r="AY17" s="310">
        <v>0</v>
      </c>
      <c r="AZ17" s="310">
        <v>0</v>
      </c>
      <c r="BA17" s="310">
        <v>0</v>
      </c>
      <c r="BB17" s="310">
        <v>0</v>
      </c>
      <c r="BC17" s="310">
        <v>0</v>
      </c>
      <c r="BD17" s="310" t="s">
        <v>692</v>
      </c>
      <c r="BE17" s="310"/>
      <c r="BF17" s="317"/>
      <c r="BG17" s="310" t="s">
        <v>3999</v>
      </c>
      <c r="BH17" s="310">
        <v>2</v>
      </c>
      <c r="BI17" s="318">
        <v>46277</v>
      </c>
      <c r="BJ17" s="310">
        <v>0</v>
      </c>
      <c r="BK17" s="310"/>
      <c r="BL17" s="317"/>
      <c r="BM17" s="310" t="s">
        <v>3999</v>
      </c>
      <c r="BN17" s="314">
        <v>2</v>
      </c>
      <c r="BO17" s="319">
        <v>46277</v>
      </c>
      <c r="BP17" s="310">
        <v>0</v>
      </c>
      <c r="BQ17" s="310"/>
      <c r="BR17" s="317"/>
      <c r="BS17" s="310"/>
      <c r="BT17" s="314"/>
      <c r="BU17" s="318"/>
      <c r="BV17" s="310"/>
      <c r="BW17" s="316"/>
      <c r="BX17" s="317"/>
      <c r="BY17" s="310"/>
      <c r="BZ17" s="314"/>
      <c r="CA17" s="319"/>
      <c r="CB17" s="310"/>
      <c r="CC17" s="310"/>
      <c r="CD17" s="318"/>
      <c r="CE17" s="310"/>
      <c r="CF17" s="310"/>
      <c r="CG17" s="310"/>
      <c r="CH17" s="310"/>
      <c r="CI17" s="310"/>
      <c r="CJ17" s="318"/>
      <c r="CK17" s="310"/>
      <c r="CL17" s="310"/>
      <c r="CM17" s="310"/>
      <c r="CN17" s="310"/>
      <c r="CO17" s="310"/>
      <c r="CP17" s="318"/>
      <c r="CQ17" s="310"/>
      <c r="CR17" s="310"/>
      <c r="CS17" s="310"/>
      <c r="CT17" s="310"/>
    </row>
    <row r="18" spans="1:98" ht="17.25" customHeight="1">
      <c r="A18" s="310">
        <v>9</v>
      </c>
      <c r="B18" s="311" t="s">
        <v>3974</v>
      </c>
      <c r="C18" s="311" t="s">
        <v>3975</v>
      </c>
      <c r="D18" s="311" t="s">
        <v>781</v>
      </c>
      <c r="E18" s="311" t="s">
        <v>4000</v>
      </c>
      <c r="F18" s="311" t="s">
        <v>4413</v>
      </c>
      <c r="G18" s="311" t="s">
        <v>3994</v>
      </c>
      <c r="H18" s="312">
        <v>123</v>
      </c>
      <c r="I18" s="313" t="s">
        <v>702</v>
      </c>
      <c r="J18" s="314">
        <v>1</v>
      </c>
      <c r="K18" s="314"/>
      <c r="L18" s="314">
        <v>1</v>
      </c>
      <c r="M18" s="312">
        <v>1</v>
      </c>
      <c r="N18" s="312">
        <v>1</v>
      </c>
      <c r="O18" s="312" t="s">
        <v>674</v>
      </c>
      <c r="P18" s="312" t="s">
        <v>13</v>
      </c>
      <c r="Q18" s="312" t="s">
        <v>703</v>
      </c>
      <c r="R18" s="312"/>
      <c r="S18" s="312"/>
      <c r="T18" s="312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2">
        <f t="shared" ca="1" si="0"/>
        <v>1</v>
      </c>
      <c r="V18" s="312">
        <f t="shared" ca="1" si="1"/>
        <v>0</v>
      </c>
      <c r="W18" s="312"/>
      <c r="X18" s="312"/>
      <c r="Y18" s="312"/>
      <c r="Z18" s="312"/>
      <c r="AA18" s="312"/>
      <c r="AB18" s="312"/>
      <c r="AC18" s="312">
        <v>2.9000000000000001E-2</v>
      </c>
      <c r="AD18" s="316"/>
      <c r="AE18" s="304"/>
      <c r="AF18" s="304"/>
      <c r="AG18" s="315" t="s">
        <v>677</v>
      </c>
      <c r="AH18" s="315" t="s">
        <v>677</v>
      </c>
      <c r="AI18" s="312">
        <v>0</v>
      </c>
      <c r="AJ18" s="312">
        <v>0</v>
      </c>
      <c r="AK18" s="312"/>
      <c r="AL18" s="312"/>
      <c r="AM18" s="310"/>
      <c r="AN18" s="310"/>
      <c r="AO18" s="310"/>
      <c r="AP18" s="310"/>
      <c r="AQ18" s="310"/>
      <c r="AR18" s="310"/>
      <c r="AS18" s="310"/>
      <c r="AT18" s="310"/>
      <c r="AU18" s="310"/>
      <c r="AV18" s="310"/>
      <c r="AW18" s="310">
        <v>0</v>
      </c>
      <c r="AX18" s="310">
        <v>0</v>
      </c>
      <c r="AY18" s="310">
        <v>0</v>
      </c>
      <c r="AZ18" s="310">
        <v>0</v>
      </c>
      <c r="BA18" s="310">
        <v>0</v>
      </c>
      <c r="BB18" s="310">
        <v>0</v>
      </c>
      <c r="BC18" s="310">
        <v>0</v>
      </c>
      <c r="BD18" s="310" t="s">
        <v>692</v>
      </c>
      <c r="BE18" s="336"/>
      <c r="BF18" s="337"/>
      <c r="BG18" s="310" t="s">
        <v>3991</v>
      </c>
      <c r="BH18" s="310">
        <v>1</v>
      </c>
      <c r="BI18" s="318">
        <v>46277</v>
      </c>
      <c r="BJ18" s="310">
        <v>0</v>
      </c>
      <c r="BK18" s="336"/>
      <c r="BL18" s="337"/>
      <c r="BM18" s="338" t="s">
        <v>3991</v>
      </c>
      <c r="BN18" s="339">
        <v>1</v>
      </c>
      <c r="BO18" s="319">
        <v>46277</v>
      </c>
      <c r="BP18" s="338">
        <v>0</v>
      </c>
      <c r="BQ18" s="336"/>
      <c r="BR18" s="337"/>
      <c r="BS18" s="336"/>
      <c r="BT18" s="340"/>
      <c r="BU18" s="341"/>
      <c r="BV18" s="336"/>
      <c r="BW18" s="342"/>
      <c r="BX18" s="337"/>
      <c r="BY18" s="336"/>
      <c r="BZ18" s="340"/>
      <c r="CA18" s="343"/>
      <c r="CB18" s="336"/>
      <c r="CC18" s="336"/>
      <c r="CD18" s="341"/>
      <c r="CE18" s="336"/>
      <c r="CF18" s="336"/>
      <c r="CG18" s="336"/>
      <c r="CH18" s="336"/>
      <c r="CI18" s="336"/>
      <c r="CJ18" s="341"/>
      <c r="CK18" s="336"/>
      <c r="CL18" s="336"/>
      <c r="CM18" s="336"/>
      <c r="CN18" s="336"/>
      <c r="CO18" s="336"/>
      <c r="CP18" s="341"/>
      <c r="CQ18" s="336"/>
      <c r="CR18" s="336"/>
      <c r="CS18" s="336"/>
      <c r="CT18" s="336"/>
    </row>
    <row r="19" spans="1:98" ht="17.25" customHeight="1">
      <c r="A19" s="310">
        <v>10</v>
      </c>
      <c r="B19" s="311" t="s">
        <v>3974</v>
      </c>
      <c r="C19" s="311" t="s">
        <v>3975</v>
      </c>
      <c r="D19" s="311" t="s">
        <v>781</v>
      </c>
      <c r="E19" s="311" t="s">
        <v>4002</v>
      </c>
      <c r="F19" s="311" t="s">
        <v>4414</v>
      </c>
      <c r="G19" s="311" t="s">
        <v>4004</v>
      </c>
      <c r="H19" s="312">
        <v>364</v>
      </c>
      <c r="I19" s="313" t="s">
        <v>702</v>
      </c>
      <c r="J19" s="314">
        <v>1</v>
      </c>
      <c r="K19" s="314"/>
      <c r="L19" s="314">
        <v>1</v>
      </c>
      <c r="M19" s="312">
        <v>4.5</v>
      </c>
      <c r="N19" s="312">
        <v>4.5</v>
      </c>
      <c r="O19" s="312" t="s">
        <v>674</v>
      </c>
      <c r="P19" s="312" t="s">
        <v>13</v>
      </c>
      <c r="Q19" s="312" t="s">
        <v>703</v>
      </c>
      <c r="R19" s="312"/>
      <c r="S19" s="312"/>
      <c r="T19" s="312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2">
        <f t="shared" ca="1" si="0"/>
        <v>1</v>
      </c>
      <c r="V19" s="312">
        <f t="shared" ca="1" si="1"/>
        <v>0</v>
      </c>
      <c r="W19" s="312"/>
      <c r="X19" s="312"/>
      <c r="Y19" s="312"/>
      <c r="Z19" s="312"/>
      <c r="AA19" s="312"/>
      <c r="AB19" s="312"/>
      <c r="AC19" s="312">
        <v>0.123</v>
      </c>
      <c r="AD19" s="316"/>
      <c r="AE19" s="304"/>
      <c r="AF19" s="304"/>
      <c r="AG19" s="315" t="s">
        <v>677</v>
      </c>
      <c r="AH19" s="315" t="s">
        <v>677</v>
      </c>
      <c r="AI19" s="312">
        <v>0</v>
      </c>
      <c r="AJ19" s="312">
        <v>0</v>
      </c>
      <c r="AK19" s="312"/>
      <c r="AL19" s="312"/>
      <c r="AM19" s="310"/>
      <c r="AN19" s="310"/>
      <c r="AO19" s="310"/>
      <c r="AP19" s="310"/>
      <c r="AQ19" s="310"/>
      <c r="AR19" s="310"/>
      <c r="AS19" s="310"/>
      <c r="AT19" s="310"/>
      <c r="AU19" s="310"/>
      <c r="AV19" s="310"/>
      <c r="AW19" s="310">
        <v>0</v>
      </c>
      <c r="AX19" s="310">
        <v>0</v>
      </c>
      <c r="AY19" s="310">
        <v>0</v>
      </c>
      <c r="AZ19" s="310">
        <v>0</v>
      </c>
      <c r="BA19" s="310">
        <v>0</v>
      </c>
      <c r="BB19" s="310">
        <v>0</v>
      </c>
      <c r="BC19" s="310">
        <v>0</v>
      </c>
      <c r="BD19" s="310" t="s">
        <v>692</v>
      </c>
      <c r="BE19" s="310"/>
      <c r="BF19" s="317"/>
      <c r="BG19" s="310" t="s">
        <v>3991</v>
      </c>
      <c r="BH19" s="310">
        <v>1</v>
      </c>
      <c r="BI19" s="318">
        <v>46277</v>
      </c>
      <c r="BJ19" s="310">
        <v>0</v>
      </c>
      <c r="BK19" s="310"/>
      <c r="BL19" s="317"/>
      <c r="BM19" s="310" t="s">
        <v>3991</v>
      </c>
      <c r="BN19" s="310">
        <v>1</v>
      </c>
      <c r="BO19" s="319">
        <v>46277</v>
      </c>
      <c r="BP19" s="310">
        <v>0</v>
      </c>
      <c r="BQ19" s="310"/>
      <c r="BR19" s="317"/>
      <c r="BS19" s="310"/>
      <c r="BT19" s="310"/>
      <c r="BU19" s="318"/>
      <c r="BV19" s="310"/>
      <c r="BW19" s="310"/>
      <c r="BX19" s="317"/>
      <c r="BY19" s="310"/>
      <c r="BZ19" s="310"/>
      <c r="CA19" s="310"/>
      <c r="CB19" s="310"/>
      <c r="CC19" s="310"/>
      <c r="CD19" s="318"/>
      <c r="CE19" s="310"/>
      <c r="CF19" s="310"/>
      <c r="CG19" s="310"/>
      <c r="CH19" s="310"/>
      <c r="CI19" s="310"/>
      <c r="CJ19" s="318"/>
      <c r="CK19" s="310"/>
      <c r="CL19" s="310"/>
      <c r="CM19" s="310"/>
      <c r="CN19" s="310"/>
      <c r="CO19" s="310"/>
      <c r="CP19" s="318"/>
      <c r="CQ19" s="310"/>
      <c r="CR19" s="310"/>
      <c r="CS19" s="310"/>
      <c r="CT19" s="310"/>
    </row>
    <row r="20" spans="1:98" ht="17.25" customHeight="1">
      <c r="A20" s="186">
        <v>11</v>
      </c>
      <c r="B20" s="181" t="s">
        <v>4005</v>
      </c>
      <c r="C20" s="181" t="s">
        <v>4006</v>
      </c>
      <c r="D20" s="181"/>
      <c r="E20" s="181"/>
      <c r="F20" s="181"/>
      <c r="G20" s="181" t="s">
        <v>3976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0" t="s">
        <v>674</v>
      </c>
      <c r="P20" s="182"/>
      <c r="Q20" s="182"/>
      <c r="R20" s="300" t="s">
        <v>3951</v>
      </c>
      <c r="S20" s="182"/>
      <c r="T20" s="182"/>
      <c r="U20" s="182"/>
      <c r="V20" s="182"/>
      <c r="W20" s="300">
        <f ca="1">_xlfn.MINIFS(V:V,C:C,C20,AE:AE,"",AB:AB,"")</f>
        <v>0</v>
      </c>
      <c r="X20" s="300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4"/>
      <c r="AE20" s="180" t="s">
        <v>675</v>
      </c>
      <c r="AF20" s="180" t="s">
        <v>2161</v>
      </c>
      <c r="AG20" s="185" t="s">
        <v>677</v>
      </c>
      <c r="AH20" s="185" t="s">
        <v>677</v>
      </c>
      <c r="AI20" s="312">
        <v>0</v>
      </c>
      <c r="AJ20" s="312">
        <v>0</v>
      </c>
      <c r="AK20" s="312"/>
      <c r="AL20" s="312"/>
      <c r="AM20" s="310"/>
      <c r="AN20" s="310"/>
      <c r="AO20" s="310"/>
      <c r="AP20" s="310"/>
      <c r="AQ20" s="310"/>
      <c r="AR20" s="310"/>
      <c r="AS20" s="310"/>
      <c r="AT20" s="310"/>
      <c r="AU20" s="310"/>
      <c r="AV20" s="310"/>
      <c r="AW20" s="186"/>
      <c r="AX20" s="186"/>
      <c r="AY20" s="186"/>
      <c r="AZ20" s="186"/>
      <c r="BA20" s="186"/>
      <c r="BB20" s="186"/>
      <c r="BC20" s="186"/>
      <c r="BD20" s="180" t="s">
        <v>2162</v>
      </c>
      <c r="BE20" s="310"/>
      <c r="BF20" s="317"/>
      <c r="BG20" s="310"/>
      <c r="BH20" s="314"/>
      <c r="BI20" s="318"/>
      <c r="BJ20" s="310"/>
      <c r="BK20" s="310"/>
      <c r="BL20" s="317"/>
      <c r="BM20" s="310"/>
      <c r="BN20" s="314"/>
      <c r="BO20" s="319">
        <v>46277</v>
      </c>
      <c r="BP20" s="310"/>
      <c r="BQ20" s="310"/>
      <c r="BR20" s="317"/>
      <c r="BS20" s="310"/>
      <c r="BT20" s="314"/>
      <c r="BU20" s="318"/>
      <c r="BV20" s="310"/>
      <c r="BW20" s="316"/>
      <c r="BX20" s="317"/>
      <c r="BY20" s="310"/>
      <c r="BZ20" s="314"/>
      <c r="CA20" s="319"/>
      <c r="CB20" s="310"/>
      <c r="CC20" s="310"/>
      <c r="CD20" s="318"/>
      <c r="CE20" s="310"/>
      <c r="CF20" s="310"/>
      <c r="CG20" s="310"/>
      <c r="CH20" s="310"/>
      <c r="CI20" s="310"/>
      <c r="CJ20" s="318"/>
      <c r="CK20" s="310"/>
      <c r="CL20" s="310"/>
      <c r="CM20" s="310"/>
      <c r="CN20" s="310"/>
      <c r="CO20" s="310"/>
      <c r="CP20" s="318"/>
      <c r="CQ20" s="310"/>
      <c r="CR20" s="310"/>
      <c r="CS20" s="310"/>
      <c r="CT20" s="310"/>
    </row>
    <row r="21" spans="1:98" ht="17.25" customHeight="1">
      <c r="A21" s="310">
        <v>12</v>
      </c>
      <c r="B21" s="311" t="s">
        <v>4005</v>
      </c>
      <c r="C21" s="311" t="s">
        <v>4006</v>
      </c>
      <c r="D21" s="311" t="s">
        <v>3977</v>
      </c>
      <c r="E21" s="311" t="s">
        <v>3978</v>
      </c>
      <c r="F21" s="311" t="s">
        <v>4417</v>
      </c>
      <c r="G21" s="311" t="s">
        <v>3980</v>
      </c>
      <c r="H21" s="312">
        <v>3207</v>
      </c>
      <c r="I21" s="313" t="s">
        <v>702</v>
      </c>
      <c r="J21" s="314">
        <v>1</v>
      </c>
      <c r="K21" s="314"/>
      <c r="L21" s="314">
        <v>1</v>
      </c>
      <c r="M21" s="312">
        <v>12.7</v>
      </c>
      <c r="N21" s="312">
        <v>12.7</v>
      </c>
      <c r="O21" s="312" t="s">
        <v>674</v>
      </c>
      <c r="P21" s="312" t="s">
        <v>11</v>
      </c>
      <c r="Q21" s="312" t="s">
        <v>786</v>
      </c>
      <c r="R21" s="312"/>
      <c r="S21" s="312"/>
      <c r="T21" s="312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2">
        <f t="shared" ref="U21:U29" ca="1" si="2">+L21-T21</f>
        <v>1</v>
      </c>
      <c r="V21" s="312">
        <f t="shared" ref="V21:V29" ca="1" si="3">ROUNDDOWN(T21/J21,0)</f>
        <v>0</v>
      </c>
      <c r="W21" s="312"/>
      <c r="X21" s="312"/>
      <c r="Y21" s="312"/>
      <c r="Z21" s="312"/>
      <c r="AA21" s="312"/>
      <c r="AB21" s="312"/>
      <c r="AC21" s="312">
        <v>0.83499999999999996</v>
      </c>
      <c r="AD21" s="316"/>
      <c r="AE21" s="304"/>
      <c r="AF21" s="304"/>
      <c r="AG21" s="315" t="s">
        <v>677</v>
      </c>
      <c r="AH21" s="315" t="s">
        <v>677</v>
      </c>
      <c r="AI21" s="312">
        <v>0</v>
      </c>
      <c r="AJ21" s="312">
        <v>0</v>
      </c>
      <c r="AK21" s="312"/>
      <c r="AL21" s="312"/>
      <c r="AM21" s="310"/>
      <c r="AN21" s="310"/>
      <c r="AO21" s="310"/>
      <c r="AP21" s="310"/>
      <c r="AQ21" s="310"/>
      <c r="AR21" s="310"/>
      <c r="AS21" s="310"/>
      <c r="AT21" s="310"/>
      <c r="AU21" s="310"/>
      <c r="AV21" s="310"/>
      <c r="AW21" s="310">
        <v>0</v>
      </c>
      <c r="AX21" s="310">
        <v>0</v>
      </c>
      <c r="AY21" s="310">
        <v>1</v>
      </c>
      <c r="AZ21" s="310">
        <v>0</v>
      </c>
      <c r="BA21" s="310">
        <v>0</v>
      </c>
      <c r="BB21" s="310">
        <v>0</v>
      </c>
      <c r="BC21" s="310">
        <v>0</v>
      </c>
      <c r="BD21" s="310" t="s">
        <v>692</v>
      </c>
      <c r="BE21" s="320"/>
      <c r="BF21" s="321"/>
      <c r="BG21" s="310" t="s">
        <v>3981</v>
      </c>
      <c r="BH21" s="310">
        <v>1</v>
      </c>
      <c r="BI21" s="318">
        <v>46277</v>
      </c>
      <c r="BJ21" s="310">
        <v>0</v>
      </c>
      <c r="BK21" s="320"/>
      <c r="BL21" s="321"/>
      <c r="BM21" s="310" t="s">
        <v>3981</v>
      </c>
      <c r="BN21" s="314">
        <v>1</v>
      </c>
      <c r="BO21" s="319">
        <v>46277</v>
      </c>
      <c r="BP21" s="310">
        <v>0</v>
      </c>
      <c r="BQ21" s="320"/>
      <c r="BR21" s="321"/>
      <c r="BS21" s="320"/>
      <c r="BT21" s="322"/>
      <c r="BU21" s="323"/>
      <c r="BV21" s="320"/>
      <c r="BW21" s="324"/>
      <c r="BX21" s="321"/>
      <c r="BY21" s="320"/>
      <c r="BZ21" s="322"/>
      <c r="CA21" s="325"/>
      <c r="CB21" s="320"/>
      <c r="CC21" s="320"/>
      <c r="CD21" s="323"/>
      <c r="CE21" s="320"/>
      <c r="CF21" s="320"/>
      <c r="CG21" s="320"/>
      <c r="CH21" s="320"/>
      <c r="CI21" s="320"/>
      <c r="CJ21" s="323"/>
      <c r="CK21" s="320"/>
      <c r="CL21" s="320"/>
      <c r="CM21" s="320"/>
      <c r="CN21" s="320"/>
      <c r="CO21" s="320"/>
      <c r="CP21" s="323"/>
      <c r="CQ21" s="320"/>
      <c r="CR21" s="320"/>
      <c r="CS21" s="320"/>
      <c r="CT21" s="320"/>
    </row>
    <row r="22" spans="1:98" ht="17.25" customHeight="1">
      <c r="A22" s="310">
        <v>13</v>
      </c>
      <c r="B22" s="311" t="s">
        <v>4005</v>
      </c>
      <c r="C22" s="311" t="s">
        <v>4006</v>
      </c>
      <c r="D22" s="311" t="s">
        <v>3977</v>
      </c>
      <c r="E22" s="311" t="s">
        <v>3982</v>
      </c>
      <c r="F22" s="311" t="s">
        <v>4415</v>
      </c>
      <c r="G22" s="311" t="s">
        <v>3980</v>
      </c>
      <c r="H22" s="312">
        <v>3167</v>
      </c>
      <c r="I22" s="313" t="s">
        <v>702</v>
      </c>
      <c r="J22" s="314">
        <v>1</v>
      </c>
      <c r="K22" s="314"/>
      <c r="L22" s="314">
        <v>1</v>
      </c>
      <c r="M22" s="312">
        <v>12.5</v>
      </c>
      <c r="N22" s="312">
        <v>12.5</v>
      </c>
      <c r="O22" s="312" t="s">
        <v>674</v>
      </c>
      <c r="P22" s="312" t="s">
        <v>11</v>
      </c>
      <c r="Q22" s="312" t="s">
        <v>786</v>
      </c>
      <c r="R22" s="312"/>
      <c r="S22" s="312"/>
      <c r="T22" s="312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2">
        <f t="shared" ca="1" si="2"/>
        <v>1</v>
      </c>
      <c r="V22" s="312">
        <f t="shared" ca="1" si="3"/>
        <v>0</v>
      </c>
      <c r="W22" s="312"/>
      <c r="X22" s="312"/>
      <c r="Y22" s="312"/>
      <c r="Z22" s="312"/>
      <c r="AA22" s="312"/>
      <c r="AB22" s="312"/>
      <c r="AC22" s="312">
        <v>0.82499999999999996</v>
      </c>
      <c r="AD22" s="316"/>
      <c r="AE22" s="304"/>
      <c r="AF22" s="304"/>
      <c r="AG22" s="315" t="s">
        <v>677</v>
      </c>
      <c r="AH22" s="315" t="s">
        <v>677</v>
      </c>
      <c r="AI22" s="312">
        <v>0</v>
      </c>
      <c r="AJ22" s="312">
        <v>0</v>
      </c>
      <c r="AK22" s="312"/>
      <c r="AL22" s="312"/>
      <c r="AM22" s="310"/>
      <c r="AN22" s="310"/>
      <c r="AO22" s="310"/>
      <c r="AP22" s="310"/>
      <c r="AQ22" s="310"/>
      <c r="AR22" s="310"/>
      <c r="AS22" s="310"/>
      <c r="AT22" s="310"/>
      <c r="AU22" s="310"/>
      <c r="AV22" s="310"/>
      <c r="AW22" s="310">
        <v>0</v>
      </c>
      <c r="AX22" s="310">
        <v>0</v>
      </c>
      <c r="AY22" s="310">
        <v>1</v>
      </c>
      <c r="AZ22" s="310">
        <v>0</v>
      </c>
      <c r="BA22" s="310">
        <v>0</v>
      </c>
      <c r="BB22" s="310">
        <v>0</v>
      </c>
      <c r="BC22" s="310">
        <v>0</v>
      </c>
      <c r="BD22" s="310" t="s">
        <v>692</v>
      </c>
      <c r="BE22" s="326"/>
      <c r="BF22" s="327"/>
      <c r="BG22" s="310" t="s">
        <v>3981</v>
      </c>
      <c r="BH22" s="310">
        <v>1</v>
      </c>
      <c r="BI22" s="318">
        <v>46277</v>
      </c>
      <c r="BJ22" s="310">
        <v>0</v>
      </c>
      <c r="BK22" s="328"/>
      <c r="BL22" s="329"/>
      <c r="BM22" s="330" t="s">
        <v>3981</v>
      </c>
      <c r="BN22" s="331">
        <v>1</v>
      </c>
      <c r="BO22" s="319">
        <v>46277</v>
      </c>
      <c r="BP22" s="330">
        <v>0</v>
      </c>
      <c r="BQ22" s="328"/>
      <c r="BR22" s="329"/>
      <c r="BS22" s="328"/>
      <c r="BT22" s="332"/>
      <c r="BU22" s="333"/>
      <c r="BV22" s="328"/>
      <c r="BW22" s="334"/>
      <c r="BX22" s="329"/>
      <c r="BY22" s="328"/>
      <c r="BZ22" s="332"/>
      <c r="CA22" s="335"/>
      <c r="CB22" s="328"/>
      <c r="CC22" s="328"/>
      <c r="CD22" s="333"/>
      <c r="CE22" s="328"/>
      <c r="CF22" s="328"/>
      <c r="CG22" s="328"/>
      <c r="CH22" s="328"/>
      <c r="CI22" s="328"/>
      <c r="CJ22" s="333"/>
      <c r="CK22" s="328"/>
      <c r="CL22" s="328"/>
      <c r="CM22" s="328"/>
      <c r="CN22" s="328"/>
      <c r="CO22" s="328"/>
      <c r="CP22" s="333"/>
      <c r="CQ22" s="328"/>
      <c r="CR22" s="328"/>
      <c r="CS22" s="328"/>
      <c r="CT22" s="328"/>
    </row>
    <row r="23" spans="1:98" ht="17.25" customHeight="1">
      <c r="A23" s="310">
        <v>14</v>
      </c>
      <c r="B23" s="311" t="s">
        <v>4005</v>
      </c>
      <c r="C23" s="311" t="s">
        <v>4006</v>
      </c>
      <c r="D23" s="311" t="s">
        <v>3977</v>
      </c>
      <c r="E23" s="311" t="s">
        <v>3984</v>
      </c>
      <c r="F23" s="311" t="s">
        <v>4416</v>
      </c>
      <c r="G23" s="311" t="s">
        <v>3980</v>
      </c>
      <c r="H23" s="312">
        <v>3066</v>
      </c>
      <c r="I23" s="313" t="s">
        <v>702</v>
      </c>
      <c r="J23" s="314">
        <v>1</v>
      </c>
      <c r="K23" s="314"/>
      <c r="L23" s="314">
        <v>1</v>
      </c>
      <c r="M23" s="312">
        <v>12.1</v>
      </c>
      <c r="N23" s="312">
        <v>12.1</v>
      </c>
      <c r="O23" s="312" t="s">
        <v>674</v>
      </c>
      <c r="P23" s="312" t="s">
        <v>11</v>
      </c>
      <c r="Q23" s="312" t="s">
        <v>786</v>
      </c>
      <c r="R23" s="312"/>
      <c r="S23" s="312"/>
      <c r="T23" s="312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2">
        <f t="shared" ca="1" si="2"/>
        <v>1</v>
      </c>
      <c r="V23" s="312">
        <f t="shared" ca="1" si="3"/>
        <v>0</v>
      </c>
      <c r="W23" s="312"/>
      <c r="X23" s="312"/>
      <c r="Y23" s="312"/>
      <c r="Z23" s="312"/>
      <c r="AA23" s="312"/>
      <c r="AB23" s="312"/>
      <c r="AC23" s="312">
        <v>0.79800000000000004</v>
      </c>
      <c r="AD23" s="316"/>
      <c r="AE23" s="304"/>
      <c r="AF23" s="304"/>
      <c r="AG23" s="315" t="s">
        <v>677</v>
      </c>
      <c r="AH23" s="315" t="s">
        <v>677</v>
      </c>
      <c r="AI23" s="312">
        <v>0</v>
      </c>
      <c r="AJ23" s="312">
        <v>0</v>
      </c>
      <c r="AK23" s="312"/>
      <c r="AL23" s="312"/>
      <c r="AM23" s="310"/>
      <c r="AN23" s="310"/>
      <c r="AO23" s="310"/>
      <c r="AP23" s="310"/>
      <c r="AQ23" s="310"/>
      <c r="AR23" s="310"/>
      <c r="AS23" s="310"/>
      <c r="AT23" s="310"/>
      <c r="AU23" s="310"/>
      <c r="AV23" s="310"/>
      <c r="AW23" s="310">
        <v>0</v>
      </c>
      <c r="AX23" s="310">
        <v>0</v>
      </c>
      <c r="AY23" s="310">
        <v>1</v>
      </c>
      <c r="AZ23" s="310">
        <v>0</v>
      </c>
      <c r="BA23" s="310">
        <v>0</v>
      </c>
      <c r="BB23" s="310">
        <v>0</v>
      </c>
      <c r="BC23" s="310">
        <v>0</v>
      </c>
      <c r="BD23" s="310" t="s">
        <v>692</v>
      </c>
      <c r="BE23" s="326"/>
      <c r="BF23" s="327"/>
      <c r="BG23" s="310" t="s">
        <v>3981</v>
      </c>
      <c r="BH23" s="310">
        <v>1</v>
      </c>
      <c r="BI23" s="318">
        <v>46277</v>
      </c>
      <c r="BJ23" s="310">
        <v>0</v>
      </c>
      <c r="BK23" s="328"/>
      <c r="BL23" s="329"/>
      <c r="BM23" s="330" t="s">
        <v>3981</v>
      </c>
      <c r="BN23" s="331">
        <v>1</v>
      </c>
      <c r="BO23" s="319">
        <v>46277</v>
      </c>
      <c r="BP23" s="330">
        <v>0</v>
      </c>
      <c r="BQ23" s="328"/>
      <c r="BR23" s="329"/>
      <c r="BS23" s="328"/>
      <c r="BT23" s="332"/>
      <c r="BU23" s="333"/>
      <c r="BV23" s="328"/>
      <c r="BW23" s="334"/>
      <c r="BX23" s="329"/>
      <c r="BY23" s="328"/>
      <c r="BZ23" s="332"/>
      <c r="CA23" s="335"/>
      <c r="CB23" s="328"/>
      <c r="CC23" s="328"/>
      <c r="CD23" s="333"/>
      <c r="CE23" s="328"/>
      <c r="CF23" s="328"/>
      <c r="CG23" s="328"/>
      <c r="CH23" s="328"/>
      <c r="CI23" s="328"/>
      <c r="CJ23" s="333"/>
      <c r="CK23" s="328"/>
      <c r="CL23" s="328"/>
      <c r="CM23" s="328"/>
      <c r="CN23" s="328"/>
      <c r="CO23" s="328"/>
      <c r="CP23" s="333"/>
      <c r="CQ23" s="328"/>
      <c r="CR23" s="328"/>
      <c r="CS23" s="328"/>
      <c r="CT23" s="328"/>
    </row>
    <row r="24" spans="1:98" ht="17.25" customHeight="1">
      <c r="A24" s="310">
        <v>15</v>
      </c>
      <c r="B24" s="311" t="s">
        <v>4005</v>
      </c>
      <c r="C24" s="311" t="s">
        <v>4006</v>
      </c>
      <c r="D24" s="311" t="s">
        <v>800</v>
      </c>
      <c r="E24" s="311" t="s">
        <v>3986</v>
      </c>
      <c r="F24" s="311" t="s">
        <v>4418</v>
      </c>
      <c r="G24" s="311" t="s">
        <v>1014</v>
      </c>
      <c r="H24" s="312">
        <v>6950</v>
      </c>
      <c r="I24" s="313" t="s">
        <v>702</v>
      </c>
      <c r="J24" s="314">
        <v>1</v>
      </c>
      <c r="K24" s="314"/>
      <c r="L24" s="314">
        <v>1</v>
      </c>
      <c r="M24" s="312">
        <v>216.3</v>
      </c>
      <c r="N24" s="312">
        <v>216.3</v>
      </c>
      <c r="O24" s="312" t="s">
        <v>674</v>
      </c>
      <c r="P24" s="312" t="s">
        <v>11</v>
      </c>
      <c r="Q24" s="312" t="s">
        <v>703</v>
      </c>
      <c r="R24" s="312"/>
      <c r="S24" s="312"/>
      <c r="T24" s="312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2">
        <f t="shared" ca="1" si="2"/>
        <v>1</v>
      </c>
      <c r="V24" s="312">
        <f t="shared" ca="1" si="3"/>
        <v>0</v>
      </c>
      <c r="W24" s="312"/>
      <c r="X24" s="312"/>
      <c r="Y24" s="312"/>
      <c r="Z24" s="312"/>
      <c r="AA24" s="312"/>
      <c r="AB24" s="312"/>
      <c r="AC24" s="312">
        <v>6.0620000000000003</v>
      </c>
      <c r="AD24" s="316"/>
      <c r="AE24" s="304"/>
      <c r="AF24" s="304"/>
      <c r="AG24" s="315" t="s">
        <v>677</v>
      </c>
      <c r="AH24" s="315" t="s">
        <v>677</v>
      </c>
      <c r="AI24" s="312">
        <v>0</v>
      </c>
      <c r="AJ24" s="312">
        <v>0</v>
      </c>
      <c r="AK24" s="312"/>
      <c r="AL24" s="312"/>
      <c r="AM24" s="310"/>
      <c r="AN24" s="310"/>
      <c r="AO24" s="310"/>
      <c r="AP24" s="310"/>
      <c r="AQ24" s="310"/>
      <c r="AR24" s="310"/>
      <c r="AS24" s="310"/>
      <c r="AT24" s="310"/>
      <c r="AU24" s="310"/>
      <c r="AV24" s="310"/>
      <c r="AW24" s="310">
        <v>0</v>
      </c>
      <c r="AX24" s="310">
        <v>0</v>
      </c>
      <c r="AY24" s="310">
        <v>0</v>
      </c>
      <c r="AZ24" s="310">
        <v>0</v>
      </c>
      <c r="BA24" s="310">
        <v>0</v>
      </c>
      <c r="BB24" s="310">
        <v>0</v>
      </c>
      <c r="BC24" s="310">
        <v>0</v>
      </c>
      <c r="BD24" s="310" t="s">
        <v>692</v>
      </c>
      <c r="BE24" s="345"/>
      <c r="BF24" s="346"/>
      <c r="BG24" s="310" t="s">
        <v>3988</v>
      </c>
      <c r="BH24" s="310">
        <v>1</v>
      </c>
      <c r="BI24" s="318">
        <v>46277</v>
      </c>
      <c r="BJ24" s="310">
        <v>0</v>
      </c>
      <c r="BK24" s="345"/>
      <c r="BL24" s="346"/>
      <c r="BM24" s="345" t="s">
        <v>3988</v>
      </c>
      <c r="BN24" s="345">
        <v>1</v>
      </c>
      <c r="BO24" s="319">
        <v>46277</v>
      </c>
      <c r="BP24" s="345">
        <v>0</v>
      </c>
      <c r="BQ24" s="345"/>
      <c r="BR24" s="346"/>
      <c r="BS24" s="345"/>
      <c r="BT24" s="345"/>
      <c r="BU24" s="347"/>
      <c r="BV24" s="345"/>
      <c r="BW24" s="345"/>
      <c r="BX24" s="346"/>
      <c r="BY24" s="345"/>
      <c r="BZ24" s="345"/>
      <c r="CA24" s="345"/>
      <c r="CB24" s="345"/>
      <c r="CC24" s="345"/>
      <c r="CD24" s="347"/>
      <c r="CE24" s="345"/>
      <c r="CF24" s="345"/>
      <c r="CG24" s="345"/>
      <c r="CH24" s="345"/>
      <c r="CI24" s="345"/>
      <c r="CJ24" s="347"/>
      <c r="CK24" s="345"/>
      <c r="CL24" s="345"/>
      <c r="CM24" s="345"/>
      <c r="CN24" s="345"/>
      <c r="CO24" s="345"/>
      <c r="CP24" s="347"/>
      <c r="CQ24" s="345"/>
      <c r="CR24" s="345"/>
      <c r="CS24" s="345"/>
      <c r="CT24" s="345"/>
    </row>
    <row r="25" spans="1:98" ht="17.25" customHeight="1">
      <c r="A25" s="310">
        <v>16</v>
      </c>
      <c r="B25" s="311" t="s">
        <v>4005</v>
      </c>
      <c r="C25" s="311" t="s">
        <v>4006</v>
      </c>
      <c r="D25" s="311" t="s">
        <v>781</v>
      </c>
      <c r="E25" s="311" t="s">
        <v>852</v>
      </c>
      <c r="F25" s="311" t="s">
        <v>4419</v>
      </c>
      <c r="G25" s="311" t="s">
        <v>3990</v>
      </c>
      <c r="H25" s="312">
        <v>193</v>
      </c>
      <c r="I25" s="313" t="s">
        <v>702</v>
      </c>
      <c r="J25" s="314">
        <v>2</v>
      </c>
      <c r="K25" s="314"/>
      <c r="L25" s="314">
        <v>2</v>
      </c>
      <c r="M25" s="312">
        <v>1.8</v>
      </c>
      <c r="N25" s="312">
        <v>3.6</v>
      </c>
      <c r="O25" s="312" t="s">
        <v>674</v>
      </c>
      <c r="P25" s="312" t="s">
        <v>13</v>
      </c>
      <c r="Q25" s="312" t="s">
        <v>703</v>
      </c>
      <c r="R25" s="312"/>
      <c r="S25" s="312"/>
      <c r="T25" s="312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2">
        <f t="shared" ca="1" si="2"/>
        <v>2</v>
      </c>
      <c r="V25" s="312">
        <f t="shared" ca="1" si="3"/>
        <v>0</v>
      </c>
      <c r="W25" s="312"/>
      <c r="X25" s="312"/>
      <c r="Y25" s="312"/>
      <c r="Z25" s="312"/>
      <c r="AA25" s="312"/>
      <c r="AB25" s="312"/>
      <c r="AC25" s="312">
        <v>0.104</v>
      </c>
      <c r="AD25" s="316"/>
      <c r="AE25" s="304"/>
      <c r="AF25" s="304"/>
      <c r="AG25" s="315" t="s">
        <v>677</v>
      </c>
      <c r="AH25" s="315" t="s">
        <v>677</v>
      </c>
      <c r="AI25" s="312">
        <v>0</v>
      </c>
      <c r="AJ25" s="312">
        <v>0</v>
      </c>
      <c r="AK25" s="312"/>
      <c r="AL25" s="312"/>
      <c r="AM25" s="310"/>
      <c r="AN25" s="310"/>
      <c r="AO25" s="310"/>
      <c r="AP25" s="310"/>
      <c r="AQ25" s="310"/>
      <c r="AR25" s="310"/>
      <c r="AS25" s="310"/>
      <c r="AT25" s="310"/>
      <c r="AU25" s="310"/>
      <c r="AV25" s="310"/>
      <c r="AW25" s="310">
        <v>0</v>
      </c>
      <c r="AX25" s="310">
        <v>0</v>
      </c>
      <c r="AY25" s="310">
        <v>0</v>
      </c>
      <c r="AZ25" s="310">
        <v>0</v>
      </c>
      <c r="BA25" s="310">
        <v>0</v>
      </c>
      <c r="BB25" s="310">
        <v>0</v>
      </c>
      <c r="BC25" s="310">
        <v>0</v>
      </c>
      <c r="BD25" s="310" t="s">
        <v>692</v>
      </c>
      <c r="BE25" s="348"/>
      <c r="BF25" s="349"/>
      <c r="BG25" s="310" t="s">
        <v>3991</v>
      </c>
      <c r="BH25" s="310">
        <v>2</v>
      </c>
      <c r="BI25" s="318">
        <v>46277</v>
      </c>
      <c r="BJ25" s="310">
        <v>0</v>
      </c>
      <c r="BK25" s="320"/>
      <c r="BL25" s="321"/>
      <c r="BM25" s="310" t="s">
        <v>3991</v>
      </c>
      <c r="BN25" s="314">
        <v>2</v>
      </c>
      <c r="BO25" s="319">
        <v>46277</v>
      </c>
      <c r="BP25" s="310">
        <v>0</v>
      </c>
      <c r="BQ25" s="320"/>
      <c r="BR25" s="321"/>
      <c r="BS25" s="320"/>
      <c r="BT25" s="322"/>
      <c r="BU25" s="323"/>
      <c r="BV25" s="320"/>
      <c r="BW25" s="324"/>
      <c r="BX25" s="321"/>
      <c r="BY25" s="320"/>
      <c r="BZ25" s="322"/>
      <c r="CA25" s="325"/>
      <c r="CB25" s="320"/>
      <c r="CC25" s="320"/>
      <c r="CD25" s="323"/>
      <c r="CE25" s="320"/>
      <c r="CF25" s="320"/>
      <c r="CG25" s="320"/>
      <c r="CH25" s="320"/>
      <c r="CI25" s="320"/>
      <c r="CJ25" s="323"/>
      <c r="CK25" s="320"/>
      <c r="CL25" s="320"/>
      <c r="CM25" s="320"/>
      <c r="CN25" s="320"/>
      <c r="CO25" s="320"/>
      <c r="CP25" s="323"/>
      <c r="CQ25" s="320"/>
      <c r="CR25" s="320"/>
      <c r="CS25" s="320"/>
      <c r="CT25" s="320"/>
    </row>
    <row r="26" spans="1:98" ht="17.25" customHeight="1">
      <c r="A26" s="310">
        <v>17</v>
      </c>
      <c r="B26" s="311" t="s">
        <v>4005</v>
      </c>
      <c r="C26" s="311" t="s">
        <v>4006</v>
      </c>
      <c r="D26" s="311" t="s">
        <v>781</v>
      </c>
      <c r="E26" s="311" t="s">
        <v>3992</v>
      </c>
      <c r="F26" s="311" t="s">
        <v>4420</v>
      </c>
      <c r="G26" s="311" t="s">
        <v>3994</v>
      </c>
      <c r="H26" s="312">
        <v>193</v>
      </c>
      <c r="I26" s="313" t="s">
        <v>702</v>
      </c>
      <c r="J26" s="314">
        <v>2</v>
      </c>
      <c r="K26" s="314"/>
      <c r="L26" s="314">
        <v>2</v>
      </c>
      <c r="M26" s="312">
        <v>1.5</v>
      </c>
      <c r="N26" s="312">
        <v>3</v>
      </c>
      <c r="O26" s="312" t="s">
        <v>674</v>
      </c>
      <c r="P26" s="312" t="s">
        <v>13</v>
      </c>
      <c r="Q26" s="312" t="s">
        <v>703</v>
      </c>
      <c r="R26" s="312"/>
      <c r="S26" s="312"/>
      <c r="T26" s="312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2">
        <f t="shared" ca="1" si="2"/>
        <v>2</v>
      </c>
      <c r="V26" s="312">
        <f t="shared" ca="1" si="3"/>
        <v>0</v>
      </c>
      <c r="W26" s="312"/>
      <c r="X26" s="312"/>
      <c r="Y26" s="312"/>
      <c r="Z26" s="312"/>
      <c r="AA26" s="312"/>
      <c r="AB26" s="312"/>
      <c r="AC26" s="312">
        <v>8.7999999999999995E-2</v>
      </c>
      <c r="AD26" s="316"/>
      <c r="AE26" s="304"/>
      <c r="AF26" s="304"/>
      <c r="AG26" s="315" t="s">
        <v>677</v>
      </c>
      <c r="AH26" s="315" t="s">
        <v>677</v>
      </c>
      <c r="AI26" s="312">
        <v>0</v>
      </c>
      <c r="AJ26" s="312">
        <v>0</v>
      </c>
      <c r="AK26" s="312"/>
      <c r="AL26" s="312"/>
      <c r="AM26" s="310"/>
      <c r="AN26" s="310"/>
      <c r="AO26" s="310"/>
      <c r="AP26" s="310"/>
      <c r="AQ26" s="310"/>
      <c r="AR26" s="310"/>
      <c r="AS26" s="310"/>
      <c r="AT26" s="310"/>
      <c r="AU26" s="310"/>
      <c r="AV26" s="310"/>
      <c r="AW26" s="310">
        <v>0</v>
      </c>
      <c r="AX26" s="310">
        <v>0</v>
      </c>
      <c r="AY26" s="310">
        <v>0</v>
      </c>
      <c r="AZ26" s="310">
        <v>0</v>
      </c>
      <c r="BA26" s="310">
        <v>0</v>
      </c>
      <c r="BB26" s="310">
        <v>0</v>
      </c>
      <c r="BC26" s="310">
        <v>0</v>
      </c>
      <c r="BD26" s="310" t="s">
        <v>692</v>
      </c>
      <c r="BE26" s="310"/>
      <c r="BF26" s="317"/>
      <c r="BG26" s="310" t="s">
        <v>3991</v>
      </c>
      <c r="BH26" s="310">
        <v>2</v>
      </c>
      <c r="BI26" s="318">
        <v>46277</v>
      </c>
      <c r="BJ26" s="310">
        <v>0</v>
      </c>
      <c r="BK26" s="310"/>
      <c r="BL26" s="317"/>
      <c r="BM26" s="310" t="s">
        <v>3991</v>
      </c>
      <c r="BN26" s="314">
        <v>2</v>
      </c>
      <c r="BO26" s="319">
        <v>46277</v>
      </c>
      <c r="BP26" s="310">
        <v>0</v>
      </c>
      <c r="BQ26" s="310"/>
      <c r="BR26" s="317"/>
      <c r="BS26" s="310"/>
      <c r="BT26" s="314"/>
      <c r="BU26" s="318"/>
      <c r="BV26" s="310"/>
      <c r="BW26" s="316"/>
      <c r="BX26" s="317"/>
      <c r="BY26" s="310"/>
      <c r="BZ26" s="314"/>
      <c r="CA26" s="319"/>
      <c r="CB26" s="310"/>
      <c r="CC26" s="310"/>
      <c r="CD26" s="318"/>
      <c r="CE26" s="310"/>
      <c r="CF26" s="310"/>
      <c r="CG26" s="310"/>
      <c r="CH26" s="310"/>
      <c r="CI26" s="310"/>
      <c r="CJ26" s="318"/>
      <c r="CK26" s="310"/>
      <c r="CL26" s="310"/>
      <c r="CM26" s="310"/>
      <c r="CN26" s="310"/>
      <c r="CO26" s="310"/>
      <c r="CP26" s="318"/>
      <c r="CQ26" s="310"/>
      <c r="CR26" s="310"/>
      <c r="CS26" s="310"/>
      <c r="CT26" s="310"/>
    </row>
    <row r="27" spans="1:98" ht="17.25" customHeight="1">
      <c r="A27" s="310">
        <v>18</v>
      </c>
      <c r="B27" s="311" t="s">
        <v>4005</v>
      </c>
      <c r="C27" s="311" t="s">
        <v>4006</v>
      </c>
      <c r="D27" s="311" t="s">
        <v>3995</v>
      </c>
      <c r="E27" s="311" t="s">
        <v>3996</v>
      </c>
      <c r="F27" s="311" t="s">
        <v>4421</v>
      </c>
      <c r="G27" s="311" t="s">
        <v>3998</v>
      </c>
      <c r="H27" s="312">
        <v>130</v>
      </c>
      <c r="I27" s="313" t="s">
        <v>702</v>
      </c>
      <c r="J27" s="314">
        <v>2</v>
      </c>
      <c r="K27" s="314"/>
      <c r="L27" s="314">
        <v>2</v>
      </c>
      <c r="M27" s="312">
        <v>0.4</v>
      </c>
      <c r="N27" s="312">
        <v>0.8</v>
      </c>
      <c r="O27" s="312" t="s">
        <v>674</v>
      </c>
      <c r="P27" s="312" t="s">
        <v>13</v>
      </c>
      <c r="Q27" s="312" t="s">
        <v>703</v>
      </c>
      <c r="R27" s="312"/>
      <c r="S27" s="312"/>
      <c r="T27" s="312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2">
        <f t="shared" ca="1" si="2"/>
        <v>2</v>
      </c>
      <c r="V27" s="312">
        <f t="shared" ca="1" si="3"/>
        <v>0</v>
      </c>
      <c r="W27" s="312"/>
      <c r="X27" s="312"/>
      <c r="Y27" s="312"/>
      <c r="Z27" s="312"/>
      <c r="AA27" s="312"/>
      <c r="AB27" s="312"/>
      <c r="AC27" s="312">
        <v>4.1000000000000002E-2</v>
      </c>
      <c r="AD27" s="316"/>
      <c r="AE27" s="304"/>
      <c r="AF27" s="304"/>
      <c r="AG27" s="315" t="s">
        <v>677</v>
      </c>
      <c r="AH27" s="315" t="s">
        <v>677</v>
      </c>
      <c r="AI27" s="312">
        <v>0</v>
      </c>
      <c r="AJ27" s="312">
        <v>0</v>
      </c>
      <c r="AK27" s="312"/>
      <c r="AL27" s="312"/>
      <c r="AM27" s="310"/>
      <c r="AN27" s="310"/>
      <c r="AO27" s="310"/>
      <c r="AP27" s="310"/>
      <c r="AQ27" s="310"/>
      <c r="AR27" s="310"/>
      <c r="AS27" s="310"/>
      <c r="AT27" s="310"/>
      <c r="AU27" s="310"/>
      <c r="AV27" s="310"/>
      <c r="AW27" s="310">
        <v>0</v>
      </c>
      <c r="AX27" s="310">
        <v>0</v>
      </c>
      <c r="AY27" s="310">
        <v>0</v>
      </c>
      <c r="AZ27" s="310">
        <v>0</v>
      </c>
      <c r="BA27" s="310">
        <v>0</v>
      </c>
      <c r="BB27" s="310">
        <v>0</v>
      </c>
      <c r="BC27" s="310">
        <v>0</v>
      </c>
      <c r="BD27" s="310" t="s">
        <v>692</v>
      </c>
      <c r="BE27" s="310"/>
      <c r="BF27" s="310"/>
      <c r="BG27" s="310" t="s">
        <v>3999</v>
      </c>
      <c r="BH27" s="310">
        <v>2</v>
      </c>
      <c r="BI27" s="318">
        <v>46277</v>
      </c>
      <c r="BJ27" s="310">
        <v>0</v>
      </c>
      <c r="BK27" s="310"/>
      <c r="BL27" s="317"/>
      <c r="BM27" s="310" t="s">
        <v>3999</v>
      </c>
      <c r="BN27" s="314">
        <v>2</v>
      </c>
      <c r="BO27" s="319">
        <v>46277</v>
      </c>
      <c r="BP27" s="310">
        <v>0</v>
      </c>
      <c r="BQ27" s="310"/>
      <c r="BR27" s="317"/>
      <c r="BS27" s="310"/>
      <c r="BT27" s="314"/>
      <c r="BU27" s="318"/>
      <c r="BV27" s="310"/>
      <c r="BW27" s="316"/>
      <c r="BX27" s="317"/>
      <c r="BY27" s="310"/>
      <c r="BZ27" s="314"/>
      <c r="CA27" s="319"/>
      <c r="CB27" s="310"/>
      <c r="CC27" s="310"/>
      <c r="CD27" s="318"/>
      <c r="CE27" s="310"/>
      <c r="CF27" s="310"/>
      <c r="CG27" s="310"/>
      <c r="CH27" s="310"/>
      <c r="CI27" s="310"/>
      <c r="CJ27" s="318"/>
      <c r="CK27" s="310"/>
      <c r="CL27" s="310"/>
      <c r="CM27" s="310"/>
      <c r="CN27" s="310"/>
      <c r="CO27" s="310"/>
      <c r="CP27" s="318"/>
      <c r="CQ27" s="310"/>
      <c r="CR27" s="310"/>
      <c r="CS27" s="310"/>
      <c r="CT27" s="310"/>
    </row>
    <row r="28" spans="1:98" ht="17.25" customHeight="1">
      <c r="A28" s="310">
        <v>19</v>
      </c>
      <c r="B28" s="311" t="s">
        <v>4005</v>
      </c>
      <c r="C28" s="311" t="s">
        <v>4006</v>
      </c>
      <c r="D28" s="311" t="s">
        <v>781</v>
      </c>
      <c r="E28" s="311" t="s">
        <v>4000</v>
      </c>
      <c r="F28" s="311" t="s">
        <v>4422</v>
      </c>
      <c r="G28" s="311" t="s">
        <v>3994</v>
      </c>
      <c r="H28" s="312">
        <v>123</v>
      </c>
      <c r="I28" s="313" t="s">
        <v>702</v>
      </c>
      <c r="J28" s="314">
        <v>1</v>
      </c>
      <c r="K28" s="314"/>
      <c r="L28" s="314">
        <v>1</v>
      </c>
      <c r="M28" s="312">
        <v>1</v>
      </c>
      <c r="N28" s="312">
        <v>1</v>
      </c>
      <c r="O28" s="312" t="s">
        <v>674</v>
      </c>
      <c r="P28" s="312" t="s">
        <v>13</v>
      </c>
      <c r="Q28" s="312" t="s">
        <v>703</v>
      </c>
      <c r="R28" s="312"/>
      <c r="S28" s="312"/>
      <c r="T28" s="312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2">
        <f t="shared" ca="1" si="2"/>
        <v>1</v>
      </c>
      <c r="V28" s="312">
        <f t="shared" ca="1" si="3"/>
        <v>0</v>
      </c>
      <c r="W28" s="312"/>
      <c r="X28" s="312"/>
      <c r="Y28" s="312"/>
      <c r="Z28" s="312"/>
      <c r="AA28" s="312"/>
      <c r="AB28" s="312"/>
      <c r="AC28" s="312">
        <v>2.9000000000000001E-2</v>
      </c>
      <c r="AD28" s="316"/>
      <c r="AE28" s="304"/>
      <c r="AF28" s="304"/>
      <c r="AG28" s="315" t="s">
        <v>677</v>
      </c>
      <c r="AH28" s="315" t="s">
        <v>677</v>
      </c>
      <c r="AI28" s="312">
        <v>0</v>
      </c>
      <c r="AJ28" s="312">
        <v>0</v>
      </c>
      <c r="AK28" s="312"/>
      <c r="AL28" s="312"/>
      <c r="AM28" s="310"/>
      <c r="AN28" s="310"/>
      <c r="AO28" s="310"/>
      <c r="AP28" s="310"/>
      <c r="AQ28" s="310"/>
      <c r="AR28" s="310"/>
      <c r="AS28" s="310"/>
      <c r="AT28" s="310"/>
      <c r="AU28" s="310"/>
      <c r="AV28" s="310"/>
      <c r="AW28" s="310">
        <v>0</v>
      </c>
      <c r="AX28" s="310">
        <v>0</v>
      </c>
      <c r="AY28" s="310">
        <v>0</v>
      </c>
      <c r="AZ28" s="310">
        <v>0</v>
      </c>
      <c r="BA28" s="310">
        <v>0</v>
      </c>
      <c r="BB28" s="310">
        <v>0</v>
      </c>
      <c r="BC28" s="310">
        <v>0</v>
      </c>
      <c r="BD28" s="310" t="s">
        <v>692</v>
      </c>
      <c r="BE28" s="348"/>
      <c r="BF28" s="348"/>
      <c r="BG28" s="310" t="s">
        <v>3991</v>
      </c>
      <c r="BH28" s="310">
        <v>1</v>
      </c>
      <c r="BI28" s="318">
        <v>46277</v>
      </c>
      <c r="BJ28" s="310">
        <v>0</v>
      </c>
      <c r="BK28" s="320"/>
      <c r="BL28" s="321"/>
      <c r="BM28" s="310" t="s">
        <v>3991</v>
      </c>
      <c r="BN28" s="314">
        <v>1</v>
      </c>
      <c r="BO28" s="319">
        <v>46277</v>
      </c>
      <c r="BP28" s="310">
        <v>0</v>
      </c>
      <c r="BQ28" s="320"/>
      <c r="BR28" s="321"/>
      <c r="BS28" s="320"/>
      <c r="BT28" s="322"/>
      <c r="BU28" s="323"/>
      <c r="BV28" s="320"/>
      <c r="BW28" s="324"/>
      <c r="BX28" s="321"/>
      <c r="BY28" s="320"/>
      <c r="BZ28" s="322"/>
      <c r="CA28" s="325"/>
      <c r="CB28" s="320"/>
      <c r="CC28" s="320"/>
      <c r="CD28" s="323"/>
      <c r="CE28" s="320"/>
      <c r="CF28" s="320"/>
      <c r="CG28" s="320"/>
      <c r="CH28" s="320"/>
      <c r="CI28" s="320"/>
      <c r="CJ28" s="323"/>
      <c r="CK28" s="320"/>
      <c r="CL28" s="320"/>
      <c r="CM28" s="320"/>
      <c r="CN28" s="320"/>
      <c r="CO28" s="320"/>
      <c r="CP28" s="323"/>
      <c r="CQ28" s="320"/>
      <c r="CR28" s="320"/>
      <c r="CS28" s="320"/>
      <c r="CT28" s="320"/>
    </row>
    <row r="29" spans="1:98" ht="17.25" customHeight="1">
      <c r="A29" s="310">
        <v>20</v>
      </c>
      <c r="B29" s="311" t="s">
        <v>4005</v>
      </c>
      <c r="C29" s="311" t="s">
        <v>4006</v>
      </c>
      <c r="D29" s="311" t="s">
        <v>781</v>
      </c>
      <c r="E29" s="311" t="s">
        <v>4002</v>
      </c>
      <c r="F29" s="311" t="s">
        <v>4423</v>
      </c>
      <c r="G29" s="311" t="s">
        <v>4004</v>
      </c>
      <c r="H29" s="312">
        <v>364</v>
      </c>
      <c r="I29" s="313" t="s">
        <v>702</v>
      </c>
      <c r="J29" s="314">
        <v>1</v>
      </c>
      <c r="K29" s="314"/>
      <c r="L29" s="314">
        <v>1</v>
      </c>
      <c r="M29" s="312">
        <v>4.5</v>
      </c>
      <c r="N29" s="312">
        <v>4.5</v>
      </c>
      <c r="O29" s="312" t="s">
        <v>674</v>
      </c>
      <c r="P29" s="312" t="s">
        <v>13</v>
      </c>
      <c r="Q29" s="312" t="s">
        <v>703</v>
      </c>
      <c r="R29" s="312"/>
      <c r="S29" s="312"/>
      <c r="T29" s="312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2">
        <f t="shared" ca="1" si="2"/>
        <v>1</v>
      </c>
      <c r="V29" s="312">
        <f t="shared" ca="1" si="3"/>
        <v>0</v>
      </c>
      <c r="W29" s="312"/>
      <c r="X29" s="312"/>
      <c r="Y29" s="312"/>
      <c r="Z29" s="312"/>
      <c r="AA29" s="312"/>
      <c r="AB29" s="312"/>
      <c r="AC29" s="312">
        <v>0.123</v>
      </c>
      <c r="AD29" s="316"/>
      <c r="AE29" s="304"/>
      <c r="AF29" s="304"/>
      <c r="AG29" s="315" t="s">
        <v>677</v>
      </c>
      <c r="AH29" s="315" t="s">
        <v>677</v>
      </c>
      <c r="AI29" s="312">
        <v>0</v>
      </c>
      <c r="AJ29" s="312">
        <v>0</v>
      </c>
      <c r="AK29" s="312"/>
      <c r="AL29" s="312"/>
      <c r="AM29" s="310"/>
      <c r="AN29" s="310"/>
      <c r="AO29" s="310"/>
      <c r="AP29" s="310"/>
      <c r="AQ29" s="310"/>
      <c r="AR29" s="310"/>
      <c r="AS29" s="310"/>
      <c r="AT29" s="310"/>
      <c r="AU29" s="310"/>
      <c r="AV29" s="310"/>
      <c r="AW29" s="310">
        <v>0</v>
      </c>
      <c r="AX29" s="310">
        <v>0</v>
      </c>
      <c r="AY29" s="310">
        <v>0</v>
      </c>
      <c r="AZ29" s="310">
        <v>0</v>
      </c>
      <c r="BA29" s="310">
        <v>0</v>
      </c>
      <c r="BB29" s="310">
        <v>0</v>
      </c>
      <c r="BC29" s="310">
        <v>0</v>
      </c>
      <c r="BD29" s="310" t="s">
        <v>692</v>
      </c>
      <c r="BE29" s="186"/>
      <c r="BF29" s="350"/>
      <c r="BG29" s="310" t="s">
        <v>3991</v>
      </c>
      <c r="BH29" s="310">
        <v>1</v>
      </c>
      <c r="BI29" s="318">
        <v>46277</v>
      </c>
      <c r="BJ29" s="310">
        <v>0</v>
      </c>
      <c r="BK29" s="186"/>
      <c r="BL29" s="350"/>
      <c r="BM29" s="186" t="s">
        <v>3991</v>
      </c>
      <c r="BN29" s="184">
        <v>1</v>
      </c>
      <c r="BO29" s="319">
        <v>46277</v>
      </c>
      <c r="BP29" s="186">
        <v>0</v>
      </c>
      <c r="BQ29" s="186"/>
      <c r="BR29" s="350"/>
      <c r="BS29" s="186"/>
      <c r="BT29" s="184"/>
      <c r="BU29" s="351"/>
      <c r="BV29" s="186"/>
      <c r="BW29" s="344"/>
      <c r="BX29" s="350"/>
      <c r="BY29" s="186"/>
      <c r="BZ29" s="184"/>
      <c r="CA29" s="352"/>
      <c r="CB29" s="186"/>
      <c r="CC29" s="186"/>
      <c r="CD29" s="351"/>
      <c r="CE29" s="186"/>
      <c r="CF29" s="186"/>
      <c r="CG29" s="186"/>
      <c r="CH29" s="186"/>
      <c r="CI29" s="186"/>
      <c r="CJ29" s="351"/>
      <c r="CK29" s="186"/>
      <c r="CL29" s="186"/>
      <c r="CM29" s="186"/>
      <c r="CN29" s="186"/>
      <c r="CO29" s="186"/>
      <c r="CP29" s="351"/>
      <c r="CQ29" s="186"/>
      <c r="CR29" s="186"/>
      <c r="CS29" s="186"/>
      <c r="CT29" s="186"/>
    </row>
    <row r="30" spans="1:98" ht="17.25" customHeight="1">
      <c r="A30" s="186">
        <v>21</v>
      </c>
      <c r="B30" s="181" t="s">
        <v>4016</v>
      </c>
      <c r="C30" s="181" t="s">
        <v>4017</v>
      </c>
      <c r="D30" s="181"/>
      <c r="E30" s="181"/>
      <c r="F30" s="181"/>
      <c r="G30" s="181" t="s">
        <v>4018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0" t="s">
        <v>674</v>
      </c>
      <c r="P30" s="182"/>
      <c r="Q30" s="182"/>
      <c r="R30" s="300" t="s">
        <v>3951</v>
      </c>
      <c r="S30" s="182"/>
      <c r="T30" s="182"/>
      <c r="U30" s="182"/>
      <c r="V30" s="182"/>
      <c r="W30" s="300">
        <f>_xlfn.MINIFS(V:V,C:C,C30,AE:AE,"",AB:AB,"")</f>
        <v>0</v>
      </c>
      <c r="X30" s="300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4"/>
      <c r="AE30" s="180" t="s">
        <v>675</v>
      </c>
      <c r="AF30" s="180" t="s">
        <v>2161</v>
      </c>
      <c r="AG30" s="185" t="s">
        <v>677</v>
      </c>
      <c r="AH30" s="185" t="s">
        <v>677</v>
      </c>
      <c r="AI30" s="312">
        <v>0</v>
      </c>
      <c r="AJ30" s="312">
        <v>0</v>
      </c>
      <c r="AK30" s="312"/>
      <c r="AL30" s="312"/>
      <c r="AM30" s="310"/>
      <c r="AN30" s="310"/>
      <c r="AO30" s="310"/>
      <c r="AP30" s="310"/>
      <c r="AQ30" s="310"/>
      <c r="AR30" s="310"/>
      <c r="AS30" s="310"/>
      <c r="AT30" s="310"/>
      <c r="AU30" s="310"/>
      <c r="AV30" s="310"/>
      <c r="AW30" s="186"/>
      <c r="AX30" s="186"/>
      <c r="AY30" s="186"/>
      <c r="AZ30" s="186"/>
      <c r="BA30" s="186"/>
      <c r="BB30" s="186"/>
      <c r="BC30" s="186"/>
      <c r="BD30" s="180" t="s">
        <v>2162</v>
      </c>
      <c r="BE30" s="310"/>
      <c r="BF30" s="317"/>
      <c r="BG30" s="310"/>
      <c r="BH30" s="314"/>
      <c r="BI30" s="318"/>
      <c r="BJ30" s="310"/>
      <c r="BK30" s="310"/>
      <c r="BL30" s="317"/>
      <c r="BM30" s="310"/>
      <c r="BN30" s="310"/>
      <c r="BO30" s="319">
        <v>46277</v>
      </c>
      <c r="BP30" s="310"/>
      <c r="BQ30" s="310"/>
      <c r="BR30" s="317"/>
      <c r="BS30" s="310"/>
      <c r="BT30" s="310"/>
      <c r="BU30" s="318"/>
      <c r="BV30" s="310"/>
      <c r="BW30" s="310"/>
      <c r="BX30" s="317"/>
      <c r="BY30" s="310"/>
      <c r="BZ30" s="310"/>
      <c r="CA30" s="310"/>
      <c r="CB30" s="310"/>
      <c r="CC30" s="310"/>
      <c r="CD30" s="318"/>
      <c r="CE30" s="310"/>
      <c r="CF30" s="310"/>
      <c r="CG30" s="310"/>
      <c r="CH30" s="310"/>
      <c r="CI30" s="310"/>
      <c r="CJ30" s="318"/>
      <c r="CK30" s="310"/>
      <c r="CL30" s="310"/>
      <c r="CM30" s="310"/>
      <c r="CN30" s="310"/>
      <c r="CO30" s="310"/>
      <c r="CP30" s="318"/>
      <c r="CQ30" s="310"/>
      <c r="CR30" s="310"/>
      <c r="CS30" s="310"/>
      <c r="CT30" s="310"/>
    </row>
    <row r="31" spans="1:98" ht="17.25" customHeight="1">
      <c r="A31" s="310">
        <v>22</v>
      </c>
      <c r="B31" s="311" t="s">
        <v>4016</v>
      </c>
      <c r="C31" s="311" t="s">
        <v>4017</v>
      </c>
      <c r="D31" s="311" t="s">
        <v>781</v>
      </c>
      <c r="E31" s="311" t="s">
        <v>4019</v>
      </c>
      <c r="F31" s="311" t="s">
        <v>4424</v>
      </c>
      <c r="G31" s="311" t="s">
        <v>1389</v>
      </c>
      <c r="H31" s="312">
        <v>3920</v>
      </c>
      <c r="I31" s="313" t="s">
        <v>702</v>
      </c>
      <c r="J31" s="314">
        <v>1</v>
      </c>
      <c r="K31" s="314"/>
      <c r="L31" s="314">
        <v>1</v>
      </c>
      <c r="M31" s="312">
        <v>47.1</v>
      </c>
      <c r="N31" s="312">
        <v>47.1</v>
      </c>
      <c r="O31" s="312" t="s">
        <v>674</v>
      </c>
      <c r="P31" s="312" t="s">
        <v>13</v>
      </c>
      <c r="Q31" s="312" t="s">
        <v>703</v>
      </c>
      <c r="R31" s="312"/>
      <c r="S31" s="312"/>
      <c r="T31" s="312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2">
        <f ca="1">+L31-T31</f>
        <v>1</v>
      </c>
      <c r="V31" s="312">
        <f ca="1">ROUNDDOWN(T31/J31,0)</f>
        <v>0</v>
      </c>
      <c r="W31" s="312"/>
      <c r="X31" s="312"/>
      <c r="Y31" s="312"/>
      <c r="Z31" s="312"/>
      <c r="AA31" s="312"/>
      <c r="AB31" s="312" t="s">
        <v>602</v>
      </c>
      <c r="AC31" s="312">
        <v>1.284</v>
      </c>
      <c r="AD31" s="316"/>
      <c r="AE31" s="304"/>
      <c r="AF31" s="304"/>
      <c r="AG31" s="315" t="s">
        <v>677</v>
      </c>
      <c r="AH31" s="315" t="s">
        <v>677</v>
      </c>
      <c r="AI31" s="312">
        <v>0</v>
      </c>
      <c r="AJ31" s="312">
        <v>0</v>
      </c>
      <c r="AK31" s="312"/>
      <c r="AL31" s="312"/>
      <c r="AM31" s="310"/>
      <c r="AN31" s="310"/>
      <c r="AO31" s="310"/>
      <c r="AP31" s="310"/>
      <c r="AQ31" s="310"/>
      <c r="AR31" s="310"/>
      <c r="AS31" s="310"/>
      <c r="AT31" s="310"/>
      <c r="AU31" s="310"/>
      <c r="AV31" s="310"/>
      <c r="AW31" s="310">
        <v>0</v>
      </c>
      <c r="AX31" s="310">
        <v>0</v>
      </c>
      <c r="AY31" s="310">
        <v>0</v>
      </c>
      <c r="AZ31" s="310">
        <v>0</v>
      </c>
      <c r="BA31" s="310">
        <v>0</v>
      </c>
      <c r="BB31" s="310">
        <v>0</v>
      </c>
      <c r="BC31" s="310">
        <v>0</v>
      </c>
      <c r="BD31" s="310" t="s">
        <v>692</v>
      </c>
      <c r="BE31" s="336"/>
      <c r="BF31" s="337"/>
      <c r="BG31" s="310" t="s">
        <v>3991</v>
      </c>
      <c r="BH31" s="310">
        <v>1</v>
      </c>
      <c r="BI31" s="318">
        <v>46277</v>
      </c>
      <c r="BJ31" s="310">
        <v>0</v>
      </c>
      <c r="BK31" s="336"/>
      <c r="BL31" s="337"/>
      <c r="BM31" s="338" t="s">
        <v>3991</v>
      </c>
      <c r="BN31" s="338">
        <v>1</v>
      </c>
      <c r="BO31" s="319">
        <v>46277</v>
      </c>
      <c r="BP31" s="338">
        <v>0</v>
      </c>
      <c r="BQ31" s="336"/>
      <c r="BR31" s="337"/>
      <c r="BS31" s="336"/>
      <c r="BT31" s="336"/>
      <c r="BU31" s="341"/>
      <c r="BV31" s="336"/>
      <c r="BW31" s="336"/>
      <c r="BX31" s="337"/>
      <c r="BY31" s="336"/>
      <c r="BZ31" s="336"/>
      <c r="CA31" s="336"/>
      <c r="CB31" s="336"/>
      <c r="CC31" s="336"/>
      <c r="CD31" s="341"/>
      <c r="CE31" s="336"/>
      <c r="CF31" s="336"/>
      <c r="CG31" s="336"/>
      <c r="CH31" s="336"/>
      <c r="CI31" s="336"/>
      <c r="CJ31" s="341"/>
      <c r="CK31" s="336"/>
      <c r="CL31" s="336"/>
      <c r="CM31" s="336"/>
      <c r="CN31" s="336"/>
      <c r="CO31" s="336"/>
      <c r="CP31" s="341"/>
      <c r="CQ31" s="336"/>
      <c r="CR31" s="336"/>
      <c r="CS31" s="336"/>
      <c r="CT31" s="336"/>
    </row>
    <row r="32" spans="1:98" ht="17.25" customHeight="1">
      <c r="A32" s="186">
        <v>23</v>
      </c>
      <c r="B32" s="181" t="s">
        <v>4021</v>
      </c>
      <c r="C32" s="181" t="s">
        <v>4022</v>
      </c>
      <c r="D32" s="181"/>
      <c r="E32" s="181"/>
      <c r="F32" s="181"/>
      <c r="G32" s="181" t="s">
        <v>4023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0" t="s">
        <v>674</v>
      </c>
      <c r="P32" s="182"/>
      <c r="Q32" s="182"/>
      <c r="R32" s="300" t="s">
        <v>3951</v>
      </c>
      <c r="S32" s="182"/>
      <c r="T32" s="182"/>
      <c r="U32" s="182"/>
      <c r="V32" s="182"/>
      <c r="W32" s="300">
        <f>_xlfn.MINIFS(V:V,C:C,C32,AE:AE,"",AB:AB,"")</f>
        <v>0</v>
      </c>
      <c r="X32" s="300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4"/>
      <c r="AE32" s="180" t="s">
        <v>675</v>
      </c>
      <c r="AF32" s="180" t="s">
        <v>2161</v>
      </c>
      <c r="AG32" s="185" t="s">
        <v>677</v>
      </c>
      <c r="AH32" s="185" t="s">
        <v>677</v>
      </c>
      <c r="AI32" s="312">
        <v>0</v>
      </c>
      <c r="AJ32" s="312">
        <v>0</v>
      </c>
      <c r="AK32" s="312"/>
      <c r="AL32" s="312"/>
      <c r="AM32" s="310"/>
      <c r="AN32" s="310"/>
      <c r="AO32" s="310"/>
      <c r="AP32" s="310"/>
      <c r="AQ32" s="310"/>
      <c r="AR32" s="310"/>
      <c r="AS32" s="310"/>
      <c r="AT32" s="310"/>
      <c r="AU32" s="310"/>
      <c r="AV32" s="310"/>
      <c r="AW32" s="186"/>
      <c r="AX32" s="186"/>
      <c r="AY32" s="186"/>
      <c r="AZ32" s="186"/>
      <c r="BA32" s="186"/>
      <c r="BB32" s="186"/>
      <c r="BC32" s="186"/>
      <c r="BD32" s="180" t="s">
        <v>2162</v>
      </c>
      <c r="BE32" s="310"/>
      <c r="BF32" s="310"/>
      <c r="BG32" s="310"/>
      <c r="BH32" s="314"/>
      <c r="BI32" s="318"/>
      <c r="BJ32" s="310"/>
      <c r="BK32" s="310"/>
      <c r="BL32" s="317"/>
      <c r="BM32" s="310"/>
      <c r="BN32" s="310"/>
      <c r="BO32" s="319">
        <v>46277</v>
      </c>
      <c r="BP32" s="310"/>
      <c r="BQ32" s="310"/>
      <c r="BR32" s="317"/>
      <c r="BS32" s="310"/>
      <c r="BT32" s="310"/>
      <c r="BU32" s="318"/>
      <c r="BV32" s="310"/>
      <c r="BW32" s="310"/>
      <c r="BX32" s="317"/>
      <c r="BY32" s="310"/>
      <c r="BZ32" s="310"/>
      <c r="CA32" s="310"/>
      <c r="CB32" s="310"/>
      <c r="CC32" s="310"/>
      <c r="CD32" s="318"/>
      <c r="CE32" s="310"/>
      <c r="CF32" s="310"/>
      <c r="CG32" s="310"/>
      <c r="CH32" s="310"/>
      <c r="CI32" s="310"/>
      <c r="CJ32" s="318"/>
      <c r="CK32" s="310"/>
      <c r="CL32" s="310"/>
      <c r="CM32" s="310"/>
      <c r="CN32" s="310"/>
      <c r="CO32" s="310"/>
      <c r="CP32" s="318"/>
      <c r="CQ32" s="310"/>
      <c r="CR32" s="310"/>
      <c r="CS32" s="310"/>
      <c r="CT32" s="310"/>
    </row>
    <row r="33" spans="1:98" ht="17.25" customHeight="1">
      <c r="A33" s="310">
        <v>24</v>
      </c>
      <c r="B33" s="311" t="s">
        <v>4021</v>
      </c>
      <c r="C33" s="311" t="s">
        <v>4022</v>
      </c>
      <c r="D33" s="311" t="s">
        <v>781</v>
      </c>
      <c r="E33" s="311" t="s">
        <v>4024</v>
      </c>
      <c r="F33" s="311" t="s">
        <v>4425</v>
      </c>
      <c r="G33" s="311" t="s">
        <v>1389</v>
      </c>
      <c r="H33" s="312">
        <v>2050</v>
      </c>
      <c r="I33" s="313" t="s">
        <v>702</v>
      </c>
      <c r="J33" s="314">
        <v>1</v>
      </c>
      <c r="K33" s="314"/>
      <c r="L33" s="314">
        <v>1</v>
      </c>
      <c r="M33" s="312">
        <v>24.1</v>
      </c>
      <c r="N33" s="312">
        <v>24.1</v>
      </c>
      <c r="O33" s="312" t="s">
        <v>674</v>
      </c>
      <c r="P33" s="312" t="s">
        <v>13</v>
      </c>
      <c r="Q33" s="312" t="s">
        <v>703</v>
      </c>
      <c r="R33" s="312"/>
      <c r="S33" s="312"/>
      <c r="T33" s="312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2">
        <f ca="1">+L33-T33</f>
        <v>1</v>
      </c>
      <c r="V33" s="312">
        <f ca="1">ROUNDDOWN(T33/J33,0)</f>
        <v>0</v>
      </c>
      <c r="W33" s="312"/>
      <c r="X33" s="312"/>
      <c r="Y33" s="312"/>
      <c r="Z33" s="312"/>
      <c r="AA33" s="312"/>
      <c r="AB33" s="312" t="s">
        <v>602</v>
      </c>
      <c r="AC33" s="312">
        <v>0.65900000000000003</v>
      </c>
      <c r="AD33" s="316"/>
      <c r="AE33" s="304"/>
      <c r="AF33" s="304"/>
      <c r="AG33" s="315" t="s">
        <v>677</v>
      </c>
      <c r="AH33" s="315" t="s">
        <v>677</v>
      </c>
      <c r="AI33" s="312">
        <v>0</v>
      </c>
      <c r="AJ33" s="312">
        <v>0</v>
      </c>
      <c r="AK33" s="312"/>
      <c r="AL33" s="312"/>
      <c r="AM33" s="310"/>
      <c r="AN33" s="310"/>
      <c r="AO33" s="310"/>
      <c r="AP33" s="310"/>
      <c r="AQ33" s="310"/>
      <c r="AR33" s="310"/>
      <c r="AS33" s="310"/>
      <c r="AT33" s="310"/>
      <c r="AU33" s="310"/>
      <c r="AV33" s="310"/>
      <c r="AW33" s="310">
        <v>0</v>
      </c>
      <c r="AX33" s="310">
        <v>0</v>
      </c>
      <c r="AY33" s="310">
        <v>0</v>
      </c>
      <c r="AZ33" s="310">
        <v>0</v>
      </c>
      <c r="BA33" s="310">
        <v>0</v>
      </c>
      <c r="BB33" s="310">
        <v>0</v>
      </c>
      <c r="BC33" s="310">
        <v>0</v>
      </c>
      <c r="BD33" s="310" t="s">
        <v>692</v>
      </c>
      <c r="BE33" s="348"/>
      <c r="BF33" s="348"/>
      <c r="BG33" s="310" t="s">
        <v>3991</v>
      </c>
      <c r="BH33" s="310">
        <v>1</v>
      </c>
      <c r="BI33" s="318">
        <v>46277</v>
      </c>
      <c r="BJ33" s="310">
        <v>0</v>
      </c>
      <c r="BK33" s="320"/>
      <c r="BL33" s="321"/>
      <c r="BM33" s="310" t="s">
        <v>3991</v>
      </c>
      <c r="BN33" s="314">
        <v>1</v>
      </c>
      <c r="BO33" s="319">
        <v>46277</v>
      </c>
      <c r="BP33" s="310">
        <v>0</v>
      </c>
      <c r="BQ33" s="320"/>
      <c r="BR33" s="321"/>
      <c r="BS33" s="320"/>
      <c r="BT33" s="322"/>
      <c r="BU33" s="323"/>
      <c r="BV33" s="320"/>
      <c r="BW33" s="324"/>
      <c r="BX33" s="321"/>
      <c r="BY33" s="320"/>
      <c r="BZ33" s="322"/>
      <c r="CA33" s="325"/>
      <c r="CB33" s="320"/>
      <c r="CC33" s="320"/>
      <c r="CD33" s="323"/>
      <c r="CE33" s="320"/>
      <c r="CF33" s="320"/>
      <c r="CG33" s="320"/>
      <c r="CH33" s="320"/>
      <c r="CI33" s="320"/>
      <c r="CJ33" s="323"/>
      <c r="CK33" s="320"/>
      <c r="CL33" s="320"/>
      <c r="CM33" s="320"/>
      <c r="CN33" s="320"/>
      <c r="CO33" s="320"/>
      <c r="CP33" s="323"/>
      <c r="CQ33" s="320"/>
      <c r="CR33" s="320"/>
      <c r="CS33" s="320"/>
      <c r="CT33" s="320"/>
    </row>
    <row r="34" spans="1:98" ht="17.25" customHeight="1">
      <c r="A34" s="186">
        <v>25</v>
      </c>
      <c r="B34" s="181" t="s">
        <v>4026</v>
      </c>
      <c r="C34" s="181" t="s">
        <v>4027</v>
      </c>
      <c r="D34" s="181"/>
      <c r="E34" s="181"/>
      <c r="F34" s="181"/>
      <c r="G34" s="181" t="s">
        <v>4028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0" t="s">
        <v>674</v>
      </c>
      <c r="P34" s="182"/>
      <c r="Q34" s="182"/>
      <c r="R34" s="300" t="s">
        <v>3951</v>
      </c>
      <c r="S34" s="182"/>
      <c r="T34" s="182"/>
      <c r="U34" s="182"/>
      <c r="V34" s="182"/>
      <c r="W34" s="300">
        <f>_xlfn.MINIFS(V:V,C:C,C34,AE:AE,"",AB:AB,"")</f>
        <v>0</v>
      </c>
      <c r="X34" s="300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4"/>
      <c r="AE34" s="180" t="s">
        <v>675</v>
      </c>
      <c r="AF34" s="180" t="s">
        <v>2161</v>
      </c>
      <c r="AG34" s="185" t="s">
        <v>677</v>
      </c>
      <c r="AH34" s="185" t="s">
        <v>677</v>
      </c>
      <c r="AI34" s="312">
        <v>0</v>
      </c>
      <c r="AJ34" s="312">
        <v>0</v>
      </c>
      <c r="AK34" s="312"/>
      <c r="AL34" s="312"/>
      <c r="AM34" s="310"/>
      <c r="AN34" s="310"/>
      <c r="AO34" s="310"/>
      <c r="AP34" s="310"/>
      <c r="AQ34" s="310"/>
      <c r="AR34" s="310"/>
      <c r="AS34" s="310"/>
      <c r="AT34" s="310"/>
      <c r="AU34" s="310"/>
      <c r="AV34" s="310"/>
      <c r="AW34" s="186"/>
      <c r="AX34" s="186"/>
      <c r="AY34" s="186"/>
      <c r="AZ34" s="186"/>
      <c r="BA34" s="186"/>
      <c r="BB34" s="186"/>
      <c r="BC34" s="186"/>
      <c r="BD34" s="180" t="s">
        <v>2162</v>
      </c>
      <c r="BE34" s="310"/>
      <c r="BF34" s="310"/>
      <c r="BG34" s="310"/>
      <c r="BH34" s="314"/>
      <c r="BI34" s="318"/>
      <c r="BJ34" s="310"/>
      <c r="BK34" s="310"/>
      <c r="BL34" s="317"/>
      <c r="BM34" s="310"/>
      <c r="BN34" s="314"/>
      <c r="BO34" s="319">
        <v>46277</v>
      </c>
      <c r="BP34" s="310"/>
      <c r="BQ34" s="310"/>
      <c r="BR34" s="317"/>
      <c r="BS34" s="310"/>
      <c r="BT34" s="314"/>
      <c r="BU34" s="318"/>
      <c r="BV34" s="310"/>
      <c r="BW34" s="316"/>
      <c r="BX34" s="317"/>
      <c r="BY34" s="310"/>
      <c r="BZ34" s="314"/>
      <c r="CA34" s="319"/>
      <c r="CB34" s="310"/>
      <c r="CC34" s="310"/>
      <c r="CD34" s="318"/>
      <c r="CE34" s="310"/>
      <c r="CF34" s="310"/>
      <c r="CG34" s="310"/>
      <c r="CH34" s="310"/>
      <c r="CI34" s="310"/>
      <c r="CJ34" s="318"/>
      <c r="CK34" s="310"/>
      <c r="CL34" s="310"/>
      <c r="CM34" s="310"/>
      <c r="CN34" s="310"/>
      <c r="CO34" s="310"/>
      <c r="CP34" s="318"/>
      <c r="CQ34" s="310"/>
      <c r="CR34" s="310"/>
      <c r="CS34" s="310"/>
      <c r="CT34" s="310"/>
    </row>
    <row r="35" spans="1:98" ht="17.25" customHeight="1">
      <c r="A35" s="310">
        <v>26</v>
      </c>
      <c r="B35" s="311" t="s">
        <v>4026</v>
      </c>
      <c r="C35" s="311" t="s">
        <v>4027</v>
      </c>
      <c r="D35" s="311" t="s">
        <v>781</v>
      </c>
      <c r="E35" s="311" t="s">
        <v>4029</v>
      </c>
      <c r="F35" s="311" t="s">
        <v>4426</v>
      </c>
      <c r="G35" s="311" t="s">
        <v>1389</v>
      </c>
      <c r="H35" s="312">
        <v>10500</v>
      </c>
      <c r="I35" s="313" t="s">
        <v>702</v>
      </c>
      <c r="J35" s="314">
        <v>1</v>
      </c>
      <c r="K35" s="314"/>
      <c r="L35" s="314">
        <v>1</v>
      </c>
      <c r="M35" s="312">
        <v>123.6</v>
      </c>
      <c r="N35" s="312">
        <v>123.6</v>
      </c>
      <c r="O35" s="312" t="s">
        <v>674</v>
      </c>
      <c r="P35" s="312" t="s">
        <v>13</v>
      </c>
      <c r="Q35" s="312" t="s">
        <v>703</v>
      </c>
      <c r="R35" s="312"/>
      <c r="S35" s="312"/>
      <c r="T35" s="312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2">
        <f ca="1">+L35-T35</f>
        <v>1</v>
      </c>
      <c r="V35" s="312">
        <f ca="1">ROUNDDOWN(T35/J35,0)</f>
        <v>0</v>
      </c>
      <c r="W35" s="312"/>
      <c r="X35" s="312"/>
      <c r="Y35" s="312"/>
      <c r="Z35" s="312"/>
      <c r="AA35" s="312"/>
      <c r="AB35" s="312" t="s">
        <v>602</v>
      </c>
      <c r="AC35" s="312">
        <v>3.363</v>
      </c>
      <c r="AD35" s="316"/>
      <c r="AE35" s="304"/>
      <c r="AF35" s="304"/>
      <c r="AG35" s="315" t="s">
        <v>677</v>
      </c>
      <c r="AH35" s="315" t="s">
        <v>677</v>
      </c>
      <c r="AI35" s="312">
        <v>0</v>
      </c>
      <c r="AJ35" s="312">
        <v>0</v>
      </c>
      <c r="AK35" s="312"/>
      <c r="AL35" s="312"/>
      <c r="AM35" s="310"/>
      <c r="AN35" s="310"/>
      <c r="AO35" s="310"/>
      <c r="AP35" s="310"/>
      <c r="AQ35" s="310"/>
      <c r="AR35" s="310"/>
      <c r="AS35" s="310"/>
      <c r="AT35" s="310"/>
      <c r="AU35" s="310"/>
      <c r="AV35" s="310"/>
      <c r="AW35" s="310">
        <v>0</v>
      </c>
      <c r="AX35" s="310">
        <v>0</v>
      </c>
      <c r="AY35" s="310">
        <v>0</v>
      </c>
      <c r="AZ35" s="310">
        <v>0</v>
      </c>
      <c r="BA35" s="310">
        <v>0</v>
      </c>
      <c r="BB35" s="310">
        <v>0</v>
      </c>
      <c r="BC35" s="310">
        <v>0</v>
      </c>
      <c r="BD35" s="310" t="s">
        <v>692</v>
      </c>
      <c r="BE35" s="310"/>
      <c r="BF35" s="317"/>
      <c r="BG35" s="310" t="s">
        <v>3991</v>
      </c>
      <c r="BH35" s="310">
        <v>1</v>
      </c>
      <c r="BI35" s="318">
        <v>46277</v>
      </c>
      <c r="BJ35" s="310">
        <v>0</v>
      </c>
      <c r="BK35" s="310"/>
      <c r="BL35" s="317"/>
      <c r="BM35" s="310" t="s">
        <v>3991</v>
      </c>
      <c r="BN35" s="314">
        <v>1</v>
      </c>
      <c r="BO35" s="319">
        <v>46277</v>
      </c>
      <c r="BP35" s="310">
        <v>0</v>
      </c>
      <c r="BQ35" s="310"/>
      <c r="BR35" s="317"/>
      <c r="BS35" s="310"/>
      <c r="BT35" s="314"/>
      <c r="BU35" s="318"/>
      <c r="BV35" s="310"/>
      <c r="BW35" s="316"/>
      <c r="BX35" s="317"/>
      <c r="BY35" s="310"/>
      <c r="BZ35" s="314"/>
      <c r="CA35" s="319"/>
      <c r="CB35" s="310"/>
      <c r="CC35" s="310"/>
      <c r="CD35" s="318"/>
      <c r="CE35" s="310"/>
      <c r="CF35" s="310"/>
      <c r="CG35" s="310"/>
      <c r="CH35" s="310"/>
      <c r="CI35" s="310"/>
      <c r="CJ35" s="318"/>
      <c r="CK35" s="310"/>
      <c r="CL35" s="310"/>
      <c r="CM35" s="310"/>
      <c r="CN35" s="310"/>
      <c r="CO35" s="310"/>
      <c r="CP35" s="318"/>
      <c r="CQ35" s="310"/>
      <c r="CR35" s="310"/>
      <c r="CS35" s="310"/>
      <c r="CT35" s="310"/>
    </row>
    <row r="36" spans="1:98" ht="17.25" customHeight="1">
      <c r="A36" s="186">
        <v>27</v>
      </c>
      <c r="B36" s="181" t="s">
        <v>4031</v>
      </c>
      <c r="C36" s="181" t="s">
        <v>4032</v>
      </c>
      <c r="D36" s="181"/>
      <c r="E36" s="181"/>
      <c r="F36" s="181"/>
      <c r="G36" s="181" t="s">
        <v>4033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0" t="s">
        <v>674</v>
      </c>
      <c r="P36" s="182"/>
      <c r="Q36" s="182"/>
      <c r="R36" s="300" t="s">
        <v>3951</v>
      </c>
      <c r="S36" s="182"/>
      <c r="T36" s="182"/>
      <c r="U36" s="182"/>
      <c r="V36" s="182"/>
      <c r="W36" s="300">
        <f>_xlfn.MINIFS(V:V,C:C,C36,AE:AE,"",AB:AB,"")</f>
        <v>0</v>
      </c>
      <c r="X36" s="300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4"/>
      <c r="AE36" s="180" t="s">
        <v>675</v>
      </c>
      <c r="AF36" s="180" t="s">
        <v>2161</v>
      </c>
      <c r="AG36" s="185" t="s">
        <v>677</v>
      </c>
      <c r="AH36" s="185" t="s">
        <v>677</v>
      </c>
      <c r="AI36" s="312">
        <v>0</v>
      </c>
      <c r="AJ36" s="312">
        <v>0</v>
      </c>
      <c r="AK36" s="312"/>
      <c r="AL36" s="312"/>
      <c r="AM36" s="310"/>
      <c r="AN36" s="310"/>
      <c r="AO36" s="310"/>
      <c r="AP36" s="310"/>
      <c r="AQ36" s="310"/>
      <c r="AR36" s="310"/>
      <c r="AS36" s="310"/>
      <c r="AT36" s="310"/>
      <c r="AU36" s="310"/>
      <c r="AV36" s="310"/>
      <c r="AW36" s="186"/>
      <c r="AX36" s="186"/>
      <c r="AY36" s="186"/>
      <c r="AZ36" s="186"/>
      <c r="BA36" s="186"/>
      <c r="BB36" s="186"/>
      <c r="BC36" s="186"/>
      <c r="BD36" s="180" t="s">
        <v>2162</v>
      </c>
      <c r="BE36" s="326"/>
      <c r="BF36" s="327"/>
      <c r="BG36" s="326"/>
      <c r="BH36" s="331"/>
      <c r="BI36" s="353"/>
      <c r="BJ36" s="330"/>
      <c r="BK36" s="330"/>
      <c r="BL36" s="354"/>
      <c r="BM36" s="330"/>
      <c r="BN36" s="331"/>
      <c r="BO36" s="319">
        <v>46277</v>
      </c>
      <c r="BP36" s="330"/>
      <c r="BQ36" s="330"/>
      <c r="BR36" s="354"/>
      <c r="BS36" s="330"/>
      <c r="BT36" s="331"/>
      <c r="BU36" s="355"/>
      <c r="BV36" s="330"/>
      <c r="BW36" s="356"/>
      <c r="BX36" s="354"/>
      <c r="BY36" s="330"/>
      <c r="BZ36" s="331"/>
      <c r="CA36" s="357"/>
      <c r="CB36" s="330"/>
      <c r="CC36" s="330"/>
      <c r="CD36" s="355"/>
      <c r="CE36" s="330"/>
      <c r="CF36" s="330"/>
      <c r="CG36" s="330"/>
      <c r="CH36" s="330"/>
      <c r="CI36" s="330"/>
      <c r="CJ36" s="355"/>
      <c r="CK36" s="330"/>
      <c r="CL36" s="330"/>
      <c r="CM36" s="330"/>
      <c r="CN36" s="330"/>
      <c r="CO36" s="330"/>
      <c r="CP36" s="355"/>
      <c r="CQ36" s="330"/>
      <c r="CR36" s="330"/>
      <c r="CS36" s="330"/>
      <c r="CT36" s="330"/>
    </row>
    <row r="37" spans="1:98" ht="17.25" customHeight="1">
      <c r="A37" s="310">
        <v>28</v>
      </c>
      <c r="B37" s="311" t="s">
        <v>4031</v>
      </c>
      <c r="C37" s="311" t="s">
        <v>4032</v>
      </c>
      <c r="D37" s="311" t="s">
        <v>781</v>
      </c>
      <c r="E37" s="311" t="s">
        <v>4034</v>
      </c>
      <c r="F37" s="311" t="s">
        <v>4427</v>
      </c>
      <c r="G37" s="311" t="s">
        <v>1389</v>
      </c>
      <c r="H37" s="312">
        <v>8100</v>
      </c>
      <c r="I37" s="313" t="s">
        <v>702</v>
      </c>
      <c r="J37" s="314">
        <v>1</v>
      </c>
      <c r="K37" s="314"/>
      <c r="L37" s="314">
        <v>1</v>
      </c>
      <c r="M37" s="312">
        <v>95.4</v>
      </c>
      <c r="N37" s="312">
        <v>95.4</v>
      </c>
      <c r="O37" s="312" t="s">
        <v>674</v>
      </c>
      <c r="P37" s="312" t="s">
        <v>13</v>
      </c>
      <c r="Q37" s="312" t="s">
        <v>703</v>
      </c>
      <c r="R37" s="312"/>
      <c r="S37" s="312"/>
      <c r="T37" s="312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2">
        <f ca="1">+L37-T37</f>
        <v>1</v>
      </c>
      <c r="V37" s="312">
        <f ca="1">ROUNDDOWN(T37/J37,0)</f>
        <v>0</v>
      </c>
      <c r="W37" s="312"/>
      <c r="X37" s="312"/>
      <c r="Y37" s="312"/>
      <c r="Z37" s="312"/>
      <c r="AA37" s="312"/>
      <c r="AB37" s="312" t="s">
        <v>602</v>
      </c>
      <c r="AC37" s="312">
        <v>2.5950000000000002</v>
      </c>
      <c r="AD37" s="316"/>
      <c r="AE37" s="304"/>
      <c r="AF37" s="304"/>
      <c r="AG37" s="315" t="s">
        <v>677</v>
      </c>
      <c r="AH37" s="315" t="s">
        <v>677</v>
      </c>
      <c r="AI37" s="312">
        <v>0</v>
      </c>
      <c r="AJ37" s="312">
        <v>0</v>
      </c>
      <c r="AK37" s="312"/>
      <c r="AL37" s="312"/>
      <c r="AM37" s="310"/>
      <c r="AN37" s="310"/>
      <c r="AO37" s="310"/>
      <c r="AP37" s="310"/>
      <c r="AQ37" s="310"/>
      <c r="AR37" s="310"/>
      <c r="AS37" s="310"/>
      <c r="AT37" s="310"/>
      <c r="AU37" s="310"/>
      <c r="AV37" s="310"/>
      <c r="AW37" s="310">
        <v>0</v>
      </c>
      <c r="AX37" s="310">
        <v>0</v>
      </c>
      <c r="AY37" s="310">
        <v>0</v>
      </c>
      <c r="AZ37" s="310">
        <v>0</v>
      </c>
      <c r="BA37" s="310">
        <v>0</v>
      </c>
      <c r="BB37" s="310">
        <v>0</v>
      </c>
      <c r="BC37" s="310">
        <v>0</v>
      </c>
      <c r="BD37" s="310" t="s">
        <v>692</v>
      </c>
      <c r="BE37" s="326"/>
      <c r="BF37" s="327"/>
      <c r="BG37" s="310" t="s">
        <v>3991</v>
      </c>
      <c r="BH37" s="310">
        <v>1</v>
      </c>
      <c r="BI37" s="318">
        <v>46277</v>
      </c>
      <c r="BJ37" s="310">
        <v>0</v>
      </c>
      <c r="BK37" s="330"/>
      <c r="BL37" s="354"/>
      <c r="BM37" s="330" t="s">
        <v>3991</v>
      </c>
      <c r="BN37" s="331">
        <v>1</v>
      </c>
      <c r="BO37" s="319">
        <v>46277</v>
      </c>
      <c r="BP37" s="330">
        <v>0</v>
      </c>
      <c r="BQ37" s="330"/>
      <c r="BR37" s="354"/>
      <c r="BS37" s="330"/>
      <c r="BT37" s="331"/>
      <c r="BU37" s="355"/>
      <c r="BV37" s="330"/>
      <c r="BW37" s="356"/>
      <c r="BX37" s="354"/>
      <c r="BY37" s="330"/>
      <c r="BZ37" s="331"/>
      <c r="CA37" s="357"/>
      <c r="CB37" s="330"/>
      <c r="CC37" s="330"/>
      <c r="CD37" s="355"/>
      <c r="CE37" s="330"/>
      <c r="CF37" s="330"/>
      <c r="CG37" s="330"/>
      <c r="CH37" s="330"/>
      <c r="CI37" s="330"/>
      <c r="CJ37" s="355"/>
      <c r="CK37" s="330"/>
      <c r="CL37" s="330"/>
      <c r="CM37" s="330"/>
      <c r="CN37" s="330"/>
      <c r="CO37" s="330"/>
      <c r="CP37" s="355"/>
      <c r="CQ37" s="330"/>
      <c r="CR37" s="330"/>
      <c r="CS37" s="330"/>
      <c r="CT37" s="330"/>
    </row>
    <row r="38" spans="1:98" ht="17.25" customHeight="1">
      <c r="A38" s="186">
        <v>29</v>
      </c>
      <c r="B38" s="181" t="s">
        <v>4036</v>
      </c>
      <c r="C38" s="181" t="s">
        <v>4037</v>
      </c>
      <c r="D38" s="181"/>
      <c r="E38" s="181"/>
      <c r="F38" s="181"/>
      <c r="G38" s="181" t="s">
        <v>4038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0" t="s">
        <v>674</v>
      </c>
      <c r="P38" s="182"/>
      <c r="Q38" s="182"/>
      <c r="R38" s="300" t="s">
        <v>3951</v>
      </c>
      <c r="S38" s="182"/>
      <c r="T38" s="182"/>
      <c r="U38" s="182"/>
      <c r="V38" s="182"/>
      <c r="W38" s="300">
        <f>_xlfn.MINIFS(V:V,C:C,C38,AE:AE,"",AB:AB,"")</f>
        <v>0</v>
      </c>
      <c r="X38" s="300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4"/>
      <c r="AE38" s="180" t="s">
        <v>675</v>
      </c>
      <c r="AF38" s="180" t="s">
        <v>2161</v>
      </c>
      <c r="AG38" s="185" t="s">
        <v>677</v>
      </c>
      <c r="AH38" s="185" t="s">
        <v>677</v>
      </c>
      <c r="AI38" s="312">
        <v>0</v>
      </c>
      <c r="AJ38" s="312">
        <v>0</v>
      </c>
      <c r="AK38" s="312"/>
      <c r="AL38" s="312"/>
      <c r="AM38" s="310"/>
      <c r="AN38" s="310"/>
      <c r="AO38" s="310"/>
      <c r="AP38" s="310"/>
      <c r="AQ38" s="310"/>
      <c r="AR38" s="310"/>
      <c r="AS38" s="310"/>
      <c r="AT38" s="310"/>
      <c r="AU38" s="310"/>
      <c r="AV38" s="310"/>
      <c r="AW38" s="186"/>
      <c r="AX38" s="186"/>
      <c r="AY38" s="186"/>
      <c r="AZ38" s="186"/>
      <c r="BA38" s="186"/>
      <c r="BB38" s="186"/>
      <c r="BC38" s="186"/>
      <c r="BD38" s="180" t="s">
        <v>2162</v>
      </c>
      <c r="BE38" s="336"/>
      <c r="BF38" s="337"/>
      <c r="BG38" s="336"/>
      <c r="BH38" s="336"/>
      <c r="BI38" s="341"/>
      <c r="BJ38" s="336"/>
      <c r="BK38" s="336"/>
      <c r="BL38" s="337"/>
      <c r="BM38" s="338"/>
      <c r="BN38" s="338"/>
      <c r="BO38" s="319">
        <v>46277</v>
      </c>
      <c r="BP38" s="338"/>
      <c r="BQ38" s="336"/>
      <c r="BR38" s="337"/>
      <c r="BS38" s="336"/>
      <c r="BT38" s="336"/>
      <c r="BU38" s="341"/>
      <c r="BV38" s="336"/>
      <c r="BW38" s="336"/>
      <c r="BX38" s="337"/>
      <c r="BY38" s="336"/>
      <c r="BZ38" s="336"/>
      <c r="CA38" s="336"/>
      <c r="CB38" s="336"/>
      <c r="CC38" s="336"/>
      <c r="CD38" s="341"/>
      <c r="CE38" s="336"/>
      <c r="CF38" s="336"/>
      <c r="CG38" s="336"/>
      <c r="CH38" s="336"/>
      <c r="CI38" s="336"/>
      <c r="CJ38" s="341"/>
      <c r="CK38" s="336"/>
      <c r="CL38" s="336"/>
      <c r="CM38" s="336"/>
      <c r="CN38" s="336"/>
      <c r="CO38" s="336"/>
      <c r="CP38" s="341"/>
      <c r="CQ38" s="336"/>
      <c r="CR38" s="336"/>
      <c r="CS38" s="336"/>
      <c r="CT38" s="336"/>
    </row>
    <row r="39" spans="1:98" ht="17.25" customHeight="1">
      <c r="A39" s="310">
        <v>30</v>
      </c>
      <c r="B39" s="311" t="s">
        <v>4036</v>
      </c>
      <c r="C39" s="311" t="s">
        <v>4037</v>
      </c>
      <c r="D39" s="311" t="s">
        <v>781</v>
      </c>
      <c r="E39" s="311" t="s">
        <v>4039</v>
      </c>
      <c r="F39" s="311" t="s">
        <v>4428</v>
      </c>
      <c r="G39" s="311" t="s">
        <v>1389</v>
      </c>
      <c r="H39" s="312">
        <v>3621</v>
      </c>
      <c r="I39" s="313" t="s">
        <v>702</v>
      </c>
      <c r="J39" s="314">
        <v>1</v>
      </c>
      <c r="K39" s="314"/>
      <c r="L39" s="314">
        <v>1</v>
      </c>
      <c r="M39" s="312">
        <v>43.5</v>
      </c>
      <c r="N39" s="312">
        <v>43.5</v>
      </c>
      <c r="O39" s="312" t="s">
        <v>674</v>
      </c>
      <c r="P39" s="312" t="s">
        <v>13</v>
      </c>
      <c r="Q39" s="312" t="s">
        <v>703</v>
      </c>
      <c r="R39" s="312"/>
      <c r="S39" s="312"/>
      <c r="T39" s="312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2">
        <f ca="1">+L39-T39</f>
        <v>1</v>
      </c>
      <c r="V39" s="312">
        <f ca="1">ROUNDDOWN(T39/J39,0)</f>
        <v>0</v>
      </c>
      <c r="W39" s="312"/>
      <c r="X39" s="312"/>
      <c r="Y39" s="312"/>
      <c r="Z39" s="312"/>
      <c r="AA39" s="312"/>
      <c r="AB39" s="312" t="s">
        <v>602</v>
      </c>
      <c r="AC39" s="312">
        <v>1.1859999999999999</v>
      </c>
      <c r="AD39" s="316"/>
      <c r="AE39" s="304"/>
      <c r="AF39" s="304"/>
      <c r="AG39" s="315" t="s">
        <v>677</v>
      </c>
      <c r="AH39" s="315" t="s">
        <v>677</v>
      </c>
      <c r="AI39" s="312">
        <v>0</v>
      </c>
      <c r="AJ39" s="312">
        <v>0</v>
      </c>
      <c r="AK39" s="312"/>
      <c r="AL39" s="312"/>
      <c r="AM39" s="310"/>
      <c r="AN39" s="310"/>
      <c r="AO39" s="310"/>
      <c r="AP39" s="310"/>
      <c r="AQ39" s="310"/>
      <c r="AR39" s="310"/>
      <c r="AS39" s="310"/>
      <c r="AT39" s="310"/>
      <c r="AU39" s="310"/>
      <c r="AV39" s="310"/>
      <c r="AW39" s="310">
        <v>0</v>
      </c>
      <c r="AX39" s="310">
        <v>0</v>
      </c>
      <c r="AY39" s="310">
        <v>0</v>
      </c>
      <c r="AZ39" s="310">
        <v>0</v>
      </c>
      <c r="BA39" s="310">
        <v>0</v>
      </c>
      <c r="BB39" s="310">
        <v>0</v>
      </c>
      <c r="BC39" s="310">
        <v>0</v>
      </c>
      <c r="BD39" s="310" t="s">
        <v>692</v>
      </c>
      <c r="BE39" s="310"/>
      <c r="BF39" s="317"/>
      <c r="BG39" s="310" t="s">
        <v>3991</v>
      </c>
      <c r="BH39" s="310">
        <v>1</v>
      </c>
      <c r="BI39" s="318">
        <v>46277</v>
      </c>
      <c r="BJ39" s="310">
        <v>0</v>
      </c>
      <c r="BK39" s="310"/>
      <c r="BL39" s="317"/>
      <c r="BM39" s="310" t="s">
        <v>3991</v>
      </c>
      <c r="BN39" s="314">
        <v>1</v>
      </c>
      <c r="BO39" s="319">
        <v>46277</v>
      </c>
      <c r="BP39" s="310">
        <v>0</v>
      </c>
      <c r="BQ39" s="310"/>
      <c r="BR39" s="317"/>
      <c r="BS39" s="310"/>
      <c r="BT39" s="314"/>
      <c r="BU39" s="318"/>
      <c r="BV39" s="310"/>
      <c r="BW39" s="316"/>
      <c r="BX39" s="317"/>
      <c r="BY39" s="310"/>
      <c r="BZ39" s="314"/>
      <c r="CA39" s="319"/>
      <c r="CB39" s="310"/>
      <c r="CC39" s="310"/>
      <c r="CD39" s="318"/>
      <c r="CE39" s="310"/>
      <c r="CF39" s="310"/>
      <c r="CG39" s="310"/>
      <c r="CH39" s="310"/>
      <c r="CI39" s="310"/>
      <c r="CJ39" s="318"/>
      <c r="CK39" s="310"/>
      <c r="CL39" s="310"/>
      <c r="CM39" s="310"/>
      <c r="CN39" s="310"/>
      <c r="CO39" s="310"/>
      <c r="CP39" s="318"/>
      <c r="CQ39" s="310"/>
      <c r="CR39" s="310"/>
      <c r="CS39" s="310"/>
      <c r="CT39" s="310"/>
    </row>
    <row r="40" spans="1:98" ht="17.25" customHeight="1">
      <c r="A40" s="186">
        <v>31</v>
      </c>
      <c r="B40" s="181" t="s">
        <v>4041</v>
      </c>
      <c r="C40" s="181" t="s">
        <v>4042</v>
      </c>
      <c r="D40" s="181"/>
      <c r="E40" s="181"/>
      <c r="F40" s="181"/>
      <c r="G40" s="181" t="s">
        <v>4018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0" t="s">
        <v>674</v>
      </c>
      <c r="P40" s="182"/>
      <c r="Q40" s="182"/>
      <c r="R40" s="300" t="s">
        <v>3951</v>
      </c>
      <c r="S40" s="182"/>
      <c r="T40" s="182"/>
      <c r="U40" s="182"/>
      <c r="V40" s="182"/>
      <c r="W40" s="300">
        <f>_xlfn.MINIFS(V:V,C:C,C40,AE:AE,"",AB:AB,"")</f>
        <v>0</v>
      </c>
      <c r="X40" s="300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4"/>
      <c r="AE40" s="180" t="s">
        <v>675</v>
      </c>
      <c r="AF40" s="180" t="s">
        <v>2161</v>
      </c>
      <c r="AG40" s="185" t="s">
        <v>677</v>
      </c>
      <c r="AH40" s="185" t="s">
        <v>677</v>
      </c>
      <c r="AI40" s="312">
        <v>0</v>
      </c>
      <c r="AJ40" s="312">
        <v>0</v>
      </c>
      <c r="AK40" s="312"/>
      <c r="AL40" s="312"/>
      <c r="AM40" s="310"/>
      <c r="AN40" s="310"/>
      <c r="AO40" s="310"/>
      <c r="AP40" s="310"/>
      <c r="AQ40" s="310"/>
      <c r="AR40" s="310"/>
      <c r="AS40" s="310"/>
      <c r="AT40" s="310"/>
      <c r="AU40" s="310"/>
      <c r="AV40" s="310"/>
      <c r="AW40" s="186"/>
      <c r="AX40" s="186"/>
      <c r="AY40" s="186"/>
      <c r="AZ40" s="186"/>
      <c r="BA40" s="186"/>
      <c r="BB40" s="186"/>
      <c r="BC40" s="186"/>
      <c r="BD40" s="180" t="s">
        <v>2162</v>
      </c>
      <c r="BE40" s="336"/>
      <c r="BF40" s="337"/>
      <c r="BG40" s="336"/>
      <c r="BH40" s="340"/>
      <c r="BI40" s="341"/>
      <c r="BJ40" s="336"/>
      <c r="BK40" s="336"/>
      <c r="BL40" s="337"/>
      <c r="BM40" s="338"/>
      <c r="BN40" s="339"/>
      <c r="BO40" s="319">
        <v>46277</v>
      </c>
      <c r="BP40" s="338"/>
      <c r="BQ40" s="336"/>
      <c r="BR40" s="337"/>
      <c r="BS40" s="336"/>
      <c r="BT40" s="340"/>
      <c r="BU40" s="341"/>
      <c r="BV40" s="336"/>
      <c r="BW40" s="342"/>
      <c r="BX40" s="337"/>
      <c r="BY40" s="336"/>
      <c r="BZ40" s="340"/>
      <c r="CA40" s="343"/>
      <c r="CB40" s="336"/>
      <c r="CC40" s="336"/>
      <c r="CD40" s="341"/>
      <c r="CE40" s="336"/>
      <c r="CF40" s="336"/>
      <c r="CG40" s="336"/>
      <c r="CH40" s="336"/>
      <c r="CI40" s="336"/>
      <c r="CJ40" s="341"/>
      <c r="CK40" s="336"/>
      <c r="CL40" s="336"/>
      <c r="CM40" s="336"/>
      <c r="CN40" s="336"/>
      <c r="CO40" s="336"/>
      <c r="CP40" s="341"/>
      <c r="CQ40" s="336"/>
      <c r="CR40" s="336"/>
      <c r="CS40" s="336"/>
      <c r="CT40" s="336"/>
    </row>
    <row r="41" spans="1:98" ht="17.25" customHeight="1">
      <c r="A41" s="310">
        <v>32</v>
      </c>
      <c r="B41" s="311" t="s">
        <v>4041</v>
      </c>
      <c r="C41" s="311" t="s">
        <v>4042</v>
      </c>
      <c r="D41" s="311" t="s">
        <v>781</v>
      </c>
      <c r="E41" s="311" t="s">
        <v>4019</v>
      </c>
      <c r="F41" s="311" t="s">
        <v>4429</v>
      </c>
      <c r="G41" s="311" t="s">
        <v>1389</v>
      </c>
      <c r="H41" s="312">
        <v>3920</v>
      </c>
      <c r="I41" s="313" t="s">
        <v>702</v>
      </c>
      <c r="J41" s="314">
        <v>1</v>
      </c>
      <c r="K41" s="314"/>
      <c r="L41" s="314">
        <v>2</v>
      </c>
      <c r="M41" s="312">
        <v>47.1</v>
      </c>
      <c r="N41" s="312">
        <v>94.3</v>
      </c>
      <c r="O41" s="312" t="s">
        <v>674</v>
      </c>
      <c r="P41" s="312" t="s">
        <v>13</v>
      </c>
      <c r="Q41" s="312" t="s">
        <v>703</v>
      </c>
      <c r="R41" s="312"/>
      <c r="S41" s="312"/>
      <c r="T41" s="312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2">
        <f ca="1">+L41-T41</f>
        <v>2</v>
      </c>
      <c r="V41" s="312">
        <f ca="1">ROUNDDOWN(T41/J41,0)</f>
        <v>0</v>
      </c>
      <c r="W41" s="312"/>
      <c r="X41" s="312"/>
      <c r="Y41" s="312"/>
      <c r="Z41" s="312"/>
      <c r="AA41" s="312"/>
      <c r="AB41" s="312" t="s">
        <v>602</v>
      </c>
      <c r="AC41" s="312">
        <v>2.5680000000000001</v>
      </c>
      <c r="AD41" s="316"/>
      <c r="AE41" s="304"/>
      <c r="AF41" s="304"/>
      <c r="AG41" s="315" t="s">
        <v>677</v>
      </c>
      <c r="AH41" s="315" t="s">
        <v>677</v>
      </c>
      <c r="AI41" s="312">
        <v>0</v>
      </c>
      <c r="AJ41" s="312">
        <v>0</v>
      </c>
      <c r="AK41" s="312"/>
      <c r="AL41" s="312"/>
      <c r="AM41" s="310"/>
      <c r="AN41" s="310"/>
      <c r="AO41" s="310"/>
      <c r="AP41" s="310"/>
      <c r="AQ41" s="310"/>
      <c r="AR41" s="310"/>
      <c r="AS41" s="310"/>
      <c r="AT41" s="310"/>
      <c r="AU41" s="310"/>
      <c r="AV41" s="310"/>
      <c r="AW41" s="310">
        <v>0</v>
      </c>
      <c r="AX41" s="310">
        <v>0</v>
      </c>
      <c r="AY41" s="310">
        <v>0</v>
      </c>
      <c r="AZ41" s="310">
        <v>0</v>
      </c>
      <c r="BA41" s="310">
        <v>0</v>
      </c>
      <c r="BB41" s="310">
        <v>0</v>
      </c>
      <c r="BC41" s="310">
        <v>0</v>
      </c>
      <c r="BD41" s="310" t="s">
        <v>692</v>
      </c>
      <c r="BE41" s="348"/>
      <c r="BF41" s="349"/>
      <c r="BG41" s="310" t="s">
        <v>3991</v>
      </c>
      <c r="BH41" s="310">
        <v>2</v>
      </c>
      <c r="BI41" s="318">
        <v>46277</v>
      </c>
      <c r="BJ41" s="310">
        <v>0</v>
      </c>
      <c r="BK41" s="310"/>
      <c r="BL41" s="317"/>
      <c r="BM41" s="310" t="s">
        <v>3991</v>
      </c>
      <c r="BN41" s="310">
        <v>2</v>
      </c>
      <c r="BO41" s="319">
        <v>46277</v>
      </c>
      <c r="BP41" s="310">
        <v>0</v>
      </c>
      <c r="BQ41" s="310"/>
      <c r="BR41" s="317"/>
      <c r="BS41" s="310"/>
      <c r="BT41" s="310"/>
      <c r="BU41" s="318"/>
      <c r="BV41" s="310"/>
      <c r="BW41" s="310"/>
      <c r="BX41" s="317"/>
      <c r="BY41" s="310"/>
      <c r="BZ41" s="310"/>
      <c r="CA41" s="310"/>
      <c r="CB41" s="310"/>
      <c r="CC41" s="310"/>
      <c r="CD41" s="318"/>
      <c r="CE41" s="310"/>
      <c r="CF41" s="310"/>
      <c r="CG41" s="310"/>
      <c r="CH41" s="310"/>
      <c r="CI41" s="310"/>
      <c r="CJ41" s="318"/>
      <c r="CK41" s="310"/>
      <c r="CL41" s="310"/>
      <c r="CM41" s="310"/>
      <c r="CN41" s="310"/>
      <c r="CO41" s="310"/>
      <c r="CP41" s="318"/>
      <c r="CQ41" s="310"/>
      <c r="CR41" s="310"/>
      <c r="CS41" s="310"/>
      <c r="CT41" s="310"/>
    </row>
    <row r="42" spans="1:98" ht="17.25" customHeight="1">
      <c r="A42" s="186">
        <v>33</v>
      </c>
      <c r="B42" s="181" t="s">
        <v>4044</v>
      </c>
      <c r="C42" s="181" t="s">
        <v>4045</v>
      </c>
      <c r="D42" s="181"/>
      <c r="E42" s="181"/>
      <c r="F42" s="181"/>
      <c r="G42" s="181" t="s">
        <v>4028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0" t="s">
        <v>674</v>
      </c>
      <c r="P42" s="182"/>
      <c r="Q42" s="182"/>
      <c r="R42" s="300" t="s">
        <v>3951</v>
      </c>
      <c r="S42" s="182"/>
      <c r="T42" s="182"/>
      <c r="U42" s="182"/>
      <c r="V42" s="182"/>
      <c r="W42" s="300">
        <f>_xlfn.MINIFS(V:V,C:C,C42,AE:AE,"",AB:AB,"")</f>
        <v>0</v>
      </c>
      <c r="X42" s="300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4"/>
      <c r="AE42" s="180" t="s">
        <v>675</v>
      </c>
      <c r="AF42" s="180" t="s">
        <v>2161</v>
      </c>
      <c r="AG42" s="185" t="s">
        <v>677</v>
      </c>
      <c r="AH42" s="185" t="s">
        <v>677</v>
      </c>
      <c r="AI42" s="312">
        <v>0</v>
      </c>
      <c r="AJ42" s="312">
        <v>0</v>
      </c>
      <c r="AK42" s="312"/>
      <c r="AL42" s="312"/>
      <c r="AM42" s="310"/>
      <c r="AN42" s="310"/>
      <c r="AO42" s="310"/>
      <c r="AP42" s="310"/>
      <c r="AQ42" s="310"/>
      <c r="AR42" s="310"/>
      <c r="AS42" s="310"/>
      <c r="AT42" s="310"/>
      <c r="AU42" s="310"/>
      <c r="AV42" s="310"/>
      <c r="AW42" s="186"/>
      <c r="AX42" s="186"/>
      <c r="AY42" s="186"/>
      <c r="AZ42" s="186"/>
      <c r="BA42" s="186"/>
      <c r="BB42" s="186"/>
      <c r="BC42" s="186"/>
      <c r="BD42" s="180" t="s">
        <v>2162</v>
      </c>
      <c r="BE42" s="336"/>
      <c r="BF42" s="337"/>
      <c r="BG42" s="336"/>
      <c r="BH42" s="340"/>
      <c r="BI42" s="341"/>
      <c r="BJ42" s="336"/>
      <c r="BK42" s="336"/>
      <c r="BL42" s="337"/>
      <c r="BM42" s="338"/>
      <c r="BN42" s="339"/>
      <c r="BO42" s="319">
        <v>46277</v>
      </c>
      <c r="BP42" s="338"/>
      <c r="BQ42" s="336"/>
      <c r="BR42" s="337"/>
      <c r="BS42" s="336"/>
      <c r="BT42" s="340"/>
      <c r="BU42" s="341"/>
      <c r="BV42" s="336"/>
      <c r="BW42" s="342"/>
      <c r="BX42" s="337"/>
      <c r="BY42" s="336"/>
      <c r="BZ42" s="340"/>
      <c r="CA42" s="343"/>
      <c r="CB42" s="336"/>
      <c r="CC42" s="336"/>
      <c r="CD42" s="341"/>
      <c r="CE42" s="336"/>
      <c r="CF42" s="336"/>
      <c r="CG42" s="336"/>
      <c r="CH42" s="336"/>
      <c r="CI42" s="336"/>
      <c r="CJ42" s="341"/>
      <c r="CK42" s="336"/>
      <c r="CL42" s="336"/>
      <c r="CM42" s="336"/>
      <c r="CN42" s="336"/>
      <c r="CO42" s="336"/>
      <c r="CP42" s="341"/>
      <c r="CQ42" s="336"/>
      <c r="CR42" s="336"/>
      <c r="CS42" s="336"/>
      <c r="CT42" s="336"/>
    </row>
    <row r="43" spans="1:98" ht="17.25" customHeight="1">
      <c r="A43" s="310">
        <v>34</v>
      </c>
      <c r="B43" s="311" t="s">
        <v>4044</v>
      </c>
      <c r="C43" s="311" t="s">
        <v>4045</v>
      </c>
      <c r="D43" s="311" t="s">
        <v>781</v>
      </c>
      <c r="E43" s="311" t="s">
        <v>4029</v>
      </c>
      <c r="F43" s="311" t="s">
        <v>4430</v>
      </c>
      <c r="G43" s="311" t="s">
        <v>1389</v>
      </c>
      <c r="H43" s="312">
        <v>10500</v>
      </c>
      <c r="I43" s="313" t="s">
        <v>702</v>
      </c>
      <c r="J43" s="314">
        <v>1</v>
      </c>
      <c r="K43" s="314"/>
      <c r="L43" s="314">
        <v>2</v>
      </c>
      <c r="M43" s="312">
        <v>123.6</v>
      </c>
      <c r="N43" s="312">
        <v>247.3</v>
      </c>
      <c r="O43" s="312" t="s">
        <v>674</v>
      </c>
      <c r="P43" s="312" t="s">
        <v>13</v>
      </c>
      <c r="Q43" s="312" t="s">
        <v>703</v>
      </c>
      <c r="R43" s="312"/>
      <c r="S43" s="312"/>
      <c r="T43" s="312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2">
        <f ca="1">+L43-T43</f>
        <v>2</v>
      </c>
      <c r="V43" s="312">
        <f ca="1">ROUNDDOWN(T43/J43,0)</f>
        <v>0</v>
      </c>
      <c r="W43" s="312"/>
      <c r="X43" s="312"/>
      <c r="Y43" s="312"/>
      <c r="Z43" s="312"/>
      <c r="AA43" s="312"/>
      <c r="AB43" s="312" t="s">
        <v>602</v>
      </c>
      <c r="AC43" s="312">
        <v>6.726</v>
      </c>
      <c r="AD43" s="316"/>
      <c r="AE43" s="304"/>
      <c r="AF43" s="304"/>
      <c r="AG43" s="315" t="s">
        <v>677</v>
      </c>
      <c r="AH43" s="315" t="s">
        <v>677</v>
      </c>
      <c r="AI43" s="312">
        <v>0</v>
      </c>
      <c r="AJ43" s="312">
        <v>0</v>
      </c>
      <c r="AK43" s="312"/>
      <c r="AL43" s="312"/>
      <c r="AM43" s="310"/>
      <c r="AN43" s="310"/>
      <c r="AO43" s="310"/>
      <c r="AP43" s="310"/>
      <c r="AQ43" s="310"/>
      <c r="AR43" s="310"/>
      <c r="AS43" s="310"/>
      <c r="AT43" s="310"/>
      <c r="AU43" s="310"/>
      <c r="AV43" s="310"/>
      <c r="AW43" s="310">
        <v>0</v>
      </c>
      <c r="AX43" s="310">
        <v>0</v>
      </c>
      <c r="AY43" s="310">
        <v>0</v>
      </c>
      <c r="AZ43" s="310">
        <v>0</v>
      </c>
      <c r="BA43" s="310">
        <v>0</v>
      </c>
      <c r="BB43" s="310">
        <v>0</v>
      </c>
      <c r="BC43" s="310">
        <v>0</v>
      </c>
      <c r="BD43" s="310" t="s">
        <v>692</v>
      </c>
      <c r="BE43" s="348"/>
      <c r="BF43" s="349"/>
      <c r="BG43" s="310" t="s">
        <v>3991</v>
      </c>
      <c r="BH43" s="310">
        <v>2</v>
      </c>
      <c r="BI43" s="318">
        <v>46277</v>
      </c>
      <c r="BJ43" s="310">
        <v>0</v>
      </c>
      <c r="BK43" s="310"/>
      <c r="BL43" s="317"/>
      <c r="BM43" s="310" t="s">
        <v>3991</v>
      </c>
      <c r="BN43" s="314">
        <v>2</v>
      </c>
      <c r="BO43" s="319">
        <v>46277</v>
      </c>
      <c r="BP43" s="310">
        <v>0</v>
      </c>
      <c r="BQ43" s="310"/>
      <c r="BR43" s="317"/>
      <c r="BS43" s="310"/>
      <c r="BT43" s="314"/>
      <c r="BU43" s="318"/>
      <c r="BV43" s="310"/>
      <c r="BW43" s="316"/>
      <c r="BX43" s="317"/>
      <c r="BY43" s="310"/>
      <c r="BZ43" s="314"/>
      <c r="CA43" s="319"/>
      <c r="CB43" s="310"/>
      <c r="CC43" s="310"/>
      <c r="CD43" s="318"/>
      <c r="CE43" s="310"/>
      <c r="CF43" s="310"/>
      <c r="CG43" s="310"/>
      <c r="CH43" s="310"/>
      <c r="CI43" s="310"/>
      <c r="CJ43" s="318"/>
      <c r="CK43" s="310"/>
      <c r="CL43" s="310"/>
      <c r="CM43" s="310"/>
      <c r="CN43" s="310"/>
      <c r="CO43" s="310"/>
      <c r="CP43" s="318"/>
      <c r="CQ43" s="310"/>
      <c r="CR43" s="310"/>
      <c r="CS43" s="310"/>
      <c r="CT43" s="310"/>
    </row>
    <row r="44" spans="1:98" ht="17.25" customHeight="1">
      <c r="A44" s="186">
        <v>35</v>
      </c>
      <c r="B44" s="181" t="s">
        <v>4047</v>
      </c>
      <c r="C44" s="181" t="s">
        <v>4048</v>
      </c>
      <c r="D44" s="181"/>
      <c r="E44" s="181"/>
      <c r="F44" s="181"/>
      <c r="G44" s="181" t="s">
        <v>4018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0" t="s">
        <v>674</v>
      </c>
      <c r="P44" s="182"/>
      <c r="Q44" s="182"/>
      <c r="R44" s="300" t="s">
        <v>3951</v>
      </c>
      <c r="S44" s="182"/>
      <c r="T44" s="182"/>
      <c r="U44" s="182"/>
      <c r="V44" s="182"/>
      <c r="W44" s="300">
        <f>_xlfn.MINIFS(V:V,C:C,C44,AE:AE,"",AB:AB,"")</f>
        <v>0</v>
      </c>
      <c r="X44" s="300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4"/>
      <c r="AE44" s="180" t="s">
        <v>675</v>
      </c>
      <c r="AF44" s="180" t="s">
        <v>2161</v>
      </c>
      <c r="AG44" s="185" t="s">
        <v>677</v>
      </c>
      <c r="AH44" s="185" t="s">
        <v>677</v>
      </c>
      <c r="AI44" s="312">
        <v>0</v>
      </c>
      <c r="AJ44" s="312">
        <v>0</v>
      </c>
      <c r="AK44" s="312"/>
      <c r="AL44" s="312"/>
      <c r="AM44" s="310"/>
      <c r="AN44" s="310"/>
      <c r="AO44" s="310"/>
      <c r="AP44" s="310"/>
      <c r="AQ44" s="310"/>
      <c r="AR44" s="310"/>
      <c r="AS44" s="310"/>
      <c r="AT44" s="310"/>
      <c r="AU44" s="310"/>
      <c r="AV44" s="310"/>
      <c r="AW44" s="186"/>
      <c r="AX44" s="186"/>
      <c r="AY44" s="186"/>
      <c r="AZ44" s="186"/>
      <c r="BA44" s="186"/>
      <c r="BB44" s="186"/>
      <c r="BC44" s="186"/>
      <c r="BD44" s="180" t="s">
        <v>2162</v>
      </c>
      <c r="BE44" s="336"/>
      <c r="BF44" s="337"/>
      <c r="BG44" s="336"/>
      <c r="BH44" s="336"/>
      <c r="BI44" s="341"/>
      <c r="BJ44" s="336"/>
      <c r="BK44" s="336"/>
      <c r="BL44" s="337"/>
      <c r="BM44" s="338"/>
      <c r="BN44" s="338"/>
      <c r="BO44" s="319">
        <v>46277</v>
      </c>
      <c r="BP44" s="338"/>
      <c r="BQ44" s="336"/>
      <c r="BR44" s="337"/>
      <c r="BS44" s="336"/>
      <c r="BT44" s="336"/>
      <c r="BU44" s="341"/>
      <c r="BV44" s="336"/>
      <c r="BW44" s="336"/>
      <c r="BX44" s="337"/>
      <c r="BY44" s="336"/>
      <c r="BZ44" s="336"/>
      <c r="CA44" s="336"/>
      <c r="CB44" s="336"/>
      <c r="CC44" s="336"/>
      <c r="CD44" s="341"/>
      <c r="CE44" s="336"/>
      <c r="CF44" s="336"/>
      <c r="CG44" s="336"/>
      <c r="CH44" s="336"/>
      <c r="CI44" s="336"/>
      <c r="CJ44" s="341"/>
      <c r="CK44" s="336"/>
      <c r="CL44" s="336"/>
      <c r="CM44" s="336"/>
      <c r="CN44" s="336"/>
      <c r="CO44" s="336"/>
      <c r="CP44" s="341"/>
      <c r="CQ44" s="336"/>
      <c r="CR44" s="336"/>
      <c r="CS44" s="336"/>
      <c r="CT44" s="336"/>
    </row>
    <row r="45" spans="1:98" ht="17.25" customHeight="1">
      <c r="A45" s="310">
        <v>36</v>
      </c>
      <c r="B45" s="311" t="s">
        <v>4047</v>
      </c>
      <c r="C45" s="311" t="s">
        <v>4048</v>
      </c>
      <c r="D45" s="311" t="s">
        <v>781</v>
      </c>
      <c r="E45" s="311" t="s">
        <v>4019</v>
      </c>
      <c r="F45" s="311" t="s">
        <v>4431</v>
      </c>
      <c r="G45" s="311" t="s">
        <v>1389</v>
      </c>
      <c r="H45" s="312">
        <v>3920</v>
      </c>
      <c r="I45" s="313" t="s">
        <v>702</v>
      </c>
      <c r="J45" s="314">
        <v>1</v>
      </c>
      <c r="K45" s="314"/>
      <c r="L45" s="314">
        <v>2</v>
      </c>
      <c r="M45" s="312">
        <v>47.1</v>
      </c>
      <c r="N45" s="312">
        <v>94.3</v>
      </c>
      <c r="O45" s="312" t="s">
        <v>674</v>
      </c>
      <c r="P45" s="312" t="s">
        <v>13</v>
      </c>
      <c r="Q45" s="312" t="s">
        <v>703</v>
      </c>
      <c r="R45" s="312"/>
      <c r="S45" s="312"/>
      <c r="T45" s="312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2">
        <f ca="1">+L45-T45</f>
        <v>2</v>
      </c>
      <c r="V45" s="312">
        <f ca="1">ROUNDDOWN(T45/J45,0)</f>
        <v>0</v>
      </c>
      <c r="W45" s="312"/>
      <c r="X45" s="312"/>
      <c r="Y45" s="312"/>
      <c r="Z45" s="312"/>
      <c r="AA45" s="312"/>
      <c r="AB45" s="312" t="s">
        <v>602</v>
      </c>
      <c r="AC45" s="312">
        <v>2.5680000000000001</v>
      </c>
      <c r="AD45" s="316"/>
      <c r="AE45" s="304"/>
      <c r="AF45" s="304"/>
      <c r="AG45" s="315" t="s">
        <v>677</v>
      </c>
      <c r="AH45" s="315" t="s">
        <v>677</v>
      </c>
      <c r="AI45" s="312">
        <v>0</v>
      </c>
      <c r="AJ45" s="312">
        <v>0</v>
      </c>
      <c r="AK45" s="312"/>
      <c r="AL45" s="312"/>
      <c r="AM45" s="310"/>
      <c r="AN45" s="310"/>
      <c r="AO45" s="310"/>
      <c r="AP45" s="310"/>
      <c r="AQ45" s="310"/>
      <c r="AR45" s="310"/>
      <c r="AS45" s="310"/>
      <c r="AT45" s="310"/>
      <c r="AU45" s="310"/>
      <c r="AV45" s="310"/>
      <c r="AW45" s="310">
        <v>0</v>
      </c>
      <c r="AX45" s="310">
        <v>0</v>
      </c>
      <c r="AY45" s="310">
        <v>0</v>
      </c>
      <c r="AZ45" s="310">
        <v>0</v>
      </c>
      <c r="BA45" s="310">
        <v>0</v>
      </c>
      <c r="BB45" s="310">
        <v>0</v>
      </c>
      <c r="BC45" s="310">
        <v>0</v>
      </c>
      <c r="BD45" s="310" t="s">
        <v>692</v>
      </c>
      <c r="BE45" s="310"/>
      <c r="BF45" s="317"/>
      <c r="BG45" s="310" t="s">
        <v>3991</v>
      </c>
      <c r="BH45" s="310">
        <v>2</v>
      </c>
      <c r="BI45" s="318">
        <v>46277</v>
      </c>
      <c r="BJ45" s="310">
        <v>0</v>
      </c>
      <c r="BK45" s="310"/>
      <c r="BL45" s="317"/>
      <c r="BM45" s="310" t="s">
        <v>3991</v>
      </c>
      <c r="BN45" s="314">
        <v>2</v>
      </c>
      <c r="BO45" s="319">
        <v>46277</v>
      </c>
      <c r="BP45" s="310">
        <v>0</v>
      </c>
      <c r="BQ45" s="310"/>
      <c r="BR45" s="317"/>
      <c r="BS45" s="310"/>
      <c r="BT45" s="314"/>
      <c r="BU45" s="318"/>
      <c r="BV45" s="310"/>
      <c r="BW45" s="316"/>
      <c r="BX45" s="317"/>
      <c r="BY45" s="310"/>
      <c r="BZ45" s="314"/>
      <c r="CA45" s="319"/>
      <c r="CB45" s="310"/>
      <c r="CC45" s="310"/>
      <c r="CD45" s="318"/>
      <c r="CE45" s="310"/>
      <c r="CF45" s="310"/>
      <c r="CG45" s="310"/>
      <c r="CH45" s="310"/>
      <c r="CI45" s="310"/>
      <c r="CJ45" s="318"/>
      <c r="CK45" s="310"/>
      <c r="CL45" s="310"/>
      <c r="CM45" s="310"/>
      <c r="CN45" s="310"/>
      <c r="CO45" s="310"/>
      <c r="CP45" s="318"/>
      <c r="CQ45" s="310"/>
      <c r="CR45" s="310"/>
      <c r="CS45" s="310"/>
      <c r="CT45" s="310"/>
    </row>
    <row r="46" spans="1:98" ht="17.25" customHeight="1">
      <c r="A46" s="186">
        <v>37</v>
      </c>
      <c r="B46" s="181" t="s">
        <v>4050</v>
      </c>
      <c r="C46" s="181" t="s">
        <v>4051</v>
      </c>
      <c r="D46" s="181"/>
      <c r="E46" s="181"/>
      <c r="F46" s="181"/>
      <c r="G46" s="181" t="s">
        <v>4052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0" t="s">
        <v>674</v>
      </c>
      <c r="P46" s="182"/>
      <c r="Q46" s="182"/>
      <c r="R46" s="300" t="s">
        <v>3951</v>
      </c>
      <c r="S46" s="182"/>
      <c r="T46" s="182"/>
      <c r="U46" s="182"/>
      <c r="V46" s="182"/>
      <c r="W46" s="300">
        <f>_xlfn.MINIFS(V:V,C:C,C46,AE:AE,"",AB:AB,"")</f>
        <v>0</v>
      </c>
      <c r="X46" s="300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4"/>
      <c r="AE46" s="180" t="s">
        <v>675</v>
      </c>
      <c r="AF46" s="180" t="s">
        <v>2161</v>
      </c>
      <c r="AG46" s="185" t="s">
        <v>677</v>
      </c>
      <c r="AH46" s="185" t="s">
        <v>677</v>
      </c>
      <c r="AI46" s="312">
        <v>0</v>
      </c>
      <c r="AJ46" s="312">
        <v>0</v>
      </c>
      <c r="AK46" s="312"/>
      <c r="AL46" s="312"/>
      <c r="AM46" s="310"/>
      <c r="AN46" s="310"/>
      <c r="AO46" s="310"/>
      <c r="AP46" s="310"/>
      <c r="AQ46" s="310"/>
      <c r="AR46" s="310"/>
      <c r="AS46" s="310"/>
      <c r="AT46" s="310"/>
      <c r="AU46" s="310"/>
      <c r="AV46" s="310"/>
      <c r="AW46" s="186"/>
      <c r="AX46" s="186"/>
      <c r="AY46" s="186"/>
      <c r="AZ46" s="186"/>
      <c r="BA46" s="186"/>
      <c r="BB46" s="186"/>
      <c r="BC46" s="186"/>
      <c r="BD46" s="180" t="s">
        <v>2162</v>
      </c>
      <c r="BE46" s="336"/>
      <c r="BF46" s="337"/>
      <c r="BG46" s="336"/>
      <c r="BH46" s="340"/>
      <c r="BI46" s="341"/>
      <c r="BJ46" s="336"/>
      <c r="BK46" s="336"/>
      <c r="BL46" s="337"/>
      <c r="BM46" s="338"/>
      <c r="BN46" s="339"/>
      <c r="BO46" s="319">
        <v>46277</v>
      </c>
      <c r="BP46" s="338"/>
      <c r="BQ46" s="336"/>
      <c r="BR46" s="337"/>
      <c r="BS46" s="336"/>
      <c r="BT46" s="340"/>
      <c r="BU46" s="341"/>
      <c r="BV46" s="336"/>
      <c r="BW46" s="342"/>
      <c r="BX46" s="337"/>
      <c r="BY46" s="336"/>
      <c r="BZ46" s="340"/>
      <c r="CA46" s="343"/>
      <c r="CB46" s="336"/>
      <c r="CC46" s="336"/>
      <c r="CD46" s="341"/>
      <c r="CE46" s="336"/>
      <c r="CF46" s="336"/>
      <c r="CG46" s="336"/>
      <c r="CH46" s="336"/>
      <c r="CI46" s="336"/>
      <c r="CJ46" s="341"/>
      <c r="CK46" s="336"/>
      <c r="CL46" s="336"/>
      <c r="CM46" s="336"/>
      <c r="CN46" s="336"/>
      <c r="CO46" s="336"/>
      <c r="CP46" s="341"/>
      <c r="CQ46" s="336"/>
      <c r="CR46" s="336"/>
      <c r="CS46" s="336"/>
      <c r="CT46" s="336"/>
    </row>
    <row r="47" spans="1:98" ht="17.25" customHeight="1">
      <c r="A47" s="310">
        <v>38</v>
      </c>
      <c r="B47" s="311" t="s">
        <v>4050</v>
      </c>
      <c r="C47" s="311" t="s">
        <v>4051</v>
      </c>
      <c r="D47" s="311" t="s">
        <v>781</v>
      </c>
      <c r="E47" s="311" t="s">
        <v>4053</v>
      </c>
      <c r="F47" s="311" t="s">
        <v>4432</v>
      </c>
      <c r="G47" s="311" t="s">
        <v>1389</v>
      </c>
      <c r="H47" s="312">
        <v>2000</v>
      </c>
      <c r="I47" s="313" t="s">
        <v>702</v>
      </c>
      <c r="J47" s="314">
        <v>1</v>
      </c>
      <c r="K47" s="314"/>
      <c r="L47" s="314">
        <v>2</v>
      </c>
      <c r="M47" s="312">
        <v>23.6</v>
      </c>
      <c r="N47" s="312">
        <v>47.1</v>
      </c>
      <c r="O47" s="312" t="s">
        <v>674</v>
      </c>
      <c r="P47" s="312" t="s">
        <v>13</v>
      </c>
      <c r="Q47" s="312" t="s">
        <v>703</v>
      </c>
      <c r="R47" s="312"/>
      <c r="S47" s="312"/>
      <c r="T47" s="312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2">
        <f ca="1">+L47-T47</f>
        <v>2</v>
      </c>
      <c r="V47" s="312">
        <f ca="1">ROUNDDOWN(T47/J47,0)</f>
        <v>0</v>
      </c>
      <c r="W47" s="312"/>
      <c r="X47" s="312"/>
      <c r="Y47" s="312"/>
      <c r="Z47" s="312"/>
      <c r="AA47" s="312"/>
      <c r="AB47" s="312" t="s">
        <v>602</v>
      </c>
      <c r="AC47" s="312">
        <v>1.286</v>
      </c>
      <c r="AD47" s="316"/>
      <c r="AE47" s="304"/>
      <c r="AF47" s="304"/>
      <c r="AG47" s="315" t="s">
        <v>677</v>
      </c>
      <c r="AH47" s="315" t="s">
        <v>677</v>
      </c>
      <c r="AI47" s="312">
        <v>0</v>
      </c>
      <c r="AJ47" s="312">
        <v>0</v>
      </c>
      <c r="AK47" s="312"/>
      <c r="AL47" s="312"/>
      <c r="AM47" s="310"/>
      <c r="AN47" s="310"/>
      <c r="AO47" s="310"/>
      <c r="AP47" s="310"/>
      <c r="AQ47" s="310"/>
      <c r="AR47" s="310"/>
      <c r="AS47" s="310"/>
      <c r="AT47" s="310"/>
      <c r="AU47" s="310"/>
      <c r="AV47" s="310"/>
      <c r="AW47" s="310">
        <v>0</v>
      </c>
      <c r="AX47" s="310">
        <v>0</v>
      </c>
      <c r="AY47" s="310">
        <v>0</v>
      </c>
      <c r="AZ47" s="310">
        <v>0</v>
      </c>
      <c r="BA47" s="310">
        <v>0</v>
      </c>
      <c r="BB47" s="310">
        <v>0</v>
      </c>
      <c r="BC47" s="310">
        <v>0</v>
      </c>
      <c r="BD47" s="310" t="s">
        <v>692</v>
      </c>
      <c r="BE47" s="310"/>
      <c r="BF47" s="310"/>
      <c r="BG47" s="310" t="s">
        <v>3991</v>
      </c>
      <c r="BH47" s="310">
        <v>2</v>
      </c>
      <c r="BI47" s="318">
        <v>46277</v>
      </c>
      <c r="BJ47" s="310">
        <v>0</v>
      </c>
      <c r="BK47" s="310"/>
      <c r="BL47" s="317"/>
      <c r="BM47" s="310" t="s">
        <v>3991</v>
      </c>
      <c r="BN47" s="310">
        <v>2</v>
      </c>
      <c r="BO47" s="319">
        <v>46277</v>
      </c>
      <c r="BP47" s="310">
        <v>0</v>
      </c>
      <c r="BQ47" s="310"/>
      <c r="BR47" s="317"/>
      <c r="BS47" s="310"/>
      <c r="BT47" s="310"/>
      <c r="BU47" s="318"/>
      <c r="BV47" s="310"/>
      <c r="BW47" s="310"/>
      <c r="BX47" s="317"/>
      <c r="BY47" s="310"/>
      <c r="BZ47" s="310"/>
      <c r="CA47" s="310"/>
      <c r="CB47" s="310"/>
      <c r="CC47" s="310"/>
      <c r="CD47" s="318"/>
      <c r="CE47" s="310"/>
      <c r="CF47" s="310"/>
      <c r="CG47" s="310"/>
      <c r="CH47" s="310"/>
      <c r="CI47" s="310"/>
      <c r="CJ47" s="318"/>
      <c r="CK47" s="310"/>
      <c r="CL47" s="310"/>
      <c r="CM47" s="310"/>
      <c r="CN47" s="310"/>
      <c r="CO47" s="310"/>
      <c r="CP47" s="318"/>
      <c r="CQ47" s="310"/>
      <c r="CR47" s="310"/>
      <c r="CS47" s="310"/>
      <c r="CT47" s="310"/>
    </row>
    <row r="48" spans="1:98" ht="17.25" customHeight="1">
      <c r="A48" s="186">
        <v>39</v>
      </c>
      <c r="B48" s="181" t="s">
        <v>4055</v>
      </c>
      <c r="C48" s="181" t="s">
        <v>4056</v>
      </c>
      <c r="D48" s="181"/>
      <c r="E48" s="181"/>
      <c r="F48" s="181"/>
      <c r="G48" s="181" t="s">
        <v>4018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0" t="s">
        <v>674</v>
      </c>
      <c r="P48" s="182"/>
      <c r="Q48" s="182"/>
      <c r="R48" s="300" t="s">
        <v>3951</v>
      </c>
      <c r="S48" s="182"/>
      <c r="T48" s="182"/>
      <c r="U48" s="182"/>
      <c r="V48" s="182"/>
      <c r="W48" s="300">
        <f>_xlfn.MINIFS(V:V,C:C,C48,AE:AE,"",AB:AB,"")</f>
        <v>0</v>
      </c>
      <c r="X48" s="300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4"/>
      <c r="AE48" s="180" t="s">
        <v>675</v>
      </c>
      <c r="AF48" s="180" t="s">
        <v>2161</v>
      </c>
      <c r="AG48" s="185" t="s">
        <v>677</v>
      </c>
      <c r="AH48" s="185" t="s">
        <v>677</v>
      </c>
      <c r="AI48" s="312">
        <v>0</v>
      </c>
      <c r="AJ48" s="312">
        <v>0</v>
      </c>
      <c r="AK48" s="312"/>
      <c r="AL48" s="312"/>
      <c r="AM48" s="310"/>
      <c r="AN48" s="310"/>
      <c r="AO48" s="310"/>
      <c r="AP48" s="310"/>
      <c r="AQ48" s="310"/>
      <c r="AR48" s="310"/>
      <c r="AS48" s="310"/>
      <c r="AT48" s="310"/>
      <c r="AU48" s="310"/>
      <c r="AV48" s="310"/>
      <c r="AW48" s="186"/>
      <c r="AX48" s="186"/>
      <c r="AY48" s="186"/>
      <c r="AZ48" s="186"/>
      <c r="BA48" s="186"/>
      <c r="BB48" s="186"/>
      <c r="BC48" s="186"/>
      <c r="BD48" s="180" t="s">
        <v>2162</v>
      </c>
      <c r="BE48" s="348"/>
      <c r="BF48" s="348"/>
      <c r="BG48" s="348"/>
      <c r="BH48" s="314"/>
      <c r="BI48" s="358"/>
      <c r="BJ48" s="310"/>
      <c r="BK48" s="320"/>
      <c r="BL48" s="321"/>
      <c r="BM48" s="310"/>
      <c r="BN48" s="314"/>
      <c r="BO48" s="319">
        <v>46277</v>
      </c>
      <c r="BP48" s="310"/>
      <c r="BQ48" s="320"/>
      <c r="BR48" s="321"/>
      <c r="BS48" s="320"/>
      <c r="BT48" s="322"/>
      <c r="BU48" s="323"/>
      <c r="BV48" s="320"/>
      <c r="BW48" s="324"/>
      <c r="BX48" s="321"/>
      <c r="BY48" s="320"/>
      <c r="BZ48" s="322"/>
      <c r="CA48" s="325"/>
      <c r="CB48" s="320"/>
      <c r="CC48" s="320"/>
      <c r="CD48" s="323"/>
      <c r="CE48" s="320"/>
      <c r="CF48" s="320"/>
      <c r="CG48" s="320"/>
      <c r="CH48" s="320"/>
      <c r="CI48" s="320"/>
      <c r="CJ48" s="323"/>
      <c r="CK48" s="320"/>
      <c r="CL48" s="320"/>
      <c r="CM48" s="320"/>
      <c r="CN48" s="320"/>
      <c r="CO48" s="320"/>
      <c r="CP48" s="323"/>
      <c r="CQ48" s="320"/>
      <c r="CR48" s="320"/>
      <c r="CS48" s="320"/>
      <c r="CT48" s="320"/>
    </row>
    <row r="49" spans="1:98" ht="17.25" customHeight="1">
      <c r="A49" s="310">
        <v>40</v>
      </c>
      <c r="B49" s="311" t="s">
        <v>4055</v>
      </c>
      <c r="C49" s="311" t="s">
        <v>4056</v>
      </c>
      <c r="D49" s="311" t="s">
        <v>781</v>
      </c>
      <c r="E49" s="311" t="s">
        <v>4019</v>
      </c>
      <c r="F49" s="311" t="s">
        <v>4433</v>
      </c>
      <c r="G49" s="311" t="s">
        <v>1389</v>
      </c>
      <c r="H49" s="312">
        <v>3920</v>
      </c>
      <c r="I49" s="313" t="s">
        <v>702</v>
      </c>
      <c r="J49" s="314">
        <v>1</v>
      </c>
      <c r="K49" s="314"/>
      <c r="L49" s="314">
        <v>2</v>
      </c>
      <c r="M49" s="312">
        <v>47.1</v>
      </c>
      <c r="N49" s="312">
        <v>94.3</v>
      </c>
      <c r="O49" s="312" t="s">
        <v>674</v>
      </c>
      <c r="P49" s="312" t="s">
        <v>13</v>
      </c>
      <c r="Q49" s="312" t="s">
        <v>703</v>
      </c>
      <c r="R49" s="312"/>
      <c r="S49" s="312"/>
      <c r="T49" s="312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2">
        <f ca="1">+L49-T49</f>
        <v>2</v>
      </c>
      <c r="V49" s="312">
        <f ca="1">ROUNDDOWN(T49/J49,0)</f>
        <v>0</v>
      </c>
      <c r="W49" s="312"/>
      <c r="X49" s="312"/>
      <c r="Y49" s="312"/>
      <c r="Z49" s="312"/>
      <c r="AA49" s="312"/>
      <c r="AB49" s="312" t="s">
        <v>602</v>
      </c>
      <c r="AC49" s="312">
        <v>2.5680000000000001</v>
      </c>
      <c r="AD49" s="316"/>
      <c r="AE49" s="304"/>
      <c r="AF49" s="304"/>
      <c r="AG49" s="315" t="s">
        <v>677</v>
      </c>
      <c r="AH49" s="315" t="s">
        <v>677</v>
      </c>
      <c r="AI49" s="312">
        <v>0</v>
      </c>
      <c r="AJ49" s="312">
        <v>0</v>
      </c>
      <c r="AK49" s="312"/>
      <c r="AL49" s="312"/>
      <c r="AM49" s="310"/>
      <c r="AN49" s="310"/>
      <c r="AO49" s="310"/>
      <c r="AP49" s="310"/>
      <c r="AQ49" s="310"/>
      <c r="AR49" s="310"/>
      <c r="AS49" s="310"/>
      <c r="AT49" s="310"/>
      <c r="AU49" s="310"/>
      <c r="AV49" s="310"/>
      <c r="AW49" s="310">
        <v>0</v>
      </c>
      <c r="AX49" s="310">
        <v>0</v>
      </c>
      <c r="AY49" s="310">
        <v>0</v>
      </c>
      <c r="AZ49" s="310">
        <v>0</v>
      </c>
      <c r="BA49" s="310">
        <v>0</v>
      </c>
      <c r="BB49" s="310">
        <v>0</v>
      </c>
      <c r="BC49" s="310">
        <v>0</v>
      </c>
      <c r="BD49" s="310" t="s">
        <v>692</v>
      </c>
      <c r="BE49" s="345"/>
      <c r="BF49" s="346"/>
      <c r="BG49" s="310" t="s">
        <v>3991</v>
      </c>
      <c r="BH49" s="310">
        <v>2</v>
      </c>
      <c r="BI49" s="318">
        <v>46277</v>
      </c>
      <c r="BJ49" s="310">
        <v>0</v>
      </c>
      <c r="BK49" s="345"/>
      <c r="BL49" s="346"/>
      <c r="BM49" s="345" t="s">
        <v>3991</v>
      </c>
      <c r="BN49" s="359">
        <v>2</v>
      </c>
      <c r="BO49" s="319">
        <v>46277</v>
      </c>
      <c r="BP49" s="345">
        <v>0</v>
      </c>
      <c r="BQ49" s="345"/>
      <c r="BR49" s="346"/>
      <c r="BS49" s="345"/>
      <c r="BT49" s="359"/>
      <c r="BU49" s="347"/>
      <c r="BV49" s="345"/>
      <c r="BW49" s="360"/>
      <c r="BX49" s="346"/>
      <c r="BY49" s="345"/>
      <c r="BZ49" s="359"/>
      <c r="CA49" s="361"/>
      <c r="CB49" s="345"/>
      <c r="CC49" s="345"/>
      <c r="CD49" s="347"/>
      <c r="CE49" s="345"/>
      <c r="CF49" s="345"/>
      <c r="CG49" s="345"/>
      <c r="CH49" s="345"/>
      <c r="CI49" s="345"/>
      <c r="CJ49" s="347"/>
      <c r="CK49" s="345"/>
      <c r="CL49" s="345"/>
      <c r="CM49" s="345"/>
      <c r="CN49" s="345"/>
      <c r="CO49" s="345"/>
      <c r="CP49" s="347"/>
      <c r="CQ49" s="345"/>
      <c r="CR49" s="345"/>
      <c r="CS49" s="345"/>
      <c r="CT49" s="345"/>
    </row>
    <row r="50" spans="1:98" ht="17.25" customHeight="1">
      <c r="A50" s="186">
        <v>41</v>
      </c>
      <c r="B50" s="181" t="s">
        <v>4058</v>
      </c>
      <c r="C50" s="181" t="s">
        <v>4059</v>
      </c>
      <c r="D50" s="181"/>
      <c r="E50" s="181"/>
      <c r="F50" s="181"/>
      <c r="G50" s="181" t="s">
        <v>4028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0" t="s">
        <v>674</v>
      </c>
      <c r="P50" s="182"/>
      <c r="Q50" s="182"/>
      <c r="R50" s="300" t="s">
        <v>3951</v>
      </c>
      <c r="S50" s="182"/>
      <c r="T50" s="182"/>
      <c r="U50" s="182"/>
      <c r="V50" s="182"/>
      <c r="W50" s="300">
        <f>_xlfn.MINIFS(V:V,C:C,C50,AE:AE,"",AB:AB,"")</f>
        <v>0</v>
      </c>
      <c r="X50" s="300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4"/>
      <c r="AE50" s="180" t="s">
        <v>675</v>
      </c>
      <c r="AF50" s="180" t="s">
        <v>2161</v>
      </c>
      <c r="AG50" s="185" t="s">
        <v>677</v>
      </c>
      <c r="AH50" s="185" t="s">
        <v>677</v>
      </c>
      <c r="AI50" s="312">
        <v>0</v>
      </c>
      <c r="AJ50" s="312">
        <v>0</v>
      </c>
      <c r="AK50" s="312"/>
      <c r="AL50" s="312"/>
      <c r="AM50" s="310"/>
      <c r="AN50" s="310"/>
      <c r="AO50" s="310"/>
      <c r="AP50" s="310"/>
      <c r="AQ50" s="310"/>
      <c r="AR50" s="310"/>
      <c r="AS50" s="310"/>
      <c r="AT50" s="310"/>
      <c r="AU50" s="310"/>
      <c r="AV50" s="310"/>
      <c r="AW50" s="186"/>
      <c r="AX50" s="186"/>
      <c r="AY50" s="186"/>
      <c r="AZ50" s="186"/>
      <c r="BA50" s="186"/>
      <c r="BB50" s="186"/>
      <c r="BC50" s="186"/>
      <c r="BD50" s="180" t="s">
        <v>2162</v>
      </c>
      <c r="BE50" s="320"/>
      <c r="BF50" s="321"/>
      <c r="BG50" s="348"/>
      <c r="BH50" s="348"/>
      <c r="BI50" s="323"/>
      <c r="BJ50" s="310"/>
      <c r="BK50" s="320"/>
      <c r="BL50" s="321"/>
      <c r="BM50" s="310"/>
      <c r="BN50" s="310"/>
      <c r="BO50" s="319">
        <v>46277</v>
      </c>
      <c r="BP50" s="310"/>
      <c r="BQ50" s="320"/>
      <c r="BR50" s="321"/>
      <c r="BS50" s="320"/>
      <c r="BT50" s="320"/>
      <c r="BU50" s="323"/>
      <c r="BV50" s="320"/>
      <c r="BW50" s="320"/>
      <c r="BX50" s="321"/>
      <c r="BY50" s="320"/>
      <c r="BZ50" s="320"/>
      <c r="CA50" s="320"/>
      <c r="CB50" s="320"/>
      <c r="CC50" s="320"/>
      <c r="CD50" s="323"/>
      <c r="CE50" s="320"/>
      <c r="CF50" s="320"/>
      <c r="CG50" s="320"/>
      <c r="CH50" s="320"/>
      <c r="CI50" s="320"/>
      <c r="CJ50" s="323"/>
      <c r="CK50" s="320"/>
      <c r="CL50" s="320"/>
      <c r="CM50" s="320"/>
      <c r="CN50" s="320"/>
      <c r="CO50" s="320"/>
      <c r="CP50" s="323"/>
      <c r="CQ50" s="320"/>
      <c r="CR50" s="320"/>
      <c r="CS50" s="320"/>
      <c r="CT50" s="320"/>
    </row>
    <row r="51" spans="1:98" ht="17.25" customHeight="1">
      <c r="A51" s="310">
        <v>42</v>
      </c>
      <c r="B51" s="311" t="s">
        <v>4058</v>
      </c>
      <c r="C51" s="311" t="s">
        <v>4059</v>
      </c>
      <c r="D51" s="311" t="s">
        <v>781</v>
      </c>
      <c r="E51" s="311" t="s">
        <v>4029</v>
      </c>
      <c r="F51" s="311" t="s">
        <v>4434</v>
      </c>
      <c r="G51" s="311" t="s">
        <v>1389</v>
      </c>
      <c r="H51" s="312">
        <v>10500</v>
      </c>
      <c r="I51" s="313" t="s">
        <v>702</v>
      </c>
      <c r="J51" s="314">
        <v>1</v>
      </c>
      <c r="K51" s="314"/>
      <c r="L51" s="314">
        <v>2</v>
      </c>
      <c r="M51" s="312">
        <v>123.6</v>
      </c>
      <c r="N51" s="312">
        <v>247.3</v>
      </c>
      <c r="O51" s="312" t="s">
        <v>674</v>
      </c>
      <c r="P51" s="312" t="s">
        <v>13</v>
      </c>
      <c r="Q51" s="312" t="s">
        <v>703</v>
      </c>
      <c r="R51" s="312"/>
      <c r="S51" s="312"/>
      <c r="T51" s="312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2">
        <f ca="1">+L51-T51</f>
        <v>2</v>
      </c>
      <c r="V51" s="312">
        <f ca="1">ROUNDDOWN(T51/J51,0)</f>
        <v>0</v>
      </c>
      <c r="W51" s="312"/>
      <c r="X51" s="312"/>
      <c r="Y51" s="312"/>
      <c r="Z51" s="312"/>
      <c r="AA51" s="312"/>
      <c r="AB51" s="312" t="s">
        <v>602</v>
      </c>
      <c r="AC51" s="312">
        <v>6.726</v>
      </c>
      <c r="AD51" s="316"/>
      <c r="AE51" s="304"/>
      <c r="AF51" s="304"/>
      <c r="AG51" s="315" t="s">
        <v>677</v>
      </c>
      <c r="AH51" s="315" t="s">
        <v>677</v>
      </c>
      <c r="AI51" s="312">
        <v>0</v>
      </c>
      <c r="AJ51" s="312">
        <v>0</v>
      </c>
      <c r="AK51" s="312"/>
      <c r="AL51" s="312"/>
      <c r="AM51" s="310"/>
      <c r="AN51" s="310"/>
      <c r="AO51" s="310"/>
      <c r="AP51" s="310"/>
      <c r="AQ51" s="310"/>
      <c r="AR51" s="310"/>
      <c r="AS51" s="310"/>
      <c r="AT51" s="310"/>
      <c r="AU51" s="310"/>
      <c r="AV51" s="310"/>
      <c r="AW51" s="310">
        <v>0</v>
      </c>
      <c r="AX51" s="310">
        <v>0</v>
      </c>
      <c r="AY51" s="310">
        <v>0</v>
      </c>
      <c r="AZ51" s="310">
        <v>0</v>
      </c>
      <c r="BA51" s="310">
        <v>0</v>
      </c>
      <c r="BB51" s="310">
        <v>0</v>
      </c>
      <c r="BC51" s="310">
        <v>0</v>
      </c>
      <c r="BD51" s="310" t="s">
        <v>692</v>
      </c>
      <c r="BE51" s="326"/>
      <c r="BF51" s="327"/>
      <c r="BG51" s="310" t="s">
        <v>3991</v>
      </c>
      <c r="BH51" s="310">
        <v>2</v>
      </c>
      <c r="BI51" s="318">
        <v>46277</v>
      </c>
      <c r="BJ51" s="310">
        <v>0</v>
      </c>
      <c r="BK51" s="328"/>
      <c r="BL51" s="329"/>
      <c r="BM51" s="330" t="s">
        <v>3991</v>
      </c>
      <c r="BN51" s="330">
        <v>2</v>
      </c>
      <c r="BO51" s="319">
        <v>46277</v>
      </c>
      <c r="BP51" s="330">
        <v>0</v>
      </c>
      <c r="BQ51" s="328"/>
      <c r="BR51" s="329"/>
      <c r="BS51" s="328"/>
      <c r="BT51" s="328"/>
      <c r="BU51" s="333"/>
      <c r="BV51" s="328"/>
      <c r="BW51" s="328"/>
      <c r="BX51" s="329"/>
      <c r="BY51" s="328"/>
      <c r="BZ51" s="328"/>
      <c r="CA51" s="328"/>
      <c r="CB51" s="328"/>
      <c r="CC51" s="328"/>
      <c r="CD51" s="333"/>
      <c r="CE51" s="328"/>
      <c r="CF51" s="328"/>
      <c r="CG51" s="328"/>
      <c r="CH51" s="328"/>
      <c r="CI51" s="328"/>
      <c r="CJ51" s="333"/>
      <c r="CK51" s="328"/>
      <c r="CL51" s="328"/>
      <c r="CM51" s="328"/>
      <c r="CN51" s="328"/>
      <c r="CO51" s="328"/>
      <c r="CP51" s="333"/>
      <c r="CQ51" s="328"/>
      <c r="CR51" s="328"/>
      <c r="CS51" s="328"/>
      <c r="CT51" s="328"/>
    </row>
    <row r="52" spans="1:98" ht="17.25" customHeight="1">
      <c r="A52" s="186">
        <v>43</v>
      </c>
      <c r="B52" s="181" t="s">
        <v>4061</v>
      </c>
      <c r="C52" s="181" t="s">
        <v>4062</v>
      </c>
      <c r="D52" s="181"/>
      <c r="E52" s="181"/>
      <c r="F52" s="181"/>
      <c r="G52" s="181" t="s">
        <v>4018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0" t="s">
        <v>674</v>
      </c>
      <c r="P52" s="182"/>
      <c r="Q52" s="182"/>
      <c r="R52" s="300" t="s">
        <v>3951</v>
      </c>
      <c r="S52" s="182"/>
      <c r="T52" s="182"/>
      <c r="U52" s="182"/>
      <c r="V52" s="182"/>
      <c r="W52" s="300">
        <f>_xlfn.MINIFS(V:V,C:C,C52,AE:AE,"",AB:AB,"")</f>
        <v>0</v>
      </c>
      <c r="X52" s="300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4"/>
      <c r="AE52" s="180" t="s">
        <v>675</v>
      </c>
      <c r="AF52" s="180" t="s">
        <v>2161</v>
      </c>
      <c r="AG52" s="185" t="s">
        <v>677</v>
      </c>
      <c r="AH52" s="185" t="s">
        <v>677</v>
      </c>
      <c r="AI52" s="312">
        <v>0</v>
      </c>
      <c r="AJ52" s="312">
        <v>0</v>
      </c>
      <c r="AK52" s="312"/>
      <c r="AL52" s="312"/>
      <c r="AM52" s="310"/>
      <c r="AN52" s="310"/>
      <c r="AO52" s="310"/>
      <c r="AP52" s="310"/>
      <c r="AQ52" s="310"/>
      <c r="AR52" s="310"/>
      <c r="AS52" s="310"/>
      <c r="AT52" s="310"/>
      <c r="AU52" s="310"/>
      <c r="AV52" s="310"/>
      <c r="AW52" s="186"/>
      <c r="AX52" s="186"/>
      <c r="AY52" s="186"/>
      <c r="AZ52" s="186"/>
      <c r="BA52" s="186"/>
      <c r="BB52" s="186"/>
      <c r="BC52" s="186"/>
      <c r="BD52" s="180" t="s">
        <v>2162</v>
      </c>
      <c r="BE52" s="326"/>
      <c r="BF52" s="327"/>
      <c r="BG52" s="326"/>
      <c r="BH52" s="331"/>
      <c r="BI52" s="353"/>
      <c r="BJ52" s="330"/>
      <c r="BK52" s="328"/>
      <c r="BL52" s="329"/>
      <c r="BM52" s="330"/>
      <c r="BN52" s="330"/>
      <c r="BO52" s="319">
        <v>46277</v>
      </c>
      <c r="BP52" s="330"/>
      <c r="BQ52" s="328"/>
      <c r="BR52" s="329"/>
      <c r="BS52" s="328"/>
      <c r="BT52" s="328"/>
      <c r="BU52" s="333"/>
      <c r="BV52" s="328"/>
      <c r="BW52" s="328"/>
      <c r="BX52" s="329"/>
      <c r="BY52" s="328"/>
      <c r="BZ52" s="328"/>
      <c r="CA52" s="328"/>
      <c r="CB52" s="328"/>
      <c r="CC52" s="328"/>
      <c r="CD52" s="333"/>
      <c r="CE52" s="328"/>
      <c r="CF52" s="328"/>
      <c r="CG52" s="328"/>
      <c r="CH52" s="328"/>
      <c r="CI52" s="328"/>
      <c r="CJ52" s="333"/>
      <c r="CK52" s="328"/>
      <c r="CL52" s="328"/>
      <c r="CM52" s="328"/>
      <c r="CN52" s="328"/>
      <c r="CO52" s="328"/>
      <c r="CP52" s="333"/>
      <c r="CQ52" s="328"/>
      <c r="CR52" s="328"/>
      <c r="CS52" s="328"/>
      <c r="CT52" s="328"/>
    </row>
    <row r="53" spans="1:98" ht="17.25" customHeight="1">
      <c r="A53" s="310">
        <v>44</v>
      </c>
      <c r="B53" s="311" t="s">
        <v>4061</v>
      </c>
      <c r="C53" s="311" t="s">
        <v>4062</v>
      </c>
      <c r="D53" s="311" t="s">
        <v>781</v>
      </c>
      <c r="E53" s="311" t="s">
        <v>4019</v>
      </c>
      <c r="F53" s="311" t="s">
        <v>4435</v>
      </c>
      <c r="G53" s="311" t="s">
        <v>1389</v>
      </c>
      <c r="H53" s="312">
        <v>3920</v>
      </c>
      <c r="I53" s="313" t="s">
        <v>702</v>
      </c>
      <c r="J53" s="314">
        <v>1</v>
      </c>
      <c r="K53" s="314"/>
      <c r="L53" s="314">
        <v>1</v>
      </c>
      <c r="M53" s="312">
        <v>47.1</v>
      </c>
      <c r="N53" s="312">
        <v>47.1</v>
      </c>
      <c r="O53" s="312" t="s">
        <v>674</v>
      </c>
      <c r="P53" s="312" t="s">
        <v>13</v>
      </c>
      <c r="Q53" s="312" t="s">
        <v>703</v>
      </c>
      <c r="R53" s="312"/>
      <c r="S53" s="312"/>
      <c r="T53" s="312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2">
        <f ca="1">+L53-T53</f>
        <v>1</v>
      </c>
      <c r="V53" s="312">
        <f ca="1">ROUNDDOWN(T53/J53,0)</f>
        <v>0</v>
      </c>
      <c r="W53" s="312"/>
      <c r="X53" s="312"/>
      <c r="Y53" s="312"/>
      <c r="Z53" s="312"/>
      <c r="AA53" s="312"/>
      <c r="AB53" s="312" t="s">
        <v>602</v>
      </c>
      <c r="AC53" s="312">
        <v>1.284</v>
      </c>
      <c r="AD53" s="316"/>
      <c r="AE53" s="304"/>
      <c r="AF53" s="304"/>
      <c r="AG53" s="315" t="s">
        <v>677</v>
      </c>
      <c r="AH53" s="315" t="s">
        <v>677</v>
      </c>
      <c r="AI53" s="312">
        <v>0</v>
      </c>
      <c r="AJ53" s="312">
        <v>0</v>
      </c>
      <c r="AK53" s="312"/>
      <c r="AL53" s="312"/>
      <c r="AM53" s="310"/>
      <c r="AN53" s="310"/>
      <c r="AO53" s="310"/>
      <c r="AP53" s="310"/>
      <c r="AQ53" s="310"/>
      <c r="AR53" s="310"/>
      <c r="AS53" s="310"/>
      <c r="AT53" s="310"/>
      <c r="AU53" s="310"/>
      <c r="AV53" s="310"/>
      <c r="AW53" s="310">
        <v>0</v>
      </c>
      <c r="AX53" s="310">
        <v>0</v>
      </c>
      <c r="AY53" s="310">
        <v>0</v>
      </c>
      <c r="AZ53" s="310">
        <v>0</v>
      </c>
      <c r="BA53" s="310">
        <v>0</v>
      </c>
      <c r="BB53" s="310">
        <v>0</v>
      </c>
      <c r="BC53" s="310">
        <v>0</v>
      </c>
      <c r="BD53" s="310" t="s">
        <v>692</v>
      </c>
      <c r="BE53" s="310"/>
      <c r="BF53" s="317"/>
      <c r="BG53" s="310" t="s">
        <v>3991</v>
      </c>
      <c r="BH53" s="310">
        <v>1</v>
      </c>
      <c r="BI53" s="318">
        <v>46277</v>
      </c>
      <c r="BJ53" s="310">
        <v>0</v>
      </c>
      <c r="BK53" s="310"/>
      <c r="BL53" s="317"/>
      <c r="BM53" s="310" t="s">
        <v>3991</v>
      </c>
      <c r="BN53" s="310">
        <v>1</v>
      </c>
      <c r="BO53" s="319">
        <v>46277</v>
      </c>
      <c r="BP53" s="310">
        <v>0</v>
      </c>
      <c r="BQ53" s="310"/>
      <c r="BR53" s="317"/>
      <c r="BS53" s="310"/>
      <c r="BT53" s="310"/>
      <c r="BU53" s="318"/>
      <c r="BV53" s="310"/>
      <c r="BW53" s="310"/>
      <c r="BX53" s="317"/>
      <c r="BY53" s="310"/>
      <c r="BZ53" s="310"/>
      <c r="CA53" s="310"/>
      <c r="CB53" s="310"/>
      <c r="CC53" s="310"/>
      <c r="CD53" s="318"/>
      <c r="CE53" s="310"/>
      <c r="CF53" s="310"/>
      <c r="CG53" s="310"/>
      <c r="CH53" s="310"/>
      <c r="CI53" s="310"/>
      <c r="CJ53" s="318"/>
      <c r="CK53" s="310"/>
      <c r="CL53" s="310"/>
      <c r="CM53" s="310"/>
      <c r="CN53" s="310"/>
      <c r="CO53" s="310"/>
      <c r="CP53" s="318"/>
      <c r="CQ53" s="310"/>
      <c r="CR53" s="310"/>
      <c r="CS53" s="310"/>
      <c r="CT53" s="310"/>
    </row>
    <row r="54" spans="1:98" ht="17.25" customHeight="1">
      <c r="A54" s="186">
        <v>45</v>
      </c>
      <c r="B54" s="181" t="s">
        <v>4064</v>
      </c>
      <c r="C54" s="181" t="s">
        <v>4065</v>
      </c>
      <c r="D54" s="181"/>
      <c r="E54" s="181"/>
      <c r="F54" s="181"/>
      <c r="G54" s="181" t="s">
        <v>4023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0" t="s">
        <v>674</v>
      </c>
      <c r="P54" s="182"/>
      <c r="Q54" s="182"/>
      <c r="R54" s="300" t="s">
        <v>3951</v>
      </c>
      <c r="S54" s="182"/>
      <c r="T54" s="182"/>
      <c r="U54" s="182"/>
      <c r="V54" s="182"/>
      <c r="W54" s="300">
        <f>_xlfn.MINIFS(V:V,C:C,C54,AE:AE,"",AB:AB,"")</f>
        <v>0</v>
      </c>
      <c r="X54" s="300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4"/>
      <c r="AE54" s="180" t="s">
        <v>675</v>
      </c>
      <c r="AF54" s="180" t="s">
        <v>2161</v>
      </c>
      <c r="AG54" s="185" t="s">
        <v>677</v>
      </c>
      <c r="AH54" s="185" t="s">
        <v>677</v>
      </c>
      <c r="AI54" s="312">
        <v>0</v>
      </c>
      <c r="AJ54" s="312">
        <v>0</v>
      </c>
      <c r="AK54" s="312"/>
      <c r="AL54" s="312"/>
      <c r="AM54" s="310"/>
      <c r="AN54" s="310"/>
      <c r="AO54" s="310"/>
      <c r="AP54" s="310"/>
      <c r="AQ54" s="310"/>
      <c r="AR54" s="310"/>
      <c r="AS54" s="310"/>
      <c r="AT54" s="310"/>
      <c r="AU54" s="310"/>
      <c r="AV54" s="310"/>
      <c r="AW54" s="186"/>
      <c r="AX54" s="186"/>
      <c r="AY54" s="186"/>
      <c r="AZ54" s="186"/>
      <c r="BA54" s="186"/>
      <c r="BB54" s="186"/>
      <c r="BC54" s="186"/>
      <c r="BD54" s="180" t="s">
        <v>2162</v>
      </c>
      <c r="BE54" s="310"/>
      <c r="BF54" s="317"/>
      <c r="BG54" s="310"/>
      <c r="BH54" s="314"/>
      <c r="BI54" s="318"/>
      <c r="BJ54" s="310"/>
      <c r="BK54" s="320"/>
      <c r="BL54" s="321"/>
      <c r="BM54" s="310"/>
      <c r="BN54" s="310"/>
      <c r="BO54" s="319">
        <v>46277</v>
      </c>
      <c r="BP54" s="310"/>
      <c r="BQ54" s="320"/>
      <c r="BR54" s="321"/>
      <c r="BS54" s="320"/>
      <c r="BT54" s="320"/>
      <c r="BU54" s="323"/>
      <c r="BV54" s="320"/>
      <c r="BW54" s="320"/>
      <c r="BX54" s="321"/>
      <c r="BY54" s="320"/>
      <c r="BZ54" s="320"/>
      <c r="CA54" s="320"/>
      <c r="CB54" s="320"/>
      <c r="CC54" s="320"/>
      <c r="CD54" s="323"/>
      <c r="CE54" s="320"/>
      <c r="CF54" s="320"/>
      <c r="CG54" s="320"/>
      <c r="CH54" s="320"/>
      <c r="CI54" s="320"/>
      <c r="CJ54" s="323"/>
      <c r="CK54" s="320"/>
      <c r="CL54" s="320"/>
      <c r="CM54" s="320"/>
      <c r="CN54" s="320"/>
      <c r="CO54" s="320"/>
      <c r="CP54" s="323"/>
      <c r="CQ54" s="320"/>
      <c r="CR54" s="320"/>
      <c r="CS54" s="320"/>
      <c r="CT54" s="320"/>
    </row>
    <row r="55" spans="1:98" ht="17.25" customHeight="1">
      <c r="A55" s="310">
        <v>46</v>
      </c>
      <c r="B55" s="311" t="s">
        <v>4064</v>
      </c>
      <c r="C55" s="311" t="s">
        <v>4065</v>
      </c>
      <c r="D55" s="311" t="s">
        <v>781</v>
      </c>
      <c r="E55" s="311" t="s">
        <v>4024</v>
      </c>
      <c r="F55" s="311" t="s">
        <v>4436</v>
      </c>
      <c r="G55" s="311" t="s">
        <v>1389</v>
      </c>
      <c r="H55" s="312">
        <v>2050</v>
      </c>
      <c r="I55" s="313" t="s">
        <v>702</v>
      </c>
      <c r="J55" s="314">
        <v>1</v>
      </c>
      <c r="K55" s="314"/>
      <c r="L55" s="314">
        <v>1</v>
      </c>
      <c r="M55" s="312">
        <v>24.1</v>
      </c>
      <c r="N55" s="312">
        <v>24.1</v>
      </c>
      <c r="O55" s="312" t="s">
        <v>674</v>
      </c>
      <c r="P55" s="312" t="s">
        <v>13</v>
      </c>
      <c r="Q55" s="312" t="s">
        <v>703</v>
      </c>
      <c r="R55" s="312"/>
      <c r="S55" s="312"/>
      <c r="T55" s="312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2">
        <f ca="1">+L55-T55</f>
        <v>1</v>
      </c>
      <c r="V55" s="312">
        <f ca="1">ROUNDDOWN(T55/J55,0)</f>
        <v>0</v>
      </c>
      <c r="W55" s="312"/>
      <c r="X55" s="312"/>
      <c r="Y55" s="312"/>
      <c r="Z55" s="312"/>
      <c r="AA55" s="312"/>
      <c r="AB55" s="312" t="s">
        <v>602</v>
      </c>
      <c r="AC55" s="312">
        <v>0.65900000000000003</v>
      </c>
      <c r="AD55" s="316"/>
      <c r="AE55" s="304"/>
      <c r="AF55" s="304"/>
      <c r="AG55" s="315" t="s">
        <v>677</v>
      </c>
      <c r="AH55" s="315" t="s">
        <v>677</v>
      </c>
      <c r="AI55" s="312">
        <v>0</v>
      </c>
      <c r="AJ55" s="312">
        <v>0</v>
      </c>
      <c r="AK55" s="312"/>
      <c r="AL55" s="312"/>
      <c r="AM55" s="310"/>
      <c r="AN55" s="310"/>
      <c r="AO55" s="310"/>
      <c r="AP55" s="310"/>
      <c r="AQ55" s="310"/>
      <c r="AR55" s="310"/>
      <c r="AS55" s="310"/>
      <c r="AT55" s="310"/>
      <c r="AU55" s="310"/>
      <c r="AV55" s="310"/>
      <c r="AW55" s="310">
        <v>0</v>
      </c>
      <c r="AX55" s="310">
        <v>0</v>
      </c>
      <c r="AY55" s="310">
        <v>0</v>
      </c>
      <c r="AZ55" s="310">
        <v>0</v>
      </c>
      <c r="BA55" s="310">
        <v>0</v>
      </c>
      <c r="BB55" s="310">
        <v>0</v>
      </c>
      <c r="BC55" s="310">
        <v>0</v>
      </c>
      <c r="BD55" s="310" t="s">
        <v>692</v>
      </c>
      <c r="BE55" s="310"/>
      <c r="BF55" s="310"/>
      <c r="BG55" s="310" t="s">
        <v>3991</v>
      </c>
      <c r="BH55" s="310">
        <v>1</v>
      </c>
      <c r="BI55" s="318">
        <v>46277</v>
      </c>
      <c r="BJ55" s="310">
        <v>0</v>
      </c>
      <c r="BK55" s="310"/>
      <c r="BL55" s="317"/>
      <c r="BM55" s="310" t="s">
        <v>3991</v>
      </c>
      <c r="BN55" s="314">
        <v>1</v>
      </c>
      <c r="BO55" s="319">
        <v>46277</v>
      </c>
      <c r="BP55" s="310">
        <v>0</v>
      </c>
      <c r="BQ55" s="310"/>
      <c r="BR55" s="317"/>
      <c r="BS55" s="310"/>
      <c r="BT55" s="314"/>
      <c r="BU55" s="318"/>
      <c r="BV55" s="310"/>
      <c r="BW55" s="316"/>
      <c r="BX55" s="317"/>
      <c r="BY55" s="310"/>
      <c r="BZ55" s="314"/>
      <c r="CA55" s="319"/>
      <c r="CB55" s="310"/>
      <c r="CC55" s="310"/>
      <c r="CD55" s="318"/>
      <c r="CE55" s="310"/>
      <c r="CF55" s="310"/>
      <c r="CG55" s="310"/>
      <c r="CH55" s="310"/>
      <c r="CI55" s="310"/>
      <c r="CJ55" s="318"/>
      <c r="CK55" s="310"/>
      <c r="CL55" s="310"/>
      <c r="CM55" s="310"/>
      <c r="CN55" s="310"/>
      <c r="CO55" s="310"/>
      <c r="CP55" s="318"/>
      <c r="CQ55" s="310"/>
      <c r="CR55" s="310"/>
      <c r="CS55" s="310"/>
      <c r="CT55" s="310"/>
    </row>
    <row r="56" spans="1:98" ht="17.25" customHeight="1">
      <c r="A56" s="186">
        <v>47</v>
      </c>
      <c r="B56" s="181" t="s">
        <v>4067</v>
      </c>
      <c r="C56" s="181" t="s">
        <v>4068</v>
      </c>
      <c r="D56" s="181"/>
      <c r="E56" s="181"/>
      <c r="F56" s="181"/>
      <c r="G56" s="181" t="s">
        <v>4028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0" t="s">
        <v>674</v>
      </c>
      <c r="P56" s="182"/>
      <c r="Q56" s="182"/>
      <c r="R56" s="300" t="s">
        <v>3951</v>
      </c>
      <c r="S56" s="182"/>
      <c r="T56" s="182"/>
      <c r="U56" s="182"/>
      <c r="V56" s="182"/>
      <c r="W56" s="300">
        <f>_xlfn.MINIFS(V:V,C:C,C56,AE:AE,"",AB:AB,"")</f>
        <v>0</v>
      </c>
      <c r="X56" s="300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4"/>
      <c r="AE56" s="180" t="s">
        <v>675</v>
      </c>
      <c r="AF56" s="180" t="s">
        <v>2161</v>
      </c>
      <c r="AG56" s="185" t="s">
        <v>677</v>
      </c>
      <c r="AH56" s="185" t="s">
        <v>677</v>
      </c>
      <c r="AI56" s="312">
        <v>0</v>
      </c>
      <c r="AJ56" s="312">
        <v>0</v>
      </c>
      <c r="AK56" s="312"/>
      <c r="AL56" s="312"/>
      <c r="AM56" s="310"/>
      <c r="AN56" s="310"/>
      <c r="AO56" s="310"/>
      <c r="AP56" s="310"/>
      <c r="AQ56" s="310"/>
      <c r="AR56" s="310"/>
      <c r="AS56" s="310"/>
      <c r="AT56" s="310"/>
      <c r="AU56" s="310"/>
      <c r="AV56" s="310"/>
      <c r="AW56" s="186"/>
      <c r="AX56" s="186"/>
      <c r="AY56" s="186"/>
      <c r="AZ56" s="186"/>
      <c r="BA56" s="186"/>
      <c r="BB56" s="186"/>
      <c r="BC56" s="186"/>
      <c r="BD56" s="180" t="s">
        <v>2162</v>
      </c>
      <c r="BE56" s="320"/>
      <c r="BF56" s="321"/>
      <c r="BG56" s="348"/>
      <c r="BH56" s="362"/>
      <c r="BI56" s="323"/>
      <c r="BJ56" s="310"/>
      <c r="BK56" s="320"/>
      <c r="BL56" s="321"/>
      <c r="BM56" s="310"/>
      <c r="BN56" s="314"/>
      <c r="BO56" s="319">
        <v>46277</v>
      </c>
      <c r="BP56" s="310"/>
      <c r="BQ56" s="320"/>
      <c r="BR56" s="321"/>
      <c r="BS56" s="320"/>
      <c r="BT56" s="322"/>
      <c r="BU56" s="323"/>
      <c r="BV56" s="320"/>
      <c r="BW56" s="324"/>
      <c r="BX56" s="321"/>
      <c r="BY56" s="320"/>
      <c r="BZ56" s="322"/>
      <c r="CA56" s="325"/>
      <c r="CB56" s="320"/>
      <c r="CC56" s="320"/>
      <c r="CD56" s="323"/>
      <c r="CE56" s="320"/>
      <c r="CF56" s="320"/>
      <c r="CG56" s="320"/>
      <c r="CH56" s="320"/>
      <c r="CI56" s="320"/>
      <c r="CJ56" s="323"/>
      <c r="CK56" s="320"/>
      <c r="CL56" s="320"/>
      <c r="CM56" s="320"/>
      <c r="CN56" s="320"/>
      <c r="CO56" s="320"/>
      <c r="CP56" s="323"/>
      <c r="CQ56" s="320"/>
      <c r="CR56" s="320"/>
      <c r="CS56" s="320"/>
      <c r="CT56" s="320"/>
    </row>
    <row r="57" spans="1:98" ht="17.25" customHeight="1">
      <c r="A57" s="310">
        <v>48</v>
      </c>
      <c r="B57" s="311" t="s">
        <v>4067</v>
      </c>
      <c r="C57" s="311" t="s">
        <v>4068</v>
      </c>
      <c r="D57" s="311" t="s">
        <v>781</v>
      </c>
      <c r="E57" s="311" t="s">
        <v>4029</v>
      </c>
      <c r="F57" s="311" t="s">
        <v>4437</v>
      </c>
      <c r="G57" s="311" t="s">
        <v>1389</v>
      </c>
      <c r="H57" s="312">
        <v>10500</v>
      </c>
      <c r="I57" s="313" t="s">
        <v>702</v>
      </c>
      <c r="J57" s="314">
        <v>1</v>
      </c>
      <c r="K57" s="314"/>
      <c r="L57" s="314">
        <v>1</v>
      </c>
      <c r="M57" s="312">
        <v>123.6</v>
      </c>
      <c r="N57" s="312">
        <v>123.6</v>
      </c>
      <c r="O57" s="312" t="s">
        <v>674</v>
      </c>
      <c r="P57" s="312" t="s">
        <v>13</v>
      </c>
      <c r="Q57" s="312" t="s">
        <v>703</v>
      </c>
      <c r="R57" s="312"/>
      <c r="S57" s="312"/>
      <c r="T57" s="312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2">
        <f ca="1">+L57-T57</f>
        <v>1</v>
      </c>
      <c r="V57" s="312">
        <f ca="1">ROUNDDOWN(T57/J57,0)</f>
        <v>0</v>
      </c>
      <c r="W57" s="312"/>
      <c r="X57" s="312"/>
      <c r="Y57" s="312"/>
      <c r="Z57" s="312"/>
      <c r="AA57" s="312"/>
      <c r="AB57" s="312" t="s">
        <v>602</v>
      </c>
      <c r="AC57" s="312">
        <v>3.363</v>
      </c>
      <c r="AD57" s="316"/>
      <c r="AE57" s="304"/>
      <c r="AF57" s="304"/>
      <c r="AG57" s="315" t="s">
        <v>677</v>
      </c>
      <c r="AH57" s="315" t="s">
        <v>677</v>
      </c>
      <c r="AI57" s="312">
        <v>0</v>
      </c>
      <c r="AJ57" s="312">
        <v>0</v>
      </c>
      <c r="AK57" s="312"/>
      <c r="AL57" s="312"/>
      <c r="AM57" s="310"/>
      <c r="AN57" s="310"/>
      <c r="AO57" s="310"/>
      <c r="AP57" s="310"/>
      <c r="AQ57" s="310"/>
      <c r="AR57" s="310"/>
      <c r="AS57" s="310"/>
      <c r="AT57" s="310"/>
      <c r="AU57" s="310"/>
      <c r="AV57" s="310"/>
      <c r="AW57" s="310">
        <v>0</v>
      </c>
      <c r="AX57" s="310">
        <v>0</v>
      </c>
      <c r="AY57" s="310">
        <v>0</v>
      </c>
      <c r="AZ57" s="310">
        <v>0</v>
      </c>
      <c r="BA57" s="310">
        <v>0</v>
      </c>
      <c r="BB57" s="310">
        <v>0</v>
      </c>
      <c r="BC57" s="310">
        <v>0</v>
      </c>
      <c r="BD57" s="310" t="s">
        <v>692</v>
      </c>
      <c r="BE57" s="326"/>
      <c r="BF57" s="327"/>
      <c r="BG57" s="310" t="s">
        <v>3991</v>
      </c>
      <c r="BH57" s="310">
        <v>1</v>
      </c>
      <c r="BI57" s="318">
        <v>46277</v>
      </c>
      <c r="BJ57" s="310">
        <v>0</v>
      </c>
      <c r="BK57" s="328"/>
      <c r="BL57" s="329"/>
      <c r="BM57" s="330" t="s">
        <v>3991</v>
      </c>
      <c r="BN57" s="331">
        <v>1</v>
      </c>
      <c r="BO57" s="319">
        <v>46277</v>
      </c>
      <c r="BP57" s="330">
        <v>0</v>
      </c>
      <c r="BQ57" s="328"/>
      <c r="BR57" s="329"/>
      <c r="BS57" s="328"/>
      <c r="BT57" s="332"/>
      <c r="BU57" s="333"/>
      <c r="BV57" s="328"/>
      <c r="BW57" s="334"/>
      <c r="BX57" s="329"/>
      <c r="BY57" s="328"/>
      <c r="BZ57" s="332"/>
      <c r="CA57" s="335"/>
      <c r="CB57" s="328"/>
      <c r="CC57" s="328"/>
      <c r="CD57" s="333"/>
      <c r="CE57" s="328"/>
      <c r="CF57" s="328"/>
      <c r="CG57" s="328"/>
      <c r="CH57" s="328"/>
      <c r="CI57" s="328"/>
      <c r="CJ57" s="333"/>
      <c r="CK57" s="328"/>
      <c r="CL57" s="328"/>
      <c r="CM57" s="328"/>
      <c r="CN57" s="328"/>
      <c r="CO57" s="328"/>
      <c r="CP57" s="333"/>
      <c r="CQ57" s="328"/>
      <c r="CR57" s="328"/>
      <c r="CS57" s="328"/>
      <c r="CT57" s="328"/>
    </row>
    <row r="58" spans="1:98" ht="17.25" customHeight="1">
      <c r="A58" s="186">
        <v>49</v>
      </c>
      <c r="B58" s="181" t="s">
        <v>4070</v>
      </c>
      <c r="C58" s="181" t="s">
        <v>4071</v>
      </c>
      <c r="D58" s="181"/>
      <c r="E58" s="181"/>
      <c r="F58" s="181"/>
      <c r="G58" s="181" t="s">
        <v>4033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0" t="s">
        <v>674</v>
      </c>
      <c r="P58" s="182"/>
      <c r="Q58" s="182"/>
      <c r="R58" s="300" t="s">
        <v>3951</v>
      </c>
      <c r="S58" s="182"/>
      <c r="T58" s="182"/>
      <c r="U58" s="182"/>
      <c r="V58" s="182"/>
      <c r="W58" s="300">
        <f>_xlfn.MINIFS(V:V,C:C,C58,AE:AE,"",AB:AB,"")</f>
        <v>0</v>
      </c>
      <c r="X58" s="300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4"/>
      <c r="AE58" s="180" t="s">
        <v>675</v>
      </c>
      <c r="AF58" s="180" t="s">
        <v>2161</v>
      </c>
      <c r="AG58" s="185" t="s">
        <v>677</v>
      </c>
      <c r="AH58" s="185" t="s">
        <v>677</v>
      </c>
      <c r="AI58" s="312">
        <v>0</v>
      </c>
      <c r="AJ58" s="312">
        <v>0</v>
      </c>
      <c r="AK58" s="312"/>
      <c r="AL58" s="312"/>
      <c r="AM58" s="310"/>
      <c r="AN58" s="310"/>
      <c r="AO58" s="310"/>
      <c r="AP58" s="310"/>
      <c r="AQ58" s="310"/>
      <c r="AR58" s="310"/>
      <c r="AS58" s="310"/>
      <c r="AT58" s="310"/>
      <c r="AU58" s="310"/>
      <c r="AV58" s="310"/>
      <c r="AW58" s="186"/>
      <c r="AX58" s="186"/>
      <c r="AY58" s="186"/>
      <c r="AZ58" s="186"/>
      <c r="BA58" s="186"/>
      <c r="BB58" s="186"/>
      <c r="BC58" s="186"/>
      <c r="BD58" s="180" t="s">
        <v>2162</v>
      </c>
      <c r="BE58" s="326"/>
      <c r="BF58" s="327"/>
      <c r="BG58" s="326"/>
      <c r="BH58" s="331"/>
      <c r="BI58" s="353"/>
      <c r="BJ58" s="330"/>
      <c r="BK58" s="328"/>
      <c r="BL58" s="329"/>
      <c r="BM58" s="330"/>
      <c r="BN58" s="331"/>
      <c r="BO58" s="319">
        <v>46277</v>
      </c>
      <c r="BP58" s="330"/>
      <c r="BQ58" s="328"/>
      <c r="BR58" s="329"/>
      <c r="BS58" s="328"/>
      <c r="BT58" s="332"/>
      <c r="BU58" s="333"/>
      <c r="BV58" s="328"/>
      <c r="BW58" s="334"/>
      <c r="BX58" s="329"/>
      <c r="BY58" s="328"/>
      <c r="BZ58" s="332"/>
      <c r="CA58" s="335"/>
      <c r="CB58" s="328"/>
      <c r="CC58" s="328"/>
      <c r="CD58" s="333"/>
      <c r="CE58" s="328"/>
      <c r="CF58" s="328"/>
      <c r="CG58" s="328"/>
      <c r="CH58" s="328"/>
      <c r="CI58" s="328"/>
      <c r="CJ58" s="333"/>
      <c r="CK58" s="328"/>
      <c r="CL58" s="328"/>
      <c r="CM58" s="328"/>
      <c r="CN58" s="328"/>
      <c r="CO58" s="328"/>
      <c r="CP58" s="333"/>
      <c r="CQ58" s="328"/>
      <c r="CR58" s="328"/>
      <c r="CS58" s="328"/>
      <c r="CT58" s="328"/>
    </row>
    <row r="59" spans="1:98" ht="17.25" customHeight="1">
      <c r="A59" s="310">
        <v>50</v>
      </c>
      <c r="B59" s="311" t="s">
        <v>4070</v>
      </c>
      <c r="C59" s="311" t="s">
        <v>4071</v>
      </c>
      <c r="D59" s="311" t="s">
        <v>781</v>
      </c>
      <c r="E59" s="311" t="s">
        <v>4034</v>
      </c>
      <c r="F59" s="311" t="s">
        <v>4438</v>
      </c>
      <c r="G59" s="311" t="s">
        <v>1389</v>
      </c>
      <c r="H59" s="312">
        <v>8100</v>
      </c>
      <c r="I59" s="313" t="s">
        <v>702</v>
      </c>
      <c r="J59" s="314">
        <v>1</v>
      </c>
      <c r="K59" s="314"/>
      <c r="L59" s="314">
        <v>1</v>
      </c>
      <c r="M59" s="312">
        <v>95.4</v>
      </c>
      <c r="N59" s="312">
        <v>95.4</v>
      </c>
      <c r="O59" s="312" t="s">
        <v>674</v>
      </c>
      <c r="P59" s="312" t="s">
        <v>13</v>
      </c>
      <c r="Q59" s="312" t="s">
        <v>703</v>
      </c>
      <c r="R59" s="312"/>
      <c r="S59" s="312"/>
      <c r="T59" s="312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2">
        <f ca="1">+L59-T59</f>
        <v>1</v>
      </c>
      <c r="V59" s="312">
        <f ca="1">ROUNDDOWN(T59/J59,0)</f>
        <v>0</v>
      </c>
      <c r="W59" s="312"/>
      <c r="X59" s="312"/>
      <c r="Y59" s="312"/>
      <c r="Z59" s="312"/>
      <c r="AA59" s="312"/>
      <c r="AB59" s="312" t="s">
        <v>602</v>
      </c>
      <c r="AC59" s="312">
        <v>2.5950000000000002</v>
      </c>
      <c r="AD59" s="316"/>
      <c r="AE59" s="304"/>
      <c r="AF59" s="304"/>
      <c r="AG59" s="315" t="s">
        <v>677</v>
      </c>
      <c r="AH59" s="315" t="s">
        <v>677</v>
      </c>
      <c r="AI59" s="312">
        <v>0</v>
      </c>
      <c r="AJ59" s="312">
        <v>0</v>
      </c>
      <c r="AK59" s="312"/>
      <c r="AL59" s="312"/>
      <c r="AM59" s="310"/>
      <c r="AN59" s="310"/>
      <c r="AO59" s="310"/>
      <c r="AP59" s="310"/>
      <c r="AQ59" s="310"/>
      <c r="AR59" s="310"/>
      <c r="AS59" s="310"/>
      <c r="AT59" s="310"/>
      <c r="AU59" s="310"/>
      <c r="AV59" s="310"/>
      <c r="AW59" s="310">
        <v>0</v>
      </c>
      <c r="AX59" s="310">
        <v>0</v>
      </c>
      <c r="AY59" s="310">
        <v>0</v>
      </c>
      <c r="AZ59" s="310">
        <v>0</v>
      </c>
      <c r="BA59" s="310">
        <v>0</v>
      </c>
      <c r="BB59" s="310">
        <v>0</v>
      </c>
      <c r="BC59" s="310">
        <v>0</v>
      </c>
      <c r="BD59" s="310" t="s">
        <v>692</v>
      </c>
      <c r="BE59" s="310"/>
      <c r="BF59" s="317"/>
      <c r="BG59" s="310" t="s">
        <v>3991</v>
      </c>
      <c r="BH59" s="310">
        <v>1</v>
      </c>
      <c r="BI59" s="318">
        <v>46277</v>
      </c>
      <c r="BJ59" s="310">
        <v>0</v>
      </c>
      <c r="BK59" s="310"/>
      <c r="BL59" s="317"/>
      <c r="BM59" s="310" t="s">
        <v>3991</v>
      </c>
      <c r="BN59" s="310">
        <v>1</v>
      </c>
      <c r="BO59" s="319">
        <v>46277</v>
      </c>
      <c r="BP59" s="310">
        <v>0</v>
      </c>
      <c r="BQ59" s="310"/>
      <c r="BR59" s="317"/>
      <c r="BS59" s="310"/>
      <c r="BT59" s="310"/>
      <c r="BU59" s="318"/>
      <c r="BV59" s="310"/>
      <c r="BW59" s="310"/>
      <c r="BX59" s="317"/>
      <c r="BY59" s="310"/>
      <c r="BZ59" s="310"/>
      <c r="CA59" s="310"/>
      <c r="CB59" s="310"/>
      <c r="CC59" s="310"/>
      <c r="CD59" s="318"/>
      <c r="CE59" s="310"/>
      <c r="CF59" s="310"/>
      <c r="CG59" s="310"/>
      <c r="CH59" s="310"/>
      <c r="CI59" s="310"/>
      <c r="CJ59" s="318"/>
      <c r="CK59" s="310"/>
      <c r="CL59" s="310"/>
      <c r="CM59" s="310"/>
      <c r="CN59" s="310"/>
      <c r="CO59" s="310"/>
      <c r="CP59" s="318"/>
      <c r="CQ59" s="310"/>
      <c r="CR59" s="310"/>
      <c r="CS59" s="310"/>
      <c r="CT59" s="310"/>
    </row>
    <row r="60" spans="1:98" ht="17.25" customHeight="1">
      <c r="A60" s="186">
        <v>51</v>
      </c>
      <c r="B60" s="181" t="s">
        <v>4073</v>
      </c>
      <c r="C60" s="181" t="s">
        <v>4074</v>
      </c>
      <c r="D60" s="181"/>
      <c r="E60" s="181"/>
      <c r="F60" s="181"/>
      <c r="G60" s="181" t="s">
        <v>4075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0" t="s">
        <v>674</v>
      </c>
      <c r="P60" s="182"/>
      <c r="Q60" s="182"/>
      <c r="R60" s="300" t="s">
        <v>3951</v>
      </c>
      <c r="S60" s="182"/>
      <c r="T60" s="182"/>
      <c r="U60" s="182"/>
      <c r="V60" s="182"/>
      <c r="W60" s="300">
        <f>_xlfn.MINIFS(V:V,C:C,C60,AE:AE,"",AB:AB,"")</f>
        <v>0</v>
      </c>
      <c r="X60" s="300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4"/>
      <c r="AE60" s="180" t="s">
        <v>675</v>
      </c>
      <c r="AF60" s="180" t="s">
        <v>2161</v>
      </c>
      <c r="AG60" s="185" t="s">
        <v>677</v>
      </c>
      <c r="AH60" s="185" t="s">
        <v>677</v>
      </c>
      <c r="AI60" s="312">
        <v>0</v>
      </c>
      <c r="AJ60" s="312">
        <v>0</v>
      </c>
      <c r="AK60" s="312"/>
      <c r="AL60" s="312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186"/>
      <c r="AX60" s="186"/>
      <c r="AY60" s="186"/>
      <c r="AZ60" s="186"/>
      <c r="BA60" s="186"/>
      <c r="BB60" s="186"/>
      <c r="BC60" s="186"/>
      <c r="BD60" s="180" t="s">
        <v>2162</v>
      </c>
      <c r="BE60" s="310"/>
      <c r="BF60" s="317"/>
      <c r="BG60" s="310"/>
      <c r="BH60" s="314"/>
      <c r="BI60" s="318"/>
      <c r="BJ60" s="310"/>
      <c r="BK60" s="310"/>
      <c r="BL60" s="317"/>
      <c r="BM60" s="310"/>
      <c r="BN60" s="314"/>
      <c r="BO60" s="319">
        <v>46277</v>
      </c>
      <c r="BP60" s="310"/>
      <c r="BQ60" s="310"/>
      <c r="BR60" s="317"/>
      <c r="BS60" s="310"/>
      <c r="BT60" s="314"/>
      <c r="BU60" s="318"/>
      <c r="BV60" s="310"/>
      <c r="BW60" s="316"/>
      <c r="BX60" s="317"/>
      <c r="BY60" s="310"/>
      <c r="BZ60" s="314"/>
      <c r="CA60" s="319"/>
      <c r="CB60" s="310"/>
      <c r="CC60" s="310"/>
      <c r="CD60" s="318"/>
      <c r="CE60" s="310"/>
      <c r="CF60" s="310"/>
      <c r="CG60" s="310"/>
      <c r="CH60" s="310"/>
      <c r="CI60" s="310"/>
      <c r="CJ60" s="318"/>
      <c r="CK60" s="310"/>
      <c r="CL60" s="310"/>
      <c r="CM60" s="310"/>
      <c r="CN60" s="310"/>
      <c r="CO60" s="310"/>
      <c r="CP60" s="318"/>
      <c r="CQ60" s="310"/>
      <c r="CR60" s="310"/>
      <c r="CS60" s="310"/>
      <c r="CT60" s="310"/>
    </row>
    <row r="61" spans="1:98" ht="17.25" customHeight="1">
      <c r="A61" s="310">
        <v>52</v>
      </c>
      <c r="B61" s="311" t="s">
        <v>4073</v>
      </c>
      <c r="C61" s="311" t="s">
        <v>4074</v>
      </c>
      <c r="D61" s="311" t="s">
        <v>781</v>
      </c>
      <c r="E61" s="311" t="s">
        <v>4076</v>
      </c>
      <c r="F61" s="311" t="s">
        <v>4439</v>
      </c>
      <c r="G61" s="311" t="s">
        <v>1389</v>
      </c>
      <c r="H61" s="312">
        <v>3622</v>
      </c>
      <c r="I61" s="313" t="s">
        <v>702</v>
      </c>
      <c r="J61" s="314">
        <v>1</v>
      </c>
      <c r="K61" s="314"/>
      <c r="L61" s="314">
        <v>1</v>
      </c>
      <c r="M61" s="312">
        <v>43.5</v>
      </c>
      <c r="N61" s="312">
        <v>43.5</v>
      </c>
      <c r="O61" s="312" t="s">
        <v>674</v>
      </c>
      <c r="P61" s="312" t="s">
        <v>13</v>
      </c>
      <c r="Q61" s="312" t="s">
        <v>703</v>
      </c>
      <c r="R61" s="312"/>
      <c r="S61" s="312"/>
      <c r="T61" s="312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2">
        <f ca="1">+L61-T61</f>
        <v>1</v>
      </c>
      <c r="V61" s="312">
        <f ca="1">ROUNDDOWN(T61/J61,0)</f>
        <v>0</v>
      </c>
      <c r="W61" s="312"/>
      <c r="X61" s="312"/>
      <c r="Y61" s="312"/>
      <c r="Z61" s="312"/>
      <c r="AA61" s="312"/>
      <c r="AB61" s="312" t="s">
        <v>602</v>
      </c>
      <c r="AC61" s="312">
        <v>1.1859999999999999</v>
      </c>
      <c r="AD61" s="316"/>
      <c r="AE61" s="304"/>
      <c r="AF61" s="304"/>
      <c r="AG61" s="315" t="s">
        <v>677</v>
      </c>
      <c r="AH61" s="315" t="s">
        <v>677</v>
      </c>
      <c r="AI61" s="312">
        <v>0</v>
      </c>
      <c r="AJ61" s="312">
        <v>0</v>
      </c>
      <c r="AK61" s="312"/>
      <c r="AL61" s="312"/>
      <c r="AM61" s="310"/>
      <c r="AN61" s="310"/>
      <c r="AO61" s="310"/>
      <c r="AP61" s="310"/>
      <c r="AQ61" s="310"/>
      <c r="AR61" s="310"/>
      <c r="AS61" s="310"/>
      <c r="AT61" s="310"/>
      <c r="AU61" s="310"/>
      <c r="AV61" s="310"/>
      <c r="AW61" s="310">
        <v>0</v>
      </c>
      <c r="AX61" s="310">
        <v>0</v>
      </c>
      <c r="AY61" s="310">
        <v>0</v>
      </c>
      <c r="AZ61" s="310">
        <v>0</v>
      </c>
      <c r="BA61" s="310">
        <v>0</v>
      </c>
      <c r="BB61" s="310">
        <v>0</v>
      </c>
      <c r="BC61" s="310">
        <v>0</v>
      </c>
      <c r="BD61" s="310" t="s">
        <v>692</v>
      </c>
      <c r="BE61" s="336"/>
      <c r="BF61" s="337"/>
      <c r="BG61" s="310" t="s">
        <v>3991</v>
      </c>
      <c r="BH61" s="310">
        <v>1</v>
      </c>
      <c r="BI61" s="318">
        <v>46277</v>
      </c>
      <c r="BJ61" s="310">
        <v>0</v>
      </c>
      <c r="BK61" s="336"/>
      <c r="BL61" s="337"/>
      <c r="BM61" s="338" t="s">
        <v>3991</v>
      </c>
      <c r="BN61" s="338">
        <v>1</v>
      </c>
      <c r="BO61" s="319">
        <v>46277</v>
      </c>
      <c r="BP61" s="338">
        <v>0</v>
      </c>
      <c r="BQ61" s="336"/>
      <c r="BR61" s="337"/>
      <c r="BS61" s="336"/>
      <c r="BT61" s="336"/>
      <c r="BU61" s="341"/>
      <c r="BV61" s="336"/>
      <c r="BW61" s="336"/>
      <c r="BX61" s="337"/>
      <c r="BY61" s="336"/>
      <c r="BZ61" s="336"/>
      <c r="CA61" s="336"/>
      <c r="CB61" s="336"/>
      <c r="CC61" s="336"/>
      <c r="CD61" s="341"/>
      <c r="CE61" s="336"/>
      <c r="CF61" s="336"/>
      <c r="CG61" s="336"/>
      <c r="CH61" s="336"/>
      <c r="CI61" s="336"/>
      <c r="CJ61" s="341"/>
      <c r="CK61" s="336"/>
      <c r="CL61" s="336"/>
      <c r="CM61" s="336"/>
      <c r="CN61" s="336"/>
      <c r="CO61" s="336"/>
      <c r="CP61" s="341"/>
      <c r="CQ61" s="336"/>
      <c r="CR61" s="336"/>
      <c r="CS61" s="336"/>
      <c r="CT61" s="336"/>
    </row>
    <row r="62" spans="1:98" ht="17.25" customHeight="1">
      <c r="A62" s="186">
        <v>53</v>
      </c>
      <c r="B62" s="181" t="s">
        <v>4078</v>
      </c>
      <c r="C62" s="181" t="s">
        <v>4079</v>
      </c>
      <c r="D62" s="181"/>
      <c r="E62" s="181"/>
      <c r="F62" s="181"/>
      <c r="G62" s="181" t="s">
        <v>4018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0" t="s">
        <v>674</v>
      </c>
      <c r="P62" s="182"/>
      <c r="Q62" s="182"/>
      <c r="R62" s="300" t="s">
        <v>3951</v>
      </c>
      <c r="S62" s="182"/>
      <c r="T62" s="182"/>
      <c r="U62" s="182"/>
      <c r="V62" s="182"/>
      <c r="W62" s="300">
        <f>_xlfn.MINIFS(V:V,C:C,C62,AE:AE,"",AB:AB,"")</f>
        <v>0</v>
      </c>
      <c r="X62" s="300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4"/>
      <c r="AE62" s="180" t="s">
        <v>675</v>
      </c>
      <c r="AF62" s="180" t="s">
        <v>2161</v>
      </c>
      <c r="AG62" s="185" t="s">
        <v>677</v>
      </c>
      <c r="AH62" s="185" t="s">
        <v>677</v>
      </c>
      <c r="AI62" s="312">
        <v>0</v>
      </c>
      <c r="AJ62" s="312">
        <v>0</v>
      </c>
      <c r="AK62" s="312"/>
      <c r="AL62" s="312"/>
      <c r="AM62" s="310"/>
      <c r="AN62" s="310"/>
      <c r="AO62" s="310"/>
      <c r="AP62" s="310"/>
      <c r="AQ62" s="310"/>
      <c r="AR62" s="310"/>
      <c r="AS62" s="310"/>
      <c r="AT62" s="310"/>
      <c r="AU62" s="310"/>
      <c r="AV62" s="310"/>
      <c r="AW62" s="186"/>
      <c r="AX62" s="186"/>
      <c r="AY62" s="186"/>
      <c r="AZ62" s="186"/>
      <c r="BA62" s="186"/>
      <c r="BB62" s="186"/>
      <c r="BC62" s="186"/>
      <c r="BD62" s="180" t="s">
        <v>2162</v>
      </c>
      <c r="BE62" s="310"/>
      <c r="BF62" s="310"/>
      <c r="BG62" s="310"/>
      <c r="BH62" s="314"/>
      <c r="BI62" s="318"/>
      <c r="BJ62" s="310"/>
      <c r="BK62" s="310"/>
      <c r="BL62" s="317"/>
      <c r="BM62" s="310"/>
      <c r="BN62" s="314"/>
      <c r="BO62" s="319">
        <v>46277</v>
      </c>
      <c r="BP62" s="310"/>
      <c r="BQ62" s="310"/>
      <c r="BR62" s="317"/>
      <c r="BS62" s="310"/>
      <c r="BT62" s="314"/>
      <c r="BU62" s="318"/>
      <c r="BV62" s="310"/>
      <c r="BW62" s="316"/>
      <c r="BX62" s="317"/>
      <c r="BY62" s="310"/>
      <c r="BZ62" s="314"/>
      <c r="CA62" s="319"/>
      <c r="CB62" s="310"/>
      <c r="CC62" s="310"/>
      <c r="CD62" s="318"/>
      <c r="CE62" s="310"/>
      <c r="CF62" s="310"/>
      <c r="CG62" s="310"/>
      <c r="CH62" s="310"/>
      <c r="CI62" s="310"/>
      <c r="CJ62" s="318"/>
      <c r="CK62" s="310"/>
      <c r="CL62" s="310"/>
      <c r="CM62" s="310"/>
      <c r="CN62" s="310"/>
      <c r="CO62" s="310"/>
      <c r="CP62" s="318"/>
      <c r="CQ62" s="310"/>
      <c r="CR62" s="310"/>
      <c r="CS62" s="310"/>
      <c r="CT62" s="310"/>
    </row>
    <row r="63" spans="1:98" ht="17.25" customHeight="1">
      <c r="A63" s="310">
        <v>54</v>
      </c>
      <c r="B63" s="311" t="s">
        <v>4078</v>
      </c>
      <c r="C63" s="311" t="s">
        <v>4079</v>
      </c>
      <c r="D63" s="311" t="s">
        <v>781</v>
      </c>
      <c r="E63" s="311" t="s">
        <v>4019</v>
      </c>
      <c r="F63" s="311" t="s">
        <v>4440</v>
      </c>
      <c r="G63" s="311" t="s">
        <v>1389</v>
      </c>
      <c r="H63" s="312">
        <v>3920</v>
      </c>
      <c r="I63" s="313" t="s">
        <v>702</v>
      </c>
      <c r="J63" s="314">
        <v>1</v>
      </c>
      <c r="K63" s="314"/>
      <c r="L63" s="314">
        <v>2</v>
      </c>
      <c r="M63" s="312">
        <v>47.1</v>
      </c>
      <c r="N63" s="312">
        <v>94.3</v>
      </c>
      <c r="O63" s="312" t="s">
        <v>674</v>
      </c>
      <c r="P63" s="312" t="s">
        <v>13</v>
      </c>
      <c r="Q63" s="312" t="s">
        <v>703</v>
      </c>
      <c r="R63" s="312"/>
      <c r="S63" s="312"/>
      <c r="T63" s="312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2">
        <f ca="1">+L63-T63</f>
        <v>2</v>
      </c>
      <c r="V63" s="312">
        <f ca="1">ROUNDDOWN(T63/J63,0)</f>
        <v>0</v>
      </c>
      <c r="W63" s="312"/>
      <c r="X63" s="312"/>
      <c r="Y63" s="312"/>
      <c r="Z63" s="312"/>
      <c r="AA63" s="312"/>
      <c r="AB63" s="312" t="s">
        <v>602</v>
      </c>
      <c r="AC63" s="312">
        <v>2.5680000000000001</v>
      </c>
      <c r="AD63" s="316"/>
      <c r="AE63" s="304"/>
      <c r="AF63" s="304"/>
      <c r="AG63" s="315" t="s">
        <v>677</v>
      </c>
      <c r="AH63" s="315" t="s">
        <v>677</v>
      </c>
      <c r="AI63" s="312">
        <v>0</v>
      </c>
      <c r="AJ63" s="312">
        <v>0</v>
      </c>
      <c r="AK63" s="312"/>
      <c r="AL63" s="312"/>
      <c r="AM63" s="310"/>
      <c r="AN63" s="310"/>
      <c r="AO63" s="310"/>
      <c r="AP63" s="310"/>
      <c r="AQ63" s="310"/>
      <c r="AR63" s="310"/>
      <c r="AS63" s="310"/>
      <c r="AT63" s="310"/>
      <c r="AU63" s="310"/>
      <c r="AV63" s="310"/>
      <c r="AW63" s="310">
        <v>0</v>
      </c>
      <c r="AX63" s="310">
        <v>0</v>
      </c>
      <c r="AY63" s="310">
        <v>0</v>
      </c>
      <c r="AZ63" s="310">
        <v>0</v>
      </c>
      <c r="BA63" s="310">
        <v>0</v>
      </c>
      <c r="BB63" s="310">
        <v>0</v>
      </c>
      <c r="BC63" s="310">
        <v>0</v>
      </c>
      <c r="BD63" s="310" t="s">
        <v>692</v>
      </c>
      <c r="BE63" s="348"/>
      <c r="BF63" s="348"/>
      <c r="BG63" s="310" t="s">
        <v>3991</v>
      </c>
      <c r="BH63" s="310">
        <v>2</v>
      </c>
      <c r="BI63" s="318">
        <v>46277</v>
      </c>
      <c r="BJ63" s="310">
        <v>0</v>
      </c>
      <c r="BK63" s="320"/>
      <c r="BL63" s="321"/>
      <c r="BM63" s="310" t="s">
        <v>3991</v>
      </c>
      <c r="BN63" s="314">
        <v>2</v>
      </c>
      <c r="BO63" s="319">
        <v>46277</v>
      </c>
      <c r="BP63" s="310">
        <v>0</v>
      </c>
      <c r="BQ63" s="320"/>
      <c r="BR63" s="321"/>
      <c r="BS63" s="320"/>
      <c r="BT63" s="322"/>
      <c r="BU63" s="323"/>
      <c r="BV63" s="320"/>
      <c r="BW63" s="324"/>
      <c r="BX63" s="321"/>
      <c r="BY63" s="320"/>
      <c r="BZ63" s="322"/>
      <c r="CA63" s="325"/>
      <c r="CB63" s="320"/>
      <c r="CC63" s="320"/>
      <c r="CD63" s="323"/>
      <c r="CE63" s="320"/>
      <c r="CF63" s="320"/>
      <c r="CG63" s="320"/>
      <c r="CH63" s="320"/>
      <c r="CI63" s="320"/>
      <c r="CJ63" s="323"/>
      <c r="CK63" s="320"/>
      <c r="CL63" s="320"/>
      <c r="CM63" s="320"/>
      <c r="CN63" s="320"/>
      <c r="CO63" s="320"/>
      <c r="CP63" s="323"/>
      <c r="CQ63" s="320"/>
      <c r="CR63" s="320"/>
      <c r="CS63" s="320"/>
      <c r="CT63" s="320"/>
    </row>
    <row r="64" spans="1:98" ht="17.25" customHeight="1">
      <c r="A64" s="186">
        <v>55</v>
      </c>
      <c r="B64" s="181" t="s">
        <v>4081</v>
      </c>
      <c r="C64" s="181" t="s">
        <v>4082</v>
      </c>
      <c r="D64" s="181"/>
      <c r="E64" s="181"/>
      <c r="F64" s="181"/>
      <c r="G64" s="181" t="s">
        <v>4083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0" t="s">
        <v>674</v>
      </c>
      <c r="P64" s="182"/>
      <c r="Q64" s="182"/>
      <c r="R64" s="300" t="s">
        <v>3951</v>
      </c>
      <c r="S64" s="182"/>
      <c r="T64" s="182"/>
      <c r="U64" s="182"/>
      <c r="V64" s="182"/>
      <c r="W64" s="300">
        <f>_xlfn.MINIFS(V:V,C:C,C64,AE:AE,"",AB:AB,"")</f>
        <v>0</v>
      </c>
      <c r="X64" s="300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4"/>
      <c r="AE64" s="180" t="s">
        <v>675</v>
      </c>
      <c r="AF64" s="180" t="s">
        <v>2161</v>
      </c>
      <c r="AG64" s="185" t="s">
        <v>677</v>
      </c>
      <c r="AH64" s="185" t="s">
        <v>677</v>
      </c>
      <c r="AI64" s="312">
        <v>0</v>
      </c>
      <c r="AJ64" s="312">
        <v>0</v>
      </c>
      <c r="AK64" s="312"/>
      <c r="AL64" s="312"/>
      <c r="AM64" s="310"/>
      <c r="AN64" s="310"/>
      <c r="AO64" s="310"/>
      <c r="AP64" s="310"/>
      <c r="AQ64" s="310"/>
      <c r="AR64" s="310"/>
      <c r="AS64" s="310"/>
      <c r="AT64" s="310"/>
      <c r="AU64" s="310"/>
      <c r="AV64" s="310"/>
      <c r="AW64" s="186"/>
      <c r="AX64" s="186"/>
      <c r="AY64" s="186"/>
      <c r="AZ64" s="186"/>
      <c r="BA64" s="186"/>
      <c r="BB64" s="186"/>
      <c r="BC64" s="186"/>
      <c r="BD64" s="180" t="s">
        <v>2162</v>
      </c>
      <c r="BE64" s="310"/>
      <c r="BF64" s="317"/>
      <c r="BG64" s="310"/>
      <c r="BH64" s="310"/>
      <c r="BI64" s="318"/>
      <c r="BJ64" s="310"/>
      <c r="BK64" s="310"/>
      <c r="BL64" s="317"/>
      <c r="BM64" s="310"/>
      <c r="BN64" s="310"/>
      <c r="BO64" s="319">
        <v>46277</v>
      </c>
      <c r="BP64" s="310"/>
      <c r="BQ64" s="310"/>
      <c r="BR64" s="317"/>
      <c r="BS64" s="310"/>
      <c r="BT64" s="310"/>
      <c r="BU64" s="318"/>
      <c r="BV64" s="310"/>
      <c r="BW64" s="310"/>
      <c r="BX64" s="317"/>
      <c r="BY64" s="310"/>
      <c r="BZ64" s="310"/>
      <c r="CA64" s="310"/>
      <c r="CB64" s="310"/>
      <c r="CC64" s="310"/>
      <c r="CD64" s="318"/>
      <c r="CE64" s="310"/>
      <c r="CF64" s="310"/>
      <c r="CG64" s="310"/>
      <c r="CH64" s="310"/>
      <c r="CI64" s="310"/>
      <c r="CJ64" s="318"/>
      <c r="CK64" s="310"/>
      <c r="CL64" s="310"/>
      <c r="CM64" s="310"/>
      <c r="CN64" s="310"/>
      <c r="CO64" s="310"/>
      <c r="CP64" s="318"/>
      <c r="CQ64" s="310"/>
      <c r="CR64" s="310"/>
      <c r="CS64" s="310"/>
      <c r="CT64" s="310"/>
    </row>
    <row r="65" spans="1:98" ht="17.25" customHeight="1">
      <c r="A65" s="310">
        <v>56</v>
      </c>
      <c r="B65" s="311" t="s">
        <v>4081</v>
      </c>
      <c r="C65" s="311" t="s">
        <v>4082</v>
      </c>
      <c r="D65" s="311" t="s">
        <v>781</v>
      </c>
      <c r="E65" s="311" t="s">
        <v>4084</v>
      </c>
      <c r="F65" s="311" t="s">
        <v>4441</v>
      </c>
      <c r="G65" s="311" t="s">
        <v>1389</v>
      </c>
      <c r="H65" s="312">
        <v>9350</v>
      </c>
      <c r="I65" s="313" t="s">
        <v>702</v>
      </c>
      <c r="J65" s="314">
        <v>1</v>
      </c>
      <c r="K65" s="314"/>
      <c r="L65" s="314">
        <v>4</v>
      </c>
      <c r="M65" s="312">
        <v>110.1</v>
      </c>
      <c r="N65" s="312">
        <v>440.4</v>
      </c>
      <c r="O65" s="312" t="s">
        <v>674</v>
      </c>
      <c r="P65" s="312" t="s">
        <v>13</v>
      </c>
      <c r="Q65" s="312" t="s">
        <v>703</v>
      </c>
      <c r="R65" s="312"/>
      <c r="S65" s="312"/>
      <c r="T65" s="312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2">
        <f ca="1">+L65-T65</f>
        <v>4</v>
      </c>
      <c r="V65" s="312">
        <f ca="1">ROUNDDOWN(T65/J65,0)</f>
        <v>0</v>
      </c>
      <c r="W65" s="312"/>
      <c r="X65" s="312"/>
      <c r="Y65" s="312"/>
      <c r="Z65" s="312"/>
      <c r="AA65" s="312"/>
      <c r="AB65" s="312" t="s">
        <v>602</v>
      </c>
      <c r="AC65" s="312">
        <v>11.98</v>
      </c>
      <c r="AD65" s="316"/>
      <c r="AE65" s="304"/>
      <c r="AF65" s="304"/>
      <c r="AG65" s="315" t="s">
        <v>677</v>
      </c>
      <c r="AH65" s="315" t="s">
        <v>677</v>
      </c>
      <c r="AI65" s="312">
        <v>0</v>
      </c>
      <c r="AJ65" s="312">
        <v>0</v>
      </c>
      <c r="AK65" s="312"/>
      <c r="AL65" s="312"/>
      <c r="AM65" s="310"/>
      <c r="AN65" s="310"/>
      <c r="AO65" s="310"/>
      <c r="AP65" s="310"/>
      <c r="AQ65" s="310"/>
      <c r="AR65" s="310"/>
      <c r="AS65" s="310"/>
      <c r="AT65" s="310"/>
      <c r="AU65" s="310"/>
      <c r="AV65" s="310"/>
      <c r="AW65" s="310">
        <v>0</v>
      </c>
      <c r="AX65" s="310">
        <v>0</v>
      </c>
      <c r="AY65" s="310">
        <v>0</v>
      </c>
      <c r="AZ65" s="310">
        <v>0</v>
      </c>
      <c r="BA65" s="310">
        <v>0</v>
      </c>
      <c r="BB65" s="310">
        <v>0</v>
      </c>
      <c r="BC65" s="310">
        <v>0</v>
      </c>
      <c r="BD65" s="310" t="s">
        <v>692</v>
      </c>
      <c r="BE65" s="310"/>
      <c r="BF65" s="310"/>
      <c r="BG65" s="310" t="s">
        <v>3991</v>
      </c>
      <c r="BH65" s="310">
        <v>4</v>
      </c>
      <c r="BI65" s="318">
        <v>46277</v>
      </c>
      <c r="BJ65" s="310">
        <v>0</v>
      </c>
      <c r="BK65" s="320"/>
      <c r="BL65" s="321"/>
      <c r="BM65" s="310" t="s">
        <v>3991</v>
      </c>
      <c r="BN65" s="314">
        <v>4</v>
      </c>
      <c r="BO65" s="319">
        <v>46277</v>
      </c>
      <c r="BP65" s="310">
        <v>0</v>
      </c>
      <c r="BQ65" s="320"/>
      <c r="BR65" s="321"/>
      <c r="BS65" s="320"/>
      <c r="BT65" s="322"/>
      <c r="BU65" s="323"/>
      <c r="BV65" s="320"/>
      <c r="BW65" s="324"/>
      <c r="BX65" s="321"/>
      <c r="BY65" s="320"/>
      <c r="BZ65" s="322"/>
      <c r="CA65" s="325"/>
      <c r="CB65" s="320"/>
      <c r="CC65" s="320"/>
      <c r="CD65" s="323"/>
      <c r="CE65" s="320"/>
      <c r="CF65" s="320"/>
      <c r="CG65" s="320"/>
      <c r="CH65" s="320"/>
      <c r="CI65" s="320"/>
      <c r="CJ65" s="323"/>
      <c r="CK65" s="320"/>
      <c r="CL65" s="320"/>
      <c r="CM65" s="320"/>
      <c r="CN65" s="320"/>
      <c r="CO65" s="320"/>
      <c r="CP65" s="323"/>
      <c r="CQ65" s="320"/>
      <c r="CR65" s="320"/>
      <c r="CS65" s="320"/>
      <c r="CT65" s="320"/>
    </row>
    <row r="66" spans="1:98" ht="17.25" customHeight="1">
      <c r="A66" s="186">
        <v>57</v>
      </c>
      <c r="B66" s="181" t="s">
        <v>4086</v>
      </c>
      <c r="C66" s="181" t="s">
        <v>4087</v>
      </c>
      <c r="D66" s="181"/>
      <c r="E66" s="181"/>
      <c r="F66" s="181"/>
      <c r="G66" s="181" t="s">
        <v>4088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0" t="s">
        <v>674</v>
      </c>
      <c r="P66" s="182"/>
      <c r="Q66" s="182"/>
      <c r="R66" s="300" t="s">
        <v>3951</v>
      </c>
      <c r="S66" s="182"/>
      <c r="T66" s="182"/>
      <c r="U66" s="182"/>
      <c r="V66" s="182"/>
      <c r="W66" s="300">
        <f>_xlfn.MINIFS(V:V,C:C,C66,AE:AE,"",AB:AB,"")</f>
        <v>0</v>
      </c>
      <c r="X66" s="300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4"/>
      <c r="AE66" s="180" t="s">
        <v>675</v>
      </c>
      <c r="AF66" s="180" t="s">
        <v>2161</v>
      </c>
      <c r="AG66" s="185" t="s">
        <v>677</v>
      </c>
      <c r="AH66" s="185" t="s">
        <v>677</v>
      </c>
      <c r="AI66" s="312">
        <v>0</v>
      </c>
      <c r="AJ66" s="312">
        <v>0</v>
      </c>
      <c r="AK66" s="312"/>
      <c r="AL66" s="312"/>
      <c r="AM66" s="310"/>
      <c r="AN66" s="310"/>
      <c r="AO66" s="310"/>
      <c r="AP66" s="310"/>
      <c r="AQ66" s="310"/>
      <c r="AR66" s="310"/>
      <c r="AS66" s="310"/>
      <c r="AT66" s="310"/>
      <c r="AU66" s="310"/>
      <c r="AV66" s="310"/>
      <c r="AW66" s="186"/>
      <c r="AX66" s="186"/>
      <c r="AY66" s="186"/>
      <c r="AZ66" s="186"/>
      <c r="BA66" s="186"/>
      <c r="BB66" s="186"/>
      <c r="BC66" s="186"/>
      <c r="BD66" s="180" t="s">
        <v>2162</v>
      </c>
      <c r="BE66" s="310"/>
      <c r="BF66" s="317"/>
      <c r="BG66" s="310"/>
      <c r="BH66" s="314"/>
      <c r="BI66" s="318"/>
      <c r="BJ66" s="310"/>
      <c r="BK66" s="310"/>
      <c r="BL66" s="317"/>
      <c r="BM66" s="310"/>
      <c r="BN66" s="314"/>
      <c r="BO66" s="319">
        <v>46277</v>
      </c>
      <c r="BP66" s="310"/>
      <c r="BQ66" s="310"/>
      <c r="BR66" s="317"/>
      <c r="BS66" s="310"/>
      <c r="BT66" s="314"/>
      <c r="BU66" s="318"/>
      <c r="BV66" s="310"/>
      <c r="BW66" s="316"/>
      <c r="BX66" s="317"/>
      <c r="BY66" s="310"/>
      <c r="BZ66" s="314"/>
      <c r="CA66" s="319"/>
      <c r="CB66" s="310"/>
      <c r="CC66" s="310"/>
      <c r="CD66" s="318"/>
      <c r="CE66" s="310"/>
      <c r="CF66" s="310"/>
      <c r="CG66" s="310"/>
      <c r="CH66" s="310"/>
      <c r="CI66" s="310"/>
      <c r="CJ66" s="318"/>
      <c r="CK66" s="310"/>
      <c r="CL66" s="310"/>
      <c r="CM66" s="310"/>
      <c r="CN66" s="310"/>
      <c r="CO66" s="310"/>
      <c r="CP66" s="318"/>
      <c r="CQ66" s="310"/>
      <c r="CR66" s="310"/>
      <c r="CS66" s="310"/>
      <c r="CT66" s="310"/>
    </row>
    <row r="67" spans="1:98" ht="17.25" customHeight="1">
      <c r="A67" s="310">
        <v>58</v>
      </c>
      <c r="B67" s="311" t="s">
        <v>4086</v>
      </c>
      <c r="C67" s="311" t="s">
        <v>4087</v>
      </c>
      <c r="D67" s="311" t="s">
        <v>781</v>
      </c>
      <c r="E67" s="311" t="s">
        <v>4089</v>
      </c>
      <c r="F67" s="311" t="s">
        <v>4442</v>
      </c>
      <c r="G67" s="311" t="s">
        <v>1389</v>
      </c>
      <c r="H67" s="312">
        <v>2394</v>
      </c>
      <c r="I67" s="313" t="s">
        <v>702</v>
      </c>
      <c r="J67" s="314">
        <v>1</v>
      </c>
      <c r="K67" s="314"/>
      <c r="L67" s="314">
        <v>1</v>
      </c>
      <c r="M67" s="312">
        <v>28.8</v>
      </c>
      <c r="N67" s="312">
        <v>28.8</v>
      </c>
      <c r="O67" s="312" t="s">
        <v>674</v>
      </c>
      <c r="P67" s="312" t="s">
        <v>13</v>
      </c>
      <c r="Q67" s="312" t="s">
        <v>703</v>
      </c>
      <c r="R67" s="312"/>
      <c r="S67" s="312"/>
      <c r="T67" s="312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2">
        <f ca="1">+L67-T67</f>
        <v>1</v>
      </c>
      <c r="V67" s="312">
        <f ca="1">ROUNDDOWN(T67/J67,0)</f>
        <v>0</v>
      </c>
      <c r="W67" s="312"/>
      <c r="X67" s="312"/>
      <c r="Y67" s="312"/>
      <c r="Z67" s="312"/>
      <c r="AA67" s="312"/>
      <c r="AB67" s="312" t="s">
        <v>602</v>
      </c>
      <c r="AC67" s="312">
        <v>0.78500000000000003</v>
      </c>
      <c r="AD67" s="316"/>
      <c r="AE67" s="304"/>
      <c r="AF67" s="304"/>
      <c r="AG67" s="315" t="s">
        <v>677</v>
      </c>
      <c r="AH67" s="315" t="s">
        <v>677</v>
      </c>
      <c r="AI67" s="312">
        <v>0</v>
      </c>
      <c r="AJ67" s="312">
        <v>0</v>
      </c>
      <c r="AK67" s="312"/>
      <c r="AL67" s="312"/>
      <c r="AM67" s="310"/>
      <c r="AN67" s="310"/>
      <c r="AO67" s="310"/>
      <c r="AP67" s="310"/>
      <c r="AQ67" s="310"/>
      <c r="AR67" s="310"/>
      <c r="AS67" s="310"/>
      <c r="AT67" s="310"/>
      <c r="AU67" s="310"/>
      <c r="AV67" s="310"/>
      <c r="AW67" s="310">
        <v>0</v>
      </c>
      <c r="AX67" s="310">
        <v>0</v>
      </c>
      <c r="AY67" s="310">
        <v>0</v>
      </c>
      <c r="AZ67" s="310">
        <v>0</v>
      </c>
      <c r="BA67" s="310">
        <v>0</v>
      </c>
      <c r="BB67" s="310">
        <v>0</v>
      </c>
      <c r="BC67" s="310">
        <v>0</v>
      </c>
      <c r="BD67" s="310" t="s">
        <v>692</v>
      </c>
      <c r="BE67" s="363"/>
      <c r="BF67" s="349"/>
      <c r="BG67" s="310" t="s">
        <v>3991</v>
      </c>
      <c r="BH67" s="310">
        <v>1</v>
      </c>
      <c r="BI67" s="318">
        <v>46277</v>
      </c>
      <c r="BJ67" s="310">
        <v>0</v>
      </c>
      <c r="BK67" s="320"/>
      <c r="BL67" s="321"/>
      <c r="BM67" s="310" t="s">
        <v>3991</v>
      </c>
      <c r="BN67" s="310">
        <v>1</v>
      </c>
      <c r="BO67" s="319">
        <v>46277</v>
      </c>
      <c r="BP67" s="310">
        <v>0</v>
      </c>
      <c r="BQ67" s="320"/>
      <c r="BR67" s="321"/>
      <c r="BS67" s="320"/>
      <c r="BT67" s="320"/>
      <c r="BU67" s="323"/>
      <c r="BV67" s="320"/>
      <c r="BW67" s="320"/>
      <c r="BX67" s="321"/>
      <c r="BY67" s="320"/>
      <c r="BZ67" s="320"/>
      <c r="CA67" s="320"/>
      <c r="CB67" s="320"/>
      <c r="CC67" s="320"/>
      <c r="CD67" s="323"/>
      <c r="CE67" s="320"/>
      <c r="CF67" s="320"/>
      <c r="CG67" s="320"/>
      <c r="CH67" s="320"/>
      <c r="CI67" s="320"/>
      <c r="CJ67" s="323"/>
      <c r="CK67" s="320"/>
      <c r="CL67" s="320"/>
      <c r="CM67" s="320"/>
      <c r="CN67" s="320"/>
      <c r="CO67" s="320"/>
      <c r="CP67" s="323"/>
      <c r="CQ67" s="320"/>
      <c r="CR67" s="320"/>
      <c r="CS67" s="320"/>
      <c r="CT67" s="320"/>
    </row>
    <row r="68" spans="1:98" ht="17.25" customHeight="1">
      <c r="A68" s="186">
        <v>59</v>
      </c>
      <c r="B68" s="181" t="s">
        <v>4091</v>
      </c>
      <c r="C68" s="181" t="s">
        <v>4092</v>
      </c>
      <c r="D68" s="181"/>
      <c r="E68" s="181"/>
      <c r="F68" s="181"/>
      <c r="G68" s="181" t="s">
        <v>4083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0" t="s">
        <v>674</v>
      </c>
      <c r="P68" s="182"/>
      <c r="Q68" s="182"/>
      <c r="R68" s="300" t="s">
        <v>3951</v>
      </c>
      <c r="S68" s="182"/>
      <c r="T68" s="182"/>
      <c r="U68" s="182"/>
      <c r="V68" s="182"/>
      <c r="W68" s="300">
        <f>_xlfn.MINIFS(V:V,C:C,C68,AE:AE,"",AB:AB,"")</f>
        <v>0</v>
      </c>
      <c r="X68" s="300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4"/>
      <c r="AE68" s="180" t="s">
        <v>675</v>
      </c>
      <c r="AF68" s="180" t="s">
        <v>2161</v>
      </c>
      <c r="AG68" s="185" t="s">
        <v>677</v>
      </c>
      <c r="AH68" s="185" t="s">
        <v>677</v>
      </c>
      <c r="AI68" s="312">
        <v>0</v>
      </c>
      <c r="AJ68" s="312">
        <v>0</v>
      </c>
      <c r="AK68" s="312"/>
      <c r="AL68" s="312"/>
      <c r="AM68" s="310"/>
      <c r="AN68" s="310"/>
      <c r="AO68" s="310"/>
      <c r="AP68" s="310"/>
      <c r="AQ68" s="310"/>
      <c r="AR68" s="310"/>
      <c r="AS68" s="310"/>
      <c r="AT68" s="310"/>
      <c r="AU68" s="310"/>
      <c r="AV68" s="310"/>
      <c r="AW68" s="186"/>
      <c r="AX68" s="186"/>
      <c r="AY68" s="186"/>
      <c r="AZ68" s="186"/>
      <c r="BA68" s="186"/>
      <c r="BB68" s="186"/>
      <c r="BC68" s="186"/>
      <c r="BD68" s="180" t="s">
        <v>2162</v>
      </c>
      <c r="BE68" s="364"/>
      <c r="BF68" s="327"/>
      <c r="BG68" s="326"/>
      <c r="BH68" s="331"/>
      <c r="BI68" s="353"/>
      <c r="BJ68" s="330"/>
      <c r="BK68" s="328"/>
      <c r="BL68" s="329"/>
      <c r="BM68" s="330"/>
      <c r="BN68" s="330"/>
      <c r="BO68" s="319">
        <v>46277</v>
      </c>
      <c r="BP68" s="330"/>
      <c r="BQ68" s="328"/>
      <c r="BR68" s="329"/>
      <c r="BS68" s="328"/>
      <c r="BT68" s="328"/>
      <c r="BU68" s="333"/>
      <c r="BV68" s="328"/>
      <c r="BW68" s="328"/>
      <c r="BX68" s="329"/>
      <c r="BY68" s="328"/>
      <c r="BZ68" s="328"/>
      <c r="CA68" s="328"/>
      <c r="CB68" s="328"/>
      <c r="CC68" s="328"/>
      <c r="CD68" s="333"/>
      <c r="CE68" s="328"/>
      <c r="CF68" s="328"/>
      <c r="CG68" s="328"/>
      <c r="CH68" s="328"/>
      <c r="CI68" s="328"/>
      <c r="CJ68" s="333"/>
      <c r="CK68" s="328"/>
      <c r="CL68" s="328"/>
      <c r="CM68" s="328"/>
      <c r="CN68" s="328"/>
      <c r="CO68" s="328"/>
      <c r="CP68" s="333"/>
      <c r="CQ68" s="328"/>
      <c r="CR68" s="328"/>
      <c r="CS68" s="328"/>
      <c r="CT68" s="328"/>
    </row>
    <row r="69" spans="1:98" ht="17.25" customHeight="1">
      <c r="A69" s="310">
        <v>60</v>
      </c>
      <c r="B69" s="311" t="s">
        <v>4091</v>
      </c>
      <c r="C69" s="311" t="s">
        <v>4092</v>
      </c>
      <c r="D69" s="311" t="s">
        <v>781</v>
      </c>
      <c r="E69" s="311" t="s">
        <v>4084</v>
      </c>
      <c r="F69" s="311" t="s">
        <v>4443</v>
      </c>
      <c r="G69" s="311" t="s">
        <v>1389</v>
      </c>
      <c r="H69" s="312">
        <v>9350</v>
      </c>
      <c r="I69" s="313" t="s">
        <v>702</v>
      </c>
      <c r="J69" s="314">
        <v>1</v>
      </c>
      <c r="K69" s="314"/>
      <c r="L69" s="314">
        <v>2</v>
      </c>
      <c r="M69" s="312">
        <v>110.1</v>
      </c>
      <c r="N69" s="312">
        <v>220.2</v>
      </c>
      <c r="O69" s="312" t="s">
        <v>674</v>
      </c>
      <c r="P69" s="312" t="s">
        <v>13</v>
      </c>
      <c r="Q69" s="312" t="s">
        <v>703</v>
      </c>
      <c r="R69" s="312"/>
      <c r="S69" s="312"/>
      <c r="T69" s="312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2">
        <f ca="1">+L69-T69</f>
        <v>2</v>
      </c>
      <c r="V69" s="312">
        <f ca="1">ROUNDDOWN(T69/J69,0)</f>
        <v>0</v>
      </c>
      <c r="W69" s="312"/>
      <c r="X69" s="312"/>
      <c r="Y69" s="312"/>
      <c r="Z69" s="312"/>
      <c r="AA69" s="312"/>
      <c r="AB69" s="312" t="s">
        <v>602</v>
      </c>
      <c r="AC69" s="312">
        <v>5.99</v>
      </c>
      <c r="AD69" s="316"/>
      <c r="AE69" s="304"/>
      <c r="AF69" s="304"/>
      <c r="AG69" s="315" t="s">
        <v>677</v>
      </c>
      <c r="AH69" s="315" t="s">
        <v>677</v>
      </c>
      <c r="AI69" s="312">
        <v>0</v>
      </c>
      <c r="AJ69" s="312">
        <v>0</v>
      </c>
      <c r="AK69" s="312"/>
      <c r="AL69" s="312"/>
      <c r="AM69" s="310"/>
      <c r="AN69" s="310"/>
      <c r="AO69" s="310"/>
      <c r="AP69" s="310"/>
      <c r="AQ69" s="310"/>
      <c r="AR69" s="310"/>
      <c r="AS69" s="310"/>
      <c r="AT69" s="310"/>
      <c r="AU69" s="310"/>
      <c r="AV69" s="310"/>
      <c r="AW69" s="310">
        <v>0</v>
      </c>
      <c r="AX69" s="310">
        <v>0</v>
      </c>
      <c r="AY69" s="310">
        <v>0</v>
      </c>
      <c r="AZ69" s="310">
        <v>0</v>
      </c>
      <c r="BA69" s="310">
        <v>0</v>
      </c>
      <c r="BB69" s="310">
        <v>0</v>
      </c>
      <c r="BC69" s="310">
        <v>0</v>
      </c>
      <c r="BD69" s="310" t="s">
        <v>692</v>
      </c>
      <c r="BE69" s="364"/>
      <c r="BF69" s="327"/>
      <c r="BG69" s="310" t="s">
        <v>3991</v>
      </c>
      <c r="BH69" s="310">
        <v>2</v>
      </c>
      <c r="BI69" s="318">
        <v>46277</v>
      </c>
      <c r="BJ69" s="310">
        <v>0</v>
      </c>
      <c r="BK69" s="328"/>
      <c r="BL69" s="329"/>
      <c r="BM69" s="330" t="s">
        <v>3991</v>
      </c>
      <c r="BN69" s="330">
        <v>2</v>
      </c>
      <c r="BO69" s="319">
        <v>46277</v>
      </c>
      <c r="BP69" s="330">
        <v>0</v>
      </c>
      <c r="BQ69" s="328"/>
      <c r="BR69" s="329"/>
      <c r="BS69" s="328"/>
      <c r="BT69" s="328"/>
      <c r="BU69" s="333"/>
      <c r="BV69" s="328"/>
      <c r="BW69" s="328"/>
      <c r="BX69" s="329"/>
      <c r="BY69" s="328"/>
      <c r="BZ69" s="328"/>
      <c r="CA69" s="328"/>
      <c r="CB69" s="328"/>
      <c r="CC69" s="328"/>
      <c r="CD69" s="333"/>
      <c r="CE69" s="328"/>
      <c r="CF69" s="328"/>
      <c r="CG69" s="328"/>
      <c r="CH69" s="328"/>
      <c r="CI69" s="328"/>
      <c r="CJ69" s="333"/>
      <c r="CK69" s="328"/>
      <c r="CL69" s="328"/>
      <c r="CM69" s="328"/>
      <c r="CN69" s="328"/>
      <c r="CO69" s="328"/>
      <c r="CP69" s="333"/>
      <c r="CQ69" s="328"/>
      <c r="CR69" s="328"/>
      <c r="CS69" s="328"/>
      <c r="CT69" s="328"/>
    </row>
    <row r="70" spans="1:98" ht="17.25" customHeight="1">
      <c r="A70" s="186">
        <v>61</v>
      </c>
      <c r="B70" s="181" t="s">
        <v>4094</v>
      </c>
      <c r="C70" s="181" t="s">
        <v>4095</v>
      </c>
      <c r="D70" s="181"/>
      <c r="E70" s="181"/>
      <c r="F70" s="181"/>
      <c r="G70" s="181" t="s">
        <v>4018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0" t="s">
        <v>674</v>
      </c>
      <c r="P70" s="182"/>
      <c r="Q70" s="182"/>
      <c r="R70" s="300" t="s">
        <v>3951</v>
      </c>
      <c r="S70" s="182"/>
      <c r="T70" s="182"/>
      <c r="U70" s="182"/>
      <c r="V70" s="182"/>
      <c r="W70" s="300">
        <f>_xlfn.MINIFS(V:V,C:C,C70,AE:AE,"",AB:AB,"")</f>
        <v>0</v>
      </c>
      <c r="X70" s="300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4"/>
      <c r="AE70" s="180" t="s">
        <v>675</v>
      </c>
      <c r="AF70" s="180" t="s">
        <v>2161</v>
      </c>
      <c r="AG70" s="185" t="s">
        <v>677</v>
      </c>
      <c r="AH70" s="185" t="s">
        <v>677</v>
      </c>
      <c r="AI70" s="312">
        <v>0</v>
      </c>
      <c r="AJ70" s="312">
        <v>0</v>
      </c>
      <c r="AK70" s="312"/>
      <c r="AL70" s="312"/>
      <c r="AM70" s="310"/>
      <c r="AN70" s="310"/>
      <c r="AO70" s="310"/>
      <c r="AP70" s="310"/>
      <c r="AQ70" s="310"/>
      <c r="AR70" s="310"/>
      <c r="AS70" s="310"/>
      <c r="AT70" s="310"/>
      <c r="AU70" s="310"/>
      <c r="AV70" s="310"/>
      <c r="AW70" s="186"/>
      <c r="AX70" s="186"/>
      <c r="AY70" s="186"/>
      <c r="AZ70" s="186"/>
      <c r="BA70" s="186"/>
      <c r="BB70" s="186"/>
      <c r="BC70" s="186"/>
      <c r="BD70" s="180" t="s">
        <v>2162</v>
      </c>
      <c r="BE70" s="310"/>
      <c r="BF70" s="310"/>
      <c r="BG70" s="310"/>
      <c r="BH70" s="314"/>
      <c r="BI70" s="318"/>
      <c r="BJ70" s="310"/>
      <c r="BK70" s="310"/>
      <c r="BL70" s="317"/>
      <c r="BM70" s="310"/>
      <c r="BN70" s="314"/>
      <c r="BO70" s="319">
        <v>46277</v>
      </c>
      <c r="BP70" s="310"/>
      <c r="BQ70" s="310"/>
      <c r="BR70" s="317"/>
      <c r="BS70" s="310"/>
      <c r="BT70" s="314"/>
      <c r="BU70" s="318"/>
      <c r="BV70" s="310"/>
      <c r="BW70" s="316"/>
      <c r="BX70" s="317"/>
      <c r="BY70" s="310"/>
      <c r="BZ70" s="314"/>
      <c r="CA70" s="319"/>
      <c r="CB70" s="310"/>
      <c r="CC70" s="310"/>
      <c r="CD70" s="318"/>
      <c r="CE70" s="310"/>
      <c r="CF70" s="310"/>
      <c r="CG70" s="310"/>
      <c r="CH70" s="310"/>
      <c r="CI70" s="310"/>
      <c r="CJ70" s="318"/>
      <c r="CK70" s="310"/>
      <c r="CL70" s="310"/>
      <c r="CM70" s="310"/>
      <c r="CN70" s="310"/>
      <c r="CO70" s="310"/>
      <c r="CP70" s="318"/>
      <c r="CQ70" s="310"/>
      <c r="CR70" s="310"/>
      <c r="CS70" s="310"/>
      <c r="CT70" s="310"/>
    </row>
    <row r="71" spans="1:98" ht="17.25" customHeight="1">
      <c r="A71" s="310">
        <v>62</v>
      </c>
      <c r="B71" s="311" t="s">
        <v>4094</v>
      </c>
      <c r="C71" s="311" t="s">
        <v>4095</v>
      </c>
      <c r="D71" s="311" t="s">
        <v>781</v>
      </c>
      <c r="E71" s="311" t="s">
        <v>4019</v>
      </c>
      <c r="F71" s="311" t="s">
        <v>4444</v>
      </c>
      <c r="G71" s="311" t="s">
        <v>1389</v>
      </c>
      <c r="H71" s="312">
        <v>3920</v>
      </c>
      <c r="I71" s="313" t="s">
        <v>702</v>
      </c>
      <c r="J71" s="314">
        <v>1</v>
      </c>
      <c r="K71" s="314"/>
      <c r="L71" s="314">
        <v>1</v>
      </c>
      <c r="M71" s="312">
        <v>47.1</v>
      </c>
      <c r="N71" s="312">
        <v>47.1</v>
      </c>
      <c r="O71" s="312" t="s">
        <v>674</v>
      </c>
      <c r="P71" s="312" t="s">
        <v>13</v>
      </c>
      <c r="Q71" s="312" t="s">
        <v>703</v>
      </c>
      <c r="R71" s="312"/>
      <c r="S71" s="312"/>
      <c r="T71" s="312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2">
        <f ca="1">+L71-T71</f>
        <v>1</v>
      </c>
      <c r="V71" s="312">
        <f ca="1">ROUNDDOWN(T71/J71,0)</f>
        <v>0</v>
      </c>
      <c r="W71" s="312"/>
      <c r="X71" s="312"/>
      <c r="Y71" s="312"/>
      <c r="Z71" s="312"/>
      <c r="AA71" s="312"/>
      <c r="AB71" s="312" t="s">
        <v>602</v>
      </c>
      <c r="AC71" s="312">
        <v>1.284</v>
      </c>
      <c r="AD71" s="316"/>
      <c r="AE71" s="304"/>
      <c r="AF71" s="304"/>
      <c r="AG71" s="315" t="s">
        <v>677</v>
      </c>
      <c r="AH71" s="315" t="s">
        <v>677</v>
      </c>
      <c r="AI71" s="312">
        <v>0</v>
      </c>
      <c r="AJ71" s="312">
        <v>0</v>
      </c>
      <c r="AK71" s="312"/>
      <c r="AL71" s="312"/>
      <c r="AM71" s="310"/>
      <c r="AN71" s="310"/>
      <c r="AO71" s="310"/>
      <c r="AP71" s="310"/>
      <c r="AQ71" s="310"/>
      <c r="AR71" s="310"/>
      <c r="AS71" s="310"/>
      <c r="AT71" s="310"/>
      <c r="AU71" s="310"/>
      <c r="AV71" s="310"/>
      <c r="AW71" s="310">
        <v>0</v>
      </c>
      <c r="AX71" s="310">
        <v>0</v>
      </c>
      <c r="AY71" s="310">
        <v>0</v>
      </c>
      <c r="AZ71" s="310">
        <v>0</v>
      </c>
      <c r="BA71" s="310">
        <v>0</v>
      </c>
      <c r="BB71" s="310">
        <v>0</v>
      </c>
      <c r="BC71" s="310">
        <v>0</v>
      </c>
      <c r="BD71" s="310" t="s">
        <v>692</v>
      </c>
      <c r="BE71" s="348"/>
      <c r="BF71" s="349"/>
      <c r="BG71" s="310" t="s">
        <v>3991</v>
      </c>
      <c r="BH71" s="310">
        <v>1</v>
      </c>
      <c r="BI71" s="318">
        <v>46277</v>
      </c>
      <c r="BJ71" s="310">
        <v>0</v>
      </c>
      <c r="BK71" s="320"/>
      <c r="BL71" s="321"/>
      <c r="BM71" s="310" t="s">
        <v>3991</v>
      </c>
      <c r="BN71" s="314">
        <v>1</v>
      </c>
      <c r="BO71" s="319">
        <v>46277</v>
      </c>
      <c r="BP71" s="310">
        <v>0</v>
      </c>
      <c r="BQ71" s="320"/>
      <c r="BR71" s="321"/>
      <c r="BS71" s="320"/>
      <c r="BT71" s="322"/>
      <c r="BU71" s="323"/>
      <c r="BV71" s="320"/>
      <c r="BW71" s="324"/>
      <c r="BX71" s="321"/>
      <c r="BY71" s="320"/>
      <c r="BZ71" s="322"/>
      <c r="CA71" s="325"/>
      <c r="CB71" s="320"/>
      <c r="CC71" s="320"/>
      <c r="CD71" s="323"/>
      <c r="CE71" s="320"/>
      <c r="CF71" s="320"/>
      <c r="CG71" s="320"/>
      <c r="CH71" s="320"/>
      <c r="CI71" s="320"/>
      <c r="CJ71" s="323"/>
      <c r="CK71" s="320"/>
      <c r="CL71" s="320"/>
      <c r="CM71" s="320"/>
      <c r="CN71" s="320"/>
      <c r="CO71" s="320"/>
      <c r="CP71" s="323"/>
      <c r="CQ71" s="320"/>
      <c r="CR71" s="320"/>
      <c r="CS71" s="320"/>
      <c r="CT71" s="320"/>
    </row>
    <row r="72" spans="1:98" ht="17.25" customHeight="1">
      <c r="A72" s="186">
        <v>63</v>
      </c>
      <c r="B72" s="181" t="s">
        <v>4097</v>
      </c>
      <c r="C72" s="181" t="s">
        <v>4098</v>
      </c>
      <c r="D72" s="181"/>
      <c r="E72" s="181"/>
      <c r="F72" s="181"/>
      <c r="G72" s="181" t="s">
        <v>4083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0" t="s">
        <v>674</v>
      </c>
      <c r="P72" s="182"/>
      <c r="Q72" s="182"/>
      <c r="R72" s="300" t="s">
        <v>3951</v>
      </c>
      <c r="S72" s="182"/>
      <c r="T72" s="182"/>
      <c r="U72" s="182"/>
      <c r="V72" s="182"/>
      <c r="W72" s="300">
        <f>_xlfn.MINIFS(V:V,C:C,C72,AE:AE,"",AB:AB,"")</f>
        <v>0</v>
      </c>
      <c r="X72" s="300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4"/>
      <c r="AE72" s="180" t="s">
        <v>675</v>
      </c>
      <c r="AF72" s="180" t="s">
        <v>2161</v>
      </c>
      <c r="AG72" s="185" t="s">
        <v>677</v>
      </c>
      <c r="AH72" s="185" t="s">
        <v>677</v>
      </c>
      <c r="AI72" s="312">
        <v>0</v>
      </c>
      <c r="AJ72" s="312">
        <v>0</v>
      </c>
      <c r="AK72" s="312"/>
      <c r="AL72" s="312"/>
      <c r="AM72" s="310"/>
      <c r="AN72" s="310"/>
      <c r="AO72" s="310"/>
      <c r="AP72" s="310"/>
      <c r="AQ72" s="310"/>
      <c r="AR72" s="310"/>
      <c r="AS72" s="310"/>
      <c r="AT72" s="310"/>
      <c r="AU72" s="310"/>
      <c r="AV72" s="310"/>
      <c r="AW72" s="186"/>
      <c r="AX72" s="186"/>
      <c r="AY72" s="186"/>
      <c r="AZ72" s="186"/>
      <c r="BA72" s="186"/>
      <c r="BB72" s="186"/>
      <c r="BC72" s="186"/>
      <c r="BD72" s="180" t="s">
        <v>2162</v>
      </c>
      <c r="BE72" s="310"/>
      <c r="BF72" s="310"/>
      <c r="BG72" s="310"/>
      <c r="BH72" s="314"/>
      <c r="BI72" s="318"/>
      <c r="BJ72" s="310"/>
      <c r="BK72" s="310"/>
      <c r="BL72" s="317"/>
      <c r="BM72" s="310"/>
      <c r="BN72" s="314"/>
      <c r="BO72" s="319">
        <v>46277</v>
      </c>
      <c r="BP72" s="310"/>
      <c r="BQ72" s="310"/>
      <c r="BR72" s="317"/>
      <c r="BS72" s="310"/>
      <c r="BT72" s="314"/>
      <c r="BU72" s="318"/>
      <c r="BV72" s="310"/>
      <c r="BW72" s="316"/>
      <c r="BX72" s="317"/>
      <c r="BY72" s="310"/>
      <c r="BZ72" s="314"/>
      <c r="CA72" s="319"/>
      <c r="CB72" s="310"/>
      <c r="CC72" s="310"/>
      <c r="CD72" s="318"/>
      <c r="CE72" s="310"/>
      <c r="CF72" s="310"/>
      <c r="CG72" s="310"/>
      <c r="CH72" s="310"/>
      <c r="CI72" s="310"/>
      <c r="CJ72" s="318"/>
      <c r="CK72" s="310"/>
      <c r="CL72" s="310"/>
      <c r="CM72" s="310"/>
      <c r="CN72" s="310"/>
      <c r="CO72" s="310"/>
      <c r="CP72" s="318"/>
      <c r="CQ72" s="310"/>
      <c r="CR72" s="310"/>
      <c r="CS72" s="310"/>
      <c r="CT72" s="310"/>
    </row>
    <row r="73" spans="1:98" ht="17.25" customHeight="1">
      <c r="A73" s="310">
        <v>64</v>
      </c>
      <c r="B73" s="311" t="s">
        <v>4097</v>
      </c>
      <c r="C73" s="311" t="s">
        <v>4098</v>
      </c>
      <c r="D73" s="311" t="s">
        <v>781</v>
      </c>
      <c r="E73" s="311" t="s">
        <v>4084</v>
      </c>
      <c r="F73" s="311" t="s">
        <v>4445</v>
      </c>
      <c r="G73" s="311" t="s">
        <v>1389</v>
      </c>
      <c r="H73" s="312">
        <v>9350</v>
      </c>
      <c r="I73" s="313" t="s">
        <v>702</v>
      </c>
      <c r="J73" s="314">
        <v>1</v>
      </c>
      <c r="K73" s="314"/>
      <c r="L73" s="314">
        <v>2</v>
      </c>
      <c r="M73" s="312">
        <v>110.1</v>
      </c>
      <c r="N73" s="312">
        <v>220.2</v>
      </c>
      <c r="O73" s="312" t="s">
        <v>674</v>
      </c>
      <c r="P73" s="312" t="s">
        <v>13</v>
      </c>
      <c r="Q73" s="312" t="s">
        <v>703</v>
      </c>
      <c r="R73" s="312"/>
      <c r="S73" s="312"/>
      <c r="T73" s="312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2">
        <f ca="1">+L73-T73</f>
        <v>2</v>
      </c>
      <c r="V73" s="312">
        <f ca="1">ROUNDDOWN(T73/J73,0)</f>
        <v>0</v>
      </c>
      <c r="W73" s="312"/>
      <c r="X73" s="312"/>
      <c r="Y73" s="312"/>
      <c r="Z73" s="312"/>
      <c r="AA73" s="312"/>
      <c r="AB73" s="312" t="s">
        <v>602</v>
      </c>
      <c r="AC73" s="312">
        <v>5.99</v>
      </c>
      <c r="AD73" s="316"/>
      <c r="AE73" s="304"/>
      <c r="AF73" s="304"/>
      <c r="AG73" s="315" t="s">
        <v>677</v>
      </c>
      <c r="AH73" s="315" t="s">
        <v>677</v>
      </c>
      <c r="AI73" s="312">
        <v>0</v>
      </c>
      <c r="AJ73" s="312">
        <v>0</v>
      </c>
      <c r="AK73" s="312"/>
      <c r="AL73" s="312"/>
      <c r="AM73" s="310"/>
      <c r="AN73" s="310"/>
      <c r="AO73" s="310"/>
      <c r="AP73" s="310"/>
      <c r="AQ73" s="310"/>
      <c r="AR73" s="310"/>
      <c r="AS73" s="310"/>
      <c r="AT73" s="310"/>
      <c r="AU73" s="310"/>
      <c r="AV73" s="310"/>
      <c r="AW73" s="310">
        <v>0</v>
      </c>
      <c r="AX73" s="310">
        <v>0</v>
      </c>
      <c r="AY73" s="310">
        <v>0</v>
      </c>
      <c r="AZ73" s="310">
        <v>0</v>
      </c>
      <c r="BA73" s="310">
        <v>0</v>
      </c>
      <c r="BB73" s="310">
        <v>0</v>
      </c>
      <c r="BC73" s="310">
        <v>0</v>
      </c>
      <c r="BD73" s="310" t="s">
        <v>692</v>
      </c>
      <c r="BE73" s="336"/>
      <c r="BF73" s="337"/>
      <c r="BG73" s="310" t="s">
        <v>3991</v>
      </c>
      <c r="BH73" s="310">
        <v>2</v>
      </c>
      <c r="BI73" s="318">
        <v>46277</v>
      </c>
      <c r="BJ73" s="310">
        <v>0</v>
      </c>
      <c r="BK73" s="336"/>
      <c r="BL73" s="337"/>
      <c r="BM73" s="338" t="s">
        <v>3991</v>
      </c>
      <c r="BN73" s="339">
        <v>2</v>
      </c>
      <c r="BO73" s="319">
        <v>46277</v>
      </c>
      <c r="BP73" s="338">
        <v>0</v>
      </c>
      <c r="BQ73" s="336"/>
      <c r="BR73" s="337"/>
      <c r="BS73" s="336"/>
      <c r="BT73" s="340"/>
      <c r="BU73" s="341"/>
      <c r="BV73" s="336"/>
      <c r="BW73" s="342"/>
      <c r="BX73" s="337"/>
      <c r="BY73" s="336"/>
      <c r="BZ73" s="340"/>
      <c r="CA73" s="343"/>
      <c r="CB73" s="336"/>
      <c r="CC73" s="336"/>
      <c r="CD73" s="341"/>
      <c r="CE73" s="336"/>
      <c r="CF73" s="336"/>
      <c r="CG73" s="336"/>
      <c r="CH73" s="336"/>
      <c r="CI73" s="336"/>
      <c r="CJ73" s="341"/>
      <c r="CK73" s="336"/>
      <c r="CL73" s="336"/>
      <c r="CM73" s="336"/>
      <c r="CN73" s="336"/>
      <c r="CO73" s="336"/>
      <c r="CP73" s="341"/>
      <c r="CQ73" s="336"/>
      <c r="CR73" s="336"/>
      <c r="CS73" s="336"/>
      <c r="CT73" s="336"/>
    </row>
    <row r="74" spans="1:98" ht="17.25" customHeight="1">
      <c r="A74" s="186">
        <v>65</v>
      </c>
      <c r="B74" s="181" t="s">
        <v>4100</v>
      </c>
      <c r="C74" s="181" t="s">
        <v>4101</v>
      </c>
      <c r="D74" s="181"/>
      <c r="E74" s="181"/>
      <c r="F74" s="181"/>
      <c r="G74" s="181" t="s">
        <v>4102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0" t="s">
        <v>674</v>
      </c>
      <c r="P74" s="182"/>
      <c r="Q74" s="182"/>
      <c r="R74" s="300" t="s">
        <v>3951</v>
      </c>
      <c r="S74" s="182"/>
      <c r="T74" s="182"/>
      <c r="U74" s="182"/>
      <c r="V74" s="182"/>
      <c r="W74" s="300">
        <f>_xlfn.MINIFS(V:V,C:C,C74,AE:AE,"",AB:AB,"")</f>
        <v>0</v>
      </c>
      <c r="X74" s="300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4"/>
      <c r="AE74" s="180" t="s">
        <v>675</v>
      </c>
      <c r="AF74" s="180" t="s">
        <v>2161</v>
      </c>
      <c r="AG74" s="185" t="s">
        <v>677</v>
      </c>
      <c r="AH74" s="185" t="s">
        <v>677</v>
      </c>
      <c r="AI74" s="312">
        <v>0</v>
      </c>
      <c r="AJ74" s="312">
        <v>0</v>
      </c>
      <c r="AK74" s="312"/>
      <c r="AL74" s="312"/>
      <c r="AM74" s="310"/>
      <c r="AN74" s="310"/>
      <c r="AO74" s="310"/>
      <c r="AP74" s="310"/>
      <c r="AQ74" s="310"/>
      <c r="AR74" s="310"/>
      <c r="AS74" s="310"/>
      <c r="AT74" s="310"/>
      <c r="AU74" s="310"/>
      <c r="AV74" s="310"/>
      <c r="AW74" s="186"/>
      <c r="AX74" s="186"/>
      <c r="AY74" s="186"/>
      <c r="AZ74" s="186"/>
      <c r="BA74" s="186"/>
      <c r="BB74" s="186"/>
      <c r="BC74" s="186"/>
      <c r="BD74" s="180" t="s">
        <v>2162</v>
      </c>
      <c r="BE74" s="310"/>
      <c r="BF74" s="310"/>
      <c r="BG74" s="310"/>
      <c r="BH74" s="314"/>
      <c r="BI74" s="318"/>
      <c r="BJ74" s="310"/>
      <c r="BK74" s="310"/>
      <c r="BL74" s="317"/>
      <c r="BM74" s="310"/>
      <c r="BN74" s="314"/>
      <c r="BO74" s="319">
        <v>46277</v>
      </c>
      <c r="BP74" s="310"/>
      <c r="BQ74" s="310"/>
      <c r="BR74" s="317"/>
      <c r="BS74" s="310"/>
      <c r="BT74" s="314"/>
      <c r="BU74" s="318"/>
      <c r="BV74" s="310"/>
      <c r="BW74" s="316"/>
      <c r="BX74" s="317"/>
      <c r="BY74" s="310"/>
      <c r="BZ74" s="314"/>
      <c r="CA74" s="319"/>
      <c r="CB74" s="310"/>
      <c r="CC74" s="310"/>
      <c r="CD74" s="318"/>
      <c r="CE74" s="310"/>
      <c r="CF74" s="310"/>
      <c r="CG74" s="310"/>
      <c r="CH74" s="310"/>
      <c r="CI74" s="310"/>
      <c r="CJ74" s="318"/>
      <c r="CK74" s="310"/>
      <c r="CL74" s="310"/>
      <c r="CM74" s="310"/>
      <c r="CN74" s="310"/>
      <c r="CO74" s="310"/>
      <c r="CP74" s="318"/>
      <c r="CQ74" s="310"/>
      <c r="CR74" s="310"/>
      <c r="CS74" s="310"/>
      <c r="CT74" s="310"/>
    </row>
    <row r="75" spans="1:98" ht="17.25" customHeight="1">
      <c r="A75" s="310">
        <v>66</v>
      </c>
      <c r="B75" s="311" t="s">
        <v>4100</v>
      </c>
      <c r="C75" s="311" t="s">
        <v>4101</v>
      </c>
      <c r="D75" s="311" t="s">
        <v>781</v>
      </c>
      <c r="E75" s="311" t="s">
        <v>4103</v>
      </c>
      <c r="F75" s="311" t="s">
        <v>4446</v>
      </c>
      <c r="G75" s="311" t="s">
        <v>3994</v>
      </c>
      <c r="H75" s="312">
        <v>779</v>
      </c>
      <c r="I75" s="313" t="s">
        <v>702</v>
      </c>
      <c r="J75" s="314">
        <v>1</v>
      </c>
      <c r="K75" s="314"/>
      <c r="L75" s="314">
        <v>2</v>
      </c>
      <c r="M75" s="312">
        <v>6.2</v>
      </c>
      <c r="N75" s="312">
        <v>12.4</v>
      </c>
      <c r="O75" s="312" t="s">
        <v>674</v>
      </c>
      <c r="P75" s="312" t="s">
        <v>13</v>
      </c>
      <c r="Q75" s="312" t="s">
        <v>703</v>
      </c>
      <c r="R75" s="312"/>
      <c r="S75" s="312"/>
      <c r="T75" s="312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2">
        <f ca="1">+L75-T75</f>
        <v>2</v>
      </c>
      <c r="V75" s="312">
        <f ca="1">ROUNDDOWN(T75/J75,0)</f>
        <v>0</v>
      </c>
      <c r="W75" s="312"/>
      <c r="X75" s="312"/>
      <c r="Y75" s="312"/>
      <c r="Z75" s="312"/>
      <c r="AA75" s="312"/>
      <c r="AB75" s="312" t="s">
        <v>602</v>
      </c>
      <c r="AC75" s="312">
        <v>0.35199999999999998</v>
      </c>
      <c r="AD75" s="316"/>
      <c r="AE75" s="304"/>
      <c r="AF75" s="304"/>
      <c r="AG75" s="315" t="s">
        <v>677</v>
      </c>
      <c r="AH75" s="315" t="s">
        <v>677</v>
      </c>
      <c r="AI75" s="312">
        <v>0</v>
      </c>
      <c r="AJ75" s="312">
        <v>0</v>
      </c>
      <c r="AK75" s="312"/>
      <c r="AL75" s="312"/>
      <c r="AM75" s="310"/>
      <c r="AN75" s="310"/>
      <c r="AO75" s="310"/>
      <c r="AP75" s="310"/>
      <c r="AQ75" s="310"/>
      <c r="AR75" s="310"/>
      <c r="AS75" s="310"/>
      <c r="AT75" s="310"/>
      <c r="AU75" s="310"/>
      <c r="AV75" s="310"/>
      <c r="AW75" s="310">
        <v>0</v>
      </c>
      <c r="AX75" s="310">
        <v>0</v>
      </c>
      <c r="AY75" s="310">
        <v>0</v>
      </c>
      <c r="AZ75" s="310">
        <v>0</v>
      </c>
      <c r="BA75" s="310">
        <v>0</v>
      </c>
      <c r="BB75" s="310">
        <v>0</v>
      </c>
      <c r="BC75" s="310">
        <v>0</v>
      </c>
      <c r="BD75" s="310" t="s">
        <v>692</v>
      </c>
      <c r="BE75" s="310"/>
      <c r="BF75" s="317"/>
      <c r="BG75" s="310" t="s">
        <v>3991</v>
      </c>
      <c r="BH75" s="310">
        <v>2</v>
      </c>
      <c r="BI75" s="318">
        <v>46277</v>
      </c>
      <c r="BJ75" s="310">
        <v>0</v>
      </c>
      <c r="BK75" s="320"/>
      <c r="BL75" s="321"/>
      <c r="BM75" s="310" t="s">
        <v>3991</v>
      </c>
      <c r="BN75" s="310">
        <v>2</v>
      </c>
      <c r="BO75" s="319">
        <v>46277</v>
      </c>
      <c r="BP75" s="310">
        <v>0</v>
      </c>
      <c r="BQ75" s="320"/>
      <c r="BR75" s="321"/>
      <c r="BS75" s="320"/>
      <c r="BT75" s="320"/>
      <c r="BU75" s="323"/>
      <c r="BV75" s="320"/>
      <c r="BW75" s="320"/>
      <c r="BX75" s="321"/>
      <c r="BY75" s="320"/>
      <c r="BZ75" s="320"/>
      <c r="CA75" s="320"/>
      <c r="CB75" s="320"/>
      <c r="CC75" s="320"/>
      <c r="CD75" s="323"/>
      <c r="CE75" s="320"/>
      <c r="CF75" s="320"/>
      <c r="CG75" s="320"/>
      <c r="CH75" s="320"/>
      <c r="CI75" s="320"/>
      <c r="CJ75" s="323"/>
      <c r="CK75" s="320"/>
      <c r="CL75" s="320"/>
      <c r="CM75" s="320"/>
      <c r="CN75" s="320"/>
      <c r="CO75" s="320"/>
      <c r="CP75" s="323"/>
      <c r="CQ75" s="320"/>
      <c r="CR75" s="320"/>
      <c r="CS75" s="320"/>
      <c r="CT75" s="320"/>
    </row>
    <row r="76" spans="1:98" ht="17.25" customHeight="1">
      <c r="A76" s="186">
        <v>67</v>
      </c>
      <c r="B76" s="181" t="s">
        <v>4105</v>
      </c>
      <c r="C76" s="181" t="s">
        <v>4106</v>
      </c>
      <c r="D76" s="181"/>
      <c r="E76" s="181"/>
      <c r="F76" s="181"/>
      <c r="G76" s="181" t="s">
        <v>4107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0" t="s">
        <v>674</v>
      </c>
      <c r="P76" s="182"/>
      <c r="Q76" s="182"/>
      <c r="R76" s="300" t="s">
        <v>3951</v>
      </c>
      <c r="S76" s="182"/>
      <c r="T76" s="182"/>
      <c r="U76" s="182"/>
      <c r="V76" s="182"/>
      <c r="W76" s="300">
        <f>_xlfn.MINIFS(V:V,C:C,C76,AE:AE,"",AB:AB,"")</f>
        <v>0</v>
      </c>
      <c r="X76" s="300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4"/>
      <c r="AE76" s="180" t="s">
        <v>675</v>
      </c>
      <c r="AF76" s="180" t="s">
        <v>2161</v>
      </c>
      <c r="AG76" s="185" t="s">
        <v>677</v>
      </c>
      <c r="AH76" s="185" t="s">
        <v>677</v>
      </c>
      <c r="AI76" s="312">
        <v>0</v>
      </c>
      <c r="AJ76" s="312">
        <v>0</v>
      </c>
      <c r="AK76" s="312"/>
      <c r="AL76" s="312"/>
      <c r="AM76" s="310"/>
      <c r="AN76" s="310"/>
      <c r="AO76" s="310"/>
      <c r="AP76" s="310"/>
      <c r="AQ76" s="310"/>
      <c r="AR76" s="310"/>
      <c r="AS76" s="310"/>
      <c r="AT76" s="310"/>
      <c r="AU76" s="310"/>
      <c r="AV76" s="310"/>
      <c r="AW76" s="186"/>
      <c r="AX76" s="186"/>
      <c r="AY76" s="186"/>
      <c r="AZ76" s="186"/>
      <c r="BA76" s="186"/>
      <c r="BB76" s="186"/>
      <c r="BC76" s="186"/>
      <c r="BD76" s="180" t="s">
        <v>2162</v>
      </c>
      <c r="BE76" s="310"/>
      <c r="BF76" s="317"/>
      <c r="BG76" s="310"/>
      <c r="BH76" s="314"/>
      <c r="BI76" s="318"/>
      <c r="BJ76" s="310"/>
      <c r="BK76" s="310"/>
      <c r="BL76" s="317"/>
      <c r="BM76" s="310"/>
      <c r="BN76" s="314"/>
      <c r="BO76" s="319">
        <v>46277</v>
      </c>
      <c r="BP76" s="310"/>
      <c r="BQ76" s="310"/>
      <c r="BR76" s="317"/>
      <c r="BS76" s="310"/>
      <c r="BT76" s="314"/>
      <c r="BU76" s="318"/>
      <c r="BV76" s="310"/>
      <c r="BW76" s="316"/>
      <c r="BX76" s="317"/>
      <c r="BY76" s="310"/>
      <c r="BZ76" s="314"/>
      <c r="CA76" s="319"/>
      <c r="CB76" s="310"/>
      <c r="CC76" s="310"/>
      <c r="CD76" s="318"/>
      <c r="CE76" s="310"/>
      <c r="CF76" s="310"/>
      <c r="CG76" s="310"/>
      <c r="CH76" s="310"/>
      <c r="CI76" s="310"/>
      <c r="CJ76" s="318"/>
      <c r="CK76" s="310"/>
      <c r="CL76" s="310"/>
      <c r="CM76" s="310"/>
      <c r="CN76" s="310"/>
      <c r="CO76" s="310"/>
      <c r="CP76" s="318"/>
      <c r="CQ76" s="310"/>
      <c r="CR76" s="310"/>
      <c r="CS76" s="310"/>
      <c r="CT76" s="310"/>
    </row>
    <row r="77" spans="1:98" ht="17.25" customHeight="1">
      <c r="A77" s="310">
        <v>68</v>
      </c>
      <c r="B77" s="311" t="s">
        <v>4105</v>
      </c>
      <c r="C77" s="311" t="s">
        <v>4106</v>
      </c>
      <c r="D77" s="311" t="s">
        <v>781</v>
      </c>
      <c r="E77" s="311" t="s">
        <v>4108</v>
      </c>
      <c r="F77" s="311" t="s">
        <v>4447</v>
      </c>
      <c r="G77" s="311" t="s">
        <v>3994</v>
      </c>
      <c r="H77" s="312">
        <v>9450</v>
      </c>
      <c r="I77" s="313" t="s">
        <v>702</v>
      </c>
      <c r="J77" s="314">
        <v>1</v>
      </c>
      <c r="K77" s="314"/>
      <c r="L77" s="314">
        <v>2</v>
      </c>
      <c r="M77" s="312">
        <v>74.2</v>
      </c>
      <c r="N77" s="312">
        <v>148.4</v>
      </c>
      <c r="O77" s="312" t="s">
        <v>674</v>
      </c>
      <c r="P77" s="312" t="s">
        <v>13</v>
      </c>
      <c r="Q77" s="312" t="s">
        <v>703</v>
      </c>
      <c r="R77" s="312"/>
      <c r="S77" s="312"/>
      <c r="T77" s="312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2">
        <f ca="1">+L77-T77</f>
        <v>2</v>
      </c>
      <c r="V77" s="312">
        <f ca="1">ROUNDDOWN(T77/J77,0)</f>
        <v>0</v>
      </c>
      <c r="W77" s="312"/>
      <c r="X77" s="312"/>
      <c r="Y77" s="312"/>
      <c r="Z77" s="312"/>
      <c r="AA77" s="312"/>
      <c r="AB77" s="312" t="s">
        <v>602</v>
      </c>
      <c r="AC77" s="312">
        <v>4.1619999999999999</v>
      </c>
      <c r="AD77" s="316"/>
      <c r="AE77" s="304"/>
      <c r="AF77" s="304"/>
      <c r="AG77" s="315" t="s">
        <v>677</v>
      </c>
      <c r="AH77" s="315" t="s">
        <v>677</v>
      </c>
      <c r="AI77" s="312">
        <v>0</v>
      </c>
      <c r="AJ77" s="312">
        <v>0</v>
      </c>
      <c r="AK77" s="312"/>
      <c r="AL77" s="312"/>
      <c r="AM77" s="310"/>
      <c r="AN77" s="310"/>
      <c r="AO77" s="310"/>
      <c r="AP77" s="310"/>
      <c r="AQ77" s="310"/>
      <c r="AR77" s="310"/>
      <c r="AS77" s="310"/>
      <c r="AT77" s="310"/>
      <c r="AU77" s="310"/>
      <c r="AV77" s="310"/>
      <c r="AW77" s="310">
        <v>0</v>
      </c>
      <c r="AX77" s="310">
        <v>0</v>
      </c>
      <c r="AY77" s="310">
        <v>0</v>
      </c>
      <c r="AZ77" s="310">
        <v>0</v>
      </c>
      <c r="BA77" s="310">
        <v>0</v>
      </c>
      <c r="BB77" s="310">
        <v>0</v>
      </c>
      <c r="BC77" s="310">
        <v>0</v>
      </c>
      <c r="BD77" s="310" t="s">
        <v>692</v>
      </c>
      <c r="BE77" s="364"/>
      <c r="BF77" s="327"/>
      <c r="BG77" s="310" t="s">
        <v>3991</v>
      </c>
      <c r="BH77" s="310">
        <v>2</v>
      </c>
      <c r="BI77" s="318">
        <v>46277</v>
      </c>
      <c r="BJ77" s="310">
        <v>0</v>
      </c>
      <c r="BK77" s="330"/>
      <c r="BL77" s="354"/>
      <c r="BM77" s="330" t="s">
        <v>3991</v>
      </c>
      <c r="BN77" s="331">
        <v>2</v>
      </c>
      <c r="BO77" s="319">
        <v>46277</v>
      </c>
      <c r="BP77" s="330">
        <v>0</v>
      </c>
      <c r="BQ77" s="330"/>
      <c r="BR77" s="354"/>
      <c r="BS77" s="330"/>
      <c r="BT77" s="331"/>
      <c r="BU77" s="355"/>
      <c r="BV77" s="330"/>
      <c r="BW77" s="356"/>
      <c r="BX77" s="354"/>
      <c r="BY77" s="330"/>
      <c r="BZ77" s="331"/>
      <c r="CA77" s="357"/>
      <c r="CB77" s="330"/>
      <c r="CC77" s="330"/>
      <c r="CD77" s="355"/>
      <c r="CE77" s="330"/>
      <c r="CF77" s="330"/>
      <c r="CG77" s="330"/>
      <c r="CH77" s="330"/>
      <c r="CI77" s="330"/>
      <c r="CJ77" s="355"/>
      <c r="CK77" s="330"/>
      <c r="CL77" s="330"/>
      <c r="CM77" s="330"/>
      <c r="CN77" s="330"/>
      <c r="CO77" s="330"/>
      <c r="CP77" s="355"/>
      <c r="CQ77" s="330"/>
      <c r="CR77" s="330"/>
      <c r="CS77" s="330"/>
      <c r="CT77" s="330"/>
    </row>
    <row r="78" spans="1:98" ht="17.25" customHeight="1">
      <c r="A78" s="186">
        <v>69</v>
      </c>
      <c r="B78" s="181" t="s">
        <v>4110</v>
      </c>
      <c r="C78" s="181" t="s">
        <v>4111</v>
      </c>
      <c r="D78" s="181"/>
      <c r="E78" s="181"/>
      <c r="F78" s="181"/>
      <c r="G78" s="181" t="s">
        <v>4112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0" t="s">
        <v>674</v>
      </c>
      <c r="P78" s="182"/>
      <c r="Q78" s="182"/>
      <c r="R78" s="300" t="s">
        <v>3951</v>
      </c>
      <c r="S78" s="182"/>
      <c r="T78" s="182"/>
      <c r="U78" s="182"/>
      <c r="V78" s="182"/>
      <c r="W78" s="300">
        <f>_xlfn.MINIFS(V:V,C:C,C78,AE:AE,"",AB:AB,"")</f>
        <v>0</v>
      </c>
      <c r="X78" s="300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4"/>
      <c r="AE78" s="180" t="s">
        <v>675</v>
      </c>
      <c r="AF78" s="180" t="s">
        <v>2161</v>
      </c>
      <c r="AG78" s="185" t="s">
        <v>677</v>
      </c>
      <c r="AH78" s="185" t="s">
        <v>677</v>
      </c>
      <c r="AI78" s="312">
        <v>0</v>
      </c>
      <c r="AJ78" s="312">
        <v>0</v>
      </c>
      <c r="AK78" s="312"/>
      <c r="AL78" s="312"/>
      <c r="AM78" s="310"/>
      <c r="AN78" s="310"/>
      <c r="AO78" s="310"/>
      <c r="AP78" s="310"/>
      <c r="AQ78" s="310"/>
      <c r="AR78" s="310"/>
      <c r="AS78" s="310"/>
      <c r="AT78" s="310"/>
      <c r="AU78" s="310"/>
      <c r="AV78" s="310"/>
      <c r="AW78" s="186"/>
      <c r="AX78" s="186"/>
      <c r="AY78" s="186"/>
      <c r="AZ78" s="186"/>
      <c r="BA78" s="186"/>
      <c r="BB78" s="186"/>
      <c r="BC78" s="186"/>
      <c r="BD78" s="180" t="s">
        <v>2162</v>
      </c>
      <c r="BE78" s="364"/>
      <c r="BF78" s="327"/>
      <c r="BG78" s="326"/>
      <c r="BH78" s="331"/>
      <c r="BI78" s="353"/>
      <c r="BJ78" s="330"/>
      <c r="BK78" s="330"/>
      <c r="BL78" s="354"/>
      <c r="BM78" s="330"/>
      <c r="BN78" s="331"/>
      <c r="BO78" s="319">
        <v>46277</v>
      </c>
      <c r="BP78" s="330"/>
      <c r="BQ78" s="330"/>
      <c r="BR78" s="354"/>
      <c r="BS78" s="330"/>
      <c r="BT78" s="331"/>
      <c r="BU78" s="355"/>
      <c r="BV78" s="330"/>
      <c r="BW78" s="356"/>
      <c r="BX78" s="354"/>
      <c r="BY78" s="330"/>
      <c r="BZ78" s="331"/>
      <c r="CA78" s="357"/>
      <c r="CB78" s="330"/>
      <c r="CC78" s="330"/>
      <c r="CD78" s="355"/>
      <c r="CE78" s="330"/>
      <c r="CF78" s="330"/>
      <c r="CG78" s="330"/>
      <c r="CH78" s="330"/>
      <c r="CI78" s="330"/>
      <c r="CJ78" s="355"/>
      <c r="CK78" s="330"/>
      <c r="CL78" s="330"/>
      <c r="CM78" s="330"/>
      <c r="CN78" s="330"/>
      <c r="CO78" s="330"/>
      <c r="CP78" s="355"/>
      <c r="CQ78" s="330"/>
      <c r="CR78" s="330"/>
      <c r="CS78" s="330"/>
      <c r="CT78" s="330"/>
    </row>
    <row r="79" spans="1:98" ht="17.25" customHeight="1">
      <c r="A79" s="310">
        <v>70</v>
      </c>
      <c r="B79" s="311" t="s">
        <v>4110</v>
      </c>
      <c r="C79" s="311" t="s">
        <v>4111</v>
      </c>
      <c r="D79" s="311" t="s">
        <v>781</v>
      </c>
      <c r="E79" s="311" t="s">
        <v>4113</v>
      </c>
      <c r="F79" s="311" t="s">
        <v>4448</v>
      </c>
      <c r="G79" s="311" t="s">
        <v>1389</v>
      </c>
      <c r="H79" s="312">
        <v>3590</v>
      </c>
      <c r="I79" s="313" t="s">
        <v>702</v>
      </c>
      <c r="J79" s="314">
        <v>1</v>
      </c>
      <c r="K79" s="314"/>
      <c r="L79" s="314">
        <v>1</v>
      </c>
      <c r="M79" s="312">
        <v>43.2</v>
      </c>
      <c r="N79" s="312">
        <v>43.2</v>
      </c>
      <c r="O79" s="312" t="s">
        <v>674</v>
      </c>
      <c r="P79" s="312" t="s">
        <v>13</v>
      </c>
      <c r="Q79" s="312" t="s">
        <v>703</v>
      </c>
      <c r="R79" s="312"/>
      <c r="S79" s="312"/>
      <c r="T79" s="312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2">
        <f ca="1">+L79-T79</f>
        <v>1</v>
      </c>
      <c r="V79" s="312">
        <f ca="1">ROUNDDOWN(T79/J79,0)</f>
        <v>0</v>
      </c>
      <c r="W79" s="312"/>
      <c r="X79" s="312"/>
      <c r="Y79" s="312"/>
      <c r="Z79" s="312"/>
      <c r="AA79" s="312"/>
      <c r="AB79" s="312" t="s">
        <v>602</v>
      </c>
      <c r="AC79" s="312">
        <v>1.1759999999999999</v>
      </c>
      <c r="AD79" s="316"/>
      <c r="AE79" s="304"/>
      <c r="AF79" s="304"/>
      <c r="AG79" s="315" t="s">
        <v>677</v>
      </c>
      <c r="AH79" s="315" t="s">
        <v>677</v>
      </c>
      <c r="AI79" s="312">
        <v>0</v>
      </c>
      <c r="AJ79" s="312">
        <v>0</v>
      </c>
      <c r="AK79" s="312"/>
      <c r="AL79" s="312"/>
      <c r="AM79" s="310"/>
      <c r="AN79" s="310"/>
      <c r="AO79" s="310"/>
      <c r="AP79" s="310"/>
      <c r="AQ79" s="310"/>
      <c r="AR79" s="310"/>
      <c r="AS79" s="310"/>
      <c r="AT79" s="310"/>
      <c r="AU79" s="310"/>
      <c r="AV79" s="310"/>
      <c r="AW79" s="310">
        <v>0</v>
      </c>
      <c r="AX79" s="310">
        <v>0</v>
      </c>
      <c r="AY79" s="310">
        <v>0</v>
      </c>
      <c r="AZ79" s="310">
        <v>0</v>
      </c>
      <c r="BA79" s="310">
        <v>0</v>
      </c>
      <c r="BB79" s="310">
        <v>0</v>
      </c>
      <c r="BC79" s="310">
        <v>0</v>
      </c>
      <c r="BD79" s="310" t="s">
        <v>692</v>
      </c>
      <c r="BE79" s="348"/>
      <c r="BF79" s="349"/>
      <c r="BG79" s="310" t="s">
        <v>3991</v>
      </c>
      <c r="BH79" s="310">
        <v>1</v>
      </c>
      <c r="BI79" s="318">
        <v>46277</v>
      </c>
      <c r="BJ79" s="310">
        <v>0</v>
      </c>
      <c r="BK79" s="320"/>
      <c r="BL79" s="321"/>
      <c r="BM79" s="310" t="s">
        <v>3991</v>
      </c>
      <c r="BN79" s="314">
        <v>1</v>
      </c>
      <c r="BO79" s="319">
        <v>46277</v>
      </c>
      <c r="BP79" s="310">
        <v>0</v>
      </c>
      <c r="BQ79" s="320"/>
      <c r="BR79" s="321"/>
      <c r="BS79" s="320"/>
      <c r="BT79" s="322"/>
      <c r="BU79" s="323"/>
      <c r="BV79" s="320"/>
      <c r="BW79" s="324"/>
      <c r="BX79" s="321"/>
      <c r="BY79" s="320"/>
      <c r="BZ79" s="322"/>
      <c r="CA79" s="325"/>
      <c r="CB79" s="320"/>
      <c r="CC79" s="320"/>
      <c r="CD79" s="323"/>
      <c r="CE79" s="320"/>
      <c r="CF79" s="320"/>
      <c r="CG79" s="320"/>
      <c r="CH79" s="320"/>
      <c r="CI79" s="320"/>
      <c r="CJ79" s="323"/>
      <c r="CK79" s="320"/>
      <c r="CL79" s="320"/>
      <c r="CM79" s="320"/>
      <c r="CN79" s="320"/>
      <c r="CO79" s="320"/>
      <c r="CP79" s="323"/>
      <c r="CQ79" s="320"/>
      <c r="CR79" s="320"/>
      <c r="CS79" s="320"/>
      <c r="CT79" s="320"/>
    </row>
    <row r="80" spans="1:98" ht="17.25" customHeight="1">
      <c r="A80" s="186">
        <v>71</v>
      </c>
      <c r="B80" s="181" t="s">
        <v>4115</v>
      </c>
      <c r="C80" s="181" t="s">
        <v>4116</v>
      </c>
      <c r="D80" s="181"/>
      <c r="E80" s="181"/>
      <c r="F80" s="181"/>
      <c r="G80" s="181" t="s">
        <v>4117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0" t="s">
        <v>674</v>
      </c>
      <c r="P80" s="182"/>
      <c r="Q80" s="182"/>
      <c r="R80" s="300" t="s">
        <v>3951</v>
      </c>
      <c r="S80" s="182"/>
      <c r="T80" s="182"/>
      <c r="U80" s="182"/>
      <c r="V80" s="182"/>
      <c r="W80" s="300">
        <f>_xlfn.MINIFS(V:V,C:C,C80,AE:AE,"",AB:AB,"")</f>
        <v>0</v>
      </c>
      <c r="X80" s="300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4"/>
      <c r="AE80" s="180" t="s">
        <v>675</v>
      </c>
      <c r="AF80" s="180" t="s">
        <v>2161</v>
      </c>
      <c r="AG80" s="185" t="s">
        <v>677</v>
      </c>
      <c r="AH80" s="185" t="s">
        <v>677</v>
      </c>
      <c r="AI80" s="312">
        <v>0</v>
      </c>
      <c r="AJ80" s="312">
        <v>0</v>
      </c>
      <c r="AK80" s="312"/>
      <c r="AL80" s="312"/>
      <c r="AM80" s="310"/>
      <c r="AN80" s="310"/>
      <c r="AO80" s="310"/>
      <c r="AP80" s="310"/>
      <c r="AQ80" s="310"/>
      <c r="AR80" s="310"/>
      <c r="AS80" s="310"/>
      <c r="AT80" s="310"/>
      <c r="AU80" s="310"/>
      <c r="AV80" s="310"/>
      <c r="AW80" s="186"/>
      <c r="AX80" s="186"/>
      <c r="AY80" s="186"/>
      <c r="AZ80" s="186"/>
      <c r="BA80" s="186"/>
      <c r="BB80" s="186"/>
      <c r="BC80" s="186"/>
      <c r="BD80" s="180" t="s">
        <v>2162</v>
      </c>
      <c r="BE80" s="310"/>
      <c r="BF80" s="310"/>
      <c r="BG80" s="310"/>
      <c r="BH80" s="314"/>
      <c r="BI80" s="318"/>
      <c r="BJ80" s="310"/>
      <c r="BK80" s="310"/>
      <c r="BL80" s="317"/>
      <c r="BM80" s="310"/>
      <c r="BN80" s="310"/>
      <c r="BO80" s="319">
        <v>46277</v>
      </c>
      <c r="BP80" s="310"/>
      <c r="BQ80" s="310"/>
      <c r="BR80" s="317"/>
      <c r="BS80" s="310"/>
      <c r="BT80" s="310"/>
      <c r="BU80" s="318"/>
      <c r="BV80" s="310"/>
      <c r="BW80" s="310"/>
      <c r="BX80" s="317"/>
      <c r="BY80" s="310"/>
      <c r="BZ80" s="310"/>
      <c r="CA80" s="310"/>
      <c r="CB80" s="310"/>
      <c r="CC80" s="310"/>
      <c r="CD80" s="318"/>
      <c r="CE80" s="310"/>
      <c r="CF80" s="310"/>
      <c r="CG80" s="310"/>
      <c r="CH80" s="310"/>
      <c r="CI80" s="310"/>
      <c r="CJ80" s="318"/>
      <c r="CK80" s="310"/>
      <c r="CL80" s="310"/>
      <c r="CM80" s="310"/>
      <c r="CN80" s="310"/>
      <c r="CO80" s="310"/>
      <c r="CP80" s="318"/>
      <c r="CQ80" s="310"/>
      <c r="CR80" s="310"/>
      <c r="CS80" s="310"/>
      <c r="CT80" s="310"/>
    </row>
    <row r="81" spans="1:98" ht="17.25" customHeight="1">
      <c r="A81" s="310">
        <v>72</v>
      </c>
      <c r="B81" s="311" t="s">
        <v>4115</v>
      </c>
      <c r="C81" s="311" t="s">
        <v>4116</v>
      </c>
      <c r="D81" s="311" t="s">
        <v>781</v>
      </c>
      <c r="E81" s="311" t="s">
        <v>4118</v>
      </c>
      <c r="F81" s="311" t="s">
        <v>4449</v>
      </c>
      <c r="G81" s="311" t="s">
        <v>1389</v>
      </c>
      <c r="H81" s="312">
        <v>6000</v>
      </c>
      <c r="I81" s="313" t="s">
        <v>702</v>
      </c>
      <c r="J81" s="314">
        <v>1</v>
      </c>
      <c r="K81" s="314"/>
      <c r="L81" s="314">
        <v>1</v>
      </c>
      <c r="M81" s="312">
        <v>70.599999999999994</v>
      </c>
      <c r="N81" s="312">
        <v>70.599999999999994</v>
      </c>
      <c r="O81" s="312" t="s">
        <v>674</v>
      </c>
      <c r="P81" s="312" t="s">
        <v>13</v>
      </c>
      <c r="Q81" s="312" t="s">
        <v>703</v>
      </c>
      <c r="R81" s="312"/>
      <c r="S81" s="312"/>
      <c r="T81" s="312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2">
        <f ca="1">+L81-T81</f>
        <v>1</v>
      </c>
      <c r="V81" s="312">
        <f ca="1">ROUNDDOWN(T81/J81,0)</f>
        <v>0</v>
      </c>
      <c r="W81" s="312"/>
      <c r="X81" s="312"/>
      <c r="Y81" s="312"/>
      <c r="Z81" s="312"/>
      <c r="AA81" s="312"/>
      <c r="AB81" s="312" t="s">
        <v>602</v>
      </c>
      <c r="AC81" s="312">
        <v>1.923</v>
      </c>
      <c r="AD81" s="316"/>
      <c r="AE81" s="304"/>
      <c r="AF81" s="304"/>
      <c r="AG81" s="315" t="s">
        <v>677</v>
      </c>
      <c r="AH81" s="315" t="s">
        <v>677</v>
      </c>
      <c r="AI81" s="312">
        <v>0</v>
      </c>
      <c r="AJ81" s="312">
        <v>0</v>
      </c>
      <c r="AK81" s="312"/>
      <c r="AL81" s="312"/>
      <c r="AM81" s="310"/>
      <c r="AN81" s="310"/>
      <c r="AO81" s="310"/>
      <c r="AP81" s="310"/>
      <c r="AQ81" s="310"/>
      <c r="AR81" s="310"/>
      <c r="AS81" s="310"/>
      <c r="AT81" s="310"/>
      <c r="AU81" s="310"/>
      <c r="AV81" s="310"/>
      <c r="AW81" s="310">
        <v>0</v>
      </c>
      <c r="AX81" s="310">
        <v>0</v>
      </c>
      <c r="AY81" s="310">
        <v>0</v>
      </c>
      <c r="AZ81" s="310">
        <v>0</v>
      </c>
      <c r="BA81" s="310">
        <v>0</v>
      </c>
      <c r="BB81" s="310">
        <v>0</v>
      </c>
      <c r="BC81" s="310">
        <v>0</v>
      </c>
      <c r="BD81" s="310" t="s">
        <v>692</v>
      </c>
      <c r="BE81" s="336"/>
      <c r="BF81" s="337"/>
      <c r="BG81" s="310" t="s">
        <v>3991</v>
      </c>
      <c r="BH81" s="310">
        <v>1</v>
      </c>
      <c r="BI81" s="318">
        <v>46277</v>
      </c>
      <c r="BJ81" s="310">
        <v>0</v>
      </c>
      <c r="BK81" s="336"/>
      <c r="BL81" s="337"/>
      <c r="BM81" s="338" t="s">
        <v>3991</v>
      </c>
      <c r="BN81" s="339">
        <v>1</v>
      </c>
      <c r="BO81" s="319">
        <v>46277</v>
      </c>
      <c r="BP81" s="338">
        <v>0</v>
      </c>
      <c r="BQ81" s="336"/>
      <c r="BR81" s="337"/>
      <c r="BS81" s="336"/>
      <c r="BT81" s="340"/>
      <c r="BU81" s="341"/>
      <c r="BV81" s="336"/>
      <c r="BW81" s="342"/>
      <c r="BX81" s="337"/>
      <c r="BY81" s="336"/>
      <c r="BZ81" s="340"/>
      <c r="CA81" s="343"/>
      <c r="CB81" s="336"/>
      <c r="CC81" s="336"/>
      <c r="CD81" s="341"/>
      <c r="CE81" s="336"/>
      <c r="CF81" s="336"/>
      <c r="CG81" s="336"/>
      <c r="CH81" s="336"/>
      <c r="CI81" s="336"/>
      <c r="CJ81" s="341"/>
      <c r="CK81" s="336"/>
      <c r="CL81" s="336"/>
      <c r="CM81" s="336"/>
      <c r="CN81" s="336"/>
      <c r="CO81" s="336"/>
      <c r="CP81" s="341"/>
      <c r="CQ81" s="336"/>
      <c r="CR81" s="336"/>
      <c r="CS81" s="336"/>
      <c r="CT81" s="336"/>
    </row>
    <row r="82" spans="1:98" ht="17.25" customHeight="1">
      <c r="A82" s="186">
        <v>73</v>
      </c>
      <c r="B82" s="181" t="s">
        <v>4120</v>
      </c>
      <c r="C82" s="181" t="s">
        <v>4121</v>
      </c>
      <c r="D82" s="181"/>
      <c r="E82" s="181"/>
      <c r="F82" s="181"/>
      <c r="G82" s="181" t="s">
        <v>4122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0" t="s">
        <v>674</v>
      </c>
      <c r="P82" s="182"/>
      <c r="Q82" s="182"/>
      <c r="R82" s="300" t="s">
        <v>3951</v>
      </c>
      <c r="S82" s="182"/>
      <c r="T82" s="182"/>
      <c r="U82" s="182"/>
      <c r="V82" s="182"/>
      <c r="W82" s="300">
        <f>_xlfn.MINIFS(V:V,C:C,C82,AE:AE,"",AB:AB,"")</f>
        <v>0</v>
      </c>
      <c r="X82" s="300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4"/>
      <c r="AE82" s="180" t="s">
        <v>675</v>
      </c>
      <c r="AF82" s="180" t="s">
        <v>2161</v>
      </c>
      <c r="AG82" s="185" t="s">
        <v>677</v>
      </c>
      <c r="AH82" s="185" t="s">
        <v>677</v>
      </c>
      <c r="AI82" s="312">
        <v>0</v>
      </c>
      <c r="AJ82" s="312">
        <v>0</v>
      </c>
      <c r="AK82" s="312"/>
      <c r="AL82" s="312"/>
      <c r="AM82" s="310"/>
      <c r="AN82" s="310"/>
      <c r="AO82" s="310"/>
      <c r="AP82" s="310"/>
      <c r="AQ82" s="310"/>
      <c r="AR82" s="310"/>
      <c r="AS82" s="310"/>
      <c r="AT82" s="310"/>
      <c r="AU82" s="310"/>
      <c r="AV82" s="310"/>
      <c r="AW82" s="186"/>
      <c r="AX82" s="186"/>
      <c r="AY82" s="186"/>
      <c r="AZ82" s="186"/>
      <c r="BA82" s="186"/>
      <c r="BB82" s="186"/>
      <c r="BC82" s="186"/>
      <c r="BD82" s="180" t="s">
        <v>2162</v>
      </c>
      <c r="BE82" s="310"/>
      <c r="BF82" s="310"/>
      <c r="BG82" s="310"/>
      <c r="BH82" s="314"/>
      <c r="BI82" s="318"/>
      <c r="BJ82" s="310"/>
      <c r="BK82" s="310"/>
      <c r="BL82" s="317"/>
      <c r="BM82" s="310"/>
      <c r="BN82" s="314"/>
      <c r="BO82" s="319">
        <v>46277</v>
      </c>
      <c r="BP82" s="310"/>
      <c r="BQ82" s="310"/>
      <c r="BR82" s="317"/>
      <c r="BS82" s="310"/>
      <c r="BT82" s="314"/>
      <c r="BU82" s="318"/>
      <c r="BV82" s="310"/>
      <c r="BW82" s="316"/>
      <c r="BX82" s="317"/>
      <c r="BY82" s="310"/>
      <c r="BZ82" s="314"/>
      <c r="CA82" s="319"/>
      <c r="CB82" s="310"/>
      <c r="CC82" s="310"/>
      <c r="CD82" s="318"/>
      <c r="CE82" s="310"/>
      <c r="CF82" s="310"/>
      <c r="CG82" s="310"/>
      <c r="CH82" s="310"/>
      <c r="CI82" s="310"/>
      <c r="CJ82" s="318"/>
      <c r="CK82" s="310"/>
      <c r="CL82" s="310"/>
      <c r="CM82" s="310"/>
      <c r="CN82" s="310"/>
      <c r="CO82" s="310"/>
      <c r="CP82" s="318"/>
      <c r="CQ82" s="310"/>
      <c r="CR82" s="310"/>
      <c r="CS82" s="310"/>
      <c r="CT82" s="310"/>
    </row>
    <row r="83" spans="1:98" ht="17.25" customHeight="1">
      <c r="A83" s="310">
        <v>74</v>
      </c>
      <c r="B83" s="311" t="s">
        <v>4120</v>
      </c>
      <c r="C83" s="311" t="s">
        <v>4121</v>
      </c>
      <c r="D83" s="311" t="s">
        <v>781</v>
      </c>
      <c r="E83" s="311" t="s">
        <v>4123</v>
      </c>
      <c r="F83" s="311" t="s">
        <v>4450</v>
      </c>
      <c r="G83" s="311" t="s">
        <v>1389</v>
      </c>
      <c r="H83" s="312">
        <v>9400</v>
      </c>
      <c r="I83" s="313" t="s">
        <v>702</v>
      </c>
      <c r="J83" s="314">
        <v>1</v>
      </c>
      <c r="K83" s="314"/>
      <c r="L83" s="314">
        <v>1</v>
      </c>
      <c r="M83" s="312">
        <v>110.7</v>
      </c>
      <c r="N83" s="312">
        <v>110.7</v>
      </c>
      <c r="O83" s="312" t="s">
        <v>674</v>
      </c>
      <c r="P83" s="312" t="s">
        <v>13</v>
      </c>
      <c r="Q83" s="312" t="s">
        <v>703</v>
      </c>
      <c r="R83" s="312"/>
      <c r="S83" s="312"/>
      <c r="T83" s="312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2">
        <f ca="1">+L83-T83</f>
        <v>1</v>
      </c>
      <c r="V83" s="312">
        <f ca="1">ROUNDDOWN(T83/J83,0)</f>
        <v>0</v>
      </c>
      <c r="W83" s="312"/>
      <c r="X83" s="312"/>
      <c r="Y83" s="312"/>
      <c r="Z83" s="312"/>
      <c r="AA83" s="312"/>
      <c r="AB83" s="312" t="s">
        <v>602</v>
      </c>
      <c r="AC83" s="312">
        <v>3.0110000000000001</v>
      </c>
      <c r="AD83" s="316"/>
      <c r="AE83" s="304"/>
      <c r="AF83" s="304"/>
      <c r="AG83" s="315" t="s">
        <v>677</v>
      </c>
      <c r="AH83" s="315" t="s">
        <v>677</v>
      </c>
      <c r="AI83" s="312">
        <v>0</v>
      </c>
      <c r="AJ83" s="312">
        <v>0</v>
      </c>
      <c r="AK83" s="312"/>
      <c r="AL83" s="312"/>
      <c r="AM83" s="310"/>
      <c r="AN83" s="310"/>
      <c r="AO83" s="310"/>
      <c r="AP83" s="310"/>
      <c r="AQ83" s="310"/>
      <c r="AR83" s="310"/>
      <c r="AS83" s="310"/>
      <c r="AT83" s="310"/>
      <c r="AU83" s="310"/>
      <c r="AV83" s="310"/>
      <c r="AW83" s="310">
        <v>0</v>
      </c>
      <c r="AX83" s="310">
        <v>0</v>
      </c>
      <c r="AY83" s="310">
        <v>0</v>
      </c>
      <c r="AZ83" s="310">
        <v>0</v>
      </c>
      <c r="BA83" s="310">
        <v>0</v>
      </c>
      <c r="BB83" s="310">
        <v>0</v>
      </c>
      <c r="BC83" s="310">
        <v>0</v>
      </c>
      <c r="BD83" s="310" t="s">
        <v>692</v>
      </c>
      <c r="BE83" s="310"/>
      <c r="BF83" s="317"/>
      <c r="BG83" s="310" t="s">
        <v>3991</v>
      </c>
      <c r="BH83" s="310">
        <v>1</v>
      </c>
      <c r="BI83" s="318">
        <v>46277</v>
      </c>
      <c r="BJ83" s="310">
        <v>0</v>
      </c>
      <c r="BK83" s="320"/>
      <c r="BL83" s="321"/>
      <c r="BM83" s="310" t="s">
        <v>3991</v>
      </c>
      <c r="BN83" s="310">
        <v>1</v>
      </c>
      <c r="BO83" s="319">
        <v>46277</v>
      </c>
      <c r="BP83" s="310">
        <v>0</v>
      </c>
      <c r="BQ83" s="320"/>
      <c r="BR83" s="321"/>
      <c r="BS83" s="320"/>
      <c r="BT83" s="320"/>
      <c r="BU83" s="323"/>
      <c r="BV83" s="320"/>
      <c r="BW83" s="320"/>
      <c r="BX83" s="321"/>
      <c r="BY83" s="320"/>
      <c r="BZ83" s="320"/>
      <c r="CA83" s="320"/>
      <c r="CB83" s="320"/>
      <c r="CC83" s="320"/>
      <c r="CD83" s="323"/>
      <c r="CE83" s="320"/>
      <c r="CF83" s="320"/>
      <c r="CG83" s="320"/>
      <c r="CH83" s="320"/>
      <c r="CI83" s="320"/>
      <c r="CJ83" s="323"/>
      <c r="CK83" s="320"/>
      <c r="CL83" s="320"/>
      <c r="CM83" s="320"/>
      <c r="CN83" s="320"/>
      <c r="CO83" s="320"/>
      <c r="CP83" s="323"/>
      <c r="CQ83" s="320"/>
      <c r="CR83" s="320"/>
      <c r="CS83" s="320"/>
      <c r="CT83" s="320"/>
    </row>
    <row r="84" spans="1:98" ht="17.25" customHeight="1">
      <c r="A84" s="186">
        <v>75</v>
      </c>
      <c r="B84" s="181" t="s">
        <v>4125</v>
      </c>
      <c r="C84" s="181" t="s">
        <v>4126</v>
      </c>
      <c r="D84" s="181"/>
      <c r="E84" s="181"/>
      <c r="F84" s="181"/>
      <c r="G84" s="181" t="s">
        <v>4127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0" t="s">
        <v>674</v>
      </c>
      <c r="P84" s="182"/>
      <c r="Q84" s="182"/>
      <c r="R84" s="300" t="s">
        <v>3951</v>
      </c>
      <c r="S84" s="182"/>
      <c r="T84" s="182"/>
      <c r="U84" s="182"/>
      <c r="V84" s="182"/>
      <c r="W84" s="300">
        <f>_xlfn.MINIFS(V:V,C:C,C84,AE:AE,"",AB:AB,"")</f>
        <v>0</v>
      </c>
      <c r="X84" s="300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4"/>
      <c r="AE84" s="180" t="s">
        <v>675</v>
      </c>
      <c r="AF84" s="180" t="s">
        <v>2161</v>
      </c>
      <c r="AG84" s="185" t="s">
        <v>677</v>
      </c>
      <c r="AH84" s="185" t="s">
        <v>677</v>
      </c>
      <c r="AI84" s="312">
        <v>0</v>
      </c>
      <c r="AJ84" s="312">
        <v>0</v>
      </c>
      <c r="AK84" s="312"/>
      <c r="AL84" s="312"/>
      <c r="AM84" s="310"/>
      <c r="AN84" s="310"/>
      <c r="AO84" s="310"/>
      <c r="AP84" s="310"/>
      <c r="AQ84" s="310"/>
      <c r="AR84" s="310"/>
      <c r="AS84" s="310"/>
      <c r="AT84" s="310"/>
      <c r="AU84" s="310"/>
      <c r="AV84" s="310"/>
      <c r="AW84" s="186"/>
      <c r="AX84" s="186"/>
      <c r="AY84" s="186"/>
      <c r="AZ84" s="186"/>
      <c r="BA84" s="186"/>
      <c r="BB84" s="186"/>
      <c r="BC84" s="186"/>
      <c r="BD84" s="180" t="s">
        <v>2162</v>
      </c>
      <c r="BE84" s="363"/>
      <c r="BF84" s="349"/>
      <c r="BG84" s="348"/>
      <c r="BH84" s="314"/>
      <c r="BI84" s="358"/>
      <c r="BJ84" s="310"/>
      <c r="BK84" s="310"/>
      <c r="BL84" s="317"/>
      <c r="BM84" s="310"/>
      <c r="BN84" s="310"/>
      <c r="BO84" s="319">
        <v>46277</v>
      </c>
      <c r="BP84" s="310"/>
      <c r="BQ84" s="310"/>
      <c r="BR84" s="317"/>
      <c r="BS84" s="310"/>
      <c r="BT84" s="310"/>
      <c r="BU84" s="318"/>
      <c r="BV84" s="310"/>
      <c r="BW84" s="310"/>
      <c r="BX84" s="317"/>
      <c r="BY84" s="310"/>
      <c r="BZ84" s="310"/>
      <c r="CA84" s="310"/>
      <c r="CB84" s="310"/>
      <c r="CC84" s="310"/>
      <c r="CD84" s="318"/>
      <c r="CE84" s="310"/>
      <c r="CF84" s="310"/>
      <c r="CG84" s="310"/>
      <c r="CH84" s="310"/>
      <c r="CI84" s="310"/>
      <c r="CJ84" s="318"/>
      <c r="CK84" s="310"/>
      <c r="CL84" s="310"/>
      <c r="CM84" s="310"/>
      <c r="CN84" s="310"/>
      <c r="CO84" s="310"/>
      <c r="CP84" s="318"/>
      <c r="CQ84" s="310"/>
      <c r="CR84" s="310"/>
      <c r="CS84" s="310"/>
      <c r="CT84" s="310"/>
    </row>
    <row r="85" spans="1:98" ht="17.25" customHeight="1">
      <c r="A85" s="310">
        <v>76</v>
      </c>
      <c r="B85" s="311" t="s">
        <v>4125</v>
      </c>
      <c r="C85" s="311" t="s">
        <v>4126</v>
      </c>
      <c r="D85" s="311" t="s">
        <v>781</v>
      </c>
      <c r="E85" s="311" t="s">
        <v>4128</v>
      </c>
      <c r="F85" s="311" t="s">
        <v>4451</v>
      </c>
      <c r="G85" s="311" t="s">
        <v>1389</v>
      </c>
      <c r="H85" s="312">
        <v>3200</v>
      </c>
      <c r="I85" s="313" t="s">
        <v>702</v>
      </c>
      <c r="J85" s="314">
        <v>1</v>
      </c>
      <c r="K85" s="314"/>
      <c r="L85" s="314">
        <v>1</v>
      </c>
      <c r="M85" s="312">
        <v>37.700000000000003</v>
      </c>
      <c r="N85" s="312">
        <v>37.700000000000003</v>
      </c>
      <c r="O85" s="312" t="s">
        <v>674</v>
      </c>
      <c r="P85" s="312" t="s">
        <v>13</v>
      </c>
      <c r="Q85" s="312" t="s">
        <v>703</v>
      </c>
      <c r="R85" s="312"/>
      <c r="S85" s="312"/>
      <c r="T85" s="312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2">
        <f ca="1">+L85-T85</f>
        <v>1</v>
      </c>
      <c r="V85" s="312">
        <f ca="1">ROUNDDOWN(T85/J85,0)</f>
        <v>0</v>
      </c>
      <c r="W85" s="312"/>
      <c r="X85" s="312"/>
      <c r="Y85" s="312"/>
      <c r="Z85" s="312"/>
      <c r="AA85" s="312"/>
      <c r="AB85" s="312" t="s">
        <v>602</v>
      </c>
      <c r="AC85" s="312">
        <v>1.0269999999999999</v>
      </c>
      <c r="AD85" s="316"/>
      <c r="AE85" s="304"/>
      <c r="AF85" s="304"/>
      <c r="AG85" s="315" t="s">
        <v>677</v>
      </c>
      <c r="AH85" s="315" t="s">
        <v>677</v>
      </c>
      <c r="AI85" s="312">
        <v>0</v>
      </c>
      <c r="AJ85" s="312">
        <v>0</v>
      </c>
      <c r="AK85" s="312"/>
      <c r="AL85" s="312"/>
      <c r="AM85" s="310"/>
      <c r="AN85" s="310"/>
      <c r="AO85" s="310"/>
      <c r="AP85" s="310"/>
      <c r="AQ85" s="310"/>
      <c r="AR85" s="310"/>
      <c r="AS85" s="310"/>
      <c r="AT85" s="310"/>
      <c r="AU85" s="310"/>
      <c r="AV85" s="310"/>
      <c r="AW85" s="310">
        <v>0</v>
      </c>
      <c r="AX85" s="310">
        <v>0</v>
      </c>
      <c r="AY85" s="310">
        <v>0</v>
      </c>
      <c r="AZ85" s="310">
        <v>0</v>
      </c>
      <c r="BA85" s="310">
        <v>0</v>
      </c>
      <c r="BB85" s="310">
        <v>0</v>
      </c>
      <c r="BC85" s="310">
        <v>0</v>
      </c>
      <c r="BD85" s="310" t="s">
        <v>692</v>
      </c>
      <c r="BE85" s="348"/>
      <c r="BF85" s="349"/>
      <c r="BG85" s="310" t="s">
        <v>3991</v>
      </c>
      <c r="BH85" s="310">
        <v>1</v>
      </c>
      <c r="BI85" s="318">
        <v>46277</v>
      </c>
      <c r="BJ85" s="310">
        <v>0</v>
      </c>
      <c r="BK85" s="320"/>
      <c r="BL85" s="321"/>
      <c r="BM85" s="310" t="s">
        <v>3991</v>
      </c>
      <c r="BN85" s="310">
        <v>1</v>
      </c>
      <c r="BO85" s="319">
        <v>46277</v>
      </c>
      <c r="BP85" s="310">
        <v>0</v>
      </c>
      <c r="BQ85" s="320"/>
      <c r="BR85" s="321"/>
      <c r="BS85" s="320"/>
      <c r="BT85" s="320"/>
      <c r="BU85" s="323"/>
      <c r="BV85" s="320"/>
      <c r="BW85" s="320"/>
      <c r="BX85" s="321"/>
      <c r="BY85" s="320"/>
      <c r="BZ85" s="320"/>
      <c r="CA85" s="320"/>
      <c r="CB85" s="320"/>
      <c r="CC85" s="320"/>
      <c r="CD85" s="323"/>
      <c r="CE85" s="320"/>
      <c r="CF85" s="320"/>
      <c r="CG85" s="320"/>
      <c r="CH85" s="320"/>
      <c r="CI85" s="320"/>
      <c r="CJ85" s="323"/>
      <c r="CK85" s="320"/>
      <c r="CL85" s="320"/>
      <c r="CM85" s="320"/>
      <c r="CN85" s="320"/>
      <c r="CO85" s="320"/>
      <c r="CP85" s="323"/>
      <c r="CQ85" s="320"/>
      <c r="CR85" s="320"/>
      <c r="CS85" s="320"/>
      <c r="CT85" s="320"/>
    </row>
    <row r="86" spans="1:98" ht="17.25" customHeight="1">
      <c r="A86" s="186">
        <v>77</v>
      </c>
      <c r="B86" s="181" t="s">
        <v>4130</v>
      </c>
      <c r="C86" s="181" t="s">
        <v>4131</v>
      </c>
      <c r="D86" s="181"/>
      <c r="E86" s="181"/>
      <c r="F86" s="181"/>
      <c r="G86" s="181" t="s">
        <v>4018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0" t="s">
        <v>674</v>
      </c>
      <c r="P86" s="182"/>
      <c r="Q86" s="182"/>
      <c r="R86" s="300" t="s">
        <v>3951</v>
      </c>
      <c r="S86" s="182"/>
      <c r="T86" s="182"/>
      <c r="U86" s="182"/>
      <c r="V86" s="182"/>
      <c r="W86" s="300">
        <f>_xlfn.MINIFS(V:V,C:C,C86,AE:AE,"",AB:AB,"")</f>
        <v>0</v>
      </c>
      <c r="X86" s="300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4"/>
      <c r="AE86" s="180" t="s">
        <v>675</v>
      </c>
      <c r="AF86" s="180" t="s">
        <v>2161</v>
      </c>
      <c r="AG86" s="185" t="s">
        <v>677</v>
      </c>
      <c r="AH86" s="185" t="s">
        <v>677</v>
      </c>
      <c r="AI86" s="312">
        <v>0</v>
      </c>
      <c r="AJ86" s="312">
        <v>0</v>
      </c>
      <c r="AK86" s="312"/>
      <c r="AL86" s="312"/>
      <c r="AM86" s="310"/>
      <c r="AN86" s="310"/>
      <c r="AO86" s="310"/>
      <c r="AP86" s="310"/>
      <c r="AQ86" s="310"/>
      <c r="AR86" s="310"/>
      <c r="AS86" s="310"/>
      <c r="AT86" s="310"/>
      <c r="AU86" s="310"/>
      <c r="AV86" s="310"/>
      <c r="AW86" s="186"/>
      <c r="AX86" s="186"/>
      <c r="AY86" s="186"/>
      <c r="AZ86" s="186"/>
      <c r="BA86" s="186"/>
      <c r="BB86" s="186"/>
      <c r="BC86" s="186"/>
      <c r="BD86" s="180" t="s">
        <v>2162</v>
      </c>
      <c r="BE86" s="310"/>
      <c r="BF86" s="310"/>
      <c r="BG86" s="310"/>
      <c r="BH86" s="314"/>
      <c r="BI86" s="318"/>
      <c r="BJ86" s="310"/>
      <c r="BK86" s="310"/>
      <c r="BL86" s="317"/>
      <c r="BM86" s="310"/>
      <c r="BN86" s="314"/>
      <c r="BO86" s="319">
        <v>46277</v>
      </c>
      <c r="BP86" s="310"/>
      <c r="BQ86" s="310"/>
      <c r="BR86" s="317"/>
      <c r="BS86" s="310"/>
      <c r="BT86" s="314"/>
      <c r="BU86" s="318"/>
      <c r="BV86" s="310"/>
      <c r="BW86" s="316"/>
      <c r="BX86" s="317"/>
      <c r="BY86" s="310"/>
      <c r="BZ86" s="314"/>
      <c r="CA86" s="319"/>
      <c r="CB86" s="310"/>
      <c r="CC86" s="310"/>
      <c r="CD86" s="318"/>
      <c r="CE86" s="310"/>
      <c r="CF86" s="310"/>
      <c r="CG86" s="310"/>
      <c r="CH86" s="310"/>
      <c r="CI86" s="310"/>
      <c r="CJ86" s="318"/>
      <c r="CK86" s="310"/>
      <c r="CL86" s="310"/>
      <c r="CM86" s="310"/>
      <c r="CN86" s="310"/>
      <c r="CO86" s="310"/>
      <c r="CP86" s="318"/>
      <c r="CQ86" s="310"/>
      <c r="CR86" s="310"/>
      <c r="CS86" s="310"/>
      <c r="CT86" s="310"/>
    </row>
    <row r="87" spans="1:98" ht="17.25" customHeight="1">
      <c r="A87" s="310">
        <v>78</v>
      </c>
      <c r="B87" s="311" t="s">
        <v>4130</v>
      </c>
      <c r="C87" s="311" t="s">
        <v>4131</v>
      </c>
      <c r="D87" s="311" t="s">
        <v>781</v>
      </c>
      <c r="E87" s="311" t="s">
        <v>4019</v>
      </c>
      <c r="F87" s="311" t="s">
        <v>4452</v>
      </c>
      <c r="G87" s="311" t="s">
        <v>1389</v>
      </c>
      <c r="H87" s="312">
        <v>3920</v>
      </c>
      <c r="I87" s="313" t="s">
        <v>702</v>
      </c>
      <c r="J87" s="314">
        <v>1</v>
      </c>
      <c r="K87" s="314"/>
      <c r="L87" s="314">
        <v>1</v>
      </c>
      <c r="M87" s="312">
        <v>47.1</v>
      </c>
      <c r="N87" s="312">
        <v>47.1</v>
      </c>
      <c r="O87" s="312" t="s">
        <v>674</v>
      </c>
      <c r="P87" s="312" t="s">
        <v>13</v>
      </c>
      <c r="Q87" s="312" t="s">
        <v>703</v>
      </c>
      <c r="R87" s="312"/>
      <c r="S87" s="312"/>
      <c r="T87" s="312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2">
        <f ca="1">+L87-T87</f>
        <v>1</v>
      </c>
      <c r="V87" s="312">
        <f ca="1">ROUNDDOWN(T87/J87,0)</f>
        <v>0</v>
      </c>
      <c r="W87" s="312"/>
      <c r="X87" s="312"/>
      <c r="Y87" s="312"/>
      <c r="Z87" s="312"/>
      <c r="AA87" s="312"/>
      <c r="AB87" s="312" t="s">
        <v>602</v>
      </c>
      <c r="AC87" s="312">
        <v>1.284</v>
      </c>
      <c r="AD87" s="316"/>
      <c r="AE87" s="304"/>
      <c r="AF87" s="304"/>
      <c r="AG87" s="315" t="s">
        <v>677</v>
      </c>
      <c r="AH87" s="315" t="s">
        <v>677</v>
      </c>
      <c r="AI87" s="312">
        <v>0</v>
      </c>
      <c r="AJ87" s="312">
        <v>0</v>
      </c>
      <c r="AK87" s="312"/>
      <c r="AL87" s="312"/>
      <c r="AM87" s="310"/>
      <c r="AN87" s="310"/>
      <c r="AO87" s="310"/>
      <c r="AP87" s="310"/>
      <c r="AQ87" s="310"/>
      <c r="AR87" s="310"/>
      <c r="AS87" s="310"/>
      <c r="AT87" s="310"/>
      <c r="AU87" s="310"/>
      <c r="AV87" s="310"/>
      <c r="AW87" s="310">
        <v>0</v>
      </c>
      <c r="AX87" s="310">
        <v>0</v>
      </c>
      <c r="AY87" s="310">
        <v>0</v>
      </c>
      <c r="AZ87" s="310">
        <v>0</v>
      </c>
      <c r="BA87" s="310">
        <v>0</v>
      </c>
      <c r="BB87" s="310">
        <v>0</v>
      </c>
      <c r="BC87" s="310">
        <v>0</v>
      </c>
      <c r="BD87" s="310" t="s">
        <v>692</v>
      </c>
      <c r="BE87" s="336"/>
      <c r="BF87" s="337"/>
      <c r="BG87" s="310" t="s">
        <v>3991</v>
      </c>
      <c r="BH87" s="310">
        <v>1</v>
      </c>
      <c r="BI87" s="318">
        <v>46277</v>
      </c>
      <c r="BJ87" s="310">
        <v>0</v>
      </c>
      <c r="BK87" s="336"/>
      <c r="BL87" s="337"/>
      <c r="BM87" s="338" t="s">
        <v>3991</v>
      </c>
      <c r="BN87" s="339">
        <v>1</v>
      </c>
      <c r="BO87" s="319">
        <v>46277</v>
      </c>
      <c r="BP87" s="338">
        <v>0</v>
      </c>
      <c r="BQ87" s="336"/>
      <c r="BR87" s="337"/>
      <c r="BS87" s="336"/>
      <c r="BT87" s="340"/>
      <c r="BU87" s="341"/>
      <c r="BV87" s="336"/>
      <c r="BW87" s="342"/>
      <c r="BX87" s="337"/>
      <c r="BY87" s="336"/>
      <c r="BZ87" s="340"/>
      <c r="CA87" s="343"/>
      <c r="CB87" s="336"/>
      <c r="CC87" s="336"/>
      <c r="CD87" s="341"/>
      <c r="CE87" s="336"/>
      <c r="CF87" s="336"/>
      <c r="CG87" s="336"/>
      <c r="CH87" s="336"/>
      <c r="CI87" s="336"/>
      <c r="CJ87" s="341"/>
      <c r="CK87" s="336"/>
      <c r="CL87" s="336"/>
      <c r="CM87" s="336"/>
      <c r="CN87" s="336"/>
      <c r="CO87" s="336"/>
      <c r="CP87" s="341"/>
      <c r="CQ87" s="336"/>
      <c r="CR87" s="336"/>
      <c r="CS87" s="336"/>
      <c r="CT87" s="336"/>
    </row>
    <row r="88" spans="1:98" ht="17.25" customHeight="1">
      <c r="A88" s="186">
        <v>79</v>
      </c>
      <c r="B88" s="181" t="s">
        <v>4133</v>
      </c>
      <c r="C88" s="181" t="s">
        <v>4134</v>
      </c>
      <c r="D88" s="181"/>
      <c r="E88" s="181"/>
      <c r="F88" s="181"/>
      <c r="G88" s="181" t="s">
        <v>4018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0" t="s">
        <v>674</v>
      </c>
      <c r="P88" s="182"/>
      <c r="Q88" s="182"/>
      <c r="R88" s="300" t="s">
        <v>3951</v>
      </c>
      <c r="S88" s="182"/>
      <c r="T88" s="182"/>
      <c r="U88" s="182"/>
      <c r="V88" s="182"/>
      <c r="W88" s="300">
        <f>_xlfn.MINIFS(V:V,C:C,C88,AE:AE,"",AB:AB,"")</f>
        <v>0</v>
      </c>
      <c r="X88" s="300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4"/>
      <c r="AE88" s="180" t="s">
        <v>675</v>
      </c>
      <c r="AF88" s="180" t="s">
        <v>2161</v>
      </c>
      <c r="AG88" s="185" t="s">
        <v>677</v>
      </c>
      <c r="AH88" s="185" t="s">
        <v>677</v>
      </c>
      <c r="AI88" s="312">
        <v>0</v>
      </c>
      <c r="AJ88" s="312">
        <v>0</v>
      </c>
      <c r="AK88" s="312"/>
      <c r="AL88" s="312"/>
      <c r="AM88" s="310"/>
      <c r="AN88" s="310"/>
      <c r="AO88" s="310"/>
      <c r="AP88" s="310"/>
      <c r="AQ88" s="310"/>
      <c r="AR88" s="310"/>
      <c r="AS88" s="310"/>
      <c r="AT88" s="310"/>
      <c r="AU88" s="310"/>
      <c r="AV88" s="310"/>
      <c r="AW88" s="186"/>
      <c r="AX88" s="186"/>
      <c r="AY88" s="186"/>
      <c r="AZ88" s="186"/>
      <c r="BA88" s="186"/>
      <c r="BB88" s="186"/>
      <c r="BC88" s="186"/>
      <c r="BD88" s="180" t="s">
        <v>2162</v>
      </c>
      <c r="BE88" s="310"/>
      <c r="BF88" s="317"/>
      <c r="BG88" s="310"/>
      <c r="BH88" s="310"/>
      <c r="BI88" s="318"/>
      <c r="BJ88" s="310"/>
      <c r="BK88" s="310"/>
      <c r="BL88" s="317"/>
      <c r="BM88" s="310"/>
      <c r="BN88" s="310"/>
      <c r="BO88" s="319">
        <v>46277</v>
      </c>
      <c r="BP88" s="310"/>
      <c r="BQ88" s="310"/>
      <c r="BR88" s="317"/>
      <c r="BS88" s="310"/>
      <c r="BT88" s="310"/>
      <c r="BU88" s="318"/>
      <c r="BV88" s="310"/>
      <c r="BW88" s="310"/>
      <c r="BX88" s="317"/>
      <c r="BY88" s="310"/>
      <c r="BZ88" s="310"/>
      <c r="CA88" s="310"/>
      <c r="CB88" s="310"/>
      <c r="CC88" s="310"/>
      <c r="CD88" s="318"/>
      <c r="CE88" s="310"/>
      <c r="CF88" s="310"/>
      <c r="CG88" s="310"/>
      <c r="CH88" s="310"/>
      <c r="CI88" s="310"/>
      <c r="CJ88" s="318"/>
      <c r="CK88" s="310"/>
      <c r="CL88" s="310"/>
      <c r="CM88" s="310"/>
      <c r="CN88" s="310"/>
      <c r="CO88" s="310"/>
      <c r="CP88" s="318"/>
      <c r="CQ88" s="310"/>
      <c r="CR88" s="310"/>
      <c r="CS88" s="310"/>
      <c r="CT88" s="310"/>
    </row>
    <row r="89" spans="1:98" ht="17.25" customHeight="1">
      <c r="A89" s="310">
        <v>80</v>
      </c>
      <c r="B89" s="311" t="s">
        <v>4133</v>
      </c>
      <c r="C89" s="311" t="s">
        <v>4134</v>
      </c>
      <c r="D89" s="311" t="s">
        <v>781</v>
      </c>
      <c r="E89" s="311" t="s">
        <v>4019</v>
      </c>
      <c r="F89" s="311" t="s">
        <v>4453</v>
      </c>
      <c r="G89" s="311" t="s">
        <v>1389</v>
      </c>
      <c r="H89" s="312">
        <v>3920</v>
      </c>
      <c r="I89" s="313" t="s">
        <v>702</v>
      </c>
      <c r="J89" s="314">
        <v>1</v>
      </c>
      <c r="K89" s="314"/>
      <c r="L89" s="314">
        <v>2</v>
      </c>
      <c r="M89" s="312">
        <v>47.1</v>
      </c>
      <c r="N89" s="312">
        <v>94.3</v>
      </c>
      <c r="O89" s="312" t="s">
        <v>674</v>
      </c>
      <c r="P89" s="312" t="s">
        <v>13</v>
      </c>
      <c r="Q89" s="312" t="s">
        <v>703</v>
      </c>
      <c r="R89" s="312"/>
      <c r="S89" s="312"/>
      <c r="T89" s="312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2">
        <f ca="1">+L89-T89</f>
        <v>2</v>
      </c>
      <c r="V89" s="312">
        <f ca="1">ROUNDDOWN(T89/J89,0)</f>
        <v>0</v>
      </c>
      <c r="W89" s="312"/>
      <c r="X89" s="312"/>
      <c r="Y89" s="312"/>
      <c r="Z89" s="312"/>
      <c r="AA89" s="312"/>
      <c r="AB89" s="312" t="s">
        <v>602</v>
      </c>
      <c r="AC89" s="312">
        <v>2.5680000000000001</v>
      </c>
      <c r="AD89" s="316"/>
      <c r="AE89" s="304"/>
      <c r="AF89" s="304"/>
      <c r="AG89" s="315" t="s">
        <v>677</v>
      </c>
      <c r="AH89" s="315" t="s">
        <v>677</v>
      </c>
      <c r="AI89" s="312">
        <v>0</v>
      </c>
      <c r="AJ89" s="312">
        <v>0</v>
      </c>
      <c r="AK89" s="312"/>
      <c r="AL89" s="312"/>
      <c r="AM89" s="310"/>
      <c r="AN89" s="310"/>
      <c r="AO89" s="310"/>
      <c r="AP89" s="310"/>
      <c r="AQ89" s="310"/>
      <c r="AR89" s="310"/>
      <c r="AS89" s="310"/>
      <c r="AT89" s="310"/>
      <c r="AU89" s="310"/>
      <c r="AV89" s="310"/>
      <c r="AW89" s="310">
        <v>0</v>
      </c>
      <c r="AX89" s="310">
        <v>0</v>
      </c>
      <c r="AY89" s="310">
        <v>0</v>
      </c>
      <c r="AZ89" s="310">
        <v>0</v>
      </c>
      <c r="BA89" s="310">
        <v>0</v>
      </c>
      <c r="BB89" s="310">
        <v>0</v>
      </c>
      <c r="BC89" s="310">
        <v>0</v>
      </c>
      <c r="BD89" s="310" t="s">
        <v>692</v>
      </c>
      <c r="BE89" s="336"/>
      <c r="BF89" s="337"/>
      <c r="BG89" s="310" t="s">
        <v>3991</v>
      </c>
      <c r="BH89" s="310">
        <v>2</v>
      </c>
      <c r="BI89" s="318">
        <v>46277</v>
      </c>
      <c r="BJ89" s="310">
        <v>0</v>
      </c>
      <c r="BK89" s="336"/>
      <c r="BL89" s="337"/>
      <c r="BM89" s="338" t="s">
        <v>3991</v>
      </c>
      <c r="BN89" s="339">
        <v>2</v>
      </c>
      <c r="BO89" s="319">
        <v>46277</v>
      </c>
      <c r="BP89" s="338">
        <v>0</v>
      </c>
      <c r="BQ89" s="336"/>
      <c r="BR89" s="337"/>
      <c r="BS89" s="336"/>
      <c r="BT89" s="340"/>
      <c r="BU89" s="341"/>
      <c r="BV89" s="336"/>
      <c r="BW89" s="342"/>
      <c r="BX89" s="337"/>
      <c r="BY89" s="336"/>
      <c r="BZ89" s="340"/>
      <c r="CA89" s="343"/>
      <c r="CB89" s="336"/>
      <c r="CC89" s="336"/>
      <c r="CD89" s="341"/>
      <c r="CE89" s="336"/>
      <c r="CF89" s="336"/>
      <c r="CG89" s="336"/>
      <c r="CH89" s="336"/>
      <c r="CI89" s="336"/>
      <c r="CJ89" s="341"/>
      <c r="CK89" s="336"/>
      <c r="CL89" s="336"/>
      <c r="CM89" s="336"/>
      <c r="CN89" s="336"/>
      <c r="CO89" s="336"/>
      <c r="CP89" s="341"/>
      <c r="CQ89" s="336"/>
      <c r="CR89" s="336"/>
      <c r="CS89" s="336"/>
      <c r="CT89" s="336"/>
    </row>
    <row r="90" spans="1:98" ht="17.25" customHeight="1">
      <c r="A90" s="186">
        <v>81</v>
      </c>
      <c r="B90" s="181" t="s">
        <v>4136</v>
      </c>
      <c r="C90" s="181" t="s">
        <v>4137</v>
      </c>
      <c r="D90" s="181"/>
      <c r="E90" s="181"/>
      <c r="F90" s="181"/>
      <c r="G90" s="181" t="s">
        <v>4122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0" t="s">
        <v>674</v>
      </c>
      <c r="P90" s="182"/>
      <c r="Q90" s="182"/>
      <c r="R90" s="300" t="s">
        <v>3951</v>
      </c>
      <c r="S90" s="182"/>
      <c r="T90" s="182"/>
      <c r="U90" s="182"/>
      <c r="V90" s="182"/>
      <c r="W90" s="300">
        <f>_xlfn.MINIFS(V:V,C:C,C90,AE:AE,"",AB:AB,"")</f>
        <v>0</v>
      </c>
      <c r="X90" s="300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4"/>
      <c r="AE90" s="180" t="s">
        <v>675</v>
      </c>
      <c r="AF90" s="180" t="s">
        <v>2161</v>
      </c>
      <c r="AG90" s="185" t="s">
        <v>677</v>
      </c>
      <c r="AH90" s="185" t="s">
        <v>677</v>
      </c>
      <c r="AI90" s="312">
        <v>0</v>
      </c>
      <c r="AJ90" s="312">
        <v>0</v>
      </c>
      <c r="AK90" s="312"/>
      <c r="AL90" s="312"/>
      <c r="AM90" s="310"/>
      <c r="AN90" s="310"/>
      <c r="AO90" s="310"/>
      <c r="AP90" s="310"/>
      <c r="AQ90" s="310"/>
      <c r="AR90" s="310"/>
      <c r="AS90" s="310"/>
      <c r="AT90" s="310"/>
      <c r="AU90" s="310"/>
      <c r="AV90" s="310"/>
      <c r="AW90" s="186"/>
      <c r="AX90" s="186"/>
      <c r="AY90" s="186"/>
      <c r="AZ90" s="186"/>
      <c r="BA90" s="186"/>
      <c r="BB90" s="186"/>
      <c r="BC90" s="186"/>
      <c r="BD90" s="180" t="s">
        <v>2162</v>
      </c>
      <c r="BE90" s="348"/>
      <c r="BF90" s="349"/>
      <c r="BG90" s="348"/>
      <c r="BH90" s="314"/>
      <c r="BI90" s="358"/>
      <c r="BJ90" s="310"/>
      <c r="BK90" s="310"/>
      <c r="BL90" s="317"/>
      <c r="BM90" s="310"/>
      <c r="BN90" s="314"/>
      <c r="BO90" s="319">
        <v>46277</v>
      </c>
      <c r="BP90" s="310"/>
      <c r="BQ90" s="310"/>
      <c r="BR90" s="317"/>
      <c r="BS90" s="310"/>
      <c r="BT90" s="314"/>
      <c r="BU90" s="318"/>
      <c r="BV90" s="310"/>
      <c r="BW90" s="316"/>
      <c r="BX90" s="317"/>
      <c r="BY90" s="310"/>
      <c r="BZ90" s="314"/>
      <c r="CA90" s="319"/>
      <c r="CB90" s="310"/>
      <c r="CC90" s="310"/>
      <c r="CD90" s="318"/>
      <c r="CE90" s="310"/>
      <c r="CF90" s="310"/>
      <c r="CG90" s="310"/>
      <c r="CH90" s="310"/>
      <c r="CI90" s="310"/>
      <c r="CJ90" s="318"/>
      <c r="CK90" s="310"/>
      <c r="CL90" s="310"/>
      <c r="CM90" s="310"/>
      <c r="CN90" s="310"/>
      <c r="CO90" s="310"/>
      <c r="CP90" s="318"/>
      <c r="CQ90" s="310"/>
      <c r="CR90" s="310"/>
      <c r="CS90" s="310"/>
      <c r="CT90" s="310"/>
    </row>
    <row r="91" spans="1:98" ht="17.25" customHeight="1">
      <c r="A91" s="310">
        <v>82</v>
      </c>
      <c r="B91" s="311" t="s">
        <v>4136</v>
      </c>
      <c r="C91" s="311" t="s">
        <v>4137</v>
      </c>
      <c r="D91" s="311" t="s">
        <v>781</v>
      </c>
      <c r="E91" s="311" t="s">
        <v>4123</v>
      </c>
      <c r="F91" s="311" t="s">
        <v>4454</v>
      </c>
      <c r="G91" s="311" t="s">
        <v>1389</v>
      </c>
      <c r="H91" s="312">
        <v>9400</v>
      </c>
      <c r="I91" s="313" t="s">
        <v>702</v>
      </c>
      <c r="J91" s="314">
        <v>1</v>
      </c>
      <c r="K91" s="314"/>
      <c r="L91" s="314">
        <v>2</v>
      </c>
      <c r="M91" s="312">
        <v>110.7</v>
      </c>
      <c r="N91" s="312">
        <v>221.4</v>
      </c>
      <c r="O91" s="312" t="s">
        <v>674</v>
      </c>
      <c r="P91" s="312" t="s">
        <v>13</v>
      </c>
      <c r="Q91" s="312" t="s">
        <v>703</v>
      </c>
      <c r="R91" s="312"/>
      <c r="S91" s="312"/>
      <c r="T91" s="312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2">
        <f ca="1">+L91-T91</f>
        <v>2</v>
      </c>
      <c r="V91" s="312">
        <f ca="1">ROUNDDOWN(T91/J91,0)</f>
        <v>0</v>
      </c>
      <c r="W91" s="312"/>
      <c r="X91" s="312"/>
      <c r="Y91" s="312"/>
      <c r="Z91" s="312"/>
      <c r="AA91" s="312"/>
      <c r="AB91" s="312" t="s">
        <v>602</v>
      </c>
      <c r="AC91" s="312">
        <v>6.0220000000000002</v>
      </c>
      <c r="AD91" s="316"/>
      <c r="AE91" s="304"/>
      <c r="AF91" s="304"/>
      <c r="AG91" s="315" t="s">
        <v>677</v>
      </c>
      <c r="AH91" s="315" t="s">
        <v>677</v>
      </c>
      <c r="AI91" s="312">
        <v>0</v>
      </c>
      <c r="AJ91" s="312">
        <v>0</v>
      </c>
      <c r="AK91" s="312"/>
      <c r="AL91" s="312"/>
      <c r="AM91" s="310"/>
      <c r="AN91" s="310"/>
      <c r="AO91" s="310"/>
      <c r="AP91" s="310"/>
      <c r="AQ91" s="310"/>
      <c r="AR91" s="310"/>
      <c r="AS91" s="310"/>
      <c r="AT91" s="310"/>
      <c r="AU91" s="310"/>
      <c r="AV91" s="310"/>
      <c r="AW91" s="310">
        <v>0</v>
      </c>
      <c r="AX91" s="310">
        <v>0</v>
      </c>
      <c r="AY91" s="310">
        <v>0</v>
      </c>
      <c r="AZ91" s="310">
        <v>0</v>
      </c>
      <c r="BA91" s="310">
        <v>0</v>
      </c>
      <c r="BB91" s="310">
        <v>0</v>
      </c>
      <c r="BC91" s="310">
        <v>0</v>
      </c>
      <c r="BD91" s="310" t="s">
        <v>692</v>
      </c>
      <c r="BE91" s="348"/>
      <c r="BF91" s="349"/>
      <c r="BG91" s="310" t="s">
        <v>3991</v>
      </c>
      <c r="BH91" s="310">
        <v>2</v>
      </c>
      <c r="BI91" s="318">
        <v>46277</v>
      </c>
      <c r="BJ91" s="310">
        <v>0</v>
      </c>
      <c r="BK91" s="320"/>
      <c r="BL91" s="321"/>
      <c r="BM91" s="310" t="s">
        <v>3991</v>
      </c>
      <c r="BN91" s="310">
        <v>2</v>
      </c>
      <c r="BO91" s="319">
        <v>46277</v>
      </c>
      <c r="BP91" s="310">
        <v>0</v>
      </c>
      <c r="BQ91" s="320"/>
      <c r="BR91" s="321"/>
      <c r="BS91" s="320"/>
      <c r="BT91" s="320"/>
      <c r="BU91" s="323"/>
      <c r="BV91" s="320"/>
      <c r="BW91" s="320"/>
      <c r="BX91" s="321"/>
      <c r="BY91" s="320"/>
      <c r="BZ91" s="320"/>
      <c r="CA91" s="320"/>
      <c r="CB91" s="320"/>
      <c r="CC91" s="320"/>
      <c r="CD91" s="323"/>
      <c r="CE91" s="320"/>
      <c r="CF91" s="320"/>
      <c r="CG91" s="320"/>
      <c r="CH91" s="320"/>
      <c r="CI91" s="320"/>
      <c r="CJ91" s="323"/>
      <c r="CK91" s="320"/>
      <c r="CL91" s="320"/>
      <c r="CM91" s="320"/>
      <c r="CN91" s="320"/>
      <c r="CO91" s="320"/>
      <c r="CP91" s="323"/>
      <c r="CQ91" s="320"/>
      <c r="CR91" s="320"/>
      <c r="CS91" s="320"/>
      <c r="CT91" s="320"/>
    </row>
    <row r="92" spans="1:98" ht="17.25" customHeight="1">
      <c r="A92" s="186">
        <v>83</v>
      </c>
      <c r="B92" s="181" t="s">
        <v>4139</v>
      </c>
      <c r="C92" s="181" t="s">
        <v>4140</v>
      </c>
      <c r="D92" s="181"/>
      <c r="E92" s="181"/>
      <c r="F92" s="181"/>
      <c r="G92" s="181" t="s">
        <v>4127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0" t="s">
        <v>674</v>
      </c>
      <c r="P92" s="182"/>
      <c r="Q92" s="182"/>
      <c r="R92" s="300" t="s">
        <v>3951</v>
      </c>
      <c r="S92" s="182"/>
      <c r="T92" s="182"/>
      <c r="U92" s="182"/>
      <c r="V92" s="182"/>
      <c r="W92" s="300">
        <f>_xlfn.MINIFS(V:V,C:C,C92,AE:AE,"",AB:AB,"")</f>
        <v>0</v>
      </c>
      <c r="X92" s="300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4"/>
      <c r="AE92" s="180" t="s">
        <v>675</v>
      </c>
      <c r="AF92" s="180" t="s">
        <v>2161</v>
      </c>
      <c r="AG92" s="185" t="s">
        <v>677</v>
      </c>
      <c r="AH92" s="185" t="s">
        <v>677</v>
      </c>
      <c r="AI92" s="312">
        <v>0</v>
      </c>
      <c r="AJ92" s="312">
        <v>0</v>
      </c>
      <c r="AK92" s="312"/>
      <c r="AL92" s="312"/>
      <c r="AM92" s="310"/>
      <c r="AN92" s="310"/>
      <c r="AO92" s="310"/>
      <c r="AP92" s="310"/>
      <c r="AQ92" s="310"/>
      <c r="AR92" s="310"/>
      <c r="AS92" s="310"/>
      <c r="AT92" s="310"/>
      <c r="AU92" s="310"/>
      <c r="AV92" s="310"/>
      <c r="AW92" s="186"/>
      <c r="AX92" s="186"/>
      <c r="AY92" s="186"/>
      <c r="AZ92" s="186"/>
      <c r="BA92" s="186"/>
      <c r="BB92" s="186"/>
      <c r="BC92" s="186"/>
      <c r="BD92" s="180" t="s">
        <v>2162</v>
      </c>
      <c r="BE92" s="310"/>
      <c r="BF92" s="317"/>
      <c r="BG92" s="310"/>
      <c r="BH92" s="314"/>
      <c r="BI92" s="318"/>
      <c r="BJ92" s="310"/>
      <c r="BK92" s="310"/>
      <c r="BL92" s="317"/>
      <c r="BM92" s="310"/>
      <c r="BN92" s="314"/>
      <c r="BO92" s="319">
        <v>46277</v>
      </c>
      <c r="BP92" s="310"/>
      <c r="BQ92" s="310"/>
      <c r="BR92" s="317"/>
      <c r="BS92" s="310"/>
      <c r="BT92" s="314"/>
      <c r="BU92" s="318"/>
      <c r="BV92" s="310"/>
      <c r="BW92" s="316"/>
      <c r="BX92" s="317"/>
      <c r="BY92" s="310"/>
      <c r="BZ92" s="314"/>
      <c r="CA92" s="319"/>
      <c r="CB92" s="310"/>
      <c r="CC92" s="310"/>
      <c r="CD92" s="318"/>
      <c r="CE92" s="310"/>
      <c r="CF92" s="310"/>
      <c r="CG92" s="310"/>
      <c r="CH92" s="310"/>
      <c r="CI92" s="310"/>
      <c r="CJ92" s="318"/>
      <c r="CK92" s="310"/>
      <c r="CL92" s="310"/>
      <c r="CM92" s="310"/>
      <c r="CN92" s="310"/>
      <c r="CO92" s="310"/>
      <c r="CP92" s="318"/>
      <c r="CQ92" s="310"/>
      <c r="CR92" s="310"/>
      <c r="CS92" s="310"/>
      <c r="CT92" s="310"/>
    </row>
    <row r="93" spans="1:98" ht="17.25" customHeight="1">
      <c r="A93" s="310">
        <v>84</v>
      </c>
      <c r="B93" s="311" t="s">
        <v>4139</v>
      </c>
      <c r="C93" s="311" t="s">
        <v>4140</v>
      </c>
      <c r="D93" s="311" t="s">
        <v>781</v>
      </c>
      <c r="E93" s="311" t="s">
        <v>4128</v>
      </c>
      <c r="F93" s="311" t="s">
        <v>4455</v>
      </c>
      <c r="G93" s="311" t="s">
        <v>1389</v>
      </c>
      <c r="H93" s="312">
        <v>3200</v>
      </c>
      <c r="I93" s="313" t="s">
        <v>702</v>
      </c>
      <c r="J93" s="314">
        <v>1</v>
      </c>
      <c r="K93" s="314"/>
      <c r="L93" s="314">
        <v>2</v>
      </c>
      <c r="M93" s="312">
        <v>37.700000000000003</v>
      </c>
      <c r="N93" s="312">
        <v>75.400000000000006</v>
      </c>
      <c r="O93" s="312" t="s">
        <v>674</v>
      </c>
      <c r="P93" s="312" t="s">
        <v>13</v>
      </c>
      <c r="Q93" s="312" t="s">
        <v>703</v>
      </c>
      <c r="R93" s="312"/>
      <c r="S93" s="312"/>
      <c r="T93" s="312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2">
        <f ca="1">+L93-T93</f>
        <v>2</v>
      </c>
      <c r="V93" s="312">
        <f ca="1">ROUNDDOWN(T93/J93,0)</f>
        <v>0</v>
      </c>
      <c r="W93" s="312"/>
      <c r="X93" s="312"/>
      <c r="Y93" s="312"/>
      <c r="Z93" s="312"/>
      <c r="AA93" s="312"/>
      <c r="AB93" s="312" t="s">
        <v>602</v>
      </c>
      <c r="AC93" s="312">
        <v>2.0539999999999998</v>
      </c>
      <c r="AD93" s="316"/>
      <c r="AE93" s="304"/>
      <c r="AF93" s="304"/>
      <c r="AG93" s="315" t="s">
        <v>677</v>
      </c>
      <c r="AH93" s="315" t="s">
        <v>677</v>
      </c>
      <c r="AI93" s="312">
        <v>0</v>
      </c>
      <c r="AJ93" s="312">
        <v>0</v>
      </c>
      <c r="AK93" s="312"/>
      <c r="AL93" s="312"/>
      <c r="AM93" s="310"/>
      <c r="AN93" s="310"/>
      <c r="AO93" s="310"/>
      <c r="AP93" s="310"/>
      <c r="AQ93" s="310"/>
      <c r="AR93" s="310"/>
      <c r="AS93" s="310"/>
      <c r="AT93" s="310"/>
      <c r="AU93" s="310"/>
      <c r="AV93" s="310"/>
      <c r="AW93" s="310">
        <v>0</v>
      </c>
      <c r="AX93" s="310">
        <v>0</v>
      </c>
      <c r="AY93" s="310">
        <v>0</v>
      </c>
      <c r="AZ93" s="310">
        <v>0</v>
      </c>
      <c r="BA93" s="310">
        <v>0</v>
      </c>
      <c r="BB93" s="310">
        <v>0</v>
      </c>
      <c r="BC93" s="310">
        <v>0</v>
      </c>
      <c r="BD93" s="310" t="s">
        <v>692</v>
      </c>
      <c r="BE93" s="348"/>
      <c r="BF93" s="349"/>
      <c r="BG93" s="310" t="s">
        <v>3991</v>
      </c>
      <c r="BH93" s="310">
        <v>2</v>
      </c>
      <c r="BI93" s="318">
        <v>46277</v>
      </c>
      <c r="BJ93" s="310">
        <v>0</v>
      </c>
      <c r="BK93" s="320"/>
      <c r="BL93" s="321"/>
      <c r="BM93" s="310" t="s">
        <v>3991</v>
      </c>
      <c r="BN93" s="314">
        <v>2</v>
      </c>
      <c r="BO93" s="319">
        <v>46277</v>
      </c>
      <c r="BP93" s="310">
        <v>0</v>
      </c>
      <c r="BQ93" s="320"/>
      <c r="BR93" s="321"/>
      <c r="BS93" s="320"/>
      <c r="BT93" s="322"/>
      <c r="BU93" s="323"/>
      <c r="BV93" s="320"/>
      <c r="BW93" s="324"/>
      <c r="BX93" s="321"/>
      <c r="BY93" s="320"/>
      <c r="BZ93" s="322"/>
      <c r="CA93" s="325"/>
      <c r="CB93" s="320"/>
      <c r="CC93" s="320"/>
      <c r="CD93" s="323"/>
      <c r="CE93" s="320"/>
      <c r="CF93" s="320"/>
      <c r="CG93" s="320"/>
      <c r="CH93" s="320"/>
      <c r="CI93" s="320"/>
      <c r="CJ93" s="323"/>
      <c r="CK93" s="320"/>
      <c r="CL93" s="320"/>
      <c r="CM93" s="320"/>
      <c r="CN93" s="320"/>
      <c r="CO93" s="320"/>
      <c r="CP93" s="323"/>
      <c r="CQ93" s="320"/>
      <c r="CR93" s="320"/>
      <c r="CS93" s="320"/>
      <c r="CT93" s="320"/>
    </row>
    <row r="94" spans="1:98" ht="17.25" customHeight="1">
      <c r="A94" s="186">
        <v>85</v>
      </c>
      <c r="B94" s="181" t="s">
        <v>4142</v>
      </c>
      <c r="C94" s="181" t="s">
        <v>4143</v>
      </c>
      <c r="D94" s="181"/>
      <c r="E94" s="181"/>
      <c r="F94" s="181"/>
      <c r="G94" s="181" t="s">
        <v>4018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0" t="s">
        <v>674</v>
      </c>
      <c r="P94" s="182"/>
      <c r="Q94" s="182"/>
      <c r="R94" s="300" t="s">
        <v>3951</v>
      </c>
      <c r="S94" s="182"/>
      <c r="T94" s="182"/>
      <c r="U94" s="182"/>
      <c r="V94" s="182"/>
      <c r="W94" s="300">
        <f>_xlfn.MINIFS(V:V,C:C,C94,AE:AE,"",AB:AB,"")</f>
        <v>0</v>
      </c>
      <c r="X94" s="300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4"/>
      <c r="AE94" s="180" t="s">
        <v>675</v>
      </c>
      <c r="AF94" s="180" t="s">
        <v>2161</v>
      </c>
      <c r="AG94" s="185" t="s">
        <v>677</v>
      </c>
      <c r="AH94" s="185" t="s">
        <v>677</v>
      </c>
      <c r="AI94" s="312">
        <v>0</v>
      </c>
      <c r="AJ94" s="312">
        <v>0</v>
      </c>
      <c r="AK94" s="312"/>
      <c r="AL94" s="312"/>
      <c r="AM94" s="310"/>
      <c r="AN94" s="310"/>
      <c r="AO94" s="310"/>
      <c r="AP94" s="310"/>
      <c r="AQ94" s="310"/>
      <c r="AR94" s="310"/>
      <c r="AS94" s="310"/>
      <c r="AT94" s="310"/>
      <c r="AU94" s="310"/>
      <c r="AV94" s="310"/>
      <c r="AW94" s="186"/>
      <c r="AX94" s="186"/>
      <c r="AY94" s="186"/>
      <c r="AZ94" s="186"/>
      <c r="BA94" s="186"/>
      <c r="BB94" s="186"/>
      <c r="BC94" s="186"/>
      <c r="BD94" s="180" t="s">
        <v>2162</v>
      </c>
      <c r="BE94" s="348"/>
      <c r="BF94" s="349"/>
      <c r="BG94" s="348"/>
      <c r="BH94" s="348"/>
      <c r="BI94" s="358"/>
      <c r="BJ94" s="310"/>
      <c r="BK94" s="310"/>
      <c r="BL94" s="317"/>
      <c r="BM94" s="310"/>
      <c r="BN94" s="310"/>
      <c r="BO94" s="319">
        <v>46277</v>
      </c>
      <c r="BP94" s="310"/>
      <c r="BQ94" s="310"/>
      <c r="BR94" s="317"/>
      <c r="BS94" s="310"/>
      <c r="BT94" s="310"/>
      <c r="BU94" s="318"/>
      <c r="BV94" s="310"/>
      <c r="BW94" s="310"/>
      <c r="BX94" s="317"/>
      <c r="BY94" s="310"/>
      <c r="BZ94" s="310"/>
      <c r="CA94" s="310"/>
      <c r="CB94" s="310"/>
      <c r="CC94" s="310"/>
      <c r="CD94" s="318"/>
      <c r="CE94" s="310"/>
      <c r="CF94" s="310"/>
      <c r="CG94" s="310"/>
      <c r="CH94" s="310"/>
      <c r="CI94" s="310"/>
      <c r="CJ94" s="318"/>
      <c r="CK94" s="310"/>
      <c r="CL94" s="310"/>
      <c r="CM94" s="310"/>
      <c r="CN94" s="310"/>
      <c r="CO94" s="310"/>
      <c r="CP94" s="318"/>
      <c r="CQ94" s="310"/>
      <c r="CR94" s="310"/>
      <c r="CS94" s="310"/>
      <c r="CT94" s="310"/>
    </row>
    <row r="95" spans="1:98" ht="17.25" customHeight="1">
      <c r="A95" s="304">
        <v>86</v>
      </c>
      <c r="B95" s="365" t="s">
        <v>4142</v>
      </c>
      <c r="C95" s="365" t="s">
        <v>4143</v>
      </c>
      <c r="D95" s="365" t="s">
        <v>781</v>
      </c>
      <c r="E95" s="365" t="s">
        <v>4019</v>
      </c>
      <c r="F95" s="365" t="s">
        <v>4456</v>
      </c>
      <c r="G95" s="365" t="s">
        <v>1389</v>
      </c>
      <c r="H95" s="303">
        <v>3920</v>
      </c>
      <c r="I95" s="315" t="s">
        <v>702</v>
      </c>
      <c r="J95" s="366">
        <v>1</v>
      </c>
      <c r="K95" s="366"/>
      <c r="L95" s="366">
        <v>2</v>
      </c>
      <c r="M95" s="303">
        <v>47.1</v>
      </c>
      <c r="N95" s="303">
        <v>94.3</v>
      </c>
      <c r="O95" s="312" t="s">
        <v>674</v>
      </c>
      <c r="P95" s="312" t="s">
        <v>13</v>
      </c>
      <c r="Q95" s="312" t="s">
        <v>703</v>
      </c>
      <c r="R95" s="312"/>
      <c r="S95" s="312"/>
      <c r="T95" s="312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2">
        <f ca="1">+L95-T95</f>
        <v>2</v>
      </c>
      <c r="V95" s="312">
        <f ca="1">ROUNDDOWN(T95/J95,0)</f>
        <v>0</v>
      </c>
      <c r="W95" s="312"/>
      <c r="X95" s="312"/>
      <c r="Y95" s="312"/>
      <c r="Z95" s="312"/>
      <c r="AA95" s="312"/>
      <c r="AB95" s="303" t="s">
        <v>602</v>
      </c>
      <c r="AC95" s="303">
        <v>2.5680000000000001</v>
      </c>
      <c r="AD95" s="367"/>
      <c r="AE95" s="304"/>
      <c r="AF95" s="304" t="s">
        <v>2161</v>
      </c>
      <c r="AG95" s="315" t="s">
        <v>677</v>
      </c>
      <c r="AH95" s="315" t="s">
        <v>677</v>
      </c>
      <c r="AI95" s="303">
        <v>0</v>
      </c>
      <c r="AJ95" s="303">
        <v>0</v>
      </c>
      <c r="AK95" s="303"/>
      <c r="AL95" s="303"/>
      <c r="AM95" s="304"/>
      <c r="AN95" s="305"/>
      <c r="AO95" s="305"/>
      <c r="AP95" s="304"/>
      <c r="AQ95" s="305"/>
      <c r="AR95" s="305"/>
      <c r="AS95" s="305"/>
      <c r="AT95" s="304"/>
      <c r="AU95" s="305"/>
      <c r="AV95" s="305"/>
      <c r="AW95" s="310">
        <v>0</v>
      </c>
      <c r="AX95" s="310">
        <v>0</v>
      </c>
      <c r="AY95" s="310">
        <v>0</v>
      </c>
      <c r="AZ95" s="310">
        <v>0</v>
      </c>
      <c r="BA95" s="310">
        <v>0</v>
      </c>
      <c r="BB95" s="310">
        <v>0</v>
      </c>
      <c r="BC95" s="310">
        <v>0</v>
      </c>
      <c r="BD95" s="310" t="s">
        <v>692</v>
      </c>
      <c r="BE95" s="307"/>
      <c r="BF95" s="307"/>
      <c r="BG95" s="310" t="s">
        <v>3991</v>
      </c>
      <c r="BH95" s="310">
        <v>2</v>
      </c>
      <c r="BI95" s="318">
        <v>46277</v>
      </c>
      <c r="BJ95" s="310">
        <v>0</v>
      </c>
      <c r="BK95" s="307"/>
      <c r="BL95" s="307"/>
      <c r="BM95" s="306" t="s">
        <v>3991</v>
      </c>
      <c r="BN95" s="306">
        <v>2</v>
      </c>
      <c r="BO95" s="319">
        <v>46277</v>
      </c>
      <c r="BP95" s="180">
        <v>0</v>
      </c>
      <c r="BQ95" s="307"/>
      <c r="BR95" s="307"/>
      <c r="BS95" s="307"/>
      <c r="BT95" s="307"/>
      <c r="BU95" s="308"/>
      <c r="BV95" s="309"/>
      <c r="BW95" s="307"/>
      <c r="BX95" s="307"/>
      <c r="BY95" s="307"/>
      <c r="BZ95" s="307"/>
      <c r="CA95" s="307"/>
      <c r="CB95" s="307"/>
      <c r="CC95" s="307"/>
      <c r="CD95" s="308"/>
      <c r="CE95" s="307"/>
      <c r="CF95" s="307"/>
      <c r="CG95" s="307"/>
      <c r="CH95" s="307"/>
      <c r="CI95" s="307"/>
      <c r="CJ95" s="308"/>
      <c r="CK95" s="307"/>
      <c r="CL95" s="307"/>
      <c r="CM95" s="307"/>
      <c r="CN95" s="307"/>
      <c r="CO95" s="307"/>
      <c r="CP95" s="308"/>
      <c r="CQ95" s="307"/>
      <c r="CR95" s="307"/>
      <c r="CS95" s="307"/>
      <c r="CT95" s="309"/>
    </row>
    <row r="96" spans="1:98" ht="17.25" customHeight="1">
      <c r="A96" s="186">
        <v>87</v>
      </c>
      <c r="B96" s="181" t="s">
        <v>4145</v>
      </c>
      <c r="C96" s="181" t="s">
        <v>4146</v>
      </c>
      <c r="D96" s="181"/>
      <c r="E96" s="181"/>
      <c r="F96" s="181"/>
      <c r="G96" s="181" t="s">
        <v>4122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0" t="s">
        <v>674</v>
      </c>
      <c r="P96" s="182"/>
      <c r="Q96" s="182"/>
      <c r="R96" s="300" t="s">
        <v>3951</v>
      </c>
      <c r="S96" s="182"/>
      <c r="T96" s="182"/>
      <c r="U96" s="182"/>
      <c r="V96" s="182"/>
      <c r="W96" s="300">
        <f>_xlfn.MINIFS(V:V,C:C,C96,AE:AE,"",AB:AB,"")</f>
        <v>0</v>
      </c>
      <c r="X96" s="300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4"/>
      <c r="AE96" s="180" t="s">
        <v>675</v>
      </c>
      <c r="AF96" s="180" t="s">
        <v>2161</v>
      </c>
      <c r="AG96" s="185" t="s">
        <v>677</v>
      </c>
      <c r="AH96" s="185" t="s">
        <v>677</v>
      </c>
      <c r="AI96" s="312">
        <v>0</v>
      </c>
      <c r="AJ96" s="312">
        <v>0</v>
      </c>
      <c r="AK96" s="312"/>
      <c r="AL96" s="312"/>
      <c r="AM96" s="310"/>
      <c r="AN96" s="310"/>
      <c r="AO96" s="310"/>
      <c r="AP96" s="310"/>
      <c r="AQ96" s="310"/>
      <c r="AR96" s="310"/>
      <c r="AS96" s="310"/>
      <c r="AT96" s="310"/>
      <c r="AU96" s="310"/>
      <c r="AV96" s="310"/>
      <c r="AW96" s="186"/>
      <c r="AX96" s="186"/>
      <c r="AY96" s="186"/>
      <c r="AZ96" s="186"/>
      <c r="BA96" s="186"/>
      <c r="BB96" s="186"/>
      <c r="BC96" s="186"/>
      <c r="BD96" s="180" t="s">
        <v>2162</v>
      </c>
      <c r="BE96" s="310"/>
      <c r="BF96" s="317"/>
      <c r="BG96" s="310"/>
      <c r="BH96" s="314"/>
      <c r="BI96" s="318"/>
      <c r="BJ96" s="310"/>
      <c r="BK96" s="310"/>
      <c r="BL96" s="317"/>
      <c r="BM96" s="310"/>
      <c r="BN96" s="310"/>
      <c r="BO96" s="319">
        <v>46277</v>
      </c>
      <c r="BP96" s="310"/>
      <c r="BQ96" s="310"/>
      <c r="BR96" s="317"/>
      <c r="BS96" s="310"/>
      <c r="BT96" s="310"/>
      <c r="BU96" s="318"/>
      <c r="BV96" s="310"/>
      <c r="BW96" s="310"/>
      <c r="BX96" s="317"/>
      <c r="BY96" s="310"/>
      <c r="BZ96" s="310"/>
      <c r="CA96" s="310"/>
      <c r="CB96" s="310"/>
      <c r="CC96" s="310"/>
      <c r="CD96" s="318"/>
      <c r="CE96" s="310"/>
      <c r="CF96" s="310"/>
      <c r="CG96" s="310"/>
      <c r="CH96" s="310"/>
      <c r="CI96" s="310"/>
      <c r="CJ96" s="318"/>
      <c r="CK96" s="310"/>
      <c r="CL96" s="310"/>
      <c r="CM96" s="310"/>
      <c r="CN96" s="310"/>
      <c r="CO96" s="310"/>
      <c r="CP96" s="318"/>
      <c r="CQ96" s="310"/>
      <c r="CR96" s="310"/>
      <c r="CS96" s="310"/>
      <c r="CT96" s="310"/>
    </row>
    <row r="97" spans="1:98" ht="17.25" customHeight="1">
      <c r="A97" s="310">
        <v>88</v>
      </c>
      <c r="B97" s="311" t="s">
        <v>4145</v>
      </c>
      <c r="C97" s="311" t="s">
        <v>4146</v>
      </c>
      <c r="D97" s="311" t="s">
        <v>781</v>
      </c>
      <c r="E97" s="311" t="s">
        <v>4123</v>
      </c>
      <c r="F97" s="311" t="s">
        <v>4457</v>
      </c>
      <c r="G97" s="311" t="s">
        <v>1389</v>
      </c>
      <c r="H97" s="312">
        <v>9400</v>
      </c>
      <c r="I97" s="313" t="s">
        <v>702</v>
      </c>
      <c r="J97" s="314">
        <v>1</v>
      </c>
      <c r="K97" s="314"/>
      <c r="L97" s="314">
        <v>2</v>
      </c>
      <c r="M97" s="312">
        <v>110.7</v>
      </c>
      <c r="N97" s="312">
        <v>221.4</v>
      </c>
      <c r="O97" s="312" t="s">
        <v>674</v>
      </c>
      <c r="P97" s="312" t="s">
        <v>13</v>
      </c>
      <c r="Q97" s="312" t="s">
        <v>703</v>
      </c>
      <c r="R97" s="312"/>
      <c r="S97" s="312"/>
      <c r="T97" s="312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2">
        <f ca="1">+L97-T97</f>
        <v>2</v>
      </c>
      <c r="V97" s="312">
        <f ca="1">ROUNDDOWN(T97/J97,0)</f>
        <v>0</v>
      </c>
      <c r="W97" s="312"/>
      <c r="X97" s="312"/>
      <c r="Y97" s="312"/>
      <c r="Z97" s="312"/>
      <c r="AA97" s="312"/>
      <c r="AB97" s="312" t="s">
        <v>602</v>
      </c>
      <c r="AC97" s="312">
        <v>6.0220000000000002</v>
      </c>
      <c r="AD97" s="316"/>
      <c r="AE97" s="304"/>
      <c r="AF97" s="304"/>
      <c r="AG97" s="315" t="s">
        <v>677</v>
      </c>
      <c r="AH97" s="315" t="s">
        <v>677</v>
      </c>
      <c r="AI97" s="312">
        <v>0</v>
      </c>
      <c r="AJ97" s="312">
        <v>0</v>
      </c>
      <c r="AK97" s="312"/>
      <c r="AL97" s="312"/>
      <c r="AM97" s="310"/>
      <c r="AN97" s="310"/>
      <c r="AO97" s="310"/>
      <c r="AP97" s="310"/>
      <c r="AQ97" s="310"/>
      <c r="AR97" s="310"/>
      <c r="AS97" s="310"/>
      <c r="AT97" s="310"/>
      <c r="AU97" s="310"/>
      <c r="AV97" s="310"/>
      <c r="AW97" s="310">
        <v>0</v>
      </c>
      <c r="AX97" s="310">
        <v>0</v>
      </c>
      <c r="AY97" s="310">
        <v>0</v>
      </c>
      <c r="AZ97" s="310">
        <v>0</v>
      </c>
      <c r="BA97" s="310">
        <v>0</v>
      </c>
      <c r="BB97" s="310">
        <v>0</v>
      </c>
      <c r="BC97" s="310">
        <v>0</v>
      </c>
      <c r="BD97" s="310" t="s">
        <v>692</v>
      </c>
      <c r="BE97" s="310"/>
      <c r="BF97" s="317"/>
      <c r="BG97" s="310" t="s">
        <v>3991</v>
      </c>
      <c r="BH97" s="310">
        <v>2</v>
      </c>
      <c r="BI97" s="318">
        <v>46277</v>
      </c>
      <c r="BJ97" s="310">
        <v>0</v>
      </c>
      <c r="BK97" s="310"/>
      <c r="BL97" s="317"/>
      <c r="BM97" s="310" t="s">
        <v>3991</v>
      </c>
      <c r="BN97" s="314">
        <v>2</v>
      </c>
      <c r="BO97" s="319">
        <v>46277</v>
      </c>
      <c r="BP97" s="310">
        <v>0</v>
      </c>
      <c r="BQ97" s="310"/>
      <c r="BR97" s="317"/>
      <c r="BS97" s="310"/>
      <c r="BT97" s="314"/>
      <c r="BU97" s="318"/>
      <c r="BV97" s="310"/>
      <c r="BW97" s="316"/>
      <c r="BX97" s="317"/>
      <c r="BY97" s="310"/>
      <c r="BZ97" s="314"/>
      <c r="CA97" s="319"/>
      <c r="CB97" s="310"/>
      <c r="CC97" s="310"/>
      <c r="CD97" s="318"/>
      <c r="CE97" s="310"/>
      <c r="CF97" s="310"/>
      <c r="CG97" s="310"/>
      <c r="CH97" s="310"/>
      <c r="CI97" s="310"/>
      <c r="CJ97" s="318"/>
      <c r="CK97" s="310"/>
      <c r="CL97" s="310"/>
      <c r="CM97" s="310"/>
      <c r="CN97" s="310"/>
      <c r="CO97" s="310"/>
      <c r="CP97" s="318"/>
      <c r="CQ97" s="310"/>
      <c r="CR97" s="310"/>
      <c r="CS97" s="310"/>
      <c r="CT97" s="310"/>
    </row>
    <row r="98" spans="1:98" ht="17.25" customHeight="1">
      <c r="A98" s="186">
        <v>89</v>
      </c>
      <c r="B98" s="181" t="s">
        <v>4148</v>
      </c>
      <c r="C98" s="181" t="s">
        <v>4149</v>
      </c>
      <c r="D98" s="181"/>
      <c r="E98" s="181"/>
      <c r="F98" s="181"/>
      <c r="G98" s="181" t="s">
        <v>4150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0" t="s">
        <v>674</v>
      </c>
      <c r="P98" s="182"/>
      <c r="Q98" s="182"/>
      <c r="R98" s="300" t="s">
        <v>3951</v>
      </c>
      <c r="S98" s="182"/>
      <c r="T98" s="182"/>
      <c r="U98" s="182"/>
      <c r="V98" s="182"/>
      <c r="W98" s="300">
        <f>_xlfn.MINIFS(V:V,C:C,C98,AE:AE,"",AB:AB,"")</f>
        <v>0</v>
      </c>
      <c r="X98" s="300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4"/>
      <c r="AE98" s="180" t="s">
        <v>675</v>
      </c>
      <c r="AF98" s="180" t="s">
        <v>2161</v>
      </c>
      <c r="AG98" s="185" t="s">
        <v>677</v>
      </c>
      <c r="AH98" s="185" t="s">
        <v>677</v>
      </c>
      <c r="AI98" s="312">
        <v>0</v>
      </c>
      <c r="AJ98" s="312">
        <v>0</v>
      </c>
      <c r="AK98" s="312"/>
      <c r="AL98" s="312"/>
      <c r="AM98" s="310"/>
      <c r="AN98" s="310"/>
      <c r="AO98" s="310"/>
      <c r="AP98" s="310"/>
      <c r="AQ98" s="310"/>
      <c r="AR98" s="310"/>
      <c r="AS98" s="310"/>
      <c r="AT98" s="310"/>
      <c r="AU98" s="310"/>
      <c r="AV98" s="310"/>
      <c r="AW98" s="186"/>
      <c r="AX98" s="186"/>
      <c r="AY98" s="186"/>
      <c r="AZ98" s="186"/>
      <c r="BA98" s="186"/>
      <c r="BB98" s="186"/>
      <c r="BC98" s="186"/>
      <c r="BD98" s="180" t="s">
        <v>2162</v>
      </c>
      <c r="BE98" s="320"/>
      <c r="BF98" s="321"/>
      <c r="BG98" s="348"/>
      <c r="BH98" s="362"/>
      <c r="BI98" s="323"/>
      <c r="BJ98" s="310"/>
      <c r="BK98" s="320"/>
      <c r="BL98" s="321"/>
      <c r="BM98" s="310"/>
      <c r="BN98" s="314"/>
      <c r="BO98" s="319">
        <v>46277</v>
      </c>
      <c r="BP98" s="310"/>
      <c r="BQ98" s="320"/>
      <c r="BR98" s="321"/>
      <c r="BS98" s="320"/>
      <c r="BT98" s="322"/>
      <c r="BU98" s="323"/>
      <c r="BV98" s="320"/>
      <c r="BW98" s="324"/>
      <c r="BX98" s="321"/>
      <c r="BY98" s="320"/>
      <c r="BZ98" s="322"/>
      <c r="CA98" s="325"/>
      <c r="CB98" s="320"/>
      <c r="CC98" s="320"/>
      <c r="CD98" s="323"/>
      <c r="CE98" s="320"/>
      <c r="CF98" s="320"/>
      <c r="CG98" s="320"/>
      <c r="CH98" s="320"/>
      <c r="CI98" s="320"/>
      <c r="CJ98" s="323"/>
      <c r="CK98" s="320"/>
      <c r="CL98" s="320"/>
      <c r="CM98" s="320"/>
      <c r="CN98" s="320"/>
      <c r="CO98" s="320"/>
      <c r="CP98" s="323"/>
      <c r="CQ98" s="320"/>
      <c r="CR98" s="320"/>
      <c r="CS98" s="320"/>
      <c r="CT98" s="320"/>
    </row>
    <row r="99" spans="1:98" ht="17.25" customHeight="1">
      <c r="A99" s="310">
        <v>90</v>
      </c>
      <c r="B99" s="311" t="s">
        <v>4148</v>
      </c>
      <c r="C99" s="311" t="s">
        <v>4149</v>
      </c>
      <c r="D99" s="311" t="s">
        <v>781</v>
      </c>
      <c r="E99" s="311" t="s">
        <v>4151</v>
      </c>
      <c r="F99" s="311" t="s">
        <v>4458</v>
      </c>
      <c r="G99" s="311" t="s">
        <v>1389</v>
      </c>
      <c r="H99" s="312">
        <v>3683</v>
      </c>
      <c r="I99" s="313" t="s">
        <v>702</v>
      </c>
      <c r="J99" s="314">
        <v>1</v>
      </c>
      <c r="K99" s="314"/>
      <c r="L99" s="314">
        <v>1</v>
      </c>
      <c r="M99" s="312">
        <v>44.3</v>
      </c>
      <c r="N99" s="312">
        <v>44.3</v>
      </c>
      <c r="O99" s="312" t="s">
        <v>674</v>
      </c>
      <c r="P99" s="312" t="s">
        <v>13</v>
      </c>
      <c r="Q99" s="312" t="s">
        <v>703</v>
      </c>
      <c r="R99" s="312"/>
      <c r="S99" s="312"/>
      <c r="T99" s="312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2">
        <f ca="1">+L99-T99</f>
        <v>1</v>
      </c>
      <c r="V99" s="312">
        <f ca="1">ROUNDDOWN(T99/J99,0)</f>
        <v>0</v>
      </c>
      <c r="W99" s="312"/>
      <c r="X99" s="312"/>
      <c r="Y99" s="312"/>
      <c r="Z99" s="312"/>
      <c r="AA99" s="312"/>
      <c r="AB99" s="312" t="s">
        <v>602</v>
      </c>
      <c r="AC99" s="312">
        <v>1.206</v>
      </c>
      <c r="AD99" s="316"/>
      <c r="AE99" s="304"/>
      <c r="AF99" s="304"/>
      <c r="AG99" s="315" t="s">
        <v>677</v>
      </c>
      <c r="AH99" s="315" t="s">
        <v>677</v>
      </c>
      <c r="AI99" s="312">
        <v>0</v>
      </c>
      <c r="AJ99" s="312">
        <v>0</v>
      </c>
      <c r="AK99" s="312"/>
      <c r="AL99" s="312"/>
      <c r="AM99" s="310"/>
      <c r="AN99" s="310"/>
      <c r="AO99" s="310"/>
      <c r="AP99" s="310"/>
      <c r="AQ99" s="310"/>
      <c r="AR99" s="310"/>
      <c r="AS99" s="310"/>
      <c r="AT99" s="310"/>
      <c r="AU99" s="310"/>
      <c r="AV99" s="310"/>
      <c r="AW99" s="310">
        <v>0</v>
      </c>
      <c r="AX99" s="310">
        <v>0</v>
      </c>
      <c r="AY99" s="310">
        <v>0</v>
      </c>
      <c r="AZ99" s="310">
        <v>0</v>
      </c>
      <c r="BA99" s="310">
        <v>0</v>
      </c>
      <c r="BB99" s="310">
        <v>0</v>
      </c>
      <c r="BC99" s="310">
        <v>0</v>
      </c>
      <c r="BD99" s="310" t="s">
        <v>692</v>
      </c>
      <c r="BE99" s="326"/>
      <c r="BF99" s="327"/>
      <c r="BG99" s="310" t="s">
        <v>3991</v>
      </c>
      <c r="BH99" s="310">
        <v>1</v>
      </c>
      <c r="BI99" s="318">
        <v>46277</v>
      </c>
      <c r="BJ99" s="310">
        <v>0</v>
      </c>
      <c r="BK99" s="328"/>
      <c r="BL99" s="329"/>
      <c r="BM99" s="330" t="s">
        <v>3991</v>
      </c>
      <c r="BN99" s="331">
        <v>1</v>
      </c>
      <c r="BO99" s="319">
        <v>46277</v>
      </c>
      <c r="BP99" s="330">
        <v>0</v>
      </c>
      <c r="BQ99" s="328"/>
      <c r="BR99" s="329"/>
      <c r="BS99" s="328"/>
      <c r="BT99" s="332"/>
      <c r="BU99" s="333"/>
      <c r="BV99" s="328"/>
      <c r="BW99" s="334"/>
      <c r="BX99" s="329"/>
      <c r="BY99" s="328"/>
      <c r="BZ99" s="332"/>
      <c r="CA99" s="335"/>
      <c r="CB99" s="328"/>
      <c r="CC99" s="328"/>
      <c r="CD99" s="333"/>
      <c r="CE99" s="328"/>
      <c r="CF99" s="328"/>
      <c r="CG99" s="328"/>
      <c r="CH99" s="328"/>
      <c r="CI99" s="328"/>
      <c r="CJ99" s="333"/>
      <c r="CK99" s="328"/>
      <c r="CL99" s="328"/>
      <c r="CM99" s="328"/>
      <c r="CN99" s="328"/>
      <c r="CO99" s="328"/>
      <c r="CP99" s="333"/>
      <c r="CQ99" s="328"/>
      <c r="CR99" s="328"/>
      <c r="CS99" s="328"/>
      <c r="CT99" s="328"/>
    </row>
    <row r="100" spans="1:98" ht="17.25" customHeight="1">
      <c r="A100" s="186">
        <v>91</v>
      </c>
      <c r="B100" s="181" t="s">
        <v>4153</v>
      </c>
      <c r="C100" s="181" t="s">
        <v>4154</v>
      </c>
      <c r="D100" s="181"/>
      <c r="E100" s="181"/>
      <c r="F100" s="181"/>
      <c r="G100" s="181" t="s">
        <v>4117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0" t="s">
        <v>674</v>
      </c>
      <c r="P100" s="182"/>
      <c r="Q100" s="182"/>
      <c r="R100" s="300" t="s">
        <v>3951</v>
      </c>
      <c r="S100" s="182"/>
      <c r="T100" s="182"/>
      <c r="U100" s="182"/>
      <c r="V100" s="182"/>
      <c r="W100" s="300">
        <f>_xlfn.MINIFS(V:V,C:C,C100,AE:AE,"",AB:AB,"")</f>
        <v>0</v>
      </c>
      <c r="X100" s="300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4"/>
      <c r="AE100" s="180" t="s">
        <v>675</v>
      </c>
      <c r="AF100" s="180" t="s">
        <v>2161</v>
      </c>
      <c r="AG100" s="185" t="s">
        <v>677</v>
      </c>
      <c r="AH100" s="185" t="s">
        <v>677</v>
      </c>
      <c r="AI100" s="312">
        <v>0</v>
      </c>
      <c r="AJ100" s="312">
        <v>0</v>
      </c>
      <c r="AK100" s="312"/>
      <c r="AL100" s="312"/>
      <c r="AM100" s="310"/>
      <c r="AN100" s="310"/>
      <c r="AO100" s="310"/>
      <c r="AP100" s="310"/>
      <c r="AQ100" s="310"/>
      <c r="AR100" s="310"/>
      <c r="AS100" s="310"/>
      <c r="AT100" s="310"/>
      <c r="AU100" s="310"/>
      <c r="AV100" s="310"/>
      <c r="AW100" s="186"/>
      <c r="AX100" s="186"/>
      <c r="AY100" s="186"/>
      <c r="AZ100" s="186"/>
      <c r="BA100" s="186"/>
      <c r="BB100" s="186"/>
      <c r="BC100" s="186"/>
      <c r="BD100" s="180" t="s">
        <v>2162</v>
      </c>
      <c r="BE100" s="326"/>
      <c r="BF100" s="327"/>
      <c r="BG100" s="326"/>
      <c r="BH100" s="331"/>
      <c r="BI100" s="353"/>
      <c r="BJ100" s="330"/>
      <c r="BK100" s="328"/>
      <c r="BL100" s="329"/>
      <c r="BM100" s="330"/>
      <c r="BN100" s="331"/>
      <c r="BO100" s="319">
        <v>46277</v>
      </c>
      <c r="BP100" s="330"/>
      <c r="BQ100" s="328"/>
      <c r="BR100" s="329"/>
      <c r="BS100" s="328"/>
      <c r="BT100" s="332"/>
      <c r="BU100" s="333"/>
      <c r="BV100" s="328"/>
      <c r="BW100" s="334"/>
      <c r="BX100" s="329"/>
      <c r="BY100" s="328"/>
      <c r="BZ100" s="332"/>
      <c r="CA100" s="335"/>
      <c r="CB100" s="328"/>
      <c r="CC100" s="328"/>
      <c r="CD100" s="333"/>
      <c r="CE100" s="328"/>
      <c r="CF100" s="328"/>
      <c r="CG100" s="328"/>
      <c r="CH100" s="328"/>
      <c r="CI100" s="328"/>
      <c r="CJ100" s="333"/>
      <c r="CK100" s="328"/>
      <c r="CL100" s="328"/>
      <c r="CM100" s="328"/>
      <c r="CN100" s="328"/>
      <c r="CO100" s="328"/>
      <c r="CP100" s="333"/>
      <c r="CQ100" s="328"/>
      <c r="CR100" s="328"/>
      <c r="CS100" s="328"/>
      <c r="CT100" s="328"/>
    </row>
    <row r="101" spans="1:98" ht="17.25" customHeight="1">
      <c r="A101" s="310">
        <v>92</v>
      </c>
      <c r="B101" s="311" t="s">
        <v>4153</v>
      </c>
      <c r="C101" s="311" t="s">
        <v>4154</v>
      </c>
      <c r="D101" s="311" t="s">
        <v>781</v>
      </c>
      <c r="E101" s="311" t="s">
        <v>4118</v>
      </c>
      <c r="F101" s="311" t="s">
        <v>4459</v>
      </c>
      <c r="G101" s="311" t="s">
        <v>1389</v>
      </c>
      <c r="H101" s="312">
        <v>6000</v>
      </c>
      <c r="I101" s="313" t="s">
        <v>702</v>
      </c>
      <c r="J101" s="314">
        <v>1</v>
      </c>
      <c r="K101" s="314"/>
      <c r="L101" s="314">
        <v>1</v>
      </c>
      <c r="M101" s="312">
        <v>70.599999999999994</v>
      </c>
      <c r="N101" s="312">
        <v>70.599999999999994</v>
      </c>
      <c r="O101" s="312" t="s">
        <v>674</v>
      </c>
      <c r="P101" s="312" t="s">
        <v>13</v>
      </c>
      <c r="Q101" s="312" t="s">
        <v>703</v>
      </c>
      <c r="R101" s="312"/>
      <c r="S101" s="312"/>
      <c r="T101" s="312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2">
        <f ca="1">+L101-T101</f>
        <v>1</v>
      </c>
      <c r="V101" s="312">
        <f ca="1">ROUNDDOWN(T101/J101,0)</f>
        <v>0</v>
      </c>
      <c r="W101" s="312"/>
      <c r="X101" s="312"/>
      <c r="Y101" s="312"/>
      <c r="Z101" s="312"/>
      <c r="AA101" s="312"/>
      <c r="AB101" s="312" t="s">
        <v>602</v>
      </c>
      <c r="AC101" s="312">
        <v>1.923</v>
      </c>
      <c r="AD101" s="316"/>
      <c r="AE101" s="304"/>
      <c r="AF101" s="304"/>
      <c r="AG101" s="315" t="s">
        <v>677</v>
      </c>
      <c r="AH101" s="315" t="s">
        <v>677</v>
      </c>
      <c r="AI101" s="312">
        <v>0</v>
      </c>
      <c r="AJ101" s="312">
        <v>0</v>
      </c>
      <c r="AK101" s="312"/>
      <c r="AL101" s="312"/>
      <c r="AM101" s="310"/>
      <c r="AN101" s="310"/>
      <c r="AO101" s="310"/>
      <c r="AP101" s="310"/>
      <c r="AQ101" s="310"/>
      <c r="AR101" s="310"/>
      <c r="AS101" s="310"/>
      <c r="AT101" s="310"/>
      <c r="AU101" s="310"/>
      <c r="AV101" s="310"/>
      <c r="AW101" s="310">
        <v>0</v>
      </c>
      <c r="AX101" s="310">
        <v>0</v>
      </c>
      <c r="AY101" s="310">
        <v>0</v>
      </c>
      <c r="AZ101" s="310">
        <v>0</v>
      </c>
      <c r="BA101" s="310">
        <v>0</v>
      </c>
      <c r="BB101" s="310">
        <v>0</v>
      </c>
      <c r="BC101" s="310">
        <v>0</v>
      </c>
      <c r="BD101" s="310" t="s">
        <v>692</v>
      </c>
      <c r="BE101" s="310"/>
      <c r="BF101" s="317"/>
      <c r="BG101" s="310" t="s">
        <v>3991</v>
      </c>
      <c r="BH101" s="310">
        <v>1</v>
      </c>
      <c r="BI101" s="318">
        <v>46277</v>
      </c>
      <c r="BJ101" s="310">
        <v>0</v>
      </c>
      <c r="BK101" s="310"/>
      <c r="BL101" s="317"/>
      <c r="BM101" s="310" t="s">
        <v>3991</v>
      </c>
      <c r="BN101" s="310">
        <v>1</v>
      </c>
      <c r="BO101" s="319">
        <v>46277</v>
      </c>
      <c r="BP101" s="310">
        <v>0</v>
      </c>
      <c r="BQ101" s="310"/>
      <c r="BR101" s="317"/>
      <c r="BS101" s="310"/>
      <c r="BT101" s="310"/>
      <c r="BU101" s="318"/>
      <c r="BV101" s="310"/>
      <c r="BW101" s="310"/>
      <c r="BX101" s="317"/>
      <c r="BY101" s="310"/>
      <c r="BZ101" s="310"/>
      <c r="CA101" s="310"/>
      <c r="CB101" s="310"/>
      <c r="CC101" s="310"/>
      <c r="CD101" s="318"/>
      <c r="CE101" s="310"/>
      <c r="CF101" s="310"/>
      <c r="CG101" s="310"/>
      <c r="CH101" s="310"/>
      <c r="CI101" s="310"/>
      <c r="CJ101" s="318"/>
      <c r="CK101" s="310"/>
      <c r="CL101" s="310"/>
      <c r="CM101" s="310"/>
      <c r="CN101" s="310"/>
      <c r="CO101" s="310"/>
      <c r="CP101" s="318"/>
      <c r="CQ101" s="310"/>
      <c r="CR101" s="310"/>
      <c r="CS101" s="310"/>
      <c r="CT101" s="310"/>
    </row>
    <row r="102" spans="1:98" ht="17.25" customHeight="1">
      <c r="A102" s="186">
        <v>93</v>
      </c>
      <c r="B102" s="181" t="s">
        <v>4156</v>
      </c>
      <c r="C102" s="181" t="s">
        <v>4157</v>
      </c>
      <c r="D102" s="181"/>
      <c r="E102" s="181"/>
      <c r="F102" s="181"/>
      <c r="G102" s="181" t="s">
        <v>4122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0" t="s">
        <v>674</v>
      </c>
      <c r="P102" s="182"/>
      <c r="Q102" s="182"/>
      <c r="R102" s="300" t="s">
        <v>3951</v>
      </c>
      <c r="S102" s="182"/>
      <c r="T102" s="182"/>
      <c r="U102" s="182"/>
      <c r="V102" s="182"/>
      <c r="W102" s="300">
        <f>_xlfn.MINIFS(V:V,C:C,C102,AE:AE,"",AB:AB,"")</f>
        <v>0</v>
      </c>
      <c r="X102" s="300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4"/>
      <c r="AE102" s="180" t="s">
        <v>675</v>
      </c>
      <c r="AF102" s="180" t="s">
        <v>2161</v>
      </c>
      <c r="AG102" s="185" t="s">
        <v>677</v>
      </c>
      <c r="AH102" s="185" t="s">
        <v>677</v>
      </c>
      <c r="AI102" s="312">
        <v>0</v>
      </c>
      <c r="AJ102" s="312">
        <v>0</v>
      </c>
      <c r="AK102" s="312"/>
      <c r="AL102" s="312"/>
      <c r="AM102" s="310"/>
      <c r="AN102" s="310"/>
      <c r="AO102" s="310"/>
      <c r="AP102" s="310"/>
      <c r="AQ102" s="310"/>
      <c r="AR102" s="310"/>
      <c r="AS102" s="310"/>
      <c r="AT102" s="310"/>
      <c r="AU102" s="310"/>
      <c r="AV102" s="310"/>
      <c r="AW102" s="186"/>
      <c r="AX102" s="186"/>
      <c r="AY102" s="186"/>
      <c r="AZ102" s="186"/>
      <c r="BA102" s="186"/>
      <c r="BB102" s="186"/>
      <c r="BC102" s="186"/>
      <c r="BD102" s="180" t="s">
        <v>2162</v>
      </c>
      <c r="BE102" s="310"/>
      <c r="BF102" s="317"/>
      <c r="BG102" s="310"/>
      <c r="BH102" s="314"/>
      <c r="BI102" s="318"/>
      <c r="BJ102" s="310"/>
      <c r="BK102" s="310"/>
      <c r="BL102" s="317"/>
      <c r="BM102" s="310"/>
      <c r="BN102" s="314"/>
      <c r="BO102" s="319">
        <v>46277</v>
      </c>
      <c r="BP102" s="310"/>
      <c r="BQ102" s="310"/>
      <c r="BR102" s="317"/>
      <c r="BS102" s="310"/>
      <c r="BT102" s="314"/>
      <c r="BU102" s="318"/>
      <c r="BV102" s="310"/>
      <c r="BW102" s="316"/>
      <c r="BX102" s="317"/>
      <c r="BY102" s="310"/>
      <c r="BZ102" s="314"/>
      <c r="CA102" s="319"/>
      <c r="CB102" s="310"/>
      <c r="CC102" s="310"/>
      <c r="CD102" s="318"/>
      <c r="CE102" s="310"/>
      <c r="CF102" s="310"/>
      <c r="CG102" s="310"/>
      <c r="CH102" s="310"/>
      <c r="CI102" s="310"/>
      <c r="CJ102" s="318"/>
      <c r="CK102" s="310"/>
      <c r="CL102" s="310"/>
      <c r="CM102" s="310"/>
      <c r="CN102" s="310"/>
      <c r="CO102" s="310"/>
      <c r="CP102" s="318"/>
      <c r="CQ102" s="310"/>
      <c r="CR102" s="310"/>
      <c r="CS102" s="310"/>
      <c r="CT102" s="310"/>
    </row>
    <row r="103" spans="1:98" ht="17.25" customHeight="1">
      <c r="A103" s="310">
        <v>94</v>
      </c>
      <c r="B103" s="311" t="s">
        <v>4156</v>
      </c>
      <c r="C103" s="311" t="s">
        <v>4157</v>
      </c>
      <c r="D103" s="311" t="s">
        <v>781</v>
      </c>
      <c r="E103" s="311" t="s">
        <v>4123</v>
      </c>
      <c r="F103" s="311" t="s">
        <v>4460</v>
      </c>
      <c r="G103" s="311" t="s">
        <v>1389</v>
      </c>
      <c r="H103" s="312">
        <v>9400</v>
      </c>
      <c r="I103" s="313" t="s">
        <v>702</v>
      </c>
      <c r="J103" s="314">
        <v>1</v>
      </c>
      <c r="K103" s="314"/>
      <c r="L103" s="314">
        <v>1</v>
      </c>
      <c r="M103" s="312">
        <v>110.7</v>
      </c>
      <c r="N103" s="312">
        <v>110.7</v>
      </c>
      <c r="O103" s="312" t="s">
        <v>674</v>
      </c>
      <c r="P103" s="312" t="s">
        <v>13</v>
      </c>
      <c r="Q103" s="312" t="s">
        <v>703</v>
      </c>
      <c r="R103" s="312"/>
      <c r="S103" s="312"/>
      <c r="T103" s="312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2">
        <f ca="1">+L103-T103</f>
        <v>1</v>
      </c>
      <c r="V103" s="312">
        <f ca="1">ROUNDDOWN(T103/J103,0)</f>
        <v>0</v>
      </c>
      <c r="W103" s="312"/>
      <c r="X103" s="312"/>
      <c r="Y103" s="312"/>
      <c r="Z103" s="312"/>
      <c r="AA103" s="312"/>
      <c r="AB103" s="312" t="s">
        <v>602</v>
      </c>
      <c r="AC103" s="312">
        <v>3.0110000000000001</v>
      </c>
      <c r="AD103" s="316"/>
      <c r="AE103" s="304"/>
      <c r="AF103" s="304"/>
      <c r="AG103" s="315" t="s">
        <v>677</v>
      </c>
      <c r="AH103" s="315" t="s">
        <v>677</v>
      </c>
      <c r="AI103" s="312">
        <v>0</v>
      </c>
      <c r="AJ103" s="312">
        <v>0</v>
      </c>
      <c r="AK103" s="312"/>
      <c r="AL103" s="312"/>
      <c r="AM103" s="310"/>
      <c r="AN103" s="310"/>
      <c r="AO103" s="310"/>
      <c r="AP103" s="310"/>
      <c r="AQ103" s="310"/>
      <c r="AR103" s="310"/>
      <c r="AS103" s="310"/>
      <c r="AT103" s="310"/>
      <c r="AU103" s="310"/>
      <c r="AV103" s="310"/>
      <c r="AW103" s="310">
        <v>0</v>
      </c>
      <c r="AX103" s="310">
        <v>0</v>
      </c>
      <c r="AY103" s="310">
        <v>0</v>
      </c>
      <c r="AZ103" s="310">
        <v>0</v>
      </c>
      <c r="BA103" s="310">
        <v>0</v>
      </c>
      <c r="BB103" s="310">
        <v>0</v>
      </c>
      <c r="BC103" s="310">
        <v>0</v>
      </c>
      <c r="BD103" s="310" t="s">
        <v>692</v>
      </c>
      <c r="BE103" s="336"/>
      <c r="BF103" s="337"/>
      <c r="BG103" s="310" t="s">
        <v>3991</v>
      </c>
      <c r="BH103" s="310">
        <v>1</v>
      </c>
      <c r="BI103" s="318">
        <v>46277</v>
      </c>
      <c r="BJ103" s="310">
        <v>0</v>
      </c>
      <c r="BK103" s="336"/>
      <c r="BL103" s="337"/>
      <c r="BM103" s="338" t="s">
        <v>3991</v>
      </c>
      <c r="BN103" s="339">
        <v>1</v>
      </c>
      <c r="BO103" s="319">
        <v>46277</v>
      </c>
      <c r="BP103" s="338">
        <v>0</v>
      </c>
      <c r="BQ103" s="336"/>
      <c r="BR103" s="337"/>
      <c r="BS103" s="336"/>
      <c r="BT103" s="340"/>
      <c r="BU103" s="341"/>
      <c r="BV103" s="336"/>
      <c r="BW103" s="342"/>
      <c r="BX103" s="337"/>
      <c r="BY103" s="336"/>
      <c r="BZ103" s="340"/>
      <c r="CA103" s="343"/>
      <c r="CB103" s="336"/>
      <c r="CC103" s="336"/>
      <c r="CD103" s="341"/>
      <c r="CE103" s="336"/>
      <c r="CF103" s="336"/>
      <c r="CG103" s="336"/>
      <c r="CH103" s="336"/>
      <c r="CI103" s="336"/>
      <c r="CJ103" s="341"/>
      <c r="CK103" s="336"/>
      <c r="CL103" s="336"/>
      <c r="CM103" s="336"/>
      <c r="CN103" s="336"/>
      <c r="CO103" s="336"/>
      <c r="CP103" s="341"/>
      <c r="CQ103" s="336"/>
      <c r="CR103" s="336"/>
      <c r="CS103" s="336"/>
      <c r="CT103" s="336"/>
    </row>
    <row r="104" spans="1:98" ht="17.25" customHeight="1">
      <c r="A104" s="186">
        <v>95</v>
      </c>
      <c r="B104" s="181" t="s">
        <v>4159</v>
      </c>
      <c r="C104" s="181" t="s">
        <v>4160</v>
      </c>
      <c r="D104" s="181"/>
      <c r="E104" s="181"/>
      <c r="F104" s="181"/>
      <c r="G104" s="181" t="s">
        <v>4127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0" t="s">
        <v>674</v>
      </c>
      <c r="P104" s="182"/>
      <c r="Q104" s="182"/>
      <c r="R104" s="300" t="s">
        <v>3951</v>
      </c>
      <c r="S104" s="182"/>
      <c r="T104" s="182"/>
      <c r="U104" s="182"/>
      <c r="V104" s="182"/>
      <c r="W104" s="300">
        <f>_xlfn.MINIFS(V:V,C:C,C104,AE:AE,"",AB:AB,"")</f>
        <v>0</v>
      </c>
      <c r="X104" s="300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4"/>
      <c r="AE104" s="180" t="s">
        <v>675</v>
      </c>
      <c r="AF104" s="180" t="s">
        <v>2161</v>
      </c>
      <c r="AG104" s="185" t="s">
        <v>677</v>
      </c>
      <c r="AH104" s="185" t="s">
        <v>677</v>
      </c>
      <c r="AI104" s="312">
        <v>0</v>
      </c>
      <c r="AJ104" s="312">
        <v>0</v>
      </c>
      <c r="AK104" s="312"/>
      <c r="AL104" s="312"/>
      <c r="AM104" s="310"/>
      <c r="AN104" s="310"/>
      <c r="AO104" s="310"/>
      <c r="AP104" s="310"/>
      <c r="AQ104" s="310"/>
      <c r="AR104" s="310"/>
      <c r="AS104" s="310"/>
      <c r="AT104" s="310"/>
      <c r="AU104" s="310"/>
      <c r="AV104" s="310"/>
      <c r="AW104" s="186"/>
      <c r="AX104" s="186"/>
      <c r="AY104" s="186"/>
      <c r="AZ104" s="186"/>
      <c r="BA104" s="186"/>
      <c r="BB104" s="186"/>
      <c r="BC104" s="186"/>
      <c r="BD104" s="180" t="s">
        <v>2162</v>
      </c>
      <c r="BE104" s="310"/>
      <c r="BF104" s="317"/>
      <c r="BG104" s="310"/>
      <c r="BH104" s="314"/>
      <c r="BI104" s="318"/>
      <c r="BJ104" s="310"/>
      <c r="BK104" s="310"/>
      <c r="BL104" s="317"/>
      <c r="BM104" s="310"/>
      <c r="BN104" s="310"/>
      <c r="BO104" s="319">
        <v>46277</v>
      </c>
      <c r="BP104" s="310"/>
      <c r="BQ104" s="310"/>
      <c r="BR104" s="317"/>
      <c r="BS104" s="310"/>
      <c r="BT104" s="310"/>
      <c r="BU104" s="318"/>
      <c r="BV104" s="310"/>
      <c r="BW104" s="310"/>
      <c r="BX104" s="317"/>
      <c r="BY104" s="310"/>
      <c r="BZ104" s="310"/>
      <c r="CA104" s="310"/>
      <c r="CB104" s="310"/>
      <c r="CC104" s="310"/>
      <c r="CD104" s="318"/>
      <c r="CE104" s="310"/>
      <c r="CF104" s="310"/>
      <c r="CG104" s="310"/>
      <c r="CH104" s="310"/>
      <c r="CI104" s="310"/>
      <c r="CJ104" s="318"/>
      <c r="CK104" s="310"/>
      <c r="CL104" s="310"/>
      <c r="CM104" s="310"/>
      <c r="CN104" s="310"/>
      <c r="CO104" s="310"/>
      <c r="CP104" s="318"/>
      <c r="CQ104" s="310"/>
      <c r="CR104" s="310"/>
      <c r="CS104" s="310"/>
      <c r="CT104" s="310"/>
    </row>
    <row r="105" spans="1:98" ht="17.25" customHeight="1">
      <c r="A105" s="310">
        <v>96</v>
      </c>
      <c r="B105" s="311" t="s">
        <v>4159</v>
      </c>
      <c r="C105" s="311" t="s">
        <v>4160</v>
      </c>
      <c r="D105" s="311" t="s">
        <v>781</v>
      </c>
      <c r="E105" s="311" t="s">
        <v>4128</v>
      </c>
      <c r="F105" s="311" t="s">
        <v>4461</v>
      </c>
      <c r="G105" s="311" t="s">
        <v>1389</v>
      </c>
      <c r="H105" s="312">
        <v>3200</v>
      </c>
      <c r="I105" s="313" t="s">
        <v>702</v>
      </c>
      <c r="J105" s="314">
        <v>1</v>
      </c>
      <c r="K105" s="314"/>
      <c r="L105" s="314">
        <v>1</v>
      </c>
      <c r="M105" s="312">
        <v>37.700000000000003</v>
      </c>
      <c r="N105" s="312">
        <v>37.700000000000003</v>
      </c>
      <c r="O105" s="312" t="s">
        <v>674</v>
      </c>
      <c r="P105" s="312" t="s">
        <v>13</v>
      </c>
      <c r="Q105" s="312" t="s">
        <v>703</v>
      </c>
      <c r="R105" s="312"/>
      <c r="S105" s="312"/>
      <c r="T105" s="312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2">
        <f ca="1">+L105-T105</f>
        <v>1</v>
      </c>
      <c r="V105" s="312">
        <f ca="1">ROUNDDOWN(T105/J105,0)</f>
        <v>0</v>
      </c>
      <c r="W105" s="312"/>
      <c r="X105" s="312"/>
      <c r="Y105" s="312"/>
      <c r="Z105" s="312"/>
      <c r="AA105" s="312"/>
      <c r="AB105" s="312" t="s">
        <v>602</v>
      </c>
      <c r="AC105" s="312">
        <v>1.0269999999999999</v>
      </c>
      <c r="AD105" s="316"/>
      <c r="AE105" s="304"/>
      <c r="AF105" s="304"/>
      <c r="AG105" s="315" t="s">
        <v>677</v>
      </c>
      <c r="AH105" s="315" t="s">
        <v>677</v>
      </c>
      <c r="AI105" s="312">
        <v>0</v>
      </c>
      <c r="AJ105" s="312">
        <v>0</v>
      </c>
      <c r="AK105" s="312"/>
      <c r="AL105" s="312"/>
      <c r="AM105" s="310"/>
      <c r="AN105" s="310"/>
      <c r="AO105" s="310"/>
      <c r="AP105" s="310"/>
      <c r="AQ105" s="310"/>
      <c r="AR105" s="310"/>
      <c r="AS105" s="310"/>
      <c r="AT105" s="310"/>
      <c r="AU105" s="310"/>
      <c r="AV105" s="310"/>
      <c r="AW105" s="310">
        <v>0</v>
      </c>
      <c r="AX105" s="310">
        <v>0</v>
      </c>
      <c r="AY105" s="310">
        <v>0</v>
      </c>
      <c r="AZ105" s="310">
        <v>0</v>
      </c>
      <c r="BA105" s="310">
        <v>0</v>
      </c>
      <c r="BB105" s="310">
        <v>0</v>
      </c>
      <c r="BC105" s="310">
        <v>0</v>
      </c>
      <c r="BD105" s="310" t="s">
        <v>692</v>
      </c>
      <c r="BE105" s="310"/>
      <c r="BF105" s="317"/>
      <c r="BG105" s="310" t="s">
        <v>3991</v>
      </c>
      <c r="BH105" s="310">
        <v>1</v>
      </c>
      <c r="BI105" s="318">
        <v>46277</v>
      </c>
      <c r="BJ105" s="310">
        <v>0</v>
      </c>
      <c r="BK105" s="310"/>
      <c r="BL105" s="317"/>
      <c r="BM105" s="310" t="s">
        <v>3991</v>
      </c>
      <c r="BN105" s="314">
        <v>1</v>
      </c>
      <c r="BO105" s="319">
        <v>46277</v>
      </c>
      <c r="BP105" s="310">
        <v>0</v>
      </c>
      <c r="BQ105" s="310"/>
      <c r="BR105" s="317"/>
      <c r="BS105" s="310"/>
      <c r="BT105" s="314"/>
      <c r="BU105" s="318"/>
      <c r="BV105" s="310"/>
      <c r="BW105" s="316"/>
      <c r="BX105" s="317"/>
      <c r="BY105" s="310"/>
      <c r="BZ105" s="314"/>
      <c r="CA105" s="319"/>
      <c r="CB105" s="310"/>
      <c r="CC105" s="310"/>
      <c r="CD105" s="318"/>
      <c r="CE105" s="310"/>
      <c r="CF105" s="310"/>
      <c r="CG105" s="310"/>
      <c r="CH105" s="310"/>
      <c r="CI105" s="310"/>
      <c r="CJ105" s="318"/>
      <c r="CK105" s="310"/>
      <c r="CL105" s="310"/>
      <c r="CM105" s="310"/>
      <c r="CN105" s="310"/>
      <c r="CO105" s="310"/>
      <c r="CP105" s="318"/>
      <c r="CQ105" s="310"/>
      <c r="CR105" s="310"/>
      <c r="CS105" s="310"/>
      <c r="CT105" s="310"/>
    </row>
    <row r="106" spans="1:98" ht="17.25" customHeight="1">
      <c r="A106" s="186">
        <v>97</v>
      </c>
      <c r="B106" s="181" t="s">
        <v>4162</v>
      </c>
      <c r="C106" s="181" t="s">
        <v>4163</v>
      </c>
      <c r="D106" s="181"/>
      <c r="E106" s="181"/>
      <c r="F106" s="181"/>
      <c r="G106" s="181" t="s">
        <v>4018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0" t="s">
        <v>674</v>
      </c>
      <c r="P106" s="182"/>
      <c r="Q106" s="182"/>
      <c r="R106" s="300" t="s">
        <v>3951</v>
      </c>
      <c r="S106" s="182"/>
      <c r="T106" s="182"/>
      <c r="U106" s="182"/>
      <c r="V106" s="182"/>
      <c r="W106" s="300">
        <f>_xlfn.MINIFS(V:V,C:C,C106,AE:AE,"",AB:AB,"")</f>
        <v>0</v>
      </c>
      <c r="X106" s="300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4"/>
      <c r="AE106" s="180" t="s">
        <v>675</v>
      </c>
      <c r="AF106" s="180" t="s">
        <v>2161</v>
      </c>
      <c r="AG106" s="185" t="s">
        <v>677</v>
      </c>
      <c r="AH106" s="185" t="s">
        <v>677</v>
      </c>
      <c r="AI106" s="312">
        <v>0</v>
      </c>
      <c r="AJ106" s="312">
        <v>0</v>
      </c>
      <c r="AK106" s="312"/>
      <c r="AL106" s="312"/>
      <c r="AM106" s="310"/>
      <c r="AN106" s="310"/>
      <c r="AO106" s="310"/>
      <c r="AP106" s="310"/>
      <c r="AQ106" s="310"/>
      <c r="AR106" s="310"/>
      <c r="AS106" s="310"/>
      <c r="AT106" s="310"/>
      <c r="AU106" s="310"/>
      <c r="AV106" s="310"/>
      <c r="AW106" s="186"/>
      <c r="AX106" s="186"/>
      <c r="AY106" s="186"/>
      <c r="AZ106" s="186"/>
      <c r="BA106" s="186"/>
      <c r="BB106" s="186"/>
      <c r="BC106" s="186"/>
      <c r="BD106" s="180" t="s">
        <v>2162</v>
      </c>
      <c r="BE106" s="320"/>
      <c r="BF106" s="321"/>
      <c r="BG106" s="348"/>
      <c r="BH106" s="362"/>
      <c r="BI106" s="323"/>
      <c r="BJ106" s="310"/>
      <c r="BK106" s="320"/>
      <c r="BL106" s="321"/>
      <c r="BM106" s="310"/>
      <c r="BN106" s="314"/>
      <c r="BO106" s="319">
        <v>46277</v>
      </c>
      <c r="BP106" s="310"/>
      <c r="BQ106" s="320"/>
      <c r="BR106" s="321"/>
      <c r="BS106" s="320"/>
      <c r="BT106" s="322"/>
      <c r="BU106" s="323"/>
      <c r="BV106" s="320"/>
      <c r="BW106" s="324"/>
      <c r="BX106" s="321"/>
      <c r="BY106" s="320"/>
      <c r="BZ106" s="322"/>
      <c r="CA106" s="325"/>
      <c r="CB106" s="320"/>
      <c r="CC106" s="320"/>
      <c r="CD106" s="323"/>
      <c r="CE106" s="320"/>
      <c r="CF106" s="320"/>
      <c r="CG106" s="320"/>
      <c r="CH106" s="320"/>
      <c r="CI106" s="320"/>
      <c r="CJ106" s="323"/>
      <c r="CK106" s="320"/>
      <c r="CL106" s="320"/>
      <c r="CM106" s="320"/>
      <c r="CN106" s="320"/>
      <c r="CO106" s="320"/>
      <c r="CP106" s="323"/>
      <c r="CQ106" s="320"/>
      <c r="CR106" s="320"/>
      <c r="CS106" s="320"/>
      <c r="CT106" s="320"/>
    </row>
    <row r="107" spans="1:98" ht="17.25" customHeight="1">
      <c r="A107" s="310">
        <v>98</v>
      </c>
      <c r="B107" s="311" t="s">
        <v>4162</v>
      </c>
      <c r="C107" s="311" t="s">
        <v>4163</v>
      </c>
      <c r="D107" s="311" t="s">
        <v>781</v>
      </c>
      <c r="E107" s="311" t="s">
        <v>4019</v>
      </c>
      <c r="F107" s="311" t="s">
        <v>4462</v>
      </c>
      <c r="G107" s="311" t="s">
        <v>1389</v>
      </c>
      <c r="H107" s="312">
        <v>3920</v>
      </c>
      <c r="I107" s="313" t="s">
        <v>702</v>
      </c>
      <c r="J107" s="314">
        <v>1</v>
      </c>
      <c r="K107" s="314"/>
      <c r="L107" s="314">
        <v>1</v>
      </c>
      <c r="M107" s="312">
        <v>47.1</v>
      </c>
      <c r="N107" s="312">
        <v>47.1</v>
      </c>
      <c r="O107" s="312" t="s">
        <v>674</v>
      </c>
      <c r="P107" s="312" t="s">
        <v>13</v>
      </c>
      <c r="Q107" s="312" t="s">
        <v>703</v>
      </c>
      <c r="R107" s="312"/>
      <c r="S107" s="312"/>
      <c r="T107" s="312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2">
        <f ca="1">+L107-T107</f>
        <v>1</v>
      </c>
      <c r="V107" s="312">
        <f ca="1">ROUNDDOWN(T107/J107,0)</f>
        <v>0</v>
      </c>
      <c r="W107" s="312"/>
      <c r="X107" s="312"/>
      <c r="Y107" s="312"/>
      <c r="Z107" s="312"/>
      <c r="AA107" s="312"/>
      <c r="AB107" s="312" t="s">
        <v>602</v>
      </c>
      <c r="AC107" s="312">
        <v>1.284</v>
      </c>
      <c r="AD107" s="316"/>
      <c r="AE107" s="304"/>
      <c r="AF107" s="304"/>
      <c r="AG107" s="315" t="s">
        <v>677</v>
      </c>
      <c r="AH107" s="315" t="s">
        <v>677</v>
      </c>
      <c r="AI107" s="312">
        <v>0</v>
      </c>
      <c r="AJ107" s="312">
        <v>0</v>
      </c>
      <c r="AK107" s="312"/>
      <c r="AL107" s="312"/>
      <c r="AM107" s="310"/>
      <c r="AN107" s="310"/>
      <c r="AO107" s="310"/>
      <c r="AP107" s="310"/>
      <c r="AQ107" s="310"/>
      <c r="AR107" s="310"/>
      <c r="AS107" s="310"/>
      <c r="AT107" s="310"/>
      <c r="AU107" s="310"/>
      <c r="AV107" s="310"/>
      <c r="AW107" s="310">
        <v>0</v>
      </c>
      <c r="AX107" s="310">
        <v>0</v>
      </c>
      <c r="AY107" s="310">
        <v>0</v>
      </c>
      <c r="AZ107" s="310">
        <v>0</v>
      </c>
      <c r="BA107" s="310">
        <v>0</v>
      </c>
      <c r="BB107" s="310">
        <v>0</v>
      </c>
      <c r="BC107" s="310">
        <v>0</v>
      </c>
      <c r="BD107" s="310" t="s">
        <v>692</v>
      </c>
      <c r="BE107" s="326"/>
      <c r="BF107" s="327"/>
      <c r="BG107" s="310" t="s">
        <v>3991</v>
      </c>
      <c r="BH107" s="310">
        <v>1</v>
      </c>
      <c r="BI107" s="318">
        <v>46277</v>
      </c>
      <c r="BJ107" s="310">
        <v>0</v>
      </c>
      <c r="BK107" s="328"/>
      <c r="BL107" s="329"/>
      <c r="BM107" s="330" t="s">
        <v>3991</v>
      </c>
      <c r="BN107" s="331">
        <v>1</v>
      </c>
      <c r="BO107" s="319">
        <v>46277</v>
      </c>
      <c r="BP107" s="330">
        <v>0</v>
      </c>
      <c r="BQ107" s="328"/>
      <c r="BR107" s="329"/>
      <c r="BS107" s="328"/>
      <c r="BT107" s="332"/>
      <c r="BU107" s="333"/>
      <c r="BV107" s="328"/>
      <c r="BW107" s="334"/>
      <c r="BX107" s="329"/>
      <c r="BY107" s="328"/>
      <c r="BZ107" s="332"/>
      <c r="CA107" s="335"/>
      <c r="CB107" s="328"/>
      <c r="CC107" s="328"/>
      <c r="CD107" s="333"/>
      <c r="CE107" s="328"/>
      <c r="CF107" s="328"/>
      <c r="CG107" s="328"/>
      <c r="CH107" s="328"/>
      <c r="CI107" s="328"/>
      <c r="CJ107" s="333"/>
      <c r="CK107" s="328"/>
      <c r="CL107" s="328"/>
      <c r="CM107" s="328"/>
      <c r="CN107" s="328"/>
      <c r="CO107" s="328"/>
      <c r="CP107" s="333"/>
      <c r="CQ107" s="328"/>
      <c r="CR107" s="328"/>
      <c r="CS107" s="328"/>
      <c r="CT107" s="328"/>
    </row>
    <row r="108" spans="1:98" ht="17.25" customHeight="1">
      <c r="A108" s="186">
        <v>99</v>
      </c>
      <c r="B108" s="181" t="s">
        <v>4165</v>
      </c>
      <c r="C108" s="181" t="s">
        <v>4166</v>
      </c>
      <c r="D108" s="181"/>
      <c r="E108" s="181"/>
      <c r="F108" s="181"/>
      <c r="G108" s="181" t="s">
        <v>4167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0" t="s">
        <v>674</v>
      </c>
      <c r="P108" s="182"/>
      <c r="Q108" s="182"/>
      <c r="R108" s="300" t="s">
        <v>3951</v>
      </c>
      <c r="S108" s="182"/>
      <c r="T108" s="182"/>
      <c r="U108" s="182"/>
      <c r="V108" s="182"/>
      <c r="W108" s="300">
        <f>_xlfn.MINIFS(V:V,C:C,C108,AE:AE,"",AB:AB,"")</f>
        <v>0</v>
      </c>
      <c r="X108" s="300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4"/>
      <c r="AE108" s="180" t="s">
        <v>675</v>
      </c>
      <c r="AF108" s="180" t="s">
        <v>2161</v>
      </c>
      <c r="AG108" s="185" t="s">
        <v>677</v>
      </c>
      <c r="AH108" s="185" t="s">
        <v>677</v>
      </c>
      <c r="AI108" s="312">
        <v>0</v>
      </c>
      <c r="AJ108" s="312">
        <v>0</v>
      </c>
      <c r="AK108" s="312"/>
      <c r="AL108" s="312"/>
      <c r="AM108" s="310"/>
      <c r="AN108" s="310"/>
      <c r="AO108" s="310"/>
      <c r="AP108" s="310"/>
      <c r="AQ108" s="310"/>
      <c r="AR108" s="310"/>
      <c r="AS108" s="310"/>
      <c r="AT108" s="310"/>
      <c r="AU108" s="310"/>
      <c r="AV108" s="310"/>
      <c r="AW108" s="186"/>
      <c r="AX108" s="186"/>
      <c r="AY108" s="186"/>
      <c r="AZ108" s="186"/>
      <c r="BA108" s="186"/>
      <c r="BB108" s="186"/>
      <c r="BC108" s="186"/>
      <c r="BD108" s="180" t="s">
        <v>2162</v>
      </c>
      <c r="BE108" s="326"/>
      <c r="BF108" s="327"/>
      <c r="BG108" s="326"/>
      <c r="BH108" s="331"/>
      <c r="BI108" s="353"/>
      <c r="BJ108" s="330"/>
      <c r="BK108" s="328"/>
      <c r="BL108" s="329"/>
      <c r="BM108" s="330"/>
      <c r="BN108" s="331"/>
      <c r="BO108" s="319">
        <v>46277</v>
      </c>
      <c r="BP108" s="330"/>
      <c r="BQ108" s="328"/>
      <c r="BR108" s="329"/>
      <c r="BS108" s="328"/>
      <c r="BT108" s="332"/>
      <c r="BU108" s="333"/>
      <c r="BV108" s="328"/>
      <c r="BW108" s="334"/>
      <c r="BX108" s="329"/>
      <c r="BY108" s="328"/>
      <c r="BZ108" s="332"/>
      <c r="CA108" s="335"/>
      <c r="CB108" s="328"/>
      <c r="CC108" s="328"/>
      <c r="CD108" s="333"/>
      <c r="CE108" s="328"/>
      <c r="CF108" s="328"/>
      <c r="CG108" s="328"/>
      <c r="CH108" s="328"/>
      <c r="CI108" s="328"/>
      <c r="CJ108" s="333"/>
      <c r="CK108" s="328"/>
      <c r="CL108" s="328"/>
      <c r="CM108" s="328"/>
      <c r="CN108" s="328"/>
      <c r="CO108" s="328"/>
      <c r="CP108" s="333"/>
      <c r="CQ108" s="328"/>
      <c r="CR108" s="328"/>
      <c r="CS108" s="328"/>
      <c r="CT108" s="328"/>
    </row>
    <row r="109" spans="1:98" ht="17.25" customHeight="1">
      <c r="A109" s="310">
        <v>100</v>
      </c>
      <c r="B109" s="311" t="s">
        <v>4165</v>
      </c>
      <c r="C109" s="311" t="s">
        <v>4166</v>
      </c>
      <c r="D109" s="311" t="s">
        <v>781</v>
      </c>
      <c r="E109" s="311" t="s">
        <v>4168</v>
      </c>
      <c r="F109" s="311" t="s">
        <v>4465</v>
      </c>
      <c r="G109" s="311" t="s">
        <v>1389</v>
      </c>
      <c r="H109" s="312">
        <v>3914</v>
      </c>
      <c r="I109" s="313" t="s">
        <v>702</v>
      </c>
      <c r="J109" s="314">
        <v>1</v>
      </c>
      <c r="K109" s="314"/>
      <c r="L109" s="314">
        <v>2</v>
      </c>
      <c r="M109" s="312">
        <v>47.1</v>
      </c>
      <c r="N109" s="312">
        <v>94.1</v>
      </c>
      <c r="O109" s="312" t="s">
        <v>674</v>
      </c>
      <c r="P109" s="312" t="s">
        <v>13</v>
      </c>
      <c r="Q109" s="312" t="s">
        <v>703</v>
      </c>
      <c r="R109" s="312"/>
      <c r="S109" s="312"/>
      <c r="T109" s="312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2">
        <f ca="1">+L109-T109</f>
        <v>2</v>
      </c>
      <c r="V109" s="312">
        <f ca="1">ROUNDDOWN(T109/J109,0)</f>
        <v>0</v>
      </c>
      <c r="W109" s="312"/>
      <c r="X109" s="312"/>
      <c r="Y109" s="312"/>
      <c r="Z109" s="312"/>
      <c r="AA109" s="312"/>
      <c r="AB109" s="312" t="s">
        <v>602</v>
      </c>
      <c r="AC109" s="312">
        <v>2.5640000000000001</v>
      </c>
      <c r="AD109" s="316"/>
      <c r="AE109" s="304"/>
      <c r="AF109" s="304"/>
      <c r="AG109" s="315" t="s">
        <v>677</v>
      </c>
      <c r="AH109" s="315" t="s">
        <v>677</v>
      </c>
      <c r="AI109" s="312">
        <v>0</v>
      </c>
      <c r="AJ109" s="312">
        <v>0</v>
      </c>
      <c r="AK109" s="312"/>
      <c r="AL109" s="312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>
        <v>0</v>
      </c>
      <c r="AX109" s="310">
        <v>0</v>
      </c>
      <c r="AY109" s="310">
        <v>0</v>
      </c>
      <c r="AZ109" s="310">
        <v>0</v>
      </c>
      <c r="BA109" s="310">
        <v>0</v>
      </c>
      <c r="BB109" s="310">
        <v>0</v>
      </c>
      <c r="BC109" s="310">
        <v>0</v>
      </c>
      <c r="BD109" s="310" t="s">
        <v>692</v>
      </c>
      <c r="BE109" s="345"/>
      <c r="BF109" s="346"/>
      <c r="BG109" s="310" t="s">
        <v>3991</v>
      </c>
      <c r="BH109" s="310">
        <v>2</v>
      </c>
      <c r="BI109" s="318">
        <v>46277</v>
      </c>
      <c r="BJ109" s="310">
        <v>0</v>
      </c>
      <c r="BK109" s="345"/>
      <c r="BL109" s="346"/>
      <c r="BM109" s="345" t="s">
        <v>3991</v>
      </c>
      <c r="BN109" s="345">
        <v>2</v>
      </c>
      <c r="BO109" s="319">
        <v>46277</v>
      </c>
      <c r="BP109" s="345">
        <v>0</v>
      </c>
      <c r="BQ109" s="345"/>
      <c r="BR109" s="346"/>
      <c r="BS109" s="345"/>
      <c r="BT109" s="345"/>
      <c r="BU109" s="347"/>
      <c r="BV109" s="345"/>
      <c r="BW109" s="345"/>
      <c r="BX109" s="346"/>
      <c r="BY109" s="345"/>
      <c r="BZ109" s="345"/>
      <c r="CA109" s="345"/>
      <c r="CB109" s="345"/>
      <c r="CC109" s="345"/>
      <c r="CD109" s="347"/>
      <c r="CE109" s="345"/>
      <c r="CF109" s="345"/>
      <c r="CG109" s="345"/>
      <c r="CH109" s="345"/>
      <c r="CI109" s="345"/>
      <c r="CJ109" s="347"/>
      <c r="CK109" s="345"/>
      <c r="CL109" s="345"/>
      <c r="CM109" s="345"/>
      <c r="CN109" s="345"/>
      <c r="CO109" s="345"/>
      <c r="CP109" s="347"/>
      <c r="CQ109" s="345"/>
      <c r="CR109" s="345"/>
      <c r="CS109" s="345"/>
      <c r="CT109" s="345"/>
    </row>
    <row r="110" spans="1:98" ht="17.25" customHeight="1">
      <c r="A110" s="186">
        <v>101</v>
      </c>
      <c r="B110" s="181" t="s">
        <v>4170</v>
      </c>
      <c r="C110" s="181" t="s">
        <v>4171</v>
      </c>
      <c r="D110" s="181"/>
      <c r="E110" s="181"/>
      <c r="F110" s="181"/>
      <c r="G110" s="181" t="s">
        <v>4172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0" t="s">
        <v>674</v>
      </c>
      <c r="P110" s="182"/>
      <c r="Q110" s="182"/>
      <c r="R110" s="300" t="s">
        <v>3951</v>
      </c>
      <c r="S110" s="182"/>
      <c r="T110" s="182"/>
      <c r="U110" s="182"/>
      <c r="V110" s="182"/>
      <c r="W110" s="300">
        <f>_xlfn.MINIFS(V:V,C:C,C110,AE:AE,"",AB:AB,"")</f>
        <v>0</v>
      </c>
      <c r="X110" s="300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4"/>
      <c r="AE110" s="180" t="s">
        <v>675</v>
      </c>
      <c r="AF110" s="180" t="s">
        <v>2161</v>
      </c>
      <c r="AG110" s="185" t="s">
        <v>677</v>
      </c>
      <c r="AH110" s="185" t="s">
        <v>677</v>
      </c>
      <c r="AI110" s="312">
        <v>0</v>
      </c>
      <c r="AJ110" s="312">
        <v>0</v>
      </c>
      <c r="AK110" s="312"/>
      <c r="AL110" s="312"/>
      <c r="AM110" s="310"/>
      <c r="AN110" s="310"/>
      <c r="AO110" s="310"/>
      <c r="AP110" s="310"/>
      <c r="AQ110" s="310"/>
      <c r="AR110" s="310"/>
      <c r="AS110" s="310"/>
      <c r="AT110" s="310"/>
      <c r="AU110" s="310"/>
      <c r="AV110" s="310"/>
      <c r="AW110" s="186"/>
      <c r="AX110" s="186"/>
      <c r="AY110" s="186"/>
      <c r="AZ110" s="186"/>
      <c r="BA110" s="186"/>
      <c r="BB110" s="186"/>
      <c r="BC110" s="186"/>
      <c r="BD110" s="180" t="s">
        <v>2162</v>
      </c>
      <c r="BE110" s="348"/>
      <c r="BF110" s="349"/>
      <c r="BG110" s="348"/>
      <c r="BH110" s="314"/>
      <c r="BI110" s="358"/>
      <c r="BJ110" s="310"/>
      <c r="BK110" s="320"/>
      <c r="BL110" s="321"/>
      <c r="BM110" s="310"/>
      <c r="BN110" s="314"/>
      <c r="BO110" s="319">
        <v>46277</v>
      </c>
      <c r="BP110" s="310"/>
      <c r="BQ110" s="320"/>
      <c r="BR110" s="321"/>
      <c r="BS110" s="320"/>
      <c r="BT110" s="322"/>
      <c r="BU110" s="323"/>
      <c r="BV110" s="320"/>
      <c r="BW110" s="324"/>
      <c r="BX110" s="321"/>
      <c r="BY110" s="320"/>
      <c r="BZ110" s="322"/>
      <c r="CA110" s="325"/>
      <c r="CB110" s="320"/>
      <c r="CC110" s="320"/>
      <c r="CD110" s="323"/>
      <c r="CE110" s="320"/>
      <c r="CF110" s="320"/>
      <c r="CG110" s="320"/>
      <c r="CH110" s="320"/>
      <c r="CI110" s="320"/>
      <c r="CJ110" s="323"/>
      <c r="CK110" s="320"/>
      <c r="CL110" s="320"/>
      <c r="CM110" s="320"/>
      <c r="CN110" s="320"/>
      <c r="CO110" s="320"/>
      <c r="CP110" s="323"/>
      <c r="CQ110" s="320"/>
      <c r="CR110" s="320"/>
      <c r="CS110" s="320"/>
      <c r="CT110" s="320"/>
    </row>
    <row r="111" spans="1:98" ht="17.25" customHeight="1">
      <c r="A111" s="310">
        <v>102</v>
      </c>
      <c r="B111" s="311" t="s">
        <v>4170</v>
      </c>
      <c r="C111" s="311" t="s">
        <v>4171</v>
      </c>
      <c r="D111" s="311" t="s">
        <v>781</v>
      </c>
      <c r="E111" s="311" t="s">
        <v>4173</v>
      </c>
      <c r="F111" s="311" t="s">
        <v>4466</v>
      </c>
      <c r="G111" s="311" t="s">
        <v>1389</v>
      </c>
      <c r="H111" s="312">
        <v>3800</v>
      </c>
      <c r="I111" s="313" t="s">
        <v>702</v>
      </c>
      <c r="J111" s="314">
        <v>1</v>
      </c>
      <c r="K111" s="314"/>
      <c r="L111" s="314">
        <v>2</v>
      </c>
      <c r="M111" s="312">
        <v>44.7</v>
      </c>
      <c r="N111" s="312">
        <v>89.5</v>
      </c>
      <c r="O111" s="312" t="s">
        <v>674</v>
      </c>
      <c r="P111" s="312" t="s">
        <v>13</v>
      </c>
      <c r="Q111" s="312" t="s">
        <v>703</v>
      </c>
      <c r="R111" s="312"/>
      <c r="S111" s="312"/>
      <c r="T111" s="312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2">
        <f ca="1">+L111-T111</f>
        <v>2</v>
      </c>
      <c r="V111" s="312">
        <f ca="1">ROUNDDOWN(T111/J111,0)</f>
        <v>0</v>
      </c>
      <c r="W111" s="312"/>
      <c r="X111" s="312"/>
      <c r="Y111" s="312"/>
      <c r="Z111" s="312"/>
      <c r="AA111" s="312"/>
      <c r="AB111" s="312" t="s">
        <v>602</v>
      </c>
      <c r="AC111" s="312">
        <v>2.4380000000000002</v>
      </c>
      <c r="AD111" s="316"/>
      <c r="AE111" s="304"/>
      <c r="AF111" s="304"/>
      <c r="AG111" s="315" t="s">
        <v>677</v>
      </c>
      <c r="AH111" s="315" t="s">
        <v>677</v>
      </c>
      <c r="AI111" s="312">
        <v>0</v>
      </c>
      <c r="AJ111" s="312">
        <v>0</v>
      </c>
      <c r="AK111" s="312"/>
      <c r="AL111" s="312"/>
      <c r="AM111" s="310"/>
      <c r="AN111" s="310"/>
      <c r="AO111" s="310"/>
      <c r="AP111" s="310"/>
      <c r="AQ111" s="310"/>
      <c r="AR111" s="310"/>
      <c r="AS111" s="310"/>
      <c r="AT111" s="310"/>
      <c r="AU111" s="310"/>
      <c r="AV111" s="310"/>
      <c r="AW111" s="310">
        <v>0</v>
      </c>
      <c r="AX111" s="310">
        <v>0</v>
      </c>
      <c r="AY111" s="310">
        <v>0</v>
      </c>
      <c r="AZ111" s="310">
        <v>0</v>
      </c>
      <c r="BA111" s="310">
        <v>0</v>
      </c>
      <c r="BB111" s="310">
        <v>0</v>
      </c>
      <c r="BC111" s="310">
        <v>0</v>
      </c>
      <c r="BD111" s="310" t="s">
        <v>692</v>
      </c>
      <c r="BE111" s="310"/>
      <c r="BF111" s="317"/>
      <c r="BG111" s="310" t="s">
        <v>3991</v>
      </c>
      <c r="BH111" s="310">
        <v>2</v>
      </c>
      <c r="BI111" s="318">
        <v>46277</v>
      </c>
      <c r="BJ111" s="310">
        <v>0</v>
      </c>
      <c r="BK111" s="310"/>
      <c r="BL111" s="317"/>
      <c r="BM111" s="310" t="s">
        <v>3991</v>
      </c>
      <c r="BN111" s="314">
        <v>2</v>
      </c>
      <c r="BO111" s="319">
        <v>46277</v>
      </c>
      <c r="BP111" s="310">
        <v>0</v>
      </c>
      <c r="BQ111" s="310"/>
      <c r="BR111" s="317"/>
      <c r="BS111" s="310"/>
      <c r="BT111" s="314"/>
      <c r="BU111" s="318"/>
      <c r="BV111" s="310"/>
      <c r="BW111" s="316"/>
      <c r="BX111" s="317"/>
      <c r="BY111" s="310"/>
      <c r="BZ111" s="314"/>
      <c r="CA111" s="319"/>
      <c r="CB111" s="310"/>
      <c r="CC111" s="310"/>
      <c r="CD111" s="318"/>
      <c r="CE111" s="310"/>
      <c r="CF111" s="310"/>
      <c r="CG111" s="310"/>
      <c r="CH111" s="310"/>
      <c r="CI111" s="310"/>
      <c r="CJ111" s="318"/>
      <c r="CK111" s="310"/>
      <c r="CL111" s="310"/>
      <c r="CM111" s="310"/>
      <c r="CN111" s="310"/>
      <c r="CO111" s="310"/>
      <c r="CP111" s="318"/>
      <c r="CQ111" s="310"/>
      <c r="CR111" s="310"/>
      <c r="CS111" s="310"/>
      <c r="CT111" s="310"/>
    </row>
    <row r="112" spans="1:98" ht="17.25" customHeight="1">
      <c r="A112" s="186">
        <v>103</v>
      </c>
      <c r="B112" s="181" t="s">
        <v>4175</v>
      </c>
      <c r="C112" s="181" t="s">
        <v>4176</v>
      </c>
      <c r="D112" s="181"/>
      <c r="E112" s="181"/>
      <c r="F112" s="181"/>
      <c r="G112" s="181" t="s">
        <v>4018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0" t="s">
        <v>674</v>
      </c>
      <c r="P112" s="182"/>
      <c r="Q112" s="182"/>
      <c r="R112" s="300" t="s">
        <v>3951</v>
      </c>
      <c r="S112" s="182"/>
      <c r="T112" s="182"/>
      <c r="U112" s="182"/>
      <c r="V112" s="182"/>
      <c r="W112" s="300">
        <f>_xlfn.MINIFS(V:V,C:C,C112,AE:AE,"",AB:AB,"")</f>
        <v>0</v>
      </c>
      <c r="X112" s="300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4"/>
      <c r="AE112" s="180" t="s">
        <v>675</v>
      </c>
      <c r="AF112" s="180" t="s">
        <v>2161</v>
      </c>
      <c r="AG112" s="185" t="s">
        <v>677</v>
      </c>
      <c r="AH112" s="185" t="s">
        <v>677</v>
      </c>
      <c r="AI112" s="312">
        <v>0</v>
      </c>
      <c r="AJ112" s="312">
        <v>0</v>
      </c>
      <c r="AK112" s="312"/>
      <c r="AL112" s="312"/>
      <c r="AM112" s="310"/>
      <c r="AN112" s="310"/>
      <c r="AO112" s="310"/>
      <c r="AP112" s="310"/>
      <c r="AQ112" s="310"/>
      <c r="AR112" s="310"/>
      <c r="AS112" s="310"/>
      <c r="AT112" s="310"/>
      <c r="AU112" s="310"/>
      <c r="AV112" s="310"/>
      <c r="AW112" s="186"/>
      <c r="AX112" s="186"/>
      <c r="AY112" s="186"/>
      <c r="AZ112" s="186"/>
      <c r="BA112" s="186"/>
      <c r="BB112" s="186"/>
      <c r="BC112" s="186"/>
      <c r="BD112" s="180" t="s">
        <v>2162</v>
      </c>
      <c r="BE112" s="310"/>
      <c r="BF112" s="310"/>
      <c r="BG112" s="310"/>
      <c r="BH112" s="314"/>
      <c r="BI112" s="318"/>
      <c r="BJ112" s="310"/>
      <c r="BK112" s="310"/>
      <c r="BL112" s="317"/>
      <c r="BM112" s="310"/>
      <c r="BN112" s="314"/>
      <c r="BO112" s="319">
        <v>46277</v>
      </c>
      <c r="BP112" s="310"/>
      <c r="BQ112" s="310"/>
      <c r="BR112" s="317"/>
      <c r="BS112" s="310"/>
      <c r="BT112" s="314"/>
      <c r="BU112" s="318"/>
      <c r="BV112" s="310"/>
      <c r="BW112" s="316"/>
      <c r="BX112" s="317"/>
      <c r="BY112" s="310"/>
      <c r="BZ112" s="314"/>
      <c r="CA112" s="319"/>
      <c r="CB112" s="310"/>
      <c r="CC112" s="310"/>
      <c r="CD112" s="318"/>
      <c r="CE112" s="310"/>
      <c r="CF112" s="310"/>
      <c r="CG112" s="310"/>
      <c r="CH112" s="310"/>
      <c r="CI112" s="310"/>
      <c r="CJ112" s="318"/>
      <c r="CK112" s="310"/>
      <c r="CL112" s="310"/>
      <c r="CM112" s="310"/>
      <c r="CN112" s="310"/>
      <c r="CO112" s="310"/>
      <c r="CP112" s="318"/>
      <c r="CQ112" s="310"/>
      <c r="CR112" s="310"/>
      <c r="CS112" s="310"/>
      <c r="CT112" s="310"/>
    </row>
    <row r="113" spans="1:98" ht="17.25" customHeight="1">
      <c r="A113" s="310">
        <v>104</v>
      </c>
      <c r="B113" s="311" t="s">
        <v>4175</v>
      </c>
      <c r="C113" s="311" t="s">
        <v>4176</v>
      </c>
      <c r="D113" s="311" t="s">
        <v>781</v>
      </c>
      <c r="E113" s="311" t="s">
        <v>4019</v>
      </c>
      <c r="F113" s="311" t="s">
        <v>4467</v>
      </c>
      <c r="G113" s="311" t="s">
        <v>1389</v>
      </c>
      <c r="H113" s="312">
        <v>3920</v>
      </c>
      <c r="I113" s="313" t="s">
        <v>702</v>
      </c>
      <c r="J113" s="314">
        <v>1</v>
      </c>
      <c r="K113" s="314"/>
      <c r="L113" s="314">
        <v>2</v>
      </c>
      <c r="M113" s="312">
        <v>47.1</v>
      </c>
      <c r="N113" s="312">
        <v>94.3</v>
      </c>
      <c r="O113" s="312" t="s">
        <v>674</v>
      </c>
      <c r="P113" s="312" t="s">
        <v>13</v>
      </c>
      <c r="Q113" s="312" t="s">
        <v>703</v>
      </c>
      <c r="R113" s="312"/>
      <c r="S113" s="312"/>
      <c r="T113" s="312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2">
        <f ca="1">+L113-T113</f>
        <v>2</v>
      </c>
      <c r="V113" s="312">
        <f ca="1">ROUNDDOWN(T113/J113,0)</f>
        <v>0</v>
      </c>
      <c r="W113" s="312"/>
      <c r="X113" s="312"/>
      <c r="Y113" s="312"/>
      <c r="Z113" s="312"/>
      <c r="AA113" s="312"/>
      <c r="AB113" s="312" t="s">
        <v>602</v>
      </c>
      <c r="AC113" s="312">
        <v>2.5680000000000001</v>
      </c>
      <c r="AD113" s="316"/>
      <c r="AE113" s="304"/>
      <c r="AF113" s="304"/>
      <c r="AG113" s="315" t="s">
        <v>677</v>
      </c>
      <c r="AH113" s="315" t="s">
        <v>677</v>
      </c>
      <c r="AI113" s="312">
        <v>0</v>
      </c>
      <c r="AJ113" s="312">
        <v>0</v>
      </c>
      <c r="AK113" s="312"/>
      <c r="AL113" s="312"/>
      <c r="AM113" s="310"/>
      <c r="AN113" s="310"/>
      <c r="AO113" s="310"/>
      <c r="AP113" s="310"/>
      <c r="AQ113" s="310"/>
      <c r="AR113" s="310"/>
      <c r="AS113" s="310"/>
      <c r="AT113" s="310"/>
      <c r="AU113" s="310"/>
      <c r="AV113" s="310"/>
      <c r="AW113" s="310">
        <v>0</v>
      </c>
      <c r="AX113" s="310">
        <v>0</v>
      </c>
      <c r="AY113" s="310">
        <v>0</v>
      </c>
      <c r="AZ113" s="310">
        <v>0</v>
      </c>
      <c r="BA113" s="310">
        <v>0</v>
      </c>
      <c r="BB113" s="310">
        <v>0</v>
      </c>
      <c r="BC113" s="310">
        <v>0</v>
      </c>
      <c r="BD113" s="310" t="s">
        <v>692</v>
      </c>
      <c r="BE113" s="348"/>
      <c r="BF113" s="348"/>
      <c r="BG113" s="310" t="s">
        <v>3991</v>
      </c>
      <c r="BH113" s="310">
        <v>2</v>
      </c>
      <c r="BI113" s="318">
        <v>46277</v>
      </c>
      <c r="BJ113" s="310">
        <v>0</v>
      </c>
      <c r="BK113" s="320"/>
      <c r="BL113" s="321"/>
      <c r="BM113" s="310" t="s">
        <v>3991</v>
      </c>
      <c r="BN113" s="314">
        <v>2</v>
      </c>
      <c r="BO113" s="319">
        <v>46277</v>
      </c>
      <c r="BP113" s="310">
        <v>0</v>
      </c>
      <c r="BQ113" s="320"/>
      <c r="BR113" s="321"/>
      <c r="BS113" s="320"/>
      <c r="BT113" s="322"/>
      <c r="BU113" s="323"/>
      <c r="BV113" s="320"/>
      <c r="BW113" s="324"/>
      <c r="BX113" s="321"/>
      <c r="BY113" s="320"/>
      <c r="BZ113" s="322"/>
      <c r="CA113" s="325"/>
      <c r="CB113" s="320"/>
      <c r="CC113" s="320"/>
      <c r="CD113" s="323"/>
      <c r="CE113" s="320"/>
      <c r="CF113" s="320"/>
      <c r="CG113" s="320"/>
      <c r="CH113" s="320"/>
      <c r="CI113" s="320"/>
      <c r="CJ113" s="323"/>
      <c r="CK113" s="320"/>
      <c r="CL113" s="320"/>
      <c r="CM113" s="320"/>
      <c r="CN113" s="320"/>
      <c r="CO113" s="320"/>
      <c r="CP113" s="323"/>
      <c r="CQ113" s="320"/>
      <c r="CR113" s="320"/>
      <c r="CS113" s="320"/>
      <c r="CT113" s="320"/>
    </row>
    <row r="114" spans="1:98" ht="17.25" customHeight="1">
      <c r="A114" s="186">
        <v>105</v>
      </c>
      <c r="B114" s="181" t="s">
        <v>4178</v>
      </c>
      <c r="C114" s="181" t="s">
        <v>4179</v>
      </c>
      <c r="D114" s="181"/>
      <c r="E114" s="181"/>
      <c r="F114" s="181"/>
      <c r="G114" s="181" t="s">
        <v>4180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0" t="s">
        <v>674</v>
      </c>
      <c r="P114" s="182"/>
      <c r="Q114" s="182"/>
      <c r="R114" s="300" t="s">
        <v>3951</v>
      </c>
      <c r="S114" s="182"/>
      <c r="T114" s="182"/>
      <c r="U114" s="182"/>
      <c r="V114" s="182"/>
      <c r="W114" s="300">
        <f>_xlfn.MINIFS(V:V,C:C,C114,AE:AE,"",AB:AB,"")</f>
        <v>0</v>
      </c>
      <c r="X114" s="300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4"/>
      <c r="AE114" s="180" t="s">
        <v>675</v>
      </c>
      <c r="AF114" s="180" t="s">
        <v>2161</v>
      </c>
      <c r="AG114" s="185" t="s">
        <v>677</v>
      </c>
      <c r="AH114" s="185" t="s">
        <v>677</v>
      </c>
      <c r="AI114" s="312">
        <v>0</v>
      </c>
      <c r="AJ114" s="312">
        <v>0</v>
      </c>
      <c r="AK114" s="312"/>
      <c r="AL114" s="312"/>
      <c r="AM114" s="310"/>
      <c r="AN114" s="310"/>
      <c r="AO114" s="310"/>
      <c r="AP114" s="310"/>
      <c r="AQ114" s="310"/>
      <c r="AR114" s="310"/>
      <c r="AS114" s="310"/>
      <c r="AT114" s="310"/>
      <c r="AU114" s="310"/>
      <c r="AV114" s="310"/>
      <c r="AW114" s="186"/>
      <c r="AX114" s="186"/>
      <c r="AY114" s="186"/>
      <c r="AZ114" s="186"/>
      <c r="BA114" s="186"/>
      <c r="BB114" s="186"/>
      <c r="BC114" s="186"/>
      <c r="BD114" s="180" t="s">
        <v>2162</v>
      </c>
      <c r="BE114" s="186"/>
      <c r="BF114" s="350"/>
      <c r="BG114" s="186"/>
      <c r="BH114" s="184"/>
      <c r="BI114" s="351"/>
      <c r="BJ114" s="186"/>
      <c r="BK114" s="186"/>
      <c r="BL114" s="350"/>
      <c r="BM114" s="186"/>
      <c r="BN114" s="184"/>
      <c r="BO114" s="319">
        <v>46277</v>
      </c>
      <c r="BP114" s="186"/>
      <c r="BQ114" s="186"/>
      <c r="BR114" s="350"/>
      <c r="BS114" s="186"/>
      <c r="BT114" s="184"/>
      <c r="BU114" s="351"/>
      <c r="BV114" s="186"/>
      <c r="BW114" s="344"/>
      <c r="BX114" s="350"/>
      <c r="BY114" s="186"/>
      <c r="BZ114" s="184"/>
      <c r="CA114" s="352"/>
      <c r="CB114" s="186"/>
      <c r="CC114" s="186"/>
      <c r="CD114" s="351"/>
      <c r="CE114" s="186"/>
      <c r="CF114" s="186"/>
      <c r="CG114" s="186"/>
      <c r="CH114" s="186"/>
      <c r="CI114" s="186"/>
      <c r="CJ114" s="351"/>
      <c r="CK114" s="186"/>
      <c r="CL114" s="186"/>
      <c r="CM114" s="186"/>
      <c r="CN114" s="186"/>
      <c r="CO114" s="186"/>
      <c r="CP114" s="351"/>
      <c r="CQ114" s="186"/>
      <c r="CR114" s="186"/>
      <c r="CS114" s="186"/>
      <c r="CT114" s="186"/>
    </row>
    <row r="115" spans="1:98" ht="17.25" customHeight="1">
      <c r="A115" s="310">
        <v>106</v>
      </c>
      <c r="B115" s="311" t="s">
        <v>4178</v>
      </c>
      <c r="C115" s="311" t="s">
        <v>4179</v>
      </c>
      <c r="D115" s="311" t="s">
        <v>781</v>
      </c>
      <c r="E115" s="311" t="s">
        <v>4181</v>
      </c>
      <c r="F115" s="311" t="s">
        <v>4468</v>
      </c>
      <c r="G115" s="311" t="s">
        <v>1389</v>
      </c>
      <c r="H115" s="312">
        <v>6650</v>
      </c>
      <c r="I115" s="313" t="s">
        <v>702</v>
      </c>
      <c r="J115" s="314">
        <v>1</v>
      </c>
      <c r="K115" s="314"/>
      <c r="L115" s="314">
        <v>2</v>
      </c>
      <c r="M115" s="312">
        <v>78.3</v>
      </c>
      <c r="N115" s="312">
        <v>156.6</v>
      </c>
      <c r="O115" s="312" t="s">
        <v>674</v>
      </c>
      <c r="P115" s="312" t="s">
        <v>13</v>
      </c>
      <c r="Q115" s="312" t="s">
        <v>703</v>
      </c>
      <c r="R115" s="312"/>
      <c r="S115" s="312"/>
      <c r="T115" s="312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2">
        <f ca="1">+L115-T115</f>
        <v>2</v>
      </c>
      <c r="V115" s="312">
        <f ca="1">ROUNDDOWN(T115/J115,0)</f>
        <v>0</v>
      </c>
      <c r="W115" s="312"/>
      <c r="X115" s="312"/>
      <c r="Y115" s="312"/>
      <c r="Z115" s="312"/>
      <c r="AA115" s="312"/>
      <c r="AB115" s="312" t="s">
        <v>602</v>
      </c>
      <c r="AC115" s="312">
        <v>4.2619999999999996</v>
      </c>
      <c r="AD115" s="316"/>
      <c r="AE115" s="304"/>
      <c r="AF115" s="304"/>
      <c r="AG115" s="315" t="s">
        <v>677</v>
      </c>
      <c r="AH115" s="315" t="s">
        <v>677</v>
      </c>
      <c r="AI115" s="312">
        <v>0</v>
      </c>
      <c r="AJ115" s="312">
        <v>0</v>
      </c>
      <c r="AK115" s="312"/>
      <c r="AL115" s="312"/>
      <c r="AM115" s="310"/>
      <c r="AN115" s="310"/>
      <c r="AO115" s="310"/>
      <c r="AP115" s="310"/>
      <c r="AQ115" s="310"/>
      <c r="AR115" s="310"/>
      <c r="AS115" s="310"/>
      <c r="AT115" s="310"/>
      <c r="AU115" s="310"/>
      <c r="AV115" s="310"/>
      <c r="AW115" s="310">
        <v>0</v>
      </c>
      <c r="AX115" s="310">
        <v>0</v>
      </c>
      <c r="AY115" s="310">
        <v>0</v>
      </c>
      <c r="AZ115" s="310">
        <v>0</v>
      </c>
      <c r="BA115" s="310">
        <v>0</v>
      </c>
      <c r="BB115" s="310">
        <v>0</v>
      </c>
      <c r="BC115" s="310">
        <v>0</v>
      </c>
      <c r="BD115" s="310" t="s">
        <v>692</v>
      </c>
      <c r="BE115" s="310"/>
      <c r="BF115" s="317"/>
      <c r="BG115" s="310" t="s">
        <v>3991</v>
      </c>
      <c r="BH115" s="310">
        <v>2</v>
      </c>
      <c r="BI115" s="318">
        <v>46277</v>
      </c>
      <c r="BJ115" s="310">
        <v>0</v>
      </c>
      <c r="BK115" s="310"/>
      <c r="BL115" s="317"/>
      <c r="BM115" s="310" t="s">
        <v>3991</v>
      </c>
      <c r="BN115" s="310">
        <v>2</v>
      </c>
      <c r="BO115" s="319">
        <v>46277</v>
      </c>
      <c r="BP115" s="310">
        <v>0</v>
      </c>
      <c r="BQ115" s="310"/>
      <c r="BR115" s="317"/>
      <c r="BS115" s="310"/>
      <c r="BT115" s="310"/>
      <c r="BU115" s="318"/>
      <c r="BV115" s="310"/>
      <c r="BW115" s="310"/>
      <c r="BX115" s="317"/>
      <c r="BY115" s="310"/>
      <c r="BZ115" s="310"/>
      <c r="CA115" s="310"/>
      <c r="CB115" s="310"/>
      <c r="CC115" s="310"/>
      <c r="CD115" s="318"/>
      <c r="CE115" s="310"/>
      <c r="CF115" s="310"/>
      <c r="CG115" s="310"/>
      <c r="CH115" s="310"/>
      <c r="CI115" s="310"/>
      <c r="CJ115" s="318"/>
      <c r="CK115" s="310"/>
      <c r="CL115" s="310"/>
      <c r="CM115" s="310"/>
      <c r="CN115" s="310"/>
      <c r="CO115" s="310"/>
      <c r="CP115" s="318"/>
      <c r="CQ115" s="310"/>
      <c r="CR115" s="310"/>
      <c r="CS115" s="310"/>
      <c r="CT115" s="310"/>
    </row>
    <row r="116" spans="1:98" ht="17.25" customHeight="1">
      <c r="A116" s="186">
        <v>107</v>
      </c>
      <c r="B116" s="181" t="s">
        <v>4183</v>
      </c>
      <c r="C116" s="181" t="s">
        <v>4184</v>
      </c>
      <c r="D116" s="181"/>
      <c r="E116" s="181"/>
      <c r="F116" s="181"/>
      <c r="G116" s="181" t="s">
        <v>4167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0" t="s">
        <v>674</v>
      </c>
      <c r="P116" s="182"/>
      <c r="Q116" s="182"/>
      <c r="R116" s="300" t="s">
        <v>3951</v>
      </c>
      <c r="S116" s="182"/>
      <c r="T116" s="182"/>
      <c r="U116" s="182"/>
      <c r="V116" s="182"/>
      <c r="W116" s="300">
        <f>_xlfn.MINIFS(V:V,C:C,C116,AE:AE,"",AB:AB,"")</f>
        <v>0</v>
      </c>
      <c r="X116" s="300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4"/>
      <c r="AE116" s="180" t="s">
        <v>675</v>
      </c>
      <c r="AF116" s="180" t="s">
        <v>2161</v>
      </c>
      <c r="AG116" s="185" t="s">
        <v>677</v>
      </c>
      <c r="AH116" s="185" t="s">
        <v>677</v>
      </c>
      <c r="AI116" s="312">
        <v>0</v>
      </c>
      <c r="AJ116" s="312">
        <v>0</v>
      </c>
      <c r="AK116" s="312"/>
      <c r="AL116" s="312"/>
      <c r="AM116" s="310"/>
      <c r="AN116" s="310"/>
      <c r="AO116" s="310"/>
      <c r="AP116" s="310"/>
      <c r="AQ116" s="310"/>
      <c r="AR116" s="310"/>
      <c r="AS116" s="310"/>
      <c r="AT116" s="310"/>
      <c r="AU116" s="310"/>
      <c r="AV116" s="310"/>
      <c r="AW116" s="186"/>
      <c r="AX116" s="186"/>
      <c r="AY116" s="186"/>
      <c r="AZ116" s="186"/>
      <c r="BA116" s="186"/>
      <c r="BB116" s="186"/>
      <c r="BC116" s="186"/>
      <c r="BD116" s="180" t="s">
        <v>2162</v>
      </c>
      <c r="BE116" s="336"/>
      <c r="BF116" s="337"/>
      <c r="BG116" s="336"/>
      <c r="BH116" s="336"/>
      <c r="BI116" s="341"/>
      <c r="BJ116" s="336"/>
      <c r="BK116" s="336"/>
      <c r="BL116" s="337"/>
      <c r="BM116" s="338"/>
      <c r="BN116" s="338"/>
      <c r="BO116" s="319">
        <v>46277</v>
      </c>
      <c r="BP116" s="338"/>
      <c r="BQ116" s="336"/>
      <c r="BR116" s="337"/>
      <c r="BS116" s="336"/>
      <c r="BT116" s="336"/>
      <c r="BU116" s="341"/>
      <c r="BV116" s="336"/>
      <c r="BW116" s="336"/>
      <c r="BX116" s="337"/>
      <c r="BY116" s="336"/>
      <c r="BZ116" s="336"/>
      <c r="CA116" s="336"/>
      <c r="CB116" s="336"/>
      <c r="CC116" s="336"/>
      <c r="CD116" s="341"/>
      <c r="CE116" s="336"/>
      <c r="CF116" s="336"/>
      <c r="CG116" s="336"/>
      <c r="CH116" s="336"/>
      <c r="CI116" s="336"/>
      <c r="CJ116" s="341"/>
      <c r="CK116" s="336"/>
      <c r="CL116" s="336"/>
      <c r="CM116" s="336"/>
      <c r="CN116" s="336"/>
      <c r="CO116" s="336"/>
      <c r="CP116" s="341"/>
      <c r="CQ116" s="336"/>
      <c r="CR116" s="336"/>
      <c r="CS116" s="336"/>
      <c r="CT116" s="336"/>
    </row>
    <row r="117" spans="1:98" ht="17.25" customHeight="1">
      <c r="A117" s="310">
        <v>108</v>
      </c>
      <c r="B117" s="311" t="s">
        <v>4183</v>
      </c>
      <c r="C117" s="311" t="s">
        <v>4184</v>
      </c>
      <c r="D117" s="311" t="s">
        <v>781</v>
      </c>
      <c r="E117" s="311" t="s">
        <v>4168</v>
      </c>
      <c r="F117" s="311" t="s">
        <v>4469</v>
      </c>
      <c r="G117" s="311" t="s">
        <v>1389</v>
      </c>
      <c r="H117" s="312">
        <v>3914</v>
      </c>
      <c r="I117" s="313" t="s">
        <v>702</v>
      </c>
      <c r="J117" s="314">
        <v>1</v>
      </c>
      <c r="K117" s="314"/>
      <c r="L117" s="314">
        <v>2</v>
      </c>
      <c r="M117" s="312">
        <v>47.1</v>
      </c>
      <c r="N117" s="312">
        <v>94.1</v>
      </c>
      <c r="O117" s="312" t="s">
        <v>674</v>
      </c>
      <c r="P117" s="312" t="s">
        <v>13</v>
      </c>
      <c r="Q117" s="312" t="s">
        <v>703</v>
      </c>
      <c r="R117" s="312"/>
      <c r="S117" s="312"/>
      <c r="T117" s="312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2">
        <f ca="1">+L117-T117</f>
        <v>2</v>
      </c>
      <c r="V117" s="312">
        <f ca="1">ROUNDDOWN(T117/J117,0)</f>
        <v>0</v>
      </c>
      <c r="W117" s="312"/>
      <c r="X117" s="312"/>
      <c r="Y117" s="312"/>
      <c r="Z117" s="312"/>
      <c r="AA117" s="312"/>
      <c r="AB117" s="312" t="s">
        <v>602</v>
      </c>
      <c r="AC117" s="312">
        <v>2.5640000000000001</v>
      </c>
      <c r="AD117" s="316"/>
      <c r="AE117" s="304"/>
      <c r="AF117" s="304"/>
      <c r="AG117" s="315" t="s">
        <v>677</v>
      </c>
      <c r="AH117" s="315" t="s">
        <v>677</v>
      </c>
      <c r="AI117" s="312">
        <v>0</v>
      </c>
      <c r="AJ117" s="312">
        <v>0</v>
      </c>
      <c r="AK117" s="312"/>
      <c r="AL117" s="312"/>
      <c r="AM117" s="310"/>
      <c r="AN117" s="310"/>
      <c r="AO117" s="310"/>
      <c r="AP117" s="310"/>
      <c r="AQ117" s="310"/>
      <c r="AR117" s="310"/>
      <c r="AS117" s="310"/>
      <c r="AT117" s="310"/>
      <c r="AU117" s="310"/>
      <c r="AV117" s="310"/>
      <c r="AW117" s="310">
        <v>0</v>
      </c>
      <c r="AX117" s="310">
        <v>0</v>
      </c>
      <c r="AY117" s="310">
        <v>0</v>
      </c>
      <c r="AZ117" s="310">
        <v>0</v>
      </c>
      <c r="BA117" s="310">
        <v>0</v>
      </c>
      <c r="BB117" s="310">
        <v>0</v>
      </c>
      <c r="BC117" s="310">
        <v>0</v>
      </c>
      <c r="BD117" s="310" t="s">
        <v>692</v>
      </c>
      <c r="BE117" s="310"/>
      <c r="BF117" s="310"/>
      <c r="BG117" s="310" t="s">
        <v>3991</v>
      </c>
      <c r="BH117" s="310">
        <v>2</v>
      </c>
      <c r="BI117" s="318">
        <v>46277</v>
      </c>
      <c r="BJ117" s="310">
        <v>0</v>
      </c>
      <c r="BK117" s="310"/>
      <c r="BL117" s="317"/>
      <c r="BM117" s="310" t="s">
        <v>3991</v>
      </c>
      <c r="BN117" s="310">
        <v>2</v>
      </c>
      <c r="BO117" s="319">
        <v>46277</v>
      </c>
      <c r="BP117" s="310">
        <v>0</v>
      </c>
      <c r="BQ117" s="310"/>
      <c r="BR117" s="317"/>
      <c r="BS117" s="310"/>
      <c r="BT117" s="310"/>
      <c r="BU117" s="318"/>
      <c r="BV117" s="310"/>
      <c r="BW117" s="310"/>
      <c r="BX117" s="317"/>
      <c r="BY117" s="310"/>
      <c r="BZ117" s="310"/>
      <c r="CA117" s="310"/>
      <c r="CB117" s="310"/>
      <c r="CC117" s="310"/>
      <c r="CD117" s="318"/>
      <c r="CE117" s="310"/>
      <c r="CF117" s="310"/>
      <c r="CG117" s="310"/>
      <c r="CH117" s="310"/>
      <c r="CI117" s="310"/>
      <c r="CJ117" s="318"/>
      <c r="CK117" s="310"/>
      <c r="CL117" s="310"/>
      <c r="CM117" s="310"/>
      <c r="CN117" s="310"/>
      <c r="CO117" s="310"/>
      <c r="CP117" s="318"/>
      <c r="CQ117" s="310"/>
      <c r="CR117" s="310"/>
      <c r="CS117" s="310"/>
      <c r="CT117" s="310"/>
    </row>
    <row r="118" spans="1:98" ht="17.25" customHeight="1">
      <c r="A118" s="186">
        <v>109</v>
      </c>
      <c r="B118" s="181" t="s">
        <v>4186</v>
      </c>
      <c r="C118" s="181" t="s">
        <v>4187</v>
      </c>
      <c r="D118" s="181"/>
      <c r="E118" s="181"/>
      <c r="F118" s="181"/>
      <c r="G118" s="181" t="s">
        <v>4172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0" t="s">
        <v>674</v>
      </c>
      <c r="P118" s="182"/>
      <c r="Q118" s="182"/>
      <c r="R118" s="300" t="s">
        <v>3951</v>
      </c>
      <c r="S118" s="182"/>
      <c r="T118" s="182"/>
      <c r="U118" s="182"/>
      <c r="V118" s="182"/>
      <c r="W118" s="300">
        <f>_xlfn.MINIFS(V:V,C:C,C118,AE:AE,"",AB:AB,"")</f>
        <v>0</v>
      </c>
      <c r="X118" s="300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4"/>
      <c r="AE118" s="180" t="s">
        <v>675</v>
      </c>
      <c r="AF118" s="180" t="s">
        <v>2161</v>
      </c>
      <c r="AG118" s="185" t="s">
        <v>677</v>
      </c>
      <c r="AH118" s="185" t="s">
        <v>677</v>
      </c>
      <c r="AI118" s="312">
        <v>0</v>
      </c>
      <c r="AJ118" s="312">
        <v>0</v>
      </c>
      <c r="AK118" s="312"/>
      <c r="AL118" s="312"/>
      <c r="AM118" s="310"/>
      <c r="AN118" s="310"/>
      <c r="AO118" s="310"/>
      <c r="AP118" s="310"/>
      <c r="AQ118" s="310"/>
      <c r="AR118" s="310"/>
      <c r="AS118" s="310"/>
      <c r="AT118" s="310"/>
      <c r="AU118" s="310"/>
      <c r="AV118" s="310"/>
      <c r="AW118" s="186"/>
      <c r="AX118" s="186"/>
      <c r="AY118" s="186"/>
      <c r="AZ118" s="186"/>
      <c r="BA118" s="186"/>
      <c r="BB118" s="186"/>
      <c r="BC118" s="186"/>
      <c r="BD118" s="180" t="s">
        <v>2162</v>
      </c>
      <c r="BE118" s="348"/>
      <c r="BF118" s="348"/>
      <c r="BG118" s="348"/>
      <c r="BH118" s="314"/>
      <c r="BI118" s="358"/>
      <c r="BJ118" s="310"/>
      <c r="BK118" s="320"/>
      <c r="BL118" s="321"/>
      <c r="BM118" s="310"/>
      <c r="BN118" s="314"/>
      <c r="BO118" s="319">
        <v>46277</v>
      </c>
      <c r="BP118" s="310"/>
      <c r="BQ118" s="320"/>
      <c r="BR118" s="321"/>
      <c r="BS118" s="320"/>
      <c r="BT118" s="322"/>
      <c r="BU118" s="323"/>
      <c r="BV118" s="320"/>
      <c r="BW118" s="324"/>
      <c r="BX118" s="321"/>
      <c r="BY118" s="320"/>
      <c r="BZ118" s="322"/>
      <c r="CA118" s="325"/>
      <c r="CB118" s="320"/>
      <c r="CC118" s="320"/>
      <c r="CD118" s="323"/>
      <c r="CE118" s="320"/>
      <c r="CF118" s="320"/>
      <c r="CG118" s="320"/>
      <c r="CH118" s="320"/>
      <c r="CI118" s="320"/>
      <c r="CJ118" s="323"/>
      <c r="CK118" s="320"/>
      <c r="CL118" s="320"/>
      <c r="CM118" s="320"/>
      <c r="CN118" s="320"/>
      <c r="CO118" s="320"/>
      <c r="CP118" s="323"/>
      <c r="CQ118" s="320"/>
      <c r="CR118" s="320"/>
      <c r="CS118" s="320"/>
      <c r="CT118" s="320"/>
    </row>
    <row r="119" spans="1:98" ht="17.25" customHeight="1">
      <c r="A119" s="310">
        <v>110</v>
      </c>
      <c r="B119" s="311" t="s">
        <v>4186</v>
      </c>
      <c r="C119" s="311" t="s">
        <v>4187</v>
      </c>
      <c r="D119" s="311" t="s">
        <v>781</v>
      </c>
      <c r="E119" s="311" t="s">
        <v>4173</v>
      </c>
      <c r="F119" s="311" t="s">
        <v>4470</v>
      </c>
      <c r="G119" s="311" t="s">
        <v>1389</v>
      </c>
      <c r="H119" s="312">
        <v>3800</v>
      </c>
      <c r="I119" s="313" t="s">
        <v>702</v>
      </c>
      <c r="J119" s="314">
        <v>1</v>
      </c>
      <c r="K119" s="314"/>
      <c r="L119" s="314">
        <v>2</v>
      </c>
      <c r="M119" s="312">
        <v>44.7</v>
      </c>
      <c r="N119" s="312">
        <v>89.5</v>
      </c>
      <c r="O119" s="312" t="s">
        <v>674</v>
      </c>
      <c r="P119" s="312" t="s">
        <v>13</v>
      </c>
      <c r="Q119" s="312" t="s">
        <v>703</v>
      </c>
      <c r="R119" s="312"/>
      <c r="S119" s="312"/>
      <c r="T119" s="312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2">
        <f ca="1">+L119-T119</f>
        <v>2</v>
      </c>
      <c r="V119" s="312">
        <f ca="1">ROUNDDOWN(T119/J119,0)</f>
        <v>0</v>
      </c>
      <c r="W119" s="312"/>
      <c r="X119" s="312"/>
      <c r="Y119" s="312"/>
      <c r="Z119" s="312"/>
      <c r="AA119" s="312"/>
      <c r="AB119" s="312" t="s">
        <v>602</v>
      </c>
      <c r="AC119" s="312">
        <v>2.4380000000000002</v>
      </c>
      <c r="AD119" s="316"/>
      <c r="AE119" s="304"/>
      <c r="AF119" s="304"/>
      <c r="AG119" s="315" t="s">
        <v>677</v>
      </c>
      <c r="AH119" s="315" t="s">
        <v>677</v>
      </c>
      <c r="AI119" s="312">
        <v>0</v>
      </c>
      <c r="AJ119" s="312">
        <v>0</v>
      </c>
      <c r="AK119" s="312"/>
      <c r="AL119" s="312"/>
      <c r="AM119" s="310"/>
      <c r="AN119" s="310"/>
      <c r="AO119" s="310"/>
      <c r="AP119" s="310"/>
      <c r="AQ119" s="310"/>
      <c r="AR119" s="310"/>
      <c r="AS119" s="310"/>
      <c r="AT119" s="310"/>
      <c r="AU119" s="310"/>
      <c r="AV119" s="310"/>
      <c r="AW119" s="310">
        <v>0</v>
      </c>
      <c r="AX119" s="310">
        <v>0</v>
      </c>
      <c r="AY119" s="310">
        <v>0</v>
      </c>
      <c r="AZ119" s="310">
        <v>0</v>
      </c>
      <c r="BA119" s="310">
        <v>0</v>
      </c>
      <c r="BB119" s="310">
        <v>0</v>
      </c>
      <c r="BC119" s="310">
        <v>0</v>
      </c>
      <c r="BD119" s="310" t="s">
        <v>692</v>
      </c>
      <c r="BE119" s="310"/>
      <c r="BF119" s="310"/>
      <c r="BG119" s="310" t="s">
        <v>3991</v>
      </c>
      <c r="BH119" s="310">
        <v>2</v>
      </c>
      <c r="BI119" s="318">
        <v>46277</v>
      </c>
      <c r="BJ119" s="310">
        <v>0</v>
      </c>
      <c r="BK119" s="310"/>
      <c r="BL119" s="317"/>
      <c r="BM119" s="310" t="s">
        <v>3991</v>
      </c>
      <c r="BN119" s="314">
        <v>2</v>
      </c>
      <c r="BO119" s="319">
        <v>46277</v>
      </c>
      <c r="BP119" s="310">
        <v>0</v>
      </c>
      <c r="BQ119" s="310"/>
      <c r="BR119" s="317"/>
      <c r="BS119" s="310"/>
      <c r="BT119" s="314"/>
      <c r="BU119" s="318"/>
      <c r="BV119" s="310"/>
      <c r="BW119" s="316"/>
      <c r="BX119" s="317"/>
      <c r="BY119" s="310"/>
      <c r="BZ119" s="314"/>
      <c r="CA119" s="319"/>
      <c r="CB119" s="310"/>
      <c r="CC119" s="310"/>
      <c r="CD119" s="318"/>
      <c r="CE119" s="310"/>
      <c r="CF119" s="310"/>
      <c r="CG119" s="310"/>
      <c r="CH119" s="310"/>
      <c r="CI119" s="310"/>
      <c r="CJ119" s="318"/>
      <c r="CK119" s="310"/>
      <c r="CL119" s="310"/>
      <c r="CM119" s="310"/>
      <c r="CN119" s="310"/>
      <c r="CO119" s="310"/>
      <c r="CP119" s="318"/>
      <c r="CQ119" s="310"/>
      <c r="CR119" s="310"/>
      <c r="CS119" s="310"/>
      <c r="CT119" s="310"/>
    </row>
    <row r="120" spans="1:98" ht="17.25" customHeight="1">
      <c r="A120" s="186">
        <v>111</v>
      </c>
      <c r="B120" s="181" t="s">
        <v>4189</v>
      </c>
      <c r="C120" s="181" t="s">
        <v>4190</v>
      </c>
      <c r="D120" s="181"/>
      <c r="E120" s="181"/>
      <c r="F120" s="181"/>
      <c r="G120" s="181" t="s">
        <v>4018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0" t="s">
        <v>674</v>
      </c>
      <c r="P120" s="182"/>
      <c r="Q120" s="182"/>
      <c r="R120" s="300" t="s">
        <v>3951</v>
      </c>
      <c r="S120" s="182"/>
      <c r="T120" s="182"/>
      <c r="U120" s="182"/>
      <c r="V120" s="182"/>
      <c r="W120" s="300">
        <f>_xlfn.MINIFS(V:V,C:C,C120,AE:AE,"",AB:AB,"")</f>
        <v>0</v>
      </c>
      <c r="X120" s="300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4"/>
      <c r="AE120" s="180" t="s">
        <v>675</v>
      </c>
      <c r="AF120" s="180" t="s">
        <v>2161</v>
      </c>
      <c r="AG120" s="185" t="s">
        <v>677</v>
      </c>
      <c r="AH120" s="185" t="s">
        <v>677</v>
      </c>
      <c r="AI120" s="312">
        <v>0</v>
      </c>
      <c r="AJ120" s="312">
        <v>0</v>
      </c>
      <c r="AK120" s="312"/>
      <c r="AL120" s="312"/>
      <c r="AM120" s="310"/>
      <c r="AN120" s="310"/>
      <c r="AO120" s="310"/>
      <c r="AP120" s="310"/>
      <c r="AQ120" s="310"/>
      <c r="AR120" s="310"/>
      <c r="AS120" s="310"/>
      <c r="AT120" s="310"/>
      <c r="AU120" s="310"/>
      <c r="AV120" s="310"/>
      <c r="AW120" s="186"/>
      <c r="AX120" s="186"/>
      <c r="AY120" s="186"/>
      <c r="AZ120" s="186"/>
      <c r="BA120" s="186"/>
      <c r="BB120" s="186"/>
      <c r="BC120" s="186"/>
      <c r="BD120" s="180" t="s">
        <v>2162</v>
      </c>
      <c r="BE120" s="310"/>
      <c r="BF120" s="317"/>
      <c r="BG120" s="348"/>
      <c r="BH120" s="362"/>
      <c r="BI120" s="318"/>
      <c r="BJ120" s="310"/>
      <c r="BK120" s="310"/>
      <c r="BL120" s="317"/>
      <c r="BM120" s="310"/>
      <c r="BN120" s="314"/>
      <c r="BO120" s="319">
        <v>46277</v>
      </c>
      <c r="BP120" s="310"/>
      <c r="BQ120" s="310"/>
      <c r="BR120" s="317"/>
      <c r="BS120" s="310"/>
      <c r="BT120" s="314"/>
      <c r="BU120" s="318"/>
      <c r="BV120" s="310"/>
      <c r="BW120" s="316"/>
      <c r="BX120" s="317"/>
      <c r="BY120" s="310"/>
      <c r="BZ120" s="314"/>
      <c r="CA120" s="319"/>
      <c r="CB120" s="310"/>
      <c r="CC120" s="310"/>
      <c r="CD120" s="318"/>
      <c r="CE120" s="310"/>
      <c r="CF120" s="310"/>
      <c r="CG120" s="310"/>
      <c r="CH120" s="310"/>
      <c r="CI120" s="310"/>
      <c r="CJ120" s="318"/>
      <c r="CK120" s="310"/>
      <c r="CL120" s="310"/>
      <c r="CM120" s="310"/>
      <c r="CN120" s="310"/>
      <c r="CO120" s="310"/>
      <c r="CP120" s="318"/>
      <c r="CQ120" s="310"/>
      <c r="CR120" s="310"/>
      <c r="CS120" s="310"/>
      <c r="CT120" s="310"/>
    </row>
    <row r="121" spans="1:98" ht="17.25" customHeight="1">
      <c r="A121" s="310">
        <v>112</v>
      </c>
      <c r="B121" s="311" t="s">
        <v>4189</v>
      </c>
      <c r="C121" s="311" t="s">
        <v>4190</v>
      </c>
      <c r="D121" s="311" t="s">
        <v>781</v>
      </c>
      <c r="E121" s="311" t="s">
        <v>4019</v>
      </c>
      <c r="F121" s="311" t="s">
        <v>4471</v>
      </c>
      <c r="G121" s="311" t="s">
        <v>1389</v>
      </c>
      <c r="H121" s="312">
        <v>3920</v>
      </c>
      <c r="I121" s="313" t="s">
        <v>702</v>
      </c>
      <c r="J121" s="314">
        <v>1</v>
      </c>
      <c r="K121" s="314"/>
      <c r="L121" s="314">
        <v>2</v>
      </c>
      <c r="M121" s="312">
        <v>47.1</v>
      </c>
      <c r="N121" s="312">
        <v>94.3</v>
      </c>
      <c r="O121" s="312" t="s">
        <v>674</v>
      </c>
      <c r="P121" s="312" t="s">
        <v>13</v>
      </c>
      <c r="Q121" s="312" t="s">
        <v>703</v>
      </c>
      <c r="R121" s="312"/>
      <c r="S121" s="312"/>
      <c r="T121" s="312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2">
        <f ca="1">+L121-T121</f>
        <v>2</v>
      </c>
      <c r="V121" s="312">
        <f ca="1">ROUNDDOWN(T121/J121,0)</f>
        <v>0</v>
      </c>
      <c r="W121" s="312"/>
      <c r="X121" s="312"/>
      <c r="Y121" s="312"/>
      <c r="Z121" s="312"/>
      <c r="AA121" s="312"/>
      <c r="AB121" s="312" t="s">
        <v>602</v>
      </c>
      <c r="AC121" s="312">
        <v>2.5680000000000001</v>
      </c>
      <c r="AD121" s="316"/>
      <c r="AE121" s="304"/>
      <c r="AF121" s="304"/>
      <c r="AG121" s="315" t="s">
        <v>677</v>
      </c>
      <c r="AH121" s="315" t="s">
        <v>677</v>
      </c>
      <c r="AI121" s="312">
        <v>0</v>
      </c>
      <c r="AJ121" s="312">
        <v>0</v>
      </c>
      <c r="AK121" s="312"/>
      <c r="AL121" s="312"/>
      <c r="AM121" s="310"/>
      <c r="AN121" s="310"/>
      <c r="AO121" s="310"/>
      <c r="AP121" s="310"/>
      <c r="AQ121" s="310"/>
      <c r="AR121" s="310"/>
      <c r="AS121" s="310"/>
      <c r="AT121" s="310"/>
      <c r="AU121" s="310"/>
      <c r="AV121" s="310"/>
      <c r="AW121" s="310">
        <v>0</v>
      </c>
      <c r="AX121" s="310">
        <v>0</v>
      </c>
      <c r="AY121" s="310">
        <v>0</v>
      </c>
      <c r="AZ121" s="310">
        <v>0</v>
      </c>
      <c r="BA121" s="310">
        <v>0</v>
      </c>
      <c r="BB121" s="310">
        <v>0</v>
      </c>
      <c r="BC121" s="310">
        <v>0</v>
      </c>
      <c r="BD121" s="310" t="s">
        <v>692</v>
      </c>
      <c r="BE121" s="326"/>
      <c r="BF121" s="327"/>
      <c r="BG121" s="310" t="s">
        <v>3991</v>
      </c>
      <c r="BH121" s="310">
        <v>2</v>
      </c>
      <c r="BI121" s="318">
        <v>46277</v>
      </c>
      <c r="BJ121" s="310">
        <v>0</v>
      </c>
      <c r="BK121" s="330"/>
      <c r="BL121" s="354"/>
      <c r="BM121" s="330" t="s">
        <v>3991</v>
      </c>
      <c r="BN121" s="331">
        <v>2</v>
      </c>
      <c r="BO121" s="319">
        <v>46277</v>
      </c>
      <c r="BP121" s="330">
        <v>0</v>
      </c>
      <c r="BQ121" s="330"/>
      <c r="BR121" s="354"/>
      <c r="BS121" s="330"/>
      <c r="BT121" s="331"/>
      <c r="BU121" s="355"/>
      <c r="BV121" s="330"/>
      <c r="BW121" s="356"/>
      <c r="BX121" s="354"/>
      <c r="BY121" s="330"/>
      <c r="BZ121" s="331"/>
      <c r="CA121" s="357"/>
      <c r="CB121" s="330"/>
      <c r="CC121" s="330"/>
      <c r="CD121" s="355"/>
      <c r="CE121" s="330"/>
      <c r="CF121" s="330"/>
      <c r="CG121" s="330"/>
      <c r="CH121" s="330"/>
      <c r="CI121" s="330"/>
      <c r="CJ121" s="355"/>
      <c r="CK121" s="330"/>
      <c r="CL121" s="330"/>
      <c r="CM121" s="330"/>
      <c r="CN121" s="330"/>
      <c r="CO121" s="330"/>
      <c r="CP121" s="355"/>
      <c r="CQ121" s="330"/>
      <c r="CR121" s="330"/>
      <c r="CS121" s="330"/>
      <c r="CT121" s="330"/>
    </row>
    <row r="122" spans="1:98" ht="17.25" customHeight="1">
      <c r="A122" s="186">
        <v>113</v>
      </c>
      <c r="B122" s="181" t="s">
        <v>4192</v>
      </c>
      <c r="C122" s="181" t="s">
        <v>4193</v>
      </c>
      <c r="D122" s="181"/>
      <c r="E122" s="181"/>
      <c r="F122" s="181"/>
      <c r="G122" s="181" t="s">
        <v>4180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0" t="s">
        <v>674</v>
      </c>
      <c r="P122" s="182"/>
      <c r="Q122" s="182"/>
      <c r="R122" s="300" t="s">
        <v>3951</v>
      </c>
      <c r="S122" s="182"/>
      <c r="T122" s="182"/>
      <c r="U122" s="182"/>
      <c r="V122" s="182"/>
      <c r="W122" s="300">
        <f>_xlfn.MINIFS(V:V,C:C,C122,AE:AE,"",AB:AB,"")</f>
        <v>0</v>
      </c>
      <c r="X122" s="300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4"/>
      <c r="AE122" s="180" t="s">
        <v>675</v>
      </c>
      <c r="AF122" s="180" t="s">
        <v>2161</v>
      </c>
      <c r="AG122" s="185" t="s">
        <v>677</v>
      </c>
      <c r="AH122" s="185" t="s">
        <v>677</v>
      </c>
      <c r="AI122" s="312">
        <v>0</v>
      </c>
      <c r="AJ122" s="312">
        <v>0</v>
      </c>
      <c r="AK122" s="312"/>
      <c r="AL122" s="312"/>
      <c r="AM122" s="310"/>
      <c r="AN122" s="310"/>
      <c r="AO122" s="310"/>
      <c r="AP122" s="310"/>
      <c r="AQ122" s="310"/>
      <c r="AR122" s="310"/>
      <c r="AS122" s="310"/>
      <c r="AT122" s="310"/>
      <c r="AU122" s="310"/>
      <c r="AV122" s="310"/>
      <c r="AW122" s="186"/>
      <c r="AX122" s="186"/>
      <c r="AY122" s="186"/>
      <c r="AZ122" s="186"/>
      <c r="BA122" s="186"/>
      <c r="BB122" s="186"/>
      <c r="BC122" s="186"/>
      <c r="BD122" s="180" t="s">
        <v>2162</v>
      </c>
      <c r="BE122" s="326"/>
      <c r="BF122" s="327"/>
      <c r="BG122" s="326"/>
      <c r="BH122" s="331"/>
      <c r="BI122" s="353"/>
      <c r="BJ122" s="330"/>
      <c r="BK122" s="330"/>
      <c r="BL122" s="354"/>
      <c r="BM122" s="330"/>
      <c r="BN122" s="331"/>
      <c r="BO122" s="319">
        <v>46277</v>
      </c>
      <c r="BP122" s="330"/>
      <c r="BQ122" s="330"/>
      <c r="BR122" s="354"/>
      <c r="BS122" s="330"/>
      <c r="BT122" s="331"/>
      <c r="BU122" s="355"/>
      <c r="BV122" s="330"/>
      <c r="BW122" s="356"/>
      <c r="BX122" s="354"/>
      <c r="BY122" s="330"/>
      <c r="BZ122" s="331"/>
      <c r="CA122" s="357"/>
      <c r="CB122" s="330"/>
      <c r="CC122" s="330"/>
      <c r="CD122" s="355"/>
      <c r="CE122" s="330"/>
      <c r="CF122" s="330"/>
      <c r="CG122" s="330"/>
      <c r="CH122" s="330"/>
      <c r="CI122" s="330"/>
      <c r="CJ122" s="355"/>
      <c r="CK122" s="330"/>
      <c r="CL122" s="330"/>
      <c r="CM122" s="330"/>
      <c r="CN122" s="330"/>
      <c r="CO122" s="330"/>
      <c r="CP122" s="355"/>
      <c r="CQ122" s="330"/>
      <c r="CR122" s="330"/>
      <c r="CS122" s="330"/>
      <c r="CT122" s="330"/>
    </row>
    <row r="123" spans="1:98" ht="17.25" customHeight="1">
      <c r="A123" s="310">
        <v>114</v>
      </c>
      <c r="B123" s="311" t="s">
        <v>4192</v>
      </c>
      <c r="C123" s="311" t="s">
        <v>4193</v>
      </c>
      <c r="D123" s="311" t="s">
        <v>781</v>
      </c>
      <c r="E123" s="311" t="s">
        <v>4181</v>
      </c>
      <c r="F123" s="311" t="s">
        <v>4472</v>
      </c>
      <c r="G123" s="311" t="s">
        <v>1389</v>
      </c>
      <c r="H123" s="312">
        <v>6650</v>
      </c>
      <c r="I123" s="313" t="s">
        <v>702</v>
      </c>
      <c r="J123" s="314">
        <v>1</v>
      </c>
      <c r="K123" s="314"/>
      <c r="L123" s="314">
        <v>2</v>
      </c>
      <c r="M123" s="312">
        <v>78.3</v>
      </c>
      <c r="N123" s="312">
        <v>156.6</v>
      </c>
      <c r="O123" s="312" t="s">
        <v>674</v>
      </c>
      <c r="P123" s="312" t="s">
        <v>13</v>
      </c>
      <c r="Q123" s="312" t="s">
        <v>703</v>
      </c>
      <c r="R123" s="312"/>
      <c r="S123" s="312"/>
      <c r="T123" s="312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2">
        <f ca="1">+L123-T123</f>
        <v>2</v>
      </c>
      <c r="V123" s="312">
        <f ca="1">ROUNDDOWN(T123/J123,0)</f>
        <v>0</v>
      </c>
      <c r="W123" s="312"/>
      <c r="X123" s="312"/>
      <c r="Y123" s="312"/>
      <c r="Z123" s="312"/>
      <c r="AA123" s="312"/>
      <c r="AB123" s="312" t="s">
        <v>602</v>
      </c>
      <c r="AC123" s="312">
        <v>4.2619999999999996</v>
      </c>
      <c r="AD123" s="316"/>
      <c r="AE123" s="304"/>
      <c r="AF123" s="304"/>
      <c r="AG123" s="315" t="s">
        <v>677</v>
      </c>
      <c r="AH123" s="315" t="s">
        <v>677</v>
      </c>
      <c r="AI123" s="312">
        <v>0</v>
      </c>
      <c r="AJ123" s="312">
        <v>0</v>
      </c>
      <c r="AK123" s="312"/>
      <c r="AL123" s="312"/>
      <c r="AM123" s="310"/>
      <c r="AN123" s="310"/>
      <c r="AO123" s="310"/>
      <c r="AP123" s="310"/>
      <c r="AQ123" s="310"/>
      <c r="AR123" s="310"/>
      <c r="AS123" s="310"/>
      <c r="AT123" s="310"/>
      <c r="AU123" s="310"/>
      <c r="AV123" s="310"/>
      <c r="AW123" s="310">
        <v>0</v>
      </c>
      <c r="AX123" s="310">
        <v>0</v>
      </c>
      <c r="AY123" s="310">
        <v>0</v>
      </c>
      <c r="AZ123" s="310">
        <v>0</v>
      </c>
      <c r="BA123" s="310">
        <v>0</v>
      </c>
      <c r="BB123" s="310">
        <v>0</v>
      </c>
      <c r="BC123" s="310">
        <v>0</v>
      </c>
      <c r="BD123" s="310" t="s">
        <v>692</v>
      </c>
      <c r="BE123" s="336"/>
      <c r="BF123" s="337"/>
      <c r="BG123" s="310" t="s">
        <v>3991</v>
      </c>
      <c r="BH123" s="310">
        <v>2</v>
      </c>
      <c r="BI123" s="318">
        <v>46277</v>
      </c>
      <c r="BJ123" s="310">
        <v>0</v>
      </c>
      <c r="BK123" s="336"/>
      <c r="BL123" s="337"/>
      <c r="BM123" s="338" t="s">
        <v>3991</v>
      </c>
      <c r="BN123" s="338">
        <v>2</v>
      </c>
      <c r="BO123" s="319">
        <v>46277</v>
      </c>
      <c r="BP123" s="338">
        <v>0</v>
      </c>
      <c r="BQ123" s="336"/>
      <c r="BR123" s="337"/>
      <c r="BS123" s="336"/>
      <c r="BT123" s="336"/>
      <c r="BU123" s="341"/>
      <c r="BV123" s="336"/>
      <c r="BW123" s="336"/>
      <c r="BX123" s="337"/>
      <c r="BY123" s="336"/>
      <c r="BZ123" s="336"/>
      <c r="CA123" s="336"/>
      <c r="CB123" s="336"/>
      <c r="CC123" s="336"/>
      <c r="CD123" s="341"/>
      <c r="CE123" s="336"/>
      <c r="CF123" s="336"/>
      <c r="CG123" s="336"/>
      <c r="CH123" s="336"/>
      <c r="CI123" s="336"/>
      <c r="CJ123" s="341"/>
      <c r="CK123" s="336"/>
      <c r="CL123" s="336"/>
      <c r="CM123" s="336"/>
      <c r="CN123" s="336"/>
      <c r="CO123" s="336"/>
      <c r="CP123" s="341"/>
      <c r="CQ123" s="336"/>
      <c r="CR123" s="336"/>
      <c r="CS123" s="336"/>
      <c r="CT123" s="336"/>
    </row>
    <row r="124" spans="1:98" ht="17.25" customHeight="1">
      <c r="A124" s="186">
        <v>115</v>
      </c>
      <c r="B124" s="181" t="s">
        <v>4195</v>
      </c>
      <c r="C124" s="181" t="s">
        <v>4196</v>
      </c>
      <c r="D124" s="181"/>
      <c r="E124" s="181"/>
      <c r="F124" s="181"/>
      <c r="G124" s="181" t="s">
        <v>4167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0" t="s">
        <v>674</v>
      </c>
      <c r="P124" s="182"/>
      <c r="Q124" s="182"/>
      <c r="R124" s="300" t="s">
        <v>3951</v>
      </c>
      <c r="S124" s="182"/>
      <c r="T124" s="182"/>
      <c r="U124" s="182"/>
      <c r="V124" s="182"/>
      <c r="W124" s="300">
        <f>_xlfn.MINIFS(V:V,C:C,C124,AE:AE,"",AB:AB,"")</f>
        <v>0</v>
      </c>
      <c r="X124" s="300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4"/>
      <c r="AE124" s="180" t="s">
        <v>675</v>
      </c>
      <c r="AF124" s="180" t="s">
        <v>2161</v>
      </c>
      <c r="AG124" s="185" t="s">
        <v>677</v>
      </c>
      <c r="AH124" s="185" t="s">
        <v>677</v>
      </c>
      <c r="AI124" s="312">
        <v>0</v>
      </c>
      <c r="AJ124" s="312">
        <v>0</v>
      </c>
      <c r="AK124" s="312"/>
      <c r="AL124" s="312"/>
      <c r="AM124" s="310"/>
      <c r="AN124" s="310"/>
      <c r="AO124" s="310"/>
      <c r="AP124" s="310"/>
      <c r="AQ124" s="310"/>
      <c r="AR124" s="310"/>
      <c r="AS124" s="310"/>
      <c r="AT124" s="310"/>
      <c r="AU124" s="310"/>
      <c r="AV124" s="310"/>
      <c r="AW124" s="186"/>
      <c r="AX124" s="186"/>
      <c r="AY124" s="186"/>
      <c r="AZ124" s="186"/>
      <c r="BA124" s="186"/>
      <c r="BB124" s="186"/>
      <c r="BC124" s="186"/>
      <c r="BD124" s="180" t="s">
        <v>2162</v>
      </c>
      <c r="BE124" s="310"/>
      <c r="BF124" s="317"/>
      <c r="BG124" s="310"/>
      <c r="BH124" s="314"/>
      <c r="BI124" s="318"/>
      <c r="BJ124" s="310"/>
      <c r="BK124" s="310"/>
      <c r="BL124" s="317"/>
      <c r="BM124" s="310"/>
      <c r="BN124" s="314"/>
      <c r="BO124" s="319">
        <v>46277</v>
      </c>
      <c r="BP124" s="310"/>
      <c r="BQ124" s="310"/>
      <c r="BR124" s="317"/>
      <c r="BS124" s="310"/>
      <c r="BT124" s="314"/>
      <c r="BU124" s="318"/>
      <c r="BV124" s="310"/>
      <c r="BW124" s="316"/>
      <c r="BX124" s="317"/>
      <c r="BY124" s="310"/>
      <c r="BZ124" s="314"/>
      <c r="CA124" s="319"/>
      <c r="CB124" s="310"/>
      <c r="CC124" s="310"/>
      <c r="CD124" s="318"/>
      <c r="CE124" s="310"/>
      <c r="CF124" s="310"/>
      <c r="CG124" s="310"/>
      <c r="CH124" s="310"/>
      <c r="CI124" s="310"/>
      <c r="CJ124" s="318"/>
      <c r="CK124" s="310"/>
      <c r="CL124" s="310"/>
      <c r="CM124" s="310"/>
      <c r="CN124" s="310"/>
      <c r="CO124" s="310"/>
      <c r="CP124" s="318"/>
      <c r="CQ124" s="310"/>
      <c r="CR124" s="310"/>
      <c r="CS124" s="310"/>
      <c r="CT124" s="310"/>
    </row>
    <row r="125" spans="1:98" ht="17.25" customHeight="1">
      <c r="A125" s="310">
        <v>116</v>
      </c>
      <c r="B125" s="311" t="s">
        <v>4195</v>
      </c>
      <c r="C125" s="311" t="s">
        <v>4196</v>
      </c>
      <c r="D125" s="311" t="s">
        <v>781</v>
      </c>
      <c r="E125" s="311" t="s">
        <v>4168</v>
      </c>
      <c r="F125" s="311" t="s">
        <v>4473</v>
      </c>
      <c r="G125" s="311" t="s">
        <v>1389</v>
      </c>
      <c r="H125" s="312">
        <v>3914</v>
      </c>
      <c r="I125" s="313" t="s">
        <v>702</v>
      </c>
      <c r="J125" s="314">
        <v>1</v>
      </c>
      <c r="K125" s="314"/>
      <c r="L125" s="314">
        <v>2</v>
      </c>
      <c r="M125" s="312">
        <v>47.1</v>
      </c>
      <c r="N125" s="312">
        <v>94.1</v>
      </c>
      <c r="O125" s="312" t="s">
        <v>674</v>
      </c>
      <c r="P125" s="312" t="s">
        <v>13</v>
      </c>
      <c r="Q125" s="312" t="s">
        <v>703</v>
      </c>
      <c r="R125" s="312"/>
      <c r="S125" s="312"/>
      <c r="T125" s="312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2">
        <f ca="1">+L125-T125</f>
        <v>2</v>
      </c>
      <c r="V125" s="312">
        <f ca="1">ROUNDDOWN(T125/J125,0)</f>
        <v>0</v>
      </c>
      <c r="W125" s="312"/>
      <c r="X125" s="312"/>
      <c r="Y125" s="312"/>
      <c r="Z125" s="312"/>
      <c r="AA125" s="312"/>
      <c r="AB125" s="312" t="s">
        <v>602</v>
      </c>
      <c r="AC125" s="312">
        <v>2.5640000000000001</v>
      </c>
      <c r="AD125" s="316"/>
      <c r="AE125" s="304"/>
      <c r="AF125" s="304"/>
      <c r="AG125" s="315" t="s">
        <v>677</v>
      </c>
      <c r="AH125" s="315" t="s">
        <v>677</v>
      </c>
      <c r="AI125" s="312">
        <v>0</v>
      </c>
      <c r="AJ125" s="312">
        <v>0</v>
      </c>
      <c r="AK125" s="312"/>
      <c r="AL125" s="312"/>
      <c r="AM125" s="310"/>
      <c r="AN125" s="310"/>
      <c r="AO125" s="310"/>
      <c r="AP125" s="310"/>
      <c r="AQ125" s="310"/>
      <c r="AR125" s="310"/>
      <c r="AS125" s="310"/>
      <c r="AT125" s="310"/>
      <c r="AU125" s="310"/>
      <c r="AV125" s="310"/>
      <c r="AW125" s="310">
        <v>0</v>
      </c>
      <c r="AX125" s="310">
        <v>0</v>
      </c>
      <c r="AY125" s="310">
        <v>0</v>
      </c>
      <c r="AZ125" s="310">
        <v>0</v>
      </c>
      <c r="BA125" s="310">
        <v>0</v>
      </c>
      <c r="BB125" s="310">
        <v>0</v>
      </c>
      <c r="BC125" s="310">
        <v>0</v>
      </c>
      <c r="BD125" s="310" t="s">
        <v>692</v>
      </c>
      <c r="BE125" s="336"/>
      <c r="BF125" s="337"/>
      <c r="BG125" s="310" t="s">
        <v>3991</v>
      </c>
      <c r="BH125" s="310">
        <v>2</v>
      </c>
      <c r="BI125" s="318">
        <v>46277</v>
      </c>
      <c r="BJ125" s="310">
        <v>0</v>
      </c>
      <c r="BK125" s="336"/>
      <c r="BL125" s="337"/>
      <c r="BM125" s="338" t="s">
        <v>3991</v>
      </c>
      <c r="BN125" s="339">
        <v>2</v>
      </c>
      <c r="BO125" s="319">
        <v>46277</v>
      </c>
      <c r="BP125" s="338">
        <v>0</v>
      </c>
      <c r="BQ125" s="336"/>
      <c r="BR125" s="337"/>
      <c r="BS125" s="336"/>
      <c r="BT125" s="340"/>
      <c r="BU125" s="341"/>
      <c r="BV125" s="336"/>
      <c r="BW125" s="342"/>
      <c r="BX125" s="337"/>
      <c r="BY125" s="336"/>
      <c r="BZ125" s="340"/>
      <c r="CA125" s="343"/>
      <c r="CB125" s="336"/>
      <c r="CC125" s="336"/>
      <c r="CD125" s="341"/>
      <c r="CE125" s="336"/>
      <c r="CF125" s="336"/>
      <c r="CG125" s="336"/>
      <c r="CH125" s="336"/>
      <c r="CI125" s="336"/>
      <c r="CJ125" s="341"/>
      <c r="CK125" s="336"/>
      <c r="CL125" s="336"/>
      <c r="CM125" s="336"/>
      <c r="CN125" s="336"/>
      <c r="CO125" s="336"/>
      <c r="CP125" s="341"/>
      <c r="CQ125" s="336"/>
      <c r="CR125" s="336"/>
      <c r="CS125" s="336"/>
      <c r="CT125" s="336"/>
    </row>
    <row r="126" spans="1:98" ht="17.25" customHeight="1">
      <c r="A126" s="186">
        <v>117</v>
      </c>
      <c r="B126" s="181" t="s">
        <v>4198</v>
      </c>
      <c r="C126" s="181" t="s">
        <v>4199</v>
      </c>
      <c r="D126" s="181"/>
      <c r="E126" s="181"/>
      <c r="F126" s="181"/>
      <c r="G126" s="181" t="s">
        <v>4172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0" t="s">
        <v>674</v>
      </c>
      <c r="P126" s="182"/>
      <c r="Q126" s="182"/>
      <c r="R126" s="300" t="s">
        <v>3951</v>
      </c>
      <c r="S126" s="182"/>
      <c r="T126" s="182"/>
      <c r="U126" s="182"/>
      <c r="V126" s="182"/>
      <c r="W126" s="300">
        <f>_xlfn.MINIFS(V:V,C:C,C126,AE:AE,"",AB:AB,"")</f>
        <v>0</v>
      </c>
      <c r="X126" s="300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4"/>
      <c r="AE126" s="180" t="s">
        <v>675</v>
      </c>
      <c r="AF126" s="180" t="s">
        <v>2161</v>
      </c>
      <c r="AG126" s="185" t="s">
        <v>677</v>
      </c>
      <c r="AH126" s="185" t="s">
        <v>677</v>
      </c>
      <c r="AI126" s="312">
        <v>0</v>
      </c>
      <c r="AJ126" s="312">
        <v>0</v>
      </c>
      <c r="AK126" s="312"/>
      <c r="AL126" s="312"/>
      <c r="AM126" s="310"/>
      <c r="AN126" s="310"/>
      <c r="AO126" s="310"/>
      <c r="AP126" s="310"/>
      <c r="AQ126" s="310"/>
      <c r="AR126" s="310"/>
      <c r="AS126" s="310"/>
      <c r="AT126" s="310"/>
      <c r="AU126" s="310"/>
      <c r="AV126" s="310"/>
      <c r="AW126" s="186"/>
      <c r="AX126" s="186"/>
      <c r="AY126" s="186"/>
      <c r="AZ126" s="186"/>
      <c r="BA126" s="186"/>
      <c r="BB126" s="186"/>
      <c r="BC126" s="186"/>
      <c r="BD126" s="180" t="s">
        <v>2162</v>
      </c>
      <c r="BE126" s="348"/>
      <c r="BF126" s="349"/>
      <c r="BG126" s="348"/>
      <c r="BH126" s="314"/>
      <c r="BI126" s="358"/>
      <c r="BJ126" s="310"/>
      <c r="BK126" s="310"/>
      <c r="BL126" s="317"/>
      <c r="BM126" s="310"/>
      <c r="BN126" s="310"/>
      <c r="BO126" s="319">
        <v>46277</v>
      </c>
      <c r="BP126" s="310"/>
      <c r="BQ126" s="310"/>
      <c r="BR126" s="317"/>
      <c r="BS126" s="310"/>
      <c r="BT126" s="310"/>
      <c r="BU126" s="318"/>
      <c r="BV126" s="310"/>
      <c r="BW126" s="310"/>
      <c r="BX126" s="317"/>
      <c r="BY126" s="310"/>
      <c r="BZ126" s="310"/>
      <c r="CA126" s="310"/>
      <c r="CB126" s="310"/>
      <c r="CC126" s="310"/>
      <c r="CD126" s="318"/>
      <c r="CE126" s="310"/>
      <c r="CF126" s="310"/>
      <c r="CG126" s="310"/>
      <c r="CH126" s="310"/>
      <c r="CI126" s="310"/>
      <c r="CJ126" s="318"/>
      <c r="CK126" s="310"/>
      <c r="CL126" s="310"/>
      <c r="CM126" s="310"/>
      <c r="CN126" s="310"/>
      <c r="CO126" s="310"/>
      <c r="CP126" s="318"/>
      <c r="CQ126" s="310"/>
      <c r="CR126" s="310"/>
      <c r="CS126" s="310"/>
      <c r="CT126" s="310"/>
    </row>
    <row r="127" spans="1:98" ht="17.25" customHeight="1">
      <c r="A127" s="310">
        <v>118</v>
      </c>
      <c r="B127" s="311" t="s">
        <v>4198</v>
      </c>
      <c r="C127" s="311" t="s">
        <v>4199</v>
      </c>
      <c r="D127" s="311" t="s">
        <v>781</v>
      </c>
      <c r="E127" s="311" t="s">
        <v>4173</v>
      </c>
      <c r="F127" s="311" t="s">
        <v>4474</v>
      </c>
      <c r="G127" s="311" t="s">
        <v>1389</v>
      </c>
      <c r="H127" s="312">
        <v>3800</v>
      </c>
      <c r="I127" s="313" t="s">
        <v>702</v>
      </c>
      <c r="J127" s="314">
        <v>1</v>
      </c>
      <c r="K127" s="314"/>
      <c r="L127" s="314">
        <v>2</v>
      </c>
      <c r="M127" s="312">
        <v>44.7</v>
      </c>
      <c r="N127" s="312">
        <v>89.5</v>
      </c>
      <c r="O127" s="312" t="s">
        <v>674</v>
      </c>
      <c r="P127" s="312" t="s">
        <v>13</v>
      </c>
      <c r="Q127" s="312" t="s">
        <v>703</v>
      </c>
      <c r="R127" s="312"/>
      <c r="S127" s="312"/>
      <c r="T127" s="312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2">
        <f ca="1">+L127-T127</f>
        <v>2</v>
      </c>
      <c r="V127" s="312">
        <f ca="1">ROUNDDOWN(T127/J127,0)</f>
        <v>0</v>
      </c>
      <c r="W127" s="312"/>
      <c r="X127" s="312"/>
      <c r="Y127" s="312"/>
      <c r="Z127" s="312"/>
      <c r="AA127" s="312"/>
      <c r="AB127" s="312" t="s">
        <v>602</v>
      </c>
      <c r="AC127" s="312">
        <v>2.4380000000000002</v>
      </c>
      <c r="AD127" s="316"/>
      <c r="AE127" s="304"/>
      <c r="AF127" s="304"/>
      <c r="AG127" s="315" t="s">
        <v>677</v>
      </c>
      <c r="AH127" s="315" t="s">
        <v>677</v>
      </c>
      <c r="AI127" s="312">
        <v>0</v>
      </c>
      <c r="AJ127" s="312">
        <v>0</v>
      </c>
      <c r="AK127" s="312"/>
      <c r="AL127" s="312"/>
      <c r="AM127" s="310"/>
      <c r="AN127" s="310"/>
      <c r="AO127" s="310"/>
      <c r="AP127" s="310"/>
      <c r="AQ127" s="310"/>
      <c r="AR127" s="310"/>
      <c r="AS127" s="310"/>
      <c r="AT127" s="310"/>
      <c r="AU127" s="310"/>
      <c r="AV127" s="310"/>
      <c r="AW127" s="310">
        <v>0</v>
      </c>
      <c r="AX127" s="310">
        <v>0</v>
      </c>
      <c r="AY127" s="310">
        <v>0</v>
      </c>
      <c r="AZ127" s="310">
        <v>0</v>
      </c>
      <c r="BA127" s="310">
        <v>0</v>
      </c>
      <c r="BB127" s="310">
        <v>0</v>
      </c>
      <c r="BC127" s="310">
        <v>0</v>
      </c>
      <c r="BD127" s="310" t="s">
        <v>692</v>
      </c>
      <c r="BE127" s="336"/>
      <c r="BF127" s="337"/>
      <c r="BG127" s="310" t="s">
        <v>3991</v>
      </c>
      <c r="BH127" s="310">
        <v>2</v>
      </c>
      <c r="BI127" s="318">
        <v>46277</v>
      </c>
      <c r="BJ127" s="310">
        <v>0</v>
      </c>
      <c r="BK127" s="336"/>
      <c r="BL127" s="337"/>
      <c r="BM127" s="338" t="s">
        <v>3991</v>
      </c>
      <c r="BN127" s="339">
        <v>2</v>
      </c>
      <c r="BO127" s="319">
        <v>46277</v>
      </c>
      <c r="BP127" s="338">
        <v>0</v>
      </c>
      <c r="BQ127" s="336"/>
      <c r="BR127" s="337"/>
      <c r="BS127" s="336"/>
      <c r="BT127" s="340"/>
      <c r="BU127" s="341"/>
      <c r="BV127" s="336"/>
      <c r="BW127" s="342"/>
      <c r="BX127" s="337"/>
      <c r="BY127" s="336"/>
      <c r="BZ127" s="340"/>
      <c r="CA127" s="343"/>
      <c r="CB127" s="336"/>
      <c r="CC127" s="336"/>
      <c r="CD127" s="341"/>
      <c r="CE127" s="336"/>
      <c r="CF127" s="336"/>
      <c r="CG127" s="336"/>
      <c r="CH127" s="336"/>
      <c r="CI127" s="336"/>
      <c r="CJ127" s="341"/>
      <c r="CK127" s="336"/>
      <c r="CL127" s="336"/>
      <c r="CM127" s="336"/>
      <c r="CN127" s="336"/>
      <c r="CO127" s="336"/>
      <c r="CP127" s="341"/>
      <c r="CQ127" s="336"/>
      <c r="CR127" s="336"/>
      <c r="CS127" s="336"/>
      <c r="CT127" s="336"/>
    </row>
    <row r="128" spans="1:98" ht="17.25" customHeight="1">
      <c r="A128" s="186">
        <v>119</v>
      </c>
      <c r="B128" s="181" t="s">
        <v>4201</v>
      </c>
      <c r="C128" s="181" t="s">
        <v>4202</v>
      </c>
      <c r="D128" s="181"/>
      <c r="E128" s="181"/>
      <c r="F128" s="181"/>
      <c r="G128" s="181" t="s">
        <v>4018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0" t="s">
        <v>674</v>
      </c>
      <c r="P128" s="182"/>
      <c r="Q128" s="182"/>
      <c r="R128" s="300" t="s">
        <v>3951</v>
      </c>
      <c r="S128" s="182"/>
      <c r="T128" s="182"/>
      <c r="U128" s="182"/>
      <c r="V128" s="182"/>
      <c r="W128" s="300">
        <f>_xlfn.MINIFS(V:V,C:C,C128,AE:AE,"",AB:AB,"")</f>
        <v>0</v>
      </c>
      <c r="X128" s="300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4"/>
      <c r="AE128" s="180" t="s">
        <v>675</v>
      </c>
      <c r="AF128" s="180" t="s">
        <v>2161</v>
      </c>
      <c r="AG128" s="185" t="s">
        <v>677</v>
      </c>
      <c r="AH128" s="185" t="s">
        <v>677</v>
      </c>
      <c r="AI128" s="312">
        <v>0</v>
      </c>
      <c r="AJ128" s="312">
        <v>0</v>
      </c>
      <c r="AK128" s="312"/>
      <c r="AL128" s="312"/>
      <c r="AM128" s="310"/>
      <c r="AN128" s="310"/>
      <c r="AO128" s="310"/>
      <c r="AP128" s="310"/>
      <c r="AQ128" s="310"/>
      <c r="AR128" s="310"/>
      <c r="AS128" s="310"/>
      <c r="AT128" s="310"/>
      <c r="AU128" s="310"/>
      <c r="AV128" s="310"/>
      <c r="AW128" s="186"/>
      <c r="AX128" s="186"/>
      <c r="AY128" s="186"/>
      <c r="AZ128" s="186"/>
      <c r="BA128" s="186"/>
      <c r="BB128" s="186"/>
      <c r="BC128" s="186"/>
      <c r="BD128" s="180" t="s">
        <v>2162</v>
      </c>
      <c r="BE128" s="348"/>
      <c r="BF128" s="349"/>
      <c r="BG128" s="348"/>
      <c r="BH128" s="314"/>
      <c r="BI128" s="358"/>
      <c r="BJ128" s="310"/>
      <c r="BK128" s="310"/>
      <c r="BL128" s="317"/>
      <c r="BM128" s="310"/>
      <c r="BN128" s="314"/>
      <c r="BO128" s="319">
        <v>46277</v>
      </c>
      <c r="BP128" s="310"/>
      <c r="BQ128" s="310"/>
      <c r="BR128" s="317"/>
      <c r="BS128" s="310"/>
      <c r="BT128" s="314"/>
      <c r="BU128" s="318"/>
      <c r="BV128" s="310"/>
      <c r="BW128" s="316"/>
      <c r="BX128" s="317"/>
      <c r="BY128" s="310"/>
      <c r="BZ128" s="314"/>
      <c r="CA128" s="319"/>
      <c r="CB128" s="310"/>
      <c r="CC128" s="310"/>
      <c r="CD128" s="318"/>
      <c r="CE128" s="310"/>
      <c r="CF128" s="310"/>
      <c r="CG128" s="310"/>
      <c r="CH128" s="310"/>
      <c r="CI128" s="310"/>
      <c r="CJ128" s="318"/>
      <c r="CK128" s="310"/>
      <c r="CL128" s="310"/>
      <c r="CM128" s="310"/>
      <c r="CN128" s="310"/>
      <c r="CO128" s="310"/>
      <c r="CP128" s="318"/>
      <c r="CQ128" s="310"/>
      <c r="CR128" s="310"/>
      <c r="CS128" s="310"/>
      <c r="CT128" s="310"/>
    </row>
    <row r="129" spans="1:98" ht="17.25" customHeight="1">
      <c r="A129" s="310">
        <v>120</v>
      </c>
      <c r="B129" s="311" t="s">
        <v>4201</v>
      </c>
      <c r="C129" s="311" t="s">
        <v>4202</v>
      </c>
      <c r="D129" s="311" t="s">
        <v>781</v>
      </c>
      <c r="E129" s="311" t="s">
        <v>4019</v>
      </c>
      <c r="F129" s="311" t="s">
        <v>4475</v>
      </c>
      <c r="G129" s="311" t="s">
        <v>1389</v>
      </c>
      <c r="H129" s="312">
        <v>3920</v>
      </c>
      <c r="I129" s="313" t="s">
        <v>702</v>
      </c>
      <c r="J129" s="314">
        <v>1</v>
      </c>
      <c r="K129" s="314"/>
      <c r="L129" s="314">
        <v>2</v>
      </c>
      <c r="M129" s="312">
        <v>47.1</v>
      </c>
      <c r="N129" s="312">
        <v>94.3</v>
      </c>
      <c r="O129" s="312" t="s">
        <v>674</v>
      </c>
      <c r="P129" s="312" t="s">
        <v>13</v>
      </c>
      <c r="Q129" s="312" t="s">
        <v>703</v>
      </c>
      <c r="R129" s="312"/>
      <c r="S129" s="312"/>
      <c r="T129" s="312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2">
        <f ca="1">+L129-T129</f>
        <v>2</v>
      </c>
      <c r="V129" s="312">
        <f ca="1">ROUNDDOWN(T129/J129,0)</f>
        <v>0</v>
      </c>
      <c r="W129" s="312"/>
      <c r="X129" s="312"/>
      <c r="Y129" s="312"/>
      <c r="Z129" s="312"/>
      <c r="AA129" s="312"/>
      <c r="AB129" s="312" t="s">
        <v>602</v>
      </c>
      <c r="AC129" s="312">
        <v>2.5680000000000001</v>
      </c>
      <c r="AD129" s="316"/>
      <c r="AE129" s="304"/>
      <c r="AF129" s="304"/>
      <c r="AG129" s="315" t="s">
        <v>677</v>
      </c>
      <c r="AH129" s="315" t="s">
        <v>677</v>
      </c>
      <c r="AI129" s="312">
        <v>0</v>
      </c>
      <c r="AJ129" s="312">
        <v>0</v>
      </c>
      <c r="AK129" s="312"/>
      <c r="AL129" s="312"/>
      <c r="AM129" s="310"/>
      <c r="AN129" s="310"/>
      <c r="AO129" s="310"/>
      <c r="AP129" s="310"/>
      <c r="AQ129" s="310"/>
      <c r="AR129" s="310"/>
      <c r="AS129" s="310"/>
      <c r="AT129" s="310"/>
      <c r="AU129" s="310"/>
      <c r="AV129" s="310"/>
      <c r="AW129" s="310">
        <v>0</v>
      </c>
      <c r="AX129" s="310">
        <v>0</v>
      </c>
      <c r="AY129" s="310">
        <v>0</v>
      </c>
      <c r="AZ129" s="310">
        <v>0</v>
      </c>
      <c r="BA129" s="310">
        <v>0</v>
      </c>
      <c r="BB129" s="310">
        <v>0</v>
      </c>
      <c r="BC129" s="310">
        <v>0</v>
      </c>
      <c r="BD129" s="310" t="s">
        <v>692</v>
      </c>
      <c r="BE129" s="336"/>
      <c r="BF129" s="337"/>
      <c r="BG129" s="310" t="s">
        <v>3991</v>
      </c>
      <c r="BH129" s="310">
        <v>2</v>
      </c>
      <c r="BI129" s="318">
        <v>46277</v>
      </c>
      <c r="BJ129" s="310">
        <v>0</v>
      </c>
      <c r="BK129" s="336"/>
      <c r="BL129" s="337"/>
      <c r="BM129" s="338" t="s">
        <v>3991</v>
      </c>
      <c r="BN129" s="338">
        <v>2</v>
      </c>
      <c r="BO129" s="319">
        <v>46277</v>
      </c>
      <c r="BP129" s="338">
        <v>0</v>
      </c>
      <c r="BQ129" s="336"/>
      <c r="BR129" s="337"/>
      <c r="BS129" s="336"/>
      <c r="BT129" s="336"/>
      <c r="BU129" s="341"/>
      <c r="BV129" s="336"/>
      <c r="BW129" s="336"/>
      <c r="BX129" s="337"/>
      <c r="BY129" s="336"/>
      <c r="BZ129" s="336"/>
      <c r="CA129" s="336"/>
      <c r="CB129" s="336"/>
      <c r="CC129" s="336"/>
      <c r="CD129" s="341"/>
      <c r="CE129" s="336"/>
      <c r="CF129" s="336"/>
      <c r="CG129" s="336"/>
      <c r="CH129" s="336"/>
      <c r="CI129" s="336"/>
      <c r="CJ129" s="341"/>
      <c r="CK129" s="336"/>
      <c r="CL129" s="336"/>
      <c r="CM129" s="336"/>
      <c r="CN129" s="336"/>
      <c r="CO129" s="336"/>
      <c r="CP129" s="341"/>
      <c r="CQ129" s="336"/>
      <c r="CR129" s="336"/>
      <c r="CS129" s="336"/>
      <c r="CT129" s="336"/>
    </row>
    <row r="130" spans="1:98" ht="17.25" customHeight="1">
      <c r="A130" s="186">
        <v>121</v>
      </c>
      <c r="B130" s="181" t="s">
        <v>4204</v>
      </c>
      <c r="C130" s="181" t="s">
        <v>4205</v>
      </c>
      <c r="D130" s="181"/>
      <c r="E130" s="181"/>
      <c r="F130" s="181"/>
      <c r="G130" s="181" t="s">
        <v>4180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0" t="s">
        <v>674</v>
      </c>
      <c r="P130" s="182"/>
      <c r="Q130" s="182"/>
      <c r="R130" s="300" t="s">
        <v>3951</v>
      </c>
      <c r="S130" s="182"/>
      <c r="T130" s="182"/>
      <c r="U130" s="182"/>
      <c r="V130" s="182"/>
      <c r="W130" s="300">
        <f>_xlfn.MINIFS(V:V,C:C,C130,AE:AE,"",AB:AB,"")</f>
        <v>0</v>
      </c>
      <c r="X130" s="300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4"/>
      <c r="AE130" s="180" t="s">
        <v>675</v>
      </c>
      <c r="AF130" s="180" t="s">
        <v>2161</v>
      </c>
      <c r="AG130" s="185" t="s">
        <v>677</v>
      </c>
      <c r="AH130" s="185" t="s">
        <v>677</v>
      </c>
      <c r="AI130" s="312">
        <v>0</v>
      </c>
      <c r="AJ130" s="312">
        <v>0</v>
      </c>
      <c r="AK130" s="312"/>
      <c r="AL130" s="312"/>
      <c r="AM130" s="310"/>
      <c r="AN130" s="310"/>
      <c r="AO130" s="310"/>
      <c r="AP130" s="310"/>
      <c r="AQ130" s="310"/>
      <c r="AR130" s="310"/>
      <c r="AS130" s="310"/>
      <c r="AT130" s="310"/>
      <c r="AU130" s="310"/>
      <c r="AV130" s="310"/>
      <c r="AW130" s="186"/>
      <c r="AX130" s="186"/>
      <c r="AY130" s="186"/>
      <c r="AZ130" s="186"/>
      <c r="BA130" s="186"/>
      <c r="BB130" s="186"/>
      <c r="BC130" s="186"/>
      <c r="BD130" s="180" t="s">
        <v>2162</v>
      </c>
      <c r="BE130" s="310"/>
      <c r="BF130" s="317"/>
      <c r="BG130" s="310"/>
      <c r="BH130" s="314"/>
      <c r="BI130" s="318"/>
      <c r="BJ130" s="310"/>
      <c r="BK130" s="310"/>
      <c r="BL130" s="317"/>
      <c r="BM130" s="310"/>
      <c r="BN130" s="314"/>
      <c r="BO130" s="319">
        <v>46277</v>
      </c>
      <c r="BP130" s="310"/>
      <c r="BQ130" s="310"/>
      <c r="BR130" s="317"/>
      <c r="BS130" s="310"/>
      <c r="BT130" s="314"/>
      <c r="BU130" s="318"/>
      <c r="BV130" s="310"/>
      <c r="BW130" s="316"/>
      <c r="BX130" s="317"/>
      <c r="BY130" s="310"/>
      <c r="BZ130" s="314"/>
      <c r="CA130" s="319"/>
      <c r="CB130" s="310"/>
      <c r="CC130" s="310"/>
      <c r="CD130" s="318"/>
      <c r="CE130" s="310"/>
      <c r="CF130" s="310"/>
      <c r="CG130" s="310"/>
      <c r="CH130" s="310"/>
      <c r="CI130" s="310"/>
      <c r="CJ130" s="318"/>
      <c r="CK130" s="310"/>
      <c r="CL130" s="310"/>
      <c r="CM130" s="310"/>
      <c r="CN130" s="310"/>
      <c r="CO130" s="310"/>
      <c r="CP130" s="318"/>
      <c r="CQ130" s="310"/>
      <c r="CR130" s="310"/>
      <c r="CS130" s="310"/>
      <c r="CT130" s="310"/>
    </row>
    <row r="131" spans="1:98" ht="17.25" customHeight="1">
      <c r="A131" s="310">
        <v>122</v>
      </c>
      <c r="B131" s="311" t="s">
        <v>4204</v>
      </c>
      <c r="C131" s="311" t="s">
        <v>4205</v>
      </c>
      <c r="D131" s="311" t="s">
        <v>781</v>
      </c>
      <c r="E131" s="311" t="s">
        <v>4181</v>
      </c>
      <c r="F131" s="311" t="s">
        <v>4476</v>
      </c>
      <c r="G131" s="311" t="s">
        <v>1389</v>
      </c>
      <c r="H131" s="312">
        <v>6650</v>
      </c>
      <c r="I131" s="313" t="s">
        <v>702</v>
      </c>
      <c r="J131" s="314">
        <v>1</v>
      </c>
      <c r="K131" s="314"/>
      <c r="L131" s="314">
        <v>2</v>
      </c>
      <c r="M131" s="312">
        <v>78.3</v>
      </c>
      <c r="N131" s="312">
        <v>156.6</v>
      </c>
      <c r="O131" s="312" t="s">
        <v>674</v>
      </c>
      <c r="P131" s="312" t="s">
        <v>13</v>
      </c>
      <c r="Q131" s="312" t="s">
        <v>703</v>
      </c>
      <c r="R131" s="312"/>
      <c r="S131" s="312"/>
      <c r="T131" s="312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2">
        <f ca="1">+L131-T131</f>
        <v>2</v>
      </c>
      <c r="V131" s="312">
        <f ca="1">ROUNDDOWN(T131/J131,0)</f>
        <v>0</v>
      </c>
      <c r="W131" s="312"/>
      <c r="X131" s="312"/>
      <c r="Y131" s="312"/>
      <c r="Z131" s="312"/>
      <c r="AA131" s="312"/>
      <c r="AB131" s="312" t="s">
        <v>602</v>
      </c>
      <c r="AC131" s="312">
        <v>4.2619999999999996</v>
      </c>
      <c r="AD131" s="316"/>
      <c r="AE131" s="304"/>
      <c r="AF131" s="304"/>
      <c r="AG131" s="315" t="s">
        <v>677</v>
      </c>
      <c r="AH131" s="315" t="s">
        <v>677</v>
      </c>
      <c r="AI131" s="312">
        <v>0</v>
      </c>
      <c r="AJ131" s="312">
        <v>0</v>
      </c>
      <c r="AK131" s="312"/>
      <c r="AL131" s="312"/>
      <c r="AM131" s="310"/>
      <c r="AN131" s="310"/>
      <c r="AO131" s="310"/>
      <c r="AP131" s="310"/>
      <c r="AQ131" s="310"/>
      <c r="AR131" s="310"/>
      <c r="AS131" s="310"/>
      <c r="AT131" s="310"/>
      <c r="AU131" s="310"/>
      <c r="AV131" s="310"/>
      <c r="AW131" s="310">
        <v>0</v>
      </c>
      <c r="AX131" s="310">
        <v>0</v>
      </c>
      <c r="AY131" s="310">
        <v>0</v>
      </c>
      <c r="AZ131" s="310">
        <v>0</v>
      </c>
      <c r="BA131" s="310">
        <v>0</v>
      </c>
      <c r="BB131" s="310">
        <v>0</v>
      </c>
      <c r="BC131" s="310">
        <v>0</v>
      </c>
      <c r="BD131" s="310" t="s">
        <v>692</v>
      </c>
      <c r="BE131" s="336"/>
      <c r="BF131" s="337"/>
      <c r="BG131" s="310" t="s">
        <v>3991</v>
      </c>
      <c r="BH131" s="310">
        <v>2</v>
      </c>
      <c r="BI131" s="318">
        <v>46277</v>
      </c>
      <c r="BJ131" s="310">
        <v>0</v>
      </c>
      <c r="BK131" s="336"/>
      <c r="BL131" s="337"/>
      <c r="BM131" s="338" t="s">
        <v>3991</v>
      </c>
      <c r="BN131" s="339">
        <v>2</v>
      </c>
      <c r="BO131" s="319">
        <v>46277</v>
      </c>
      <c r="BP131" s="338">
        <v>0</v>
      </c>
      <c r="BQ131" s="336"/>
      <c r="BR131" s="337"/>
      <c r="BS131" s="336"/>
      <c r="BT131" s="340"/>
      <c r="BU131" s="341"/>
      <c r="BV131" s="336"/>
      <c r="BW131" s="342"/>
      <c r="BX131" s="337"/>
      <c r="BY131" s="336"/>
      <c r="BZ131" s="340"/>
      <c r="CA131" s="343"/>
      <c r="CB131" s="336"/>
      <c r="CC131" s="336"/>
      <c r="CD131" s="341"/>
      <c r="CE131" s="336"/>
      <c r="CF131" s="336"/>
      <c r="CG131" s="336"/>
      <c r="CH131" s="336"/>
      <c r="CI131" s="336"/>
      <c r="CJ131" s="341"/>
      <c r="CK131" s="336"/>
      <c r="CL131" s="336"/>
      <c r="CM131" s="336"/>
      <c r="CN131" s="336"/>
      <c r="CO131" s="336"/>
      <c r="CP131" s="341"/>
      <c r="CQ131" s="336"/>
      <c r="CR131" s="336"/>
      <c r="CS131" s="336"/>
      <c r="CT131" s="336"/>
    </row>
    <row r="132" spans="1:98" ht="17.25" customHeight="1">
      <c r="A132" s="186">
        <v>123</v>
      </c>
      <c r="B132" s="181" t="s">
        <v>4207</v>
      </c>
      <c r="C132" s="181" t="s">
        <v>4208</v>
      </c>
      <c r="D132" s="181"/>
      <c r="E132" s="181"/>
      <c r="F132" s="181"/>
      <c r="G132" s="181" t="s">
        <v>4167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0" t="s">
        <v>674</v>
      </c>
      <c r="P132" s="182"/>
      <c r="Q132" s="182"/>
      <c r="R132" s="300" t="s">
        <v>3951</v>
      </c>
      <c r="S132" s="182"/>
      <c r="T132" s="182"/>
      <c r="U132" s="182"/>
      <c r="V132" s="182"/>
      <c r="W132" s="300">
        <f>_xlfn.MINIFS(V:V,C:C,C132,AE:AE,"",AB:AB,"")</f>
        <v>0</v>
      </c>
      <c r="X132" s="300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4"/>
      <c r="AE132" s="180" t="s">
        <v>675</v>
      </c>
      <c r="AF132" s="180" t="s">
        <v>2161</v>
      </c>
      <c r="AG132" s="185" t="s">
        <v>677</v>
      </c>
      <c r="AH132" s="185" t="s">
        <v>677</v>
      </c>
      <c r="AI132" s="312">
        <v>0</v>
      </c>
      <c r="AJ132" s="312">
        <v>0</v>
      </c>
      <c r="AK132" s="312"/>
      <c r="AL132" s="312"/>
      <c r="AM132" s="310"/>
      <c r="AN132" s="310"/>
      <c r="AO132" s="310"/>
      <c r="AP132" s="310"/>
      <c r="AQ132" s="310"/>
      <c r="AR132" s="310"/>
      <c r="AS132" s="310"/>
      <c r="AT132" s="310"/>
      <c r="AU132" s="310"/>
      <c r="AV132" s="310"/>
      <c r="AW132" s="186"/>
      <c r="AX132" s="186"/>
      <c r="AY132" s="186"/>
      <c r="AZ132" s="186"/>
      <c r="BA132" s="186"/>
      <c r="BB132" s="186"/>
      <c r="BC132" s="186"/>
      <c r="BD132" s="180" t="s">
        <v>2162</v>
      </c>
      <c r="BE132" s="310"/>
      <c r="BF132" s="310"/>
      <c r="BG132" s="310"/>
      <c r="BH132" s="314"/>
      <c r="BI132" s="318"/>
      <c r="BJ132" s="310"/>
      <c r="BK132" s="310"/>
      <c r="BL132" s="317"/>
      <c r="BM132" s="310"/>
      <c r="BN132" s="310"/>
      <c r="BO132" s="319">
        <v>46277</v>
      </c>
      <c r="BP132" s="310"/>
      <c r="BQ132" s="310"/>
      <c r="BR132" s="317"/>
      <c r="BS132" s="310"/>
      <c r="BT132" s="310"/>
      <c r="BU132" s="318"/>
      <c r="BV132" s="310"/>
      <c r="BW132" s="310"/>
      <c r="BX132" s="317"/>
      <c r="BY132" s="310"/>
      <c r="BZ132" s="310"/>
      <c r="CA132" s="310"/>
      <c r="CB132" s="310"/>
      <c r="CC132" s="310"/>
      <c r="CD132" s="318"/>
      <c r="CE132" s="310"/>
      <c r="CF132" s="310"/>
      <c r="CG132" s="310"/>
      <c r="CH132" s="310"/>
      <c r="CI132" s="310"/>
      <c r="CJ132" s="318"/>
      <c r="CK132" s="310"/>
      <c r="CL132" s="310"/>
      <c r="CM132" s="310"/>
      <c r="CN132" s="310"/>
      <c r="CO132" s="310"/>
      <c r="CP132" s="318"/>
      <c r="CQ132" s="310"/>
      <c r="CR132" s="310"/>
      <c r="CS132" s="310"/>
      <c r="CT132" s="310"/>
    </row>
    <row r="133" spans="1:98" ht="17.25" customHeight="1">
      <c r="A133" s="310">
        <v>124</v>
      </c>
      <c r="B133" s="311" t="s">
        <v>4207</v>
      </c>
      <c r="C133" s="311" t="s">
        <v>4208</v>
      </c>
      <c r="D133" s="311" t="s">
        <v>781</v>
      </c>
      <c r="E133" s="311" t="s">
        <v>4168</v>
      </c>
      <c r="F133" s="311" t="s">
        <v>4477</v>
      </c>
      <c r="G133" s="311" t="s">
        <v>1389</v>
      </c>
      <c r="H133" s="312">
        <v>3914</v>
      </c>
      <c r="I133" s="313" t="s">
        <v>702</v>
      </c>
      <c r="J133" s="314">
        <v>1</v>
      </c>
      <c r="K133" s="314"/>
      <c r="L133" s="314">
        <v>2</v>
      </c>
      <c r="M133" s="312">
        <v>47.1</v>
      </c>
      <c r="N133" s="312">
        <v>94.1</v>
      </c>
      <c r="O133" s="312" t="s">
        <v>674</v>
      </c>
      <c r="P133" s="312" t="s">
        <v>13</v>
      </c>
      <c r="Q133" s="312" t="s">
        <v>703</v>
      </c>
      <c r="R133" s="312"/>
      <c r="S133" s="312"/>
      <c r="T133" s="312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2">
        <f ca="1">+L133-T133</f>
        <v>2</v>
      </c>
      <c r="V133" s="312">
        <f ca="1">ROUNDDOWN(T133/J133,0)</f>
        <v>0</v>
      </c>
      <c r="W133" s="312"/>
      <c r="X133" s="312"/>
      <c r="Y133" s="312"/>
      <c r="Z133" s="312"/>
      <c r="AA133" s="312"/>
      <c r="AB133" s="312" t="s">
        <v>602</v>
      </c>
      <c r="AC133" s="312">
        <v>2.5640000000000001</v>
      </c>
      <c r="AD133" s="316"/>
      <c r="AE133" s="304"/>
      <c r="AF133" s="304"/>
      <c r="AG133" s="315" t="s">
        <v>677</v>
      </c>
      <c r="AH133" s="315" t="s">
        <v>677</v>
      </c>
      <c r="AI133" s="312">
        <v>0</v>
      </c>
      <c r="AJ133" s="312">
        <v>0</v>
      </c>
      <c r="AK133" s="312"/>
      <c r="AL133" s="312"/>
      <c r="AM133" s="310"/>
      <c r="AN133" s="310"/>
      <c r="AO133" s="310"/>
      <c r="AP133" s="310"/>
      <c r="AQ133" s="310"/>
      <c r="AR133" s="310"/>
      <c r="AS133" s="310"/>
      <c r="AT133" s="310"/>
      <c r="AU133" s="310"/>
      <c r="AV133" s="310"/>
      <c r="AW133" s="310">
        <v>0</v>
      </c>
      <c r="AX133" s="310">
        <v>0</v>
      </c>
      <c r="AY133" s="310">
        <v>0</v>
      </c>
      <c r="AZ133" s="310">
        <v>0</v>
      </c>
      <c r="BA133" s="310">
        <v>0</v>
      </c>
      <c r="BB133" s="310">
        <v>0</v>
      </c>
      <c r="BC133" s="310">
        <v>0</v>
      </c>
      <c r="BD133" s="310" t="s">
        <v>692</v>
      </c>
      <c r="BE133" s="348"/>
      <c r="BF133" s="348"/>
      <c r="BG133" s="310" t="s">
        <v>3991</v>
      </c>
      <c r="BH133" s="310">
        <v>2</v>
      </c>
      <c r="BI133" s="318">
        <v>46277</v>
      </c>
      <c r="BJ133" s="310">
        <v>0</v>
      </c>
      <c r="BK133" s="320"/>
      <c r="BL133" s="321"/>
      <c r="BM133" s="310" t="s">
        <v>3991</v>
      </c>
      <c r="BN133" s="314">
        <v>2</v>
      </c>
      <c r="BO133" s="319">
        <v>46277</v>
      </c>
      <c r="BP133" s="310">
        <v>0</v>
      </c>
      <c r="BQ133" s="320"/>
      <c r="BR133" s="321"/>
      <c r="BS133" s="320"/>
      <c r="BT133" s="322"/>
      <c r="BU133" s="323"/>
      <c r="BV133" s="320"/>
      <c r="BW133" s="324"/>
      <c r="BX133" s="321"/>
      <c r="BY133" s="320"/>
      <c r="BZ133" s="322"/>
      <c r="CA133" s="325"/>
      <c r="CB133" s="320"/>
      <c r="CC133" s="320"/>
      <c r="CD133" s="323"/>
      <c r="CE133" s="320"/>
      <c r="CF133" s="320"/>
      <c r="CG133" s="320"/>
      <c r="CH133" s="320"/>
      <c r="CI133" s="320"/>
      <c r="CJ133" s="323"/>
      <c r="CK133" s="320"/>
      <c r="CL133" s="320"/>
      <c r="CM133" s="320"/>
      <c r="CN133" s="320"/>
      <c r="CO133" s="320"/>
      <c r="CP133" s="323"/>
      <c r="CQ133" s="320"/>
      <c r="CR133" s="320"/>
      <c r="CS133" s="320"/>
      <c r="CT133" s="320"/>
    </row>
    <row r="134" spans="1:98" ht="17.25" customHeight="1">
      <c r="A134" s="186">
        <v>125</v>
      </c>
      <c r="B134" s="181" t="s">
        <v>4210</v>
      </c>
      <c r="C134" s="181" t="s">
        <v>4211</v>
      </c>
      <c r="D134" s="181"/>
      <c r="E134" s="181"/>
      <c r="F134" s="181"/>
      <c r="G134" s="181" t="s">
        <v>4172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0" t="s">
        <v>674</v>
      </c>
      <c r="P134" s="182"/>
      <c r="Q134" s="182"/>
      <c r="R134" s="300" t="s">
        <v>3951</v>
      </c>
      <c r="S134" s="182"/>
      <c r="T134" s="182"/>
      <c r="U134" s="182"/>
      <c r="V134" s="182"/>
      <c r="W134" s="300">
        <f>_xlfn.MINIFS(V:V,C:C,C134,AE:AE,"",AB:AB,"")</f>
        <v>0</v>
      </c>
      <c r="X134" s="300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4"/>
      <c r="AE134" s="180" t="s">
        <v>675</v>
      </c>
      <c r="AF134" s="180" t="s">
        <v>2161</v>
      </c>
      <c r="AG134" s="185" t="s">
        <v>677</v>
      </c>
      <c r="AH134" s="185" t="s">
        <v>677</v>
      </c>
      <c r="AI134" s="312">
        <v>0</v>
      </c>
      <c r="AJ134" s="312">
        <v>0</v>
      </c>
      <c r="AK134" s="312"/>
      <c r="AL134" s="312"/>
      <c r="AM134" s="310"/>
      <c r="AN134" s="310"/>
      <c r="AO134" s="310"/>
      <c r="AP134" s="310"/>
      <c r="AQ134" s="310"/>
      <c r="AR134" s="310"/>
      <c r="AS134" s="310"/>
      <c r="AT134" s="310"/>
      <c r="AU134" s="310"/>
      <c r="AV134" s="310"/>
      <c r="AW134" s="186"/>
      <c r="AX134" s="186"/>
      <c r="AY134" s="186"/>
      <c r="AZ134" s="186"/>
      <c r="BA134" s="186"/>
      <c r="BB134" s="186"/>
      <c r="BC134" s="186"/>
      <c r="BD134" s="180" t="s">
        <v>2162</v>
      </c>
      <c r="BE134" s="345"/>
      <c r="BF134" s="346"/>
      <c r="BG134" s="345"/>
      <c r="BH134" s="359"/>
      <c r="BI134" s="347"/>
      <c r="BJ134" s="345"/>
      <c r="BK134" s="345"/>
      <c r="BL134" s="346"/>
      <c r="BM134" s="345"/>
      <c r="BN134" s="359"/>
      <c r="BO134" s="319">
        <v>46277</v>
      </c>
      <c r="BP134" s="345"/>
      <c r="BQ134" s="345"/>
      <c r="BR134" s="346"/>
      <c r="BS134" s="345"/>
      <c r="BT134" s="359"/>
      <c r="BU134" s="347"/>
      <c r="BV134" s="345"/>
      <c r="BW134" s="360"/>
      <c r="BX134" s="346"/>
      <c r="BY134" s="345"/>
      <c r="BZ134" s="359"/>
      <c r="CA134" s="361"/>
      <c r="CB134" s="345"/>
      <c r="CC134" s="345"/>
      <c r="CD134" s="347"/>
      <c r="CE134" s="345"/>
      <c r="CF134" s="345"/>
      <c r="CG134" s="345"/>
      <c r="CH134" s="345"/>
      <c r="CI134" s="345"/>
      <c r="CJ134" s="347"/>
      <c r="CK134" s="345"/>
      <c r="CL134" s="345"/>
      <c r="CM134" s="345"/>
      <c r="CN134" s="345"/>
      <c r="CO134" s="345"/>
      <c r="CP134" s="347"/>
      <c r="CQ134" s="345"/>
      <c r="CR134" s="345"/>
      <c r="CS134" s="345"/>
      <c r="CT134" s="345"/>
    </row>
    <row r="135" spans="1:98" ht="17.25" customHeight="1">
      <c r="A135" s="310">
        <v>126</v>
      </c>
      <c r="B135" s="311" t="s">
        <v>4210</v>
      </c>
      <c r="C135" s="311" t="s">
        <v>4211</v>
      </c>
      <c r="D135" s="311" t="s">
        <v>781</v>
      </c>
      <c r="E135" s="311" t="s">
        <v>4173</v>
      </c>
      <c r="F135" s="311" t="s">
        <v>4478</v>
      </c>
      <c r="G135" s="311" t="s">
        <v>1389</v>
      </c>
      <c r="H135" s="312">
        <v>3800</v>
      </c>
      <c r="I135" s="313" t="s">
        <v>702</v>
      </c>
      <c r="J135" s="314">
        <v>1</v>
      </c>
      <c r="K135" s="314"/>
      <c r="L135" s="314">
        <v>2</v>
      </c>
      <c r="M135" s="312">
        <v>44.7</v>
      </c>
      <c r="N135" s="312">
        <v>89.5</v>
      </c>
      <c r="O135" s="312" t="s">
        <v>674</v>
      </c>
      <c r="P135" s="312" t="s">
        <v>13</v>
      </c>
      <c r="Q135" s="312" t="s">
        <v>703</v>
      </c>
      <c r="R135" s="312"/>
      <c r="S135" s="312"/>
      <c r="T135" s="312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2">
        <f ca="1">+L135-T135</f>
        <v>2</v>
      </c>
      <c r="V135" s="312">
        <f ca="1">ROUNDDOWN(T135/J135,0)</f>
        <v>0</v>
      </c>
      <c r="W135" s="312"/>
      <c r="X135" s="312"/>
      <c r="Y135" s="312"/>
      <c r="Z135" s="312"/>
      <c r="AA135" s="312"/>
      <c r="AB135" s="312" t="s">
        <v>602</v>
      </c>
      <c r="AC135" s="312">
        <v>2.4380000000000002</v>
      </c>
      <c r="AD135" s="316"/>
      <c r="AE135" s="304"/>
      <c r="AF135" s="304"/>
      <c r="AG135" s="315" t="s">
        <v>677</v>
      </c>
      <c r="AH135" s="315" t="s">
        <v>677</v>
      </c>
      <c r="AI135" s="312">
        <v>0</v>
      </c>
      <c r="AJ135" s="312">
        <v>0</v>
      </c>
      <c r="AK135" s="312"/>
      <c r="AL135" s="312"/>
      <c r="AM135" s="310"/>
      <c r="AN135" s="310"/>
      <c r="AO135" s="310"/>
      <c r="AP135" s="310"/>
      <c r="AQ135" s="310"/>
      <c r="AR135" s="310"/>
      <c r="AS135" s="310"/>
      <c r="AT135" s="310"/>
      <c r="AU135" s="310"/>
      <c r="AV135" s="310"/>
      <c r="AW135" s="310">
        <v>0</v>
      </c>
      <c r="AX135" s="310">
        <v>0</v>
      </c>
      <c r="AY135" s="310">
        <v>0</v>
      </c>
      <c r="AZ135" s="310">
        <v>0</v>
      </c>
      <c r="BA135" s="310">
        <v>0</v>
      </c>
      <c r="BB135" s="310">
        <v>0</v>
      </c>
      <c r="BC135" s="310">
        <v>0</v>
      </c>
      <c r="BD135" s="310" t="s">
        <v>692</v>
      </c>
      <c r="BE135" s="320"/>
      <c r="BF135" s="321"/>
      <c r="BG135" s="310" t="s">
        <v>3991</v>
      </c>
      <c r="BH135" s="310">
        <v>2</v>
      </c>
      <c r="BI135" s="318">
        <v>46277</v>
      </c>
      <c r="BJ135" s="310">
        <v>0</v>
      </c>
      <c r="BK135" s="320"/>
      <c r="BL135" s="321"/>
      <c r="BM135" s="310" t="s">
        <v>3991</v>
      </c>
      <c r="BN135" s="310">
        <v>2</v>
      </c>
      <c r="BO135" s="319">
        <v>46277</v>
      </c>
      <c r="BP135" s="310">
        <v>0</v>
      </c>
      <c r="BQ135" s="320"/>
      <c r="BR135" s="321"/>
      <c r="BS135" s="320"/>
      <c r="BT135" s="320"/>
      <c r="BU135" s="323"/>
      <c r="BV135" s="320"/>
      <c r="BW135" s="320"/>
      <c r="BX135" s="321"/>
      <c r="BY135" s="320"/>
      <c r="BZ135" s="320"/>
      <c r="CA135" s="320"/>
      <c r="CB135" s="320"/>
      <c r="CC135" s="320"/>
      <c r="CD135" s="323"/>
      <c r="CE135" s="320"/>
      <c r="CF135" s="320"/>
      <c r="CG135" s="320"/>
      <c r="CH135" s="320"/>
      <c r="CI135" s="320"/>
      <c r="CJ135" s="323"/>
      <c r="CK135" s="320"/>
      <c r="CL135" s="320"/>
      <c r="CM135" s="320"/>
      <c r="CN135" s="320"/>
      <c r="CO135" s="320"/>
      <c r="CP135" s="323"/>
      <c r="CQ135" s="320"/>
      <c r="CR135" s="320"/>
      <c r="CS135" s="320"/>
      <c r="CT135" s="320"/>
    </row>
    <row r="136" spans="1:98" ht="17.25" customHeight="1">
      <c r="A136" s="186">
        <v>127</v>
      </c>
      <c r="B136" s="181" t="s">
        <v>4213</v>
      </c>
      <c r="C136" s="181" t="s">
        <v>4214</v>
      </c>
      <c r="D136" s="181"/>
      <c r="E136" s="181"/>
      <c r="F136" s="181"/>
      <c r="G136" s="181" t="s">
        <v>4018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0" t="s">
        <v>674</v>
      </c>
      <c r="P136" s="182"/>
      <c r="Q136" s="182"/>
      <c r="R136" s="300" t="s">
        <v>3951</v>
      </c>
      <c r="S136" s="182"/>
      <c r="T136" s="182"/>
      <c r="U136" s="182"/>
      <c r="V136" s="182"/>
      <c r="W136" s="300">
        <f>_xlfn.MINIFS(V:V,C:C,C136,AE:AE,"",AB:AB,"")</f>
        <v>0</v>
      </c>
      <c r="X136" s="300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4"/>
      <c r="AE136" s="180" t="s">
        <v>675</v>
      </c>
      <c r="AF136" s="180" t="s">
        <v>2161</v>
      </c>
      <c r="AG136" s="185" t="s">
        <v>677</v>
      </c>
      <c r="AH136" s="185" t="s">
        <v>677</v>
      </c>
      <c r="AI136" s="312">
        <v>0</v>
      </c>
      <c r="AJ136" s="312">
        <v>0</v>
      </c>
      <c r="AK136" s="312"/>
      <c r="AL136" s="312"/>
      <c r="AM136" s="310"/>
      <c r="AN136" s="310"/>
      <c r="AO136" s="310"/>
      <c r="AP136" s="310"/>
      <c r="AQ136" s="310"/>
      <c r="AR136" s="310"/>
      <c r="AS136" s="310"/>
      <c r="AT136" s="310"/>
      <c r="AU136" s="310"/>
      <c r="AV136" s="310"/>
      <c r="AW136" s="186"/>
      <c r="AX136" s="186"/>
      <c r="AY136" s="186"/>
      <c r="AZ136" s="186"/>
      <c r="BA136" s="186"/>
      <c r="BB136" s="186"/>
      <c r="BC136" s="186"/>
      <c r="BD136" s="180" t="s">
        <v>2162</v>
      </c>
      <c r="BE136" s="326"/>
      <c r="BF136" s="327"/>
      <c r="BG136" s="326"/>
      <c r="BH136" s="331"/>
      <c r="BI136" s="353"/>
      <c r="BJ136" s="330"/>
      <c r="BK136" s="328"/>
      <c r="BL136" s="329"/>
      <c r="BM136" s="330"/>
      <c r="BN136" s="330"/>
      <c r="BO136" s="319">
        <v>46277</v>
      </c>
      <c r="BP136" s="330"/>
      <c r="BQ136" s="328"/>
      <c r="BR136" s="329"/>
      <c r="BS136" s="328"/>
      <c r="BT136" s="328"/>
      <c r="BU136" s="333"/>
      <c r="BV136" s="328"/>
      <c r="BW136" s="328"/>
      <c r="BX136" s="329"/>
      <c r="BY136" s="328"/>
      <c r="BZ136" s="328"/>
      <c r="CA136" s="328"/>
      <c r="CB136" s="328"/>
      <c r="CC136" s="328"/>
      <c r="CD136" s="333"/>
      <c r="CE136" s="328"/>
      <c r="CF136" s="328"/>
      <c r="CG136" s="328"/>
      <c r="CH136" s="328"/>
      <c r="CI136" s="328"/>
      <c r="CJ136" s="333"/>
      <c r="CK136" s="328"/>
      <c r="CL136" s="328"/>
      <c r="CM136" s="328"/>
      <c r="CN136" s="328"/>
      <c r="CO136" s="328"/>
      <c r="CP136" s="333"/>
      <c r="CQ136" s="328"/>
      <c r="CR136" s="328"/>
      <c r="CS136" s="328"/>
      <c r="CT136" s="328"/>
    </row>
    <row r="137" spans="1:98" ht="17.25" customHeight="1">
      <c r="A137" s="310">
        <v>128</v>
      </c>
      <c r="B137" s="311" t="s">
        <v>4213</v>
      </c>
      <c r="C137" s="311" t="s">
        <v>4214</v>
      </c>
      <c r="D137" s="311" t="s">
        <v>781</v>
      </c>
      <c r="E137" s="311" t="s">
        <v>4019</v>
      </c>
      <c r="F137" s="311" t="s">
        <v>4479</v>
      </c>
      <c r="G137" s="311" t="s">
        <v>1389</v>
      </c>
      <c r="H137" s="312">
        <v>3920</v>
      </c>
      <c r="I137" s="313" t="s">
        <v>702</v>
      </c>
      <c r="J137" s="314">
        <v>1</v>
      </c>
      <c r="K137" s="314"/>
      <c r="L137" s="314">
        <v>2</v>
      </c>
      <c r="M137" s="312">
        <v>47.1</v>
      </c>
      <c r="N137" s="312">
        <v>94.3</v>
      </c>
      <c r="O137" s="312" t="s">
        <v>674</v>
      </c>
      <c r="P137" s="312" t="s">
        <v>13</v>
      </c>
      <c r="Q137" s="312" t="s">
        <v>703</v>
      </c>
      <c r="R137" s="312"/>
      <c r="S137" s="312"/>
      <c r="T137" s="312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2">
        <f ca="1">+L137-T137</f>
        <v>2</v>
      </c>
      <c r="V137" s="312">
        <f ca="1">ROUNDDOWN(T137/J137,0)</f>
        <v>0</v>
      </c>
      <c r="W137" s="312"/>
      <c r="X137" s="312"/>
      <c r="Y137" s="312"/>
      <c r="Z137" s="312"/>
      <c r="AA137" s="312"/>
      <c r="AB137" s="312" t="s">
        <v>602</v>
      </c>
      <c r="AC137" s="312">
        <v>2.5680000000000001</v>
      </c>
      <c r="AD137" s="316"/>
      <c r="AE137" s="304"/>
      <c r="AF137" s="304"/>
      <c r="AG137" s="315" t="s">
        <v>677</v>
      </c>
      <c r="AH137" s="315" t="s">
        <v>677</v>
      </c>
      <c r="AI137" s="312">
        <v>0</v>
      </c>
      <c r="AJ137" s="312">
        <v>0</v>
      </c>
      <c r="AK137" s="312"/>
      <c r="AL137" s="312"/>
      <c r="AM137" s="310"/>
      <c r="AN137" s="310"/>
      <c r="AO137" s="310"/>
      <c r="AP137" s="310"/>
      <c r="AQ137" s="310"/>
      <c r="AR137" s="310"/>
      <c r="AS137" s="310"/>
      <c r="AT137" s="310"/>
      <c r="AU137" s="310"/>
      <c r="AV137" s="310"/>
      <c r="AW137" s="310">
        <v>0</v>
      </c>
      <c r="AX137" s="310">
        <v>0</v>
      </c>
      <c r="AY137" s="310">
        <v>0</v>
      </c>
      <c r="AZ137" s="310">
        <v>0</v>
      </c>
      <c r="BA137" s="310">
        <v>0</v>
      </c>
      <c r="BB137" s="310">
        <v>0</v>
      </c>
      <c r="BC137" s="310">
        <v>0</v>
      </c>
      <c r="BD137" s="310" t="s">
        <v>692</v>
      </c>
      <c r="BE137" s="326"/>
      <c r="BF137" s="327"/>
      <c r="BG137" s="310" t="s">
        <v>3991</v>
      </c>
      <c r="BH137" s="310">
        <v>2</v>
      </c>
      <c r="BI137" s="318">
        <v>46277</v>
      </c>
      <c r="BJ137" s="310">
        <v>0</v>
      </c>
      <c r="BK137" s="328"/>
      <c r="BL137" s="329"/>
      <c r="BM137" s="330" t="s">
        <v>3991</v>
      </c>
      <c r="BN137" s="330">
        <v>2</v>
      </c>
      <c r="BO137" s="319">
        <v>46277</v>
      </c>
      <c r="BP137" s="330">
        <v>0</v>
      </c>
      <c r="BQ137" s="328"/>
      <c r="BR137" s="329"/>
      <c r="BS137" s="328"/>
      <c r="BT137" s="328"/>
      <c r="BU137" s="333"/>
      <c r="BV137" s="328"/>
      <c r="BW137" s="328"/>
      <c r="BX137" s="329"/>
      <c r="BY137" s="328"/>
      <c r="BZ137" s="328"/>
      <c r="CA137" s="328"/>
      <c r="CB137" s="328"/>
      <c r="CC137" s="328"/>
      <c r="CD137" s="333"/>
      <c r="CE137" s="328"/>
      <c r="CF137" s="328"/>
      <c r="CG137" s="328"/>
      <c r="CH137" s="328"/>
      <c r="CI137" s="328"/>
      <c r="CJ137" s="333"/>
      <c r="CK137" s="328"/>
      <c r="CL137" s="328"/>
      <c r="CM137" s="328"/>
      <c r="CN137" s="328"/>
      <c r="CO137" s="328"/>
      <c r="CP137" s="333"/>
      <c r="CQ137" s="328"/>
      <c r="CR137" s="328"/>
      <c r="CS137" s="328"/>
      <c r="CT137" s="328"/>
    </row>
    <row r="138" spans="1:98" ht="17.25" customHeight="1">
      <c r="A138" s="186">
        <v>129</v>
      </c>
      <c r="B138" s="181" t="s">
        <v>4216</v>
      </c>
      <c r="C138" s="181" t="s">
        <v>4217</v>
      </c>
      <c r="D138" s="181"/>
      <c r="E138" s="181"/>
      <c r="F138" s="181"/>
      <c r="G138" s="181" t="s">
        <v>4180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0" t="s">
        <v>674</v>
      </c>
      <c r="P138" s="182"/>
      <c r="Q138" s="182"/>
      <c r="R138" s="300" t="s">
        <v>3951</v>
      </c>
      <c r="S138" s="182"/>
      <c r="T138" s="182"/>
      <c r="U138" s="182"/>
      <c r="V138" s="182"/>
      <c r="W138" s="300">
        <f>_xlfn.MINIFS(V:V,C:C,C138,AE:AE,"",AB:AB,"")</f>
        <v>0</v>
      </c>
      <c r="X138" s="300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4"/>
      <c r="AE138" s="180" t="s">
        <v>675</v>
      </c>
      <c r="AF138" s="180" t="s">
        <v>2161</v>
      </c>
      <c r="AG138" s="185" t="s">
        <v>677</v>
      </c>
      <c r="AH138" s="185" t="s">
        <v>677</v>
      </c>
      <c r="AI138" s="312">
        <v>0</v>
      </c>
      <c r="AJ138" s="312">
        <v>0</v>
      </c>
      <c r="AK138" s="312"/>
      <c r="AL138" s="312"/>
      <c r="AM138" s="310"/>
      <c r="AN138" s="310"/>
      <c r="AO138" s="310"/>
      <c r="AP138" s="310"/>
      <c r="AQ138" s="310"/>
      <c r="AR138" s="310"/>
      <c r="AS138" s="310"/>
      <c r="AT138" s="310"/>
      <c r="AU138" s="310"/>
      <c r="AV138" s="310"/>
      <c r="AW138" s="186"/>
      <c r="AX138" s="186"/>
      <c r="AY138" s="186"/>
      <c r="AZ138" s="186"/>
      <c r="BA138" s="186"/>
      <c r="BB138" s="186"/>
      <c r="BC138" s="186"/>
      <c r="BD138" s="180" t="s">
        <v>2162</v>
      </c>
      <c r="BE138" s="310"/>
      <c r="BF138" s="317"/>
      <c r="BG138" s="310"/>
      <c r="BH138" s="310"/>
      <c r="BI138" s="318"/>
      <c r="BJ138" s="310"/>
      <c r="BK138" s="310"/>
      <c r="BL138" s="317"/>
      <c r="BM138" s="310"/>
      <c r="BN138" s="310"/>
      <c r="BO138" s="319">
        <v>46277</v>
      </c>
      <c r="BP138" s="310"/>
      <c r="BQ138" s="310"/>
      <c r="BR138" s="317"/>
      <c r="BS138" s="310"/>
      <c r="BT138" s="310"/>
      <c r="BU138" s="318"/>
      <c r="BV138" s="310"/>
      <c r="BW138" s="310"/>
      <c r="BX138" s="317"/>
      <c r="BY138" s="310"/>
      <c r="BZ138" s="310"/>
      <c r="CA138" s="310"/>
      <c r="CB138" s="310"/>
      <c r="CC138" s="310"/>
      <c r="CD138" s="318"/>
      <c r="CE138" s="310"/>
      <c r="CF138" s="310"/>
      <c r="CG138" s="310"/>
      <c r="CH138" s="310"/>
      <c r="CI138" s="310"/>
      <c r="CJ138" s="318"/>
      <c r="CK138" s="310"/>
      <c r="CL138" s="310"/>
      <c r="CM138" s="310"/>
      <c r="CN138" s="310"/>
      <c r="CO138" s="310"/>
      <c r="CP138" s="318"/>
      <c r="CQ138" s="310"/>
      <c r="CR138" s="310"/>
      <c r="CS138" s="310"/>
      <c r="CT138" s="310"/>
    </row>
    <row r="139" spans="1:98" ht="17.25" customHeight="1">
      <c r="A139" s="310">
        <v>130</v>
      </c>
      <c r="B139" s="311" t="s">
        <v>4216</v>
      </c>
      <c r="C139" s="311" t="s">
        <v>4217</v>
      </c>
      <c r="D139" s="311" t="s">
        <v>781</v>
      </c>
      <c r="E139" s="311" t="s">
        <v>4181</v>
      </c>
      <c r="F139" s="311" t="s">
        <v>4480</v>
      </c>
      <c r="G139" s="311" t="s">
        <v>1389</v>
      </c>
      <c r="H139" s="312">
        <v>6650</v>
      </c>
      <c r="I139" s="313" t="s">
        <v>702</v>
      </c>
      <c r="J139" s="314">
        <v>1</v>
      </c>
      <c r="K139" s="314"/>
      <c r="L139" s="314">
        <v>2</v>
      </c>
      <c r="M139" s="312">
        <v>78.3</v>
      </c>
      <c r="N139" s="312">
        <v>156.6</v>
      </c>
      <c r="O139" s="312" t="s">
        <v>674</v>
      </c>
      <c r="P139" s="312" t="s">
        <v>13</v>
      </c>
      <c r="Q139" s="312" t="s">
        <v>703</v>
      </c>
      <c r="R139" s="312"/>
      <c r="S139" s="312"/>
      <c r="T139" s="312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2">
        <f ca="1">+L139-T139</f>
        <v>2</v>
      </c>
      <c r="V139" s="312">
        <f ca="1">ROUNDDOWN(T139/J139,0)</f>
        <v>0</v>
      </c>
      <c r="W139" s="312"/>
      <c r="X139" s="312"/>
      <c r="Y139" s="312"/>
      <c r="Z139" s="312"/>
      <c r="AA139" s="312"/>
      <c r="AB139" s="312" t="s">
        <v>602</v>
      </c>
      <c r="AC139" s="312">
        <v>4.2619999999999996</v>
      </c>
      <c r="AD139" s="316"/>
      <c r="AE139" s="304"/>
      <c r="AF139" s="304"/>
      <c r="AG139" s="315" t="s">
        <v>677</v>
      </c>
      <c r="AH139" s="315" t="s">
        <v>677</v>
      </c>
      <c r="AI139" s="312">
        <v>0</v>
      </c>
      <c r="AJ139" s="312">
        <v>0</v>
      </c>
      <c r="AK139" s="312"/>
      <c r="AL139" s="312"/>
      <c r="AM139" s="310"/>
      <c r="AN139" s="310"/>
      <c r="AO139" s="310"/>
      <c r="AP139" s="310"/>
      <c r="AQ139" s="310"/>
      <c r="AR139" s="310"/>
      <c r="AS139" s="310"/>
      <c r="AT139" s="310"/>
      <c r="AU139" s="310"/>
      <c r="AV139" s="310"/>
      <c r="AW139" s="310">
        <v>0</v>
      </c>
      <c r="AX139" s="310">
        <v>0</v>
      </c>
      <c r="AY139" s="310">
        <v>0</v>
      </c>
      <c r="AZ139" s="310">
        <v>0</v>
      </c>
      <c r="BA139" s="310">
        <v>0</v>
      </c>
      <c r="BB139" s="310">
        <v>0</v>
      </c>
      <c r="BC139" s="310">
        <v>0</v>
      </c>
      <c r="BD139" s="310" t="s">
        <v>692</v>
      </c>
      <c r="BE139" s="310"/>
      <c r="BF139" s="317"/>
      <c r="BG139" s="310" t="s">
        <v>3991</v>
      </c>
      <c r="BH139" s="310">
        <v>2</v>
      </c>
      <c r="BI139" s="318">
        <v>46277</v>
      </c>
      <c r="BJ139" s="310">
        <v>0</v>
      </c>
      <c r="BK139" s="320"/>
      <c r="BL139" s="321"/>
      <c r="BM139" s="310" t="s">
        <v>3991</v>
      </c>
      <c r="BN139" s="310">
        <v>2</v>
      </c>
      <c r="BO139" s="319">
        <v>46277</v>
      </c>
      <c r="BP139" s="310">
        <v>0</v>
      </c>
      <c r="BQ139" s="320"/>
      <c r="BR139" s="321"/>
      <c r="BS139" s="320"/>
      <c r="BT139" s="320"/>
      <c r="BU139" s="323"/>
      <c r="BV139" s="320"/>
      <c r="BW139" s="320"/>
      <c r="BX139" s="321"/>
      <c r="BY139" s="320"/>
      <c r="BZ139" s="320"/>
      <c r="CA139" s="320"/>
      <c r="CB139" s="320"/>
      <c r="CC139" s="320"/>
      <c r="CD139" s="323"/>
      <c r="CE139" s="320"/>
      <c r="CF139" s="320"/>
      <c r="CG139" s="320"/>
      <c r="CH139" s="320"/>
      <c r="CI139" s="320"/>
      <c r="CJ139" s="323"/>
      <c r="CK139" s="320"/>
      <c r="CL139" s="320"/>
      <c r="CM139" s="320"/>
      <c r="CN139" s="320"/>
      <c r="CO139" s="320"/>
      <c r="CP139" s="323"/>
      <c r="CQ139" s="320"/>
      <c r="CR139" s="320"/>
      <c r="CS139" s="320"/>
      <c r="CT139" s="320"/>
    </row>
    <row r="140" spans="1:98" ht="17.25" customHeight="1">
      <c r="A140" s="186">
        <v>131</v>
      </c>
      <c r="B140" s="181" t="s">
        <v>4219</v>
      </c>
      <c r="C140" s="181" t="s">
        <v>4220</v>
      </c>
      <c r="D140" s="181"/>
      <c r="E140" s="181"/>
      <c r="F140" s="181"/>
      <c r="G140" s="181" t="s">
        <v>4167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0" t="s">
        <v>674</v>
      </c>
      <c r="P140" s="182"/>
      <c r="Q140" s="182"/>
      <c r="R140" s="300" t="s">
        <v>3951</v>
      </c>
      <c r="S140" s="182"/>
      <c r="T140" s="182"/>
      <c r="U140" s="182"/>
      <c r="V140" s="182"/>
      <c r="W140" s="300">
        <f>_xlfn.MINIFS(V:V,C:C,C140,AE:AE,"",AB:AB,"")</f>
        <v>0</v>
      </c>
      <c r="X140" s="300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4"/>
      <c r="AE140" s="180" t="s">
        <v>675</v>
      </c>
      <c r="AF140" s="180" t="s">
        <v>2161</v>
      </c>
      <c r="AG140" s="185" t="s">
        <v>677</v>
      </c>
      <c r="AH140" s="185" t="s">
        <v>677</v>
      </c>
      <c r="AI140" s="312">
        <v>0</v>
      </c>
      <c r="AJ140" s="312">
        <v>0</v>
      </c>
      <c r="AK140" s="312"/>
      <c r="AL140" s="312"/>
      <c r="AM140" s="310"/>
      <c r="AN140" s="310"/>
      <c r="AO140" s="310"/>
      <c r="AP140" s="310"/>
      <c r="AQ140" s="310"/>
      <c r="AR140" s="310"/>
      <c r="AS140" s="310"/>
      <c r="AT140" s="310"/>
      <c r="AU140" s="310"/>
      <c r="AV140" s="310"/>
      <c r="AW140" s="186"/>
      <c r="AX140" s="186"/>
      <c r="AY140" s="186"/>
      <c r="AZ140" s="186"/>
      <c r="BA140" s="186"/>
      <c r="BB140" s="186"/>
      <c r="BC140" s="186"/>
      <c r="BD140" s="180" t="s">
        <v>2162</v>
      </c>
      <c r="BE140" s="310"/>
      <c r="BF140" s="310"/>
      <c r="BG140" s="310"/>
      <c r="BH140" s="314"/>
      <c r="BI140" s="318"/>
      <c r="BJ140" s="310"/>
      <c r="BK140" s="310"/>
      <c r="BL140" s="317"/>
      <c r="BM140" s="310"/>
      <c r="BN140" s="314"/>
      <c r="BO140" s="319">
        <v>46277</v>
      </c>
      <c r="BP140" s="310"/>
      <c r="BQ140" s="310"/>
      <c r="BR140" s="317"/>
      <c r="BS140" s="310"/>
      <c r="BT140" s="314"/>
      <c r="BU140" s="318"/>
      <c r="BV140" s="310"/>
      <c r="BW140" s="316"/>
      <c r="BX140" s="317"/>
      <c r="BY140" s="310"/>
      <c r="BZ140" s="314"/>
      <c r="CA140" s="319"/>
      <c r="CB140" s="310"/>
      <c r="CC140" s="310"/>
      <c r="CD140" s="318"/>
      <c r="CE140" s="310"/>
      <c r="CF140" s="310"/>
      <c r="CG140" s="310"/>
      <c r="CH140" s="310"/>
      <c r="CI140" s="310"/>
      <c r="CJ140" s="318"/>
      <c r="CK140" s="310"/>
      <c r="CL140" s="310"/>
      <c r="CM140" s="310"/>
      <c r="CN140" s="310"/>
      <c r="CO140" s="310"/>
      <c r="CP140" s="318"/>
      <c r="CQ140" s="310"/>
      <c r="CR140" s="310"/>
      <c r="CS140" s="310"/>
      <c r="CT140" s="310"/>
    </row>
    <row r="141" spans="1:98" ht="17.25" customHeight="1">
      <c r="A141" s="310">
        <v>132</v>
      </c>
      <c r="B141" s="311" t="s">
        <v>4219</v>
      </c>
      <c r="C141" s="311" t="s">
        <v>4220</v>
      </c>
      <c r="D141" s="311" t="s">
        <v>781</v>
      </c>
      <c r="E141" s="311" t="s">
        <v>4168</v>
      </c>
      <c r="F141" s="311" t="s">
        <v>4481</v>
      </c>
      <c r="G141" s="311" t="s">
        <v>1389</v>
      </c>
      <c r="H141" s="312">
        <v>3914</v>
      </c>
      <c r="I141" s="313" t="s">
        <v>702</v>
      </c>
      <c r="J141" s="314">
        <v>1</v>
      </c>
      <c r="K141" s="314"/>
      <c r="L141" s="314">
        <v>2</v>
      </c>
      <c r="M141" s="312">
        <v>47.1</v>
      </c>
      <c r="N141" s="312">
        <v>94.1</v>
      </c>
      <c r="O141" s="312" t="s">
        <v>674</v>
      </c>
      <c r="P141" s="312" t="s">
        <v>13</v>
      </c>
      <c r="Q141" s="312" t="s">
        <v>703</v>
      </c>
      <c r="R141" s="312"/>
      <c r="S141" s="312"/>
      <c r="T141" s="312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2">
        <f ca="1">+L141-T141</f>
        <v>2</v>
      </c>
      <c r="V141" s="312">
        <f ca="1">ROUNDDOWN(T141/J141,0)</f>
        <v>0</v>
      </c>
      <c r="W141" s="312"/>
      <c r="X141" s="312"/>
      <c r="Y141" s="312"/>
      <c r="Z141" s="312"/>
      <c r="AA141" s="312"/>
      <c r="AB141" s="312" t="s">
        <v>602</v>
      </c>
      <c r="AC141" s="312">
        <v>2.5640000000000001</v>
      </c>
      <c r="AD141" s="316"/>
      <c r="AE141" s="304"/>
      <c r="AF141" s="304"/>
      <c r="AG141" s="315" t="s">
        <v>677</v>
      </c>
      <c r="AH141" s="315" t="s">
        <v>677</v>
      </c>
      <c r="AI141" s="312">
        <v>0</v>
      </c>
      <c r="AJ141" s="312">
        <v>0</v>
      </c>
      <c r="AK141" s="312"/>
      <c r="AL141" s="312"/>
      <c r="AM141" s="310"/>
      <c r="AN141" s="310"/>
      <c r="AO141" s="310"/>
      <c r="AP141" s="310"/>
      <c r="AQ141" s="310"/>
      <c r="AR141" s="310"/>
      <c r="AS141" s="310"/>
      <c r="AT141" s="310"/>
      <c r="AU141" s="310"/>
      <c r="AV141" s="310"/>
      <c r="AW141" s="310">
        <v>0</v>
      </c>
      <c r="AX141" s="310">
        <v>0</v>
      </c>
      <c r="AY141" s="310">
        <v>0</v>
      </c>
      <c r="AZ141" s="310">
        <v>0</v>
      </c>
      <c r="BA141" s="310">
        <v>0</v>
      </c>
      <c r="BB141" s="310">
        <v>0</v>
      </c>
      <c r="BC141" s="310">
        <v>0</v>
      </c>
      <c r="BD141" s="310" t="s">
        <v>692</v>
      </c>
      <c r="BE141" s="320"/>
      <c r="BF141" s="321"/>
      <c r="BG141" s="310" t="s">
        <v>3991</v>
      </c>
      <c r="BH141" s="310">
        <v>2</v>
      </c>
      <c r="BI141" s="318">
        <v>46277</v>
      </c>
      <c r="BJ141" s="310">
        <v>0</v>
      </c>
      <c r="BK141" s="320"/>
      <c r="BL141" s="321"/>
      <c r="BM141" s="310" t="s">
        <v>3991</v>
      </c>
      <c r="BN141" s="314">
        <v>2</v>
      </c>
      <c r="BO141" s="319">
        <v>46277</v>
      </c>
      <c r="BP141" s="310">
        <v>0</v>
      </c>
      <c r="BQ141" s="320"/>
      <c r="BR141" s="321"/>
      <c r="BS141" s="320"/>
      <c r="BT141" s="322"/>
      <c r="BU141" s="323"/>
      <c r="BV141" s="320"/>
      <c r="BW141" s="324"/>
      <c r="BX141" s="321"/>
      <c r="BY141" s="320"/>
      <c r="BZ141" s="322"/>
      <c r="CA141" s="325"/>
      <c r="CB141" s="320"/>
      <c r="CC141" s="320"/>
      <c r="CD141" s="323"/>
      <c r="CE141" s="320"/>
      <c r="CF141" s="320"/>
      <c r="CG141" s="320"/>
      <c r="CH141" s="320"/>
      <c r="CI141" s="320"/>
      <c r="CJ141" s="323"/>
      <c r="CK141" s="320"/>
      <c r="CL141" s="320"/>
      <c r="CM141" s="320"/>
      <c r="CN141" s="320"/>
      <c r="CO141" s="320"/>
      <c r="CP141" s="323"/>
      <c r="CQ141" s="320"/>
      <c r="CR141" s="320"/>
      <c r="CS141" s="320"/>
      <c r="CT141" s="320"/>
    </row>
    <row r="142" spans="1:98" ht="17.25" customHeight="1">
      <c r="A142" s="186">
        <v>133</v>
      </c>
      <c r="B142" s="181" t="s">
        <v>4222</v>
      </c>
      <c r="C142" s="181" t="s">
        <v>4223</v>
      </c>
      <c r="D142" s="181"/>
      <c r="E142" s="181"/>
      <c r="F142" s="181"/>
      <c r="G142" s="181" t="s">
        <v>4172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0" t="s">
        <v>674</v>
      </c>
      <c r="P142" s="182"/>
      <c r="Q142" s="182"/>
      <c r="R142" s="300" t="s">
        <v>3951</v>
      </c>
      <c r="S142" s="182"/>
      <c r="T142" s="182"/>
      <c r="U142" s="182"/>
      <c r="V142" s="182"/>
      <c r="W142" s="300">
        <f>_xlfn.MINIFS(V:V,C:C,C142,AE:AE,"",AB:AB,"")</f>
        <v>0</v>
      </c>
      <c r="X142" s="300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4"/>
      <c r="AE142" s="180" t="s">
        <v>675</v>
      </c>
      <c r="AF142" s="180" t="s">
        <v>2161</v>
      </c>
      <c r="AG142" s="185" t="s">
        <v>677</v>
      </c>
      <c r="AH142" s="185" t="s">
        <v>677</v>
      </c>
      <c r="AI142" s="312">
        <v>0</v>
      </c>
      <c r="AJ142" s="312">
        <v>0</v>
      </c>
      <c r="AK142" s="312"/>
      <c r="AL142" s="312"/>
      <c r="AM142" s="310"/>
      <c r="AN142" s="310"/>
      <c r="AO142" s="310"/>
      <c r="AP142" s="310"/>
      <c r="AQ142" s="310"/>
      <c r="AR142" s="310"/>
      <c r="AS142" s="310"/>
      <c r="AT142" s="310"/>
      <c r="AU142" s="310"/>
      <c r="AV142" s="310"/>
      <c r="AW142" s="186"/>
      <c r="AX142" s="186"/>
      <c r="AY142" s="186"/>
      <c r="AZ142" s="186"/>
      <c r="BA142" s="186"/>
      <c r="BB142" s="186"/>
      <c r="BC142" s="186"/>
      <c r="BD142" s="180" t="s">
        <v>2162</v>
      </c>
      <c r="BE142" s="326"/>
      <c r="BF142" s="327"/>
      <c r="BG142" s="326"/>
      <c r="BH142" s="331"/>
      <c r="BI142" s="353"/>
      <c r="BJ142" s="330"/>
      <c r="BK142" s="328"/>
      <c r="BL142" s="329"/>
      <c r="BM142" s="330"/>
      <c r="BN142" s="331"/>
      <c r="BO142" s="319">
        <v>46277</v>
      </c>
      <c r="BP142" s="330"/>
      <c r="BQ142" s="328"/>
      <c r="BR142" s="329"/>
      <c r="BS142" s="328"/>
      <c r="BT142" s="332"/>
      <c r="BU142" s="333"/>
      <c r="BV142" s="328"/>
      <c r="BW142" s="334"/>
      <c r="BX142" s="329"/>
      <c r="BY142" s="328"/>
      <c r="BZ142" s="332"/>
      <c r="CA142" s="335"/>
      <c r="CB142" s="328"/>
      <c r="CC142" s="328"/>
      <c r="CD142" s="333"/>
      <c r="CE142" s="328"/>
      <c r="CF142" s="328"/>
      <c r="CG142" s="328"/>
      <c r="CH142" s="328"/>
      <c r="CI142" s="328"/>
      <c r="CJ142" s="333"/>
      <c r="CK142" s="328"/>
      <c r="CL142" s="328"/>
      <c r="CM142" s="328"/>
      <c r="CN142" s="328"/>
      <c r="CO142" s="328"/>
      <c r="CP142" s="333"/>
      <c r="CQ142" s="328"/>
      <c r="CR142" s="328"/>
      <c r="CS142" s="328"/>
      <c r="CT142" s="328"/>
    </row>
    <row r="143" spans="1:98" ht="17.25" customHeight="1">
      <c r="A143" s="310">
        <v>134</v>
      </c>
      <c r="B143" s="311" t="s">
        <v>4222</v>
      </c>
      <c r="C143" s="311" t="s">
        <v>4223</v>
      </c>
      <c r="D143" s="311" t="s">
        <v>781</v>
      </c>
      <c r="E143" s="311" t="s">
        <v>4173</v>
      </c>
      <c r="F143" s="311" t="s">
        <v>4482</v>
      </c>
      <c r="G143" s="311" t="s">
        <v>1389</v>
      </c>
      <c r="H143" s="312">
        <v>3800</v>
      </c>
      <c r="I143" s="313" t="s">
        <v>702</v>
      </c>
      <c r="J143" s="314">
        <v>1</v>
      </c>
      <c r="K143" s="314"/>
      <c r="L143" s="314">
        <v>2</v>
      </c>
      <c r="M143" s="312">
        <v>44.7</v>
      </c>
      <c r="N143" s="312">
        <v>89.5</v>
      </c>
      <c r="O143" s="312" t="s">
        <v>674</v>
      </c>
      <c r="P143" s="312" t="s">
        <v>13</v>
      </c>
      <c r="Q143" s="312" t="s">
        <v>703</v>
      </c>
      <c r="R143" s="312"/>
      <c r="S143" s="312"/>
      <c r="T143" s="312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2">
        <f ca="1">+L143-T143</f>
        <v>2</v>
      </c>
      <c r="V143" s="312">
        <f ca="1">ROUNDDOWN(T143/J143,0)</f>
        <v>0</v>
      </c>
      <c r="W143" s="312"/>
      <c r="X143" s="312"/>
      <c r="Y143" s="312"/>
      <c r="Z143" s="312"/>
      <c r="AA143" s="312"/>
      <c r="AB143" s="312" t="s">
        <v>602</v>
      </c>
      <c r="AC143" s="312">
        <v>2.4380000000000002</v>
      </c>
      <c r="AD143" s="316"/>
      <c r="AE143" s="304"/>
      <c r="AF143" s="304"/>
      <c r="AG143" s="315" t="s">
        <v>677</v>
      </c>
      <c r="AH143" s="315" t="s">
        <v>677</v>
      </c>
      <c r="AI143" s="312">
        <v>0</v>
      </c>
      <c r="AJ143" s="312">
        <v>0</v>
      </c>
      <c r="AK143" s="312"/>
      <c r="AL143" s="312"/>
      <c r="AM143" s="310"/>
      <c r="AN143" s="310"/>
      <c r="AO143" s="310"/>
      <c r="AP143" s="310"/>
      <c r="AQ143" s="310"/>
      <c r="AR143" s="310"/>
      <c r="AS143" s="310"/>
      <c r="AT143" s="310"/>
      <c r="AU143" s="310"/>
      <c r="AV143" s="310"/>
      <c r="AW143" s="310">
        <v>0</v>
      </c>
      <c r="AX143" s="310">
        <v>0</v>
      </c>
      <c r="AY143" s="310">
        <v>0</v>
      </c>
      <c r="AZ143" s="310">
        <v>0</v>
      </c>
      <c r="BA143" s="310">
        <v>0</v>
      </c>
      <c r="BB143" s="310">
        <v>0</v>
      </c>
      <c r="BC143" s="310">
        <v>0</v>
      </c>
      <c r="BD143" s="310" t="s">
        <v>692</v>
      </c>
      <c r="BE143" s="326"/>
      <c r="BF143" s="327"/>
      <c r="BG143" s="310" t="s">
        <v>3991</v>
      </c>
      <c r="BH143" s="310">
        <v>2</v>
      </c>
      <c r="BI143" s="318">
        <v>46277</v>
      </c>
      <c r="BJ143" s="310">
        <v>0</v>
      </c>
      <c r="BK143" s="328"/>
      <c r="BL143" s="329"/>
      <c r="BM143" s="330" t="s">
        <v>3991</v>
      </c>
      <c r="BN143" s="331">
        <v>2</v>
      </c>
      <c r="BO143" s="319">
        <v>46277</v>
      </c>
      <c r="BP143" s="330">
        <v>0</v>
      </c>
      <c r="BQ143" s="328"/>
      <c r="BR143" s="329"/>
      <c r="BS143" s="328"/>
      <c r="BT143" s="332"/>
      <c r="BU143" s="333"/>
      <c r="BV143" s="328"/>
      <c r="BW143" s="334"/>
      <c r="BX143" s="329"/>
      <c r="BY143" s="328"/>
      <c r="BZ143" s="332"/>
      <c r="CA143" s="335"/>
      <c r="CB143" s="328"/>
      <c r="CC143" s="328"/>
      <c r="CD143" s="333"/>
      <c r="CE143" s="328"/>
      <c r="CF143" s="328"/>
      <c r="CG143" s="328"/>
      <c r="CH143" s="328"/>
      <c r="CI143" s="328"/>
      <c r="CJ143" s="333"/>
      <c r="CK143" s="328"/>
      <c r="CL143" s="328"/>
      <c r="CM143" s="328"/>
      <c r="CN143" s="328"/>
      <c r="CO143" s="328"/>
      <c r="CP143" s="333"/>
      <c r="CQ143" s="328"/>
      <c r="CR143" s="328"/>
      <c r="CS143" s="328"/>
      <c r="CT143" s="328"/>
    </row>
    <row r="144" spans="1:98" ht="17.25" customHeight="1">
      <c r="A144" s="186">
        <v>135</v>
      </c>
      <c r="B144" s="181" t="s">
        <v>4225</v>
      </c>
      <c r="C144" s="181" t="s">
        <v>4226</v>
      </c>
      <c r="D144" s="181"/>
      <c r="E144" s="181"/>
      <c r="F144" s="181"/>
      <c r="G144" s="181" t="s">
        <v>4018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0" t="s">
        <v>674</v>
      </c>
      <c r="P144" s="182"/>
      <c r="Q144" s="182"/>
      <c r="R144" s="300" t="s">
        <v>3951</v>
      </c>
      <c r="S144" s="182"/>
      <c r="T144" s="182"/>
      <c r="U144" s="182"/>
      <c r="V144" s="182"/>
      <c r="W144" s="300">
        <f>_xlfn.MINIFS(V:V,C:C,C144,AE:AE,"",AB:AB,"")</f>
        <v>0</v>
      </c>
      <c r="X144" s="300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4"/>
      <c r="AE144" s="180" t="s">
        <v>675</v>
      </c>
      <c r="AF144" s="180" t="s">
        <v>2161</v>
      </c>
      <c r="AG144" s="185" t="s">
        <v>677</v>
      </c>
      <c r="AH144" s="185" t="s">
        <v>677</v>
      </c>
      <c r="AI144" s="312">
        <v>0</v>
      </c>
      <c r="AJ144" s="312">
        <v>0</v>
      </c>
      <c r="AK144" s="312"/>
      <c r="AL144" s="312"/>
      <c r="AM144" s="310"/>
      <c r="AN144" s="310"/>
      <c r="AO144" s="310"/>
      <c r="AP144" s="310"/>
      <c r="AQ144" s="310"/>
      <c r="AR144" s="310"/>
      <c r="AS144" s="310"/>
      <c r="AT144" s="310"/>
      <c r="AU144" s="310"/>
      <c r="AV144" s="310"/>
      <c r="AW144" s="186"/>
      <c r="AX144" s="186"/>
      <c r="AY144" s="186"/>
      <c r="AZ144" s="186"/>
      <c r="BA144" s="186"/>
      <c r="BB144" s="186"/>
      <c r="BC144" s="186"/>
      <c r="BD144" s="180" t="s">
        <v>2162</v>
      </c>
      <c r="BE144" s="310"/>
      <c r="BF144" s="317"/>
      <c r="BG144" s="310"/>
      <c r="BH144" s="310"/>
      <c r="BI144" s="318"/>
      <c r="BJ144" s="310"/>
      <c r="BK144" s="310"/>
      <c r="BL144" s="317"/>
      <c r="BM144" s="310"/>
      <c r="BN144" s="310"/>
      <c r="BO144" s="319">
        <v>46277</v>
      </c>
      <c r="BP144" s="310"/>
      <c r="BQ144" s="310"/>
      <c r="BR144" s="317"/>
      <c r="BS144" s="310"/>
      <c r="BT144" s="310"/>
      <c r="BU144" s="318"/>
      <c r="BV144" s="310"/>
      <c r="BW144" s="310"/>
      <c r="BX144" s="317"/>
      <c r="BY144" s="310"/>
      <c r="BZ144" s="310"/>
      <c r="CA144" s="310"/>
      <c r="CB144" s="310"/>
      <c r="CC144" s="310"/>
      <c r="CD144" s="318"/>
      <c r="CE144" s="310"/>
      <c r="CF144" s="310"/>
      <c r="CG144" s="310"/>
      <c r="CH144" s="310"/>
      <c r="CI144" s="310"/>
      <c r="CJ144" s="318"/>
      <c r="CK144" s="310"/>
      <c r="CL144" s="310"/>
      <c r="CM144" s="310"/>
      <c r="CN144" s="310"/>
      <c r="CO144" s="310"/>
      <c r="CP144" s="318"/>
      <c r="CQ144" s="310"/>
      <c r="CR144" s="310"/>
      <c r="CS144" s="310"/>
      <c r="CT144" s="310"/>
    </row>
    <row r="145" spans="1:98" ht="17.25" customHeight="1">
      <c r="A145" s="310">
        <v>136</v>
      </c>
      <c r="B145" s="311" t="s">
        <v>4225</v>
      </c>
      <c r="C145" s="311" t="s">
        <v>4226</v>
      </c>
      <c r="D145" s="311" t="s">
        <v>781</v>
      </c>
      <c r="E145" s="311" t="s">
        <v>4019</v>
      </c>
      <c r="F145" s="311" t="s">
        <v>4463</v>
      </c>
      <c r="G145" s="311" t="s">
        <v>1389</v>
      </c>
      <c r="H145" s="312">
        <v>3920</v>
      </c>
      <c r="I145" s="313" t="s">
        <v>702</v>
      </c>
      <c r="J145" s="314">
        <v>1</v>
      </c>
      <c r="K145" s="314"/>
      <c r="L145" s="314">
        <v>2</v>
      </c>
      <c r="M145" s="312">
        <v>47.1</v>
      </c>
      <c r="N145" s="312">
        <v>94.3</v>
      </c>
      <c r="O145" s="312" t="s">
        <v>674</v>
      </c>
      <c r="P145" s="312" t="s">
        <v>13</v>
      </c>
      <c r="Q145" s="312" t="s">
        <v>703</v>
      </c>
      <c r="R145" s="312"/>
      <c r="S145" s="312"/>
      <c r="T145" s="312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2">
        <f ca="1">+L145-T145</f>
        <v>2</v>
      </c>
      <c r="V145" s="312">
        <f ca="1">ROUNDDOWN(T145/J145,0)</f>
        <v>0</v>
      </c>
      <c r="W145" s="312"/>
      <c r="X145" s="312"/>
      <c r="Y145" s="312"/>
      <c r="Z145" s="312"/>
      <c r="AA145" s="312"/>
      <c r="AB145" s="312" t="s">
        <v>602</v>
      </c>
      <c r="AC145" s="312">
        <v>2.5680000000000001</v>
      </c>
      <c r="AD145" s="316"/>
      <c r="AE145" s="304"/>
      <c r="AF145" s="304"/>
      <c r="AG145" s="315" t="s">
        <v>677</v>
      </c>
      <c r="AH145" s="315" t="s">
        <v>677</v>
      </c>
      <c r="AI145" s="312">
        <v>0</v>
      </c>
      <c r="AJ145" s="312">
        <v>0</v>
      </c>
      <c r="AK145" s="312"/>
      <c r="AL145" s="312"/>
      <c r="AM145" s="310"/>
      <c r="AN145" s="310"/>
      <c r="AO145" s="310"/>
      <c r="AP145" s="310"/>
      <c r="AQ145" s="310"/>
      <c r="AR145" s="310"/>
      <c r="AS145" s="310"/>
      <c r="AT145" s="310"/>
      <c r="AU145" s="310"/>
      <c r="AV145" s="310"/>
      <c r="AW145" s="310">
        <v>0</v>
      </c>
      <c r="AX145" s="310">
        <v>0</v>
      </c>
      <c r="AY145" s="310">
        <v>0</v>
      </c>
      <c r="AZ145" s="310">
        <v>0</v>
      </c>
      <c r="BA145" s="310">
        <v>0</v>
      </c>
      <c r="BB145" s="310">
        <v>0</v>
      </c>
      <c r="BC145" s="310">
        <v>0</v>
      </c>
      <c r="BD145" s="310" t="s">
        <v>692</v>
      </c>
      <c r="BE145" s="310"/>
      <c r="BF145" s="317"/>
      <c r="BG145" s="310" t="s">
        <v>3991</v>
      </c>
      <c r="BH145" s="310">
        <v>2</v>
      </c>
      <c r="BI145" s="318">
        <v>46277</v>
      </c>
      <c r="BJ145" s="310">
        <v>0</v>
      </c>
      <c r="BK145" s="310"/>
      <c r="BL145" s="317"/>
      <c r="BM145" s="310" t="s">
        <v>3991</v>
      </c>
      <c r="BN145" s="314">
        <v>2</v>
      </c>
      <c r="BO145" s="319">
        <v>46277</v>
      </c>
      <c r="BP145" s="310">
        <v>0</v>
      </c>
      <c r="BQ145" s="310"/>
      <c r="BR145" s="317"/>
      <c r="BS145" s="310"/>
      <c r="BT145" s="314"/>
      <c r="BU145" s="318"/>
      <c r="BV145" s="310"/>
      <c r="BW145" s="316"/>
      <c r="BX145" s="317"/>
      <c r="BY145" s="310"/>
      <c r="BZ145" s="314"/>
      <c r="CA145" s="319"/>
      <c r="CB145" s="310"/>
      <c r="CC145" s="310"/>
      <c r="CD145" s="318"/>
      <c r="CE145" s="310"/>
      <c r="CF145" s="310"/>
      <c r="CG145" s="310"/>
      <c r="CH145" s="310"/>
      <c r="CI145" s="310"/>
      <c r="CJ145" s="318"/>
      <c r="CK145" s="310"/>
      <c r="CL145" s="310"/>
      <c r="CM145" s="310"/>
      <c r="CN145" s="310"/>
      <c r="CO145" s="310"/>
      <c r="CP145" s="318"/>
      <c r="CQ145" s="310"/>
      <c r="CR145" s="310"/>
      <c r="CS145" s="310"/>
      <c r="CT145" s="310"/>
    </row>
    <row r="146" spans="1:98" ht="17.25" customHeight="1">
      <c r="A146" s="186">
        <v>137</v>
      </c>
      <c r="B146" s="181" t="s">
        <v>4228</v>
      </c>
      <c r="C146" s="181" t="s">
        <v>4229</v>
      </c>
      <c r="D146" s="181"/>
      <c r="E146" s="181"/>
      <c r="F146" s="181"/>
      <c r="G146" s="181" t="s">
        <v>4180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0" t="s">
        <v>674</v>
      </c>
      <c r="P146" s="182"/>
      <c r="Q146" s="182"/>
      <c r="R146" s="300" t="s">
        <v>3951</v>
      </c>
      <c r="S146" s="182"/>
      <c r="T146" s="182"/>
      <c r="U146" s="182"/>
      <c r="V146" s="182"/>
      <c r="W146" s="300">
        <f>_xlfn.MINIFS(V:V,C:C,C146,AE:AE,"",AB:AB,"")</f>
        <v>0</v>
      </c>
      <c r="X146" s="300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4"/>
      <c r="AE146" s="180" t="s">
        <v>675</v>
      </c>
      <c r="AF146" s="180" t="s">
        <v>2161</v>
      </c>
      <c r="AG146" s="185" t="s">
        <v>677</v>
      </c>
      <c r="AH146" s="185" t="s">
        <v>677</v>
      </c>
      <c r="AI146" s="312">
        <v>0</v>
      </c>
      <c r="AJ146" s="312">
        <v>0</v>
      </c>
      <c r="AK146" s="312"/>
      <c r="AL146" s="312"/>
      <c r="AM146" s="310"/>
      <c r="AN146" s="310"/>
      <c r="AO146" s="310"/>
      <c r="AP146" s="310"/>
      <c r="AQ146" s="310"/>
      <c r="AR146" s="310"/>
      <c r="AS146" s="310"/>
      <c r="AT146" s="310"/>
      <c r="AU146" s="310"/>
      <c r="AV146" s="310"/>
      <c r="AW146" s="186"/>
      <c r="AX146" s="186"/>
      <c r="AY146" s="186"/>
      <c r="AZ146" s="186"/>
      <c r="BA146" s="186"/>
      <c r="BB146" s="186"/>
      <c r="BC146" s="186"/>
      <c r="BD146" s="180" t="s">
        <v>2162</v>
      </c>
      <c r="BE146" s="336"/>
      <c r="BF146" s="337"/>
      <c r="BG146" s="336"/>
      <c r="BH146" s="336"/>
      <c r="BI146" s="341"/>
      <c r="BJ146" s="336"/>
      <c r="BK146" s="336"/>
      <c r="BL146" s="337"/>
      <c r="BM146" s="338"/>
      <c r="BN146" s="338"/>
      <c r="BO146" s="319">
        <v>46277</v>
      </c>
      <c r="BP146" s="338"/>
      <c r="BQ146" s="336"/>
      <c r="BR146" s="337"/>
      <c r="BS146" s="336"/>
      <c r="BT146" s="336"/>
      <c r="BU146" s="341"/>
      <c r="BV146" s="336"/>
      <c r="BW146" s="336"/>
      <c r="BX146" s="337"/>
      <c r="BY146" s="336"/>
      <c r="BZ146" s="336"/>
      <c r="CA146" s="336"/>
      <c r="CB146" s="336"/>
      <c r="CC146" s="336"/>
      <c r="CD146" s="341"/>
      <c r="CE146" s="336"/>
      <c r="CF146" s="336"/>
      <c r="CG146" s="336"/>
      <c r="CH146" s="336"/>
      <c r="CI146" s="336"/>
      <c r="CJ146" s="341"/>
      <c r="CK146" s="336"/>
      <c r="CL146" s="336"/>
      <c r="CM146" s="336"/>
      <c r="CN146" s="336"/>
      <c r="CO146" s="336"/>
      <c r="CP146" s="341"/>
      <c r="CQ146" s="336"/>
      <c r="CR146" s="336"/>
      <c r="CS146" s="336"/>
      <c r="CT146" s="336"/>
    </row>
    <row r="147" spans="1:98" ht="17.25" customHeight="1">
      <c r="A147" s="310">
        <v>138</v>
      </c>
      <c r="B147" s="311" t="s">
        <v>4228</v>
      </c>
      <c r="C147" s="311" t="s">
        <v>4229</v>
      </c>
      <c r="D147" s="311" t="s">
        <v>781</v>
      </c>
      <c r="E147" s="311" t="s">
        <v>4181</v>
      </c>
      <c r="F147" s="311" t="s">
        <v>4464</v>
      </c>
      <c r="G147" s="311" t="s">
        <v>1389</v>
      </c>
      <c r="H147" s="312">
        <v>6650</v>
      </c>
      <c r="I147" s="313" t="s">
        <v>702</v>
      </c>
      <c r="J147" s="314">
        <v>1</v>
      </c>
      <c r="K147" s="314"/>
      <c r="L147" s="314">
        <v>2</v>
      </c>
      <c r="M147" s="312">
        <v>78.3</v>
      </c>
      <c r="N147" s="312">
        <v>156.6</v>
      </c>
      <c r="O147" s="312" t="s">
        <v>674</v>
      </c>
      <c r="P147" s="312" t="s">
        <v>13</v>
      </c>
      <c r="Q147" s="312" t="s">
        <v>703</v>
      </c>
      <c r="R147" s="312"/>
      <c r="S147" s="312"/>
      <c r="T147" s="312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2">
        <f ca="1">+L147-T147</f>
        <v>2</v>
      </c>
      <c r="V147" s="312">
        <f ca="1">ROUNDDOWN(T147/J147,0)</f>
        <v>0</v>
      </c>
      <c r="W147" s="312"/>
      <c r="X147" s="312"/>
      <c r="Y147" s="312"/>
      <c r="Z147" s="312"/>
      <c r="AA147" s="312"/>
      <c r="AB147" s="312" t="s">
        <v>602</v>
      </c>
      <c r="AC147" s="312">
        <v>4.2619999999999996</v>
      </c>
      <c r="AD147" s="316"/>
      <c r="AE147" s="304"/>
      <c r="AF147" s="304"/>
      <c r="AG147" s="315" t="s">
        <v>677</v>
      </c>
      <c r="AH147" s="315" t="s">
        <v>677</v>
      </c>
      <c r="AI147" s="312">
        <v>0</v>
      </c>
      <c r="AJ147" s="312">
        <v>0</v>
      </c>
      <c r="AK147" s="312"/>
      <c r="AL147" s="312"/>
      <c r="AM147" s="310"/>
      <c r="AN147" s="310"/>
      <c r="AO147" s="310"/>
      <c r="AP147" s="310"/>
      <c r="AQ147" s="310"/>
      <c r="AR147" s="310"/>
      <c r="AS147" s="310"/>
      <c r="AT147" s="310"/>
      <c r="AU147" s="310"/>
      <c r="AV147" s="310"/>
      <c r="AW147" s="310">
        <v>0</v>
      </c>
      <c r="AX147" s="310">
        <v>0</v>
      </c>
      <c r="AY147" s="310">
        <v>0</v>
      </c>
      <c r="AZ147" s="310">
        <v>0</v>
      </c>
      <c r="BA147" s="310">
        <v>0</v>
      </c>
      <c r="BB147" s="310">
        <v>0</v>
      </c>
      <c r="BC147" s="310">
        <v>0</v>
      </c>
      <c r="BD147" s="310" t="s">
        <v>692</v>
      </c>
      <c r="BE147" s="310"/>
      <c r="BF147" s="310"/>
      <c r="BG147" s="310" t="s">
        <v>3991</v>
      </c>
      <c r="BH147" s="310">
        <v>2</v>
      </c>
      <c r="BI147" s="318">
        <v>46277</v>
      </c>
      <c r="BJ147" s="310">
        <v>0</v>
      </c>
      <c r="BK147" s="310"/>
      <c r="BL147" s="317"/>
      <c r="BM147" s="310" t="s">
        <v>3991</v>
      </c>
      <c r="BN147" s="314">
        <v>2</v>
      </c>
      <c r="BO147" s="319">
        <v>46277</v>
      </c>
      <c r="BP147" s="310">
        <v>0</v>
      </c>
      <c r="BQ147" s="310"/>
      <c r="BR147" s="317"/>
      <c r="BS147" s="310"/>
      <c r="BT147" s="314"/>
      <c r="BU147" s="318"/>
      <c r="BV147" s="310"/>
      <c r="BW147" s="316"/>
      <c r="BX147" s="317"/>
      <c r="BY147" s="310"/>
      <c r="BZ147" s="314"/>
      <c r="CA147" s="319"/>
      <c r="CB147" s="310"/>
      <c r="CC147" s="310"/>
      <c r="CD147" s="318"/>
      <c r="CE147" s="310"/>
      <c r="CF147" s="310"/>
      <c r="CG147" s="310"/>
      <c r="CH147" s="310"/>
      <c r="CI147" s="310"/>
      <c r="CJ147" s="318"/>
      <c r="CK147" s="310"/>
      <c r="CL147" s="310"/>
      <c r="CM147" s="310"/>
      <c r="CN147" s="310"/>
      <c r="CO147" s="310"/>
      <c r="CP147" s="318"/>
      <c r="CQ147" s="310"/>
      <c r="CR147" s="310"/>
      <c r="CS147" s="310"/>
      <c r="CT147" s="310"/>
    </row>
    <row r="148" spans="1:98" ht="17.25" customHeight="1">
      <c r="A148" s="186">
        <v>139</v>
      </c>
      <c r="B148" s="181" t="s">
        <v>4231</v>
      </c>
      <c r="C148" s="181" t="s">
        <v>4232</v>
      </c>
      <c r="D148" s="181"/>
      <c r="E148" s="181"/>
      <c r="F148" s="181"/>
      <c r="G148" s="181" t="s">
        <v>4233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0" t="s">
        <v>674</v>
      </c>
      <c r="P148" s="182"/>
      <c r="Q148" s="182"/>
      <c r="R148" s="300" t="s">
        <v>3951</v>
      </c>
      <c r="S148" s="182"/>
      <c r="T148" s="182"/>
      <c r="U148" s="182"/>
      <c r="V148" s="182"/>
      <c r="W148" s="300">
        <f>_xlfn.MINIFS(V:V,C:C,C148,AE:AE,"",AB:AB,"")</f>
        <v>0</v>
      </c>
      <c r="X148" s="300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4"/>
      <c r="AE148" s="180" t="s">
        <v>675</v>
      </c>
      <c r="AF148" s="180" t="s">
        <v>2161</v>
      </c>
      <c r="AG148" s="185" t="s">
        <v>677</v>
      </c>
      <c r="AH148" s="185" t="s">
        <v>677</v>
      </c>
      <c r="AI148" s="312">
        <v>0</v>
      </c>
      <c r="AJ148" s="312">
        <v>0</v>
      </c>
      <c r="AK148" s="312"/>
      <c r="AL148" s="312"/>
      <c r="AM148" s="310"/>
      <c r="AN148" s="310"/>
      <c r="AO148" s="310"/>
      <c r="AP148" s="310"/>
      <c r="AQ148" s="310"/>
      <c r="AR148" s="310"/>
      <c r="AS148" s="310"/>
      <c r="AT148" s="310"/>
      <c r="AU148" s="310"/>
      <c r="AV148" s="310"/>
      <c r="AW148" s="186"/>
      <c r="AX148" s="186"/>
      <c r="AY148" s="186"/>
      <c r="AZ148" s="186"/>
      <c r="BA148" s="186"/>
      <c r="BB148" s="186"/>
      <c r="BC148" s="186"/>
      <c r="BD148" s="180" t="s">
        <v>2162</v>
      </c>
      <c r="BE148" s="348"/>
      <c r="BF148" s="348"/>
      <c r="BG148" s="348"/>
      <c r="BH148" s="314"/>
      <c r="BI148" s="358"/>
      <c r="BJ148" s="310"/>
      <c r="BK148" s="320"/>
      <c r="BL148" s="321"/>
      <c r="BM148" s="310"/>
      <c r="BN148" s="314"/>
      <c r="BO148" s="319">
        <v>46277</v>
      </c>
      <c r="BP148" s="310"/>
      <c r="BQ148" s="320"/>
      <c r="BR148" s="321"/>
      <c r="BS148" s="320"/>
      <c r="BT148" s="322"/>
      <c r="BU148" s="323"/>
      <c r="BV148" s="320"/>
      <c r="BW148" s="324"/>
      <c r="BX148" s="321"/>
      <c r="BY148" s="320"/>
      <c r="BZ148" s="322"/>
      <c r="CA148" s="325"/>
      <c r="CB148" s="320"/>
      <c r="CC148" s="320"/>
      <c r="CD148" s="323"/>
      <c r="CE148" s="320"/>
      <c r="CF148" s="320"/>
      <c r="CG148" s="320"/>
      <c r="CH148" s="320"/>
      <c r="CI148" s="320"/>
      <c r="CJ148" s="323"/>
      <c r="CK148" s="320"/>
      <c r="CL148" s="320"/>
      <c r="CM148" s="320"/>
      <c r="CN148" s="320"/>
      <c r="CO148" s="320"/>
      <c r="CP148" s="323"/>
      <c r="CQ148" s="320"/>
      <c r="CR148" s="320"/>
      <c r="CS148" s="320"/>
      <c r="CT148" s="320"/>
    </row>
    <row r="149" spans="1:98" ht="17.25" customHeight="1">
      <c r="A149" s="310">
        <v>140</v>
      </c>
      <c r="B149" s="311" t="s">
        <v>4231</v>
      </c>
      <c r="C149" s="311" t="s">
        <v>4232</v>
      </c>
      <c r="D149" s="311" t="s">
        <v>781</v>
      </c>
      <c r="E149" s="311" t="s">
        <v>4234</v>
      </c>
      <c r="F149" s="311" t="s">
        <v>4483</v>
      </c>
      <c r="G149" s="311" t="s">
        <v>1389</v>
      </c>
      <c r="H149" s="312">
        <v>3920</v>
      </c>
      <c r="I149" s="313" t="s">
        <v>702</v>
      </c>
      <c r="J149" s="314">
        <v>1</v>
      </c>
      <c r="K149" s="314"/>
      <c r="L149" s="314">
        <v>2</v>
      </c>
      <c r="M149" s="312">
        <v>47.1</v>
      </c>
      <c r="N149" s="312">
        <v>94.3</v>
      </c>
      <c r="O149" s="312" t="s">
        <v>674</v>
      </c>
      <c r="P149" s="312" t="s">
        <v>13</v>
      </c>
      <c r="Q149" s="312" t="s">
        <v>703</v>
      </c>
      <c r="R149" s="312"/>
      <c r="S149" s="312"/>
      <c r="T149" s="312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2">
        <f ca="1">+L149-T149</f>
        <v>2</v>
      </c>
      <c r="V149" s="312">
        <f ca="1">ROUNDDOWN(T149/J149,0)</f>
        <v>0</v>
      </c>
      <c r="W149" s="312"/>
      <c r="X149" s="312"/>
      <c r="Y149" s="312"/>
      <c r="Z149" s="312"/>
      <c r="AA149" s="312"/>
      <c r="AB149" s="312" t="s">
        <v>602</v>
      </c>
      <c r="AC149" s="312">
        <v>2.5680000000000001</v>
      </c>
      <c r="AD149" s="316"/>
      <c r="AE149" s="304"/>
      <c r="AF149" s="304"/>
      <c r="AG149" s="315" t="s">
        <v>677</v>
      </c>
      <c r="AH149" s="315" t="s">
        <v>677</v>
      </c>
      <c r="AI149" s="312">
        <v>0</v>
      </c>
      <c r="AJ149" s="312">
        <v>0</v>
      </c>
      <c r="AK149" s="312"/>
      <c r="AL149" s="312"/>
      <c r="AM149" s="310"/>
      <c r="AN149" s="310"/>
      <c r="AO149" s="310"/>
      <c r="AP149" s="310"/>
      <c r="AQ149" s="310"/>
      <c r="AR149" s="310"/>
      <c r="AS149" s="310"/>
      <c r="AT149" s="310"/>
      <c r="AU149" s="310"/>
      <c r="AV149" s="310"/>
      <c r="AW149" s="310">
        <v>0</v>
      </c>
      <c r="AX149" s="310">
        <v>0</v>
      </c>
      <c r="AY149" s="310">
        <v>0</v>
      </c>
      <c r="AZ149" s="310">
        <v>0</v>
      </c>
      <c r="BA149" s="310">
        <v>0</v>
      </c>
      <c r="BB149" s="310">
        <v>0</v>
      </c>
      <c r="BC149" s="310">
        <v>0</v>
      </c>
      <c r="BD149" s="310" t="s">
        <v>692</v>
      </c>
      <c r="BE149" s="310"/>
      <c r="BF149" s="317"/>
      <c r="BG149" s="310" t="s">
        <v>3991</v>
      </c>
      <c r="BH149" s="310">
        <v>2</v>
      </c>
      <c r="BI149" s="318">
        <v>46277</v>
      </c>
      <c r="BJ149" s="310">
        <v>0</v>
      </c>
      <c r="BK149" s="310"/>
      <c r="BL149" s="317"/>
      <c r="BM149" s="310" t="s">
        <v>3991</v>
      </c>
      <c r="BN149" s="310">
        <v>2</v>
      </c>
      <c r="BO149" s="319">
        <v>46277</v>
      </c>
      <c r="BP149" s="310">
        <v>0</v>
      </c>
      <c r="BQ149" s="310"/>
      <c r="BR149" s="317"/>
      <c r="BS149" s="310"/>
      <c r="BT149" s="310"/>
      <c r="BU149" s="318"/>
      <c r="BV149" s="310"/>
      <c r="BW149" s="310"/>
      <c r="BX149" s="317"/>
      <c r="BY149" s="310"/>
      <c r="BZ149" s="310"/>
      <c r="CA149" s="310"/>
      <c r="CB149" s="310"/>
      <c r="CC149" s="310"/>
      <c r="CD149" s="318"/>
      <c r="CE149" s="310"/>
      <c r="CF149" s="310"/>
      <c r="CG149" s="310"/>
      <c r="CH149" s="310"/>
      <c r="CI149" s="310"/>
      <c r="CJ149" s="318"/>
      <c r="CK149" s="310"/>
      <c r="CL149" s="310"/>
      <c r="CM149" s="310"/>
      <c r="CN149" s="310"/>
      <c r="CO149" s="310"/>
      <c r="CP149" s="318"/>
      <c r="CQ149" s="310"/>
      <c r="CR149" s="310"/>
      <c r="CS149" s="310"/>
      <c r="CT149" s="310"/>
    </row>
    <row r="150" spans="1:98" ht="17.25" customHeight="1">
      <c r="A150" s="186">
        <v>141</v>
      </c>
      <c r="B150" s="181" t="s">
        <v>4236</v>
      </c>
      <c r="C150" s="181" t="s">
        <v>4237</v>
      </c>
      <c r="D150" s="181"/>
      <c r="E150" s="181"/>
      <c r="F150" s="181"/>
      <c r="G150" s="181" t="s">
        <v>4238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0" t="s">
        <v>674</v>
      </c>
      <c r="P150" s="182"/>
      <c r="Q150" s="182"/>
      <c r="R150" s="300" t="s">
        <v>3951</v>
      </c>
      <c r="S150" s="182"/>
      <c r="T150" s="182"/>
      <c r="U150" s="182"/>
      <c r="V150" s="182"/>
      <c r="W150" s="300">
        <f>_xlfn.MINIFS(V:V,C:C,C150,AE:AE,"",AB:AB,"")</f>
        <v>0</v>
      </c>
      <c r="X150" s="300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4"/>
      <c r="AE150" s="180" t="s">
        <v>675</v>
      </c>
      <c r="AF150" s="180" t="s">
        <v>2161</v>
      </c>
      <c r="AG150" s="185" t="s">
        <v>677</v>
      </c>
      <c r="AH150" s="185" t="s">
        <v>677</v>
      </c>
      <c r="AI150" s="312">
        <v>0</v>
      </c>
      <c r="AJ150" s="312">
        <v>0</v>
      </c>
      <c r="AK150" s="312"/>
      <c r="AL150" s="312"/>
      <c r="AM150" s="310"/>
      <c r="AN150" s="310"/>
      <c r="AO150" s="310"/>
      <c r="AP150" s="310"/>
      <c r="AQ150" s="310"/>
      <c r="AR150" s="310"/>
      <c r="AS150" s="310"/>
      <c r="AT150" s="310"/>
      <c r="AU150" s="310"/>
      <c r="AV150" s="310"/>
      <c r="AW150" s="186"/>
      <c r="AX150" s="186"/>
      <c r="AY150" s="186"/>
      <c r="AZ150" s="186"/>
      <c r="BA150" s="186"/>
      <c r="BB150" s="186"/>
      <c r="BC150" s="186"/>
      <c r="BD150" s="180" t="s">
        <v>2162</v>
      </c>
      <c r="BE150" s="310"/>
      <c r="BF150" s="310"/>
      <c r="BG150" s="310"/>
      <c r="BH150" s="314"/>
      <c r="BI150" s="318"/>
      <c r="BJ150" s="310"/>
      <c r="BK150" s="320"/>
      <c r="BL150" s="321"/>
      <c r="BM150" s="310"/>
      <c r="BN150" s="314"/>
      <c r="BO150" s="319">
        <v>46277</v>
      </c>
      <c r="BP150" s="310"/>
      <c r="BQ150" s="320"/>
      <c r="BR150" s="321"/>
      <c r="BS150" s="320"/>
      <c r="BT150" s="322"/>
      <c r="BU150" s="323"/>
      <c r="BV150" s="320"/>
      <c r="BW150" s="324"/>
      <c r="BX150" s="321"/>
      <c r="BY150" s="320"/>
      <c r="BZ150" s="322"/>
      <c r="CA150" s="325"/>
      <c r="CB150" s="320"/>
      <c r="CC150" s="320"/>
      <c r="CD150" s="323"/>
      <c r="CE150" s="320"/>
      <c r="CF150" s="320"/>
      <c r="CG150" s="320"/>
      <c r="CH150" s="320"/>
      <c r="CI150" s="320"/>
      <c r="CJ150" s="323"/>
      <c r="CK150" s="320"/>
      <c r="CL150" s="320"/>
      <c r="CM150" s="320"/>
      <c r="CN150" s="320"/>
      <c r="CO150" s="320"/>
      <c r="CP150" s="323"/>
      <c r="CQ150" s="320"/>
      <c r="CR150" s="320"/>
      <c r="CS150" s="320"/>
      <c r="CT150" s="320"/>
    </row>
    <row r="151" spans="1:98" ht="17.25" customHeight="1">
      <c r="A151" s="310">
        <v>142</v>
      </c>
      <c r="B151" s="311" t="s">
        <v>4236</v>
      </c>
      <c r="C151" s="311" t="s">
        <v>4237</v>
      </c>
      <c r="D151" s="311" t="s">
        <v>781</v>
      </c>
      <c r="E151" s="311" t="s">
        <v>4239</v>
      </c>
      <c r="F151" s="311" t="s">
        <v>4484</v>
      </c>
      <c r="G151" s="311" t="s">
        <v>1389</v>
      </c>
      <c r="H151" s="312">
        <v>9600</v>
      </c>
      <c r="I151" s="313" t="s">
        <v>702</v>
      </c>
      <c r="J151" s="314">
        <v>1</v>
      </c>
      <c r="K151" s="314"/>
      <c r="L151" s="314">
        <v>2</v>
      </c>
      <c r="M151" s="312">
        <v>113</v>
      </c>
      <c r="N151" s="312">
        <v>226.1</v>
      </c>
      <c r="O151" s="312" t="s">
        <v>674</v>
      </c>
      <c r="P151" s="312" t="s">
        <v>13</v>
      </c>
      <c r="Q151" s="312" t="s">
        <v>703</v>
      </c>
      <c r="R151" s="312"/>
      <c r="S151" s="312"/>
      <c r="T151" s="312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2">
        <f ca="1">+L151-T151</f>
        <v>2</v>
      </c>
      <c r="V151" s="312">
        <f ca="1">ROUNDDOWN(T151/J151,0)</f>
        <v>0</v>
      </c>
      <c r="W151" s="312"/>
      <c r="X151" s="312"/>
      <c r="Y151" s="312"/>
      <c r="Z151" s="312"/>
      <c r="AA151" s="312"/>
      <c r="AB151" s="312" t="s">
        <v>602</v>
      </c>
      <c r="AC151" s="312">
        <v>6.15</v>
      </c>
      <c r="AD151" s="316"/>
      <c r="AE151" s="304"/>
      <c r="AF151" s="304"/>
      <c r="AG151" s="315" t="s">
        <v>677</v>
      </c>
      <c r="AH151" s="315" t="s">
        <v>677</v>
      </c>
      <c r="AI151" s="312">
        <v>0</v>
      </c>
      <c r="AJ151" s="312">
        <v>0</v>
      </c>
      <c r="AK151" s="312"/>
      <c r="AL151" s="312"/>
      <c r="AM151" s="310"/>
      <c r="AN151" s="310"/>
      <c r="AO151" s="310"/>
      <c r="AP151" s="310"/>
      <c r="AQ151" s="310"/>
      <c r="AR151" s="310"/>
      <c r="AS151" s="310"/>
      <c r="AT151" s="310"/>
      <c r="AU151" s="310"/>
      <c r="AV151" s="310"/>
      <c r="AW151" s="310">
        <v>0</v>
      </c>
      <c r="AX151" s="310">
        <v>0</v>
      </c>
      <c r="AY151" s="310">
        <v>0</v>
      </c>
      <c r="AZ151" s="310">
        <v>0</v>
      </c>
      <c r="BA151" s="310">
        <v>0</v>
      </c>
      <c r="BB151" s="310">
        <v>0</v>
      </c>
      <c r="BC151" s="310">
        <v>0</v>
      </c>
      <c r="BD151" s="310" t="s">
        <v>692</v>
      </c>
      <c r="BE151" s="310"/>
      <c r="BF151" s="317"/>
      <c r="BG151" s="310" t="s">
        <v>3991</v>
      </c>
      <c r="BH151" s="310">
        <v>2</v>
      </c>
      <c r="BI151" s="318">
        <v>46277</v>
      </c>
      <c r="BJ151" s="310">
        <v>0</v>
      </c>
      <c r="BK151" s="310"/>
      <c r="BL151" s="317"/>
      <c r="BM151" s="310" t="s">
        <v>3991</v>
      </c>
      <c r="BN151" s="314">
        <v>2</v>
      </c>
      <c r="BO151" s="319">
        <v>46277</v>
      </c>
      <c r="BP151" s="310">
        <v>0</v>
      </c>
      <c r="BQ151" s="310"/>
      <c r="BR151" s="317"/>
      <c r="BS151" s="310"/>
      <c r="BT151" s="314"/>
      <c r="BU151" s="318"/>
      <c r="BV151" s="310"/>
      <c r="BW151" s="316"/>
      <c r="BX151" s="317"/>
      <c r="BY151" s="310"/>
      <c r="BZ151" s="314"/>
      <c r="CA151" s="319"/>
      <c r="CB151" s="310"/>
      <c r="CC151" s="310"/>
      <c r="CD151" s="318"/>
      <c r="CE151" s="310"/>
      <c r="CF151" s="310"/>
      <c r="CG151" s="310"/>
      <c r="CH151" s="310"/>
      <c r="CI151" s="310"/>
      <c r="CJ151" s="318"/>
      <c r="CK151" s="310"/>
      <c r="CL151" s="310"/>
      <c r="CM151" s="310"/>
      <c r="CN151" s="310"/>
      <c r="CO151" s="310"/>
      <c r="CP151" s="318"/>
      <c r="CQ151" s="310"/>
      <c r="CR151" s="310"/>
      <c r="CS151" s="310"/>
      <c r="CT151" s="310"/>
    </row>
    <row r="152" spans="1:98" ht="17.25" customHeight="1">
      <c r="A152" s="186">
        <v>143</v>
      </c>
      <c r="B152" s="181" t="s">
        <v>4241</v>
      </c>
      <c r="C152" s="181" t="s">
        <v>4242</v>
      </c>
      <c r="D152" s="181"/>
      <c r="E152" s="181"/>
      <c r="F152" s="181"/>
      <c r="G152" s="181" t="s">
        <v>4233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0" t="s">
        <v>674</v>
      </c>
      <c r="P152" s="182"/>
      <c r="Q152" s="182"/>
      <c r="R152" s="300" t="s">
        <v>3951</v>
      </c>
      <c r="S152" s="182"/>
      <c r="T152" s="182"/>
      <c r="U152" s="182"/>
      <c r="V152" s="182"/>
      <c r="W152" s="300">
        <f>_xlfn.MINIFS(V:V,C:C,C152,AE:AE,"",AB:AB,"")</f>
        <v>0</v>
      </c>
      <c r="X152" s="300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4"/>
      <c r="AE152" s="180" t="s">
        <v>675</v>
      </c>
      <c r="AF152" s="180" t="s">
        <v>2161</v>
      </c>
      <c r="AG152" s="185" t="s">
        <v>677</v>
      </c>
      <c r="AH152" s="185" t="s">
        <v>677</v>
      </c>
      <c r="AI152" s="312">
        <v>0</v>
      </c>
      <c r="AJ152" s="312">
        <v>0</v>
      </c>
      <c r="AK152" s="312"/>
      <c r="AL152" s="312"/>
      <c r="AM152" s="310"/>
      <c r="AN152" s="310"/>
      <c r="AO152" s="310"/>
      <c r="AP152" s="310"/>
      <c r="AQ152" s="310"/>
      <c r="AR152" s="310"/>
      <c r="AS152" s="310"/>
      <c r="AT152" s="310"/>
      <c r="AU152" s="310"/>
      <c r="AV152" s="310"/>
      <c r="AW152" s="186"/>
      <c r="AX152" s="186"/>
      <c r="AY152" s="186"/>
      <c r="AZ152" s="186"/>
      <c r="BA152" s="186"/>
      <c r="BB152" s="186"/>
      <c r="BC152" s="186"/>
      <c r="BD152" s="180" t="s">
        <v>2162</v>
      </c>
      <c r="BE152" s="363"/>
      <c r="BF152" s="349"/>
      <c r="BG152" s="363"/>
      <c r="BH152" s="314"/>
      <c r="BI152" s="358"/>
      <c r="BJ152" s="310"/>
      <c r="BK152" s="320"/>
      <c r="BL152" s="321"/>
      <c r="BM152" s="310"/>
      <c r="BN152" s="310"/>
      <c r="BO152" s="319">
        <v>46277</v>
      </c>
      <c r="BP152" s="310"/>
      <c r="BQ152" s="320"/>
      <c r="BR152" s="321"/>
      <c r="BS152" s="320"/>
      <c r="BT152" s="320"/>
      <c r="BU152" s="323"/>
      <c r="BV152" s="320"/>
      <c r="BW152" s="320"/>
      <c r="BX152" s="321"/>
      <c r="BY152" s="320"/>
      <c r="BZ152" s="320"/>
      <c r="CA152" s="320"/>
      <c r="CB152" s="320"/>
      <c r="CC152" s="320"/>
      <c r="CD152" s="323"/>
      <c r="CE152" s="320"/>
      <c r="CF152" s="320"/>
      <c r="CG152" s="320"/>
      <c r="CH152" s="320"/>
      <c r="CI152" s="320"/>
      <c r="CJ152" s="323"/>
      <c r="CK152" s="320"/>
      <c r="CL152" s="320"/>
      <c r="CM152" s="320"/>
      <c r="CN152" s="320"/>
      <c r="CO152" s="320"/>
      <c r="CP152" s="323"/>
      <c r="CQ152" s="320"/>
      <c r="CR152" s="320"/>
      <c r="CS152" s="320"/>
      <c r="CT152" s="320"/>
    </row>
    <row r="153" spans="1:98" ht="17.25" customHeight="1">
      <c r="A153" s="310">
        <v>144</v>
      </c>
      <c r="B153" s="311" t="s">
        <v>4241</v>
      </c>
      <c r="C153" s="311" t="s">
        <v>4242</v>
      </c>
      <c r="D153" s="311" t="s">
        <v>781</v>
      </c>
      <c r="E153" s="311" t="s">
        <v>4234</v>
      </c>
      <c r="F153" s="311" t="s">
        <v>4485</v>
      </c>
      <c r="G153" s="311" t="s">
        <v>1389</v>
      </c>
      <c r="H153" s="312">
        <v>3920</v>
      </c>
      <c r="I153" s="313" t="s">
        <v>702</v>
      </c>
      <c r="J153" s="314">
        <v>1</v>
      </c>
      <c r="K153" s="314"/>
      <c r="L153" s="314">
        <v>2</v>
      </c>
      <c r="M153" s="312">
        <v>47.1</v>
      </c>
      <c r="N153" s="312">
        <v>94.3</v>
      </c>
      <c r="O153" s="312" t="s">
        <v>674</v>
      </c>
      <c r="P153" s="312" t="s">
        <v>13</v>
      </c>
      <c r="Q153" s="312" t="s">
        <v>703</v>
      </c>
      <c r="R153" s="312"/>
      <c r="S153" s="312"/>
      <c r="T153" s="312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2">
        <f ca="1">+L153-T153</f>
        <v>2</v>
      </c>
      <c r="V153" s="312">
        <f ca="1">ROUNDDOWN(T153/J153,0)</f>
        <v>0</v>
      </c>
      <c r="W153" s="312"/>
      <c r="X153" s="312"/>
      <c r="Y153" s="312"/>
      <c r="Z153" s="312"/>
      <c r="AA153" s="312"/>
      <c r="AB153" s="312" t="s">
        <v>602</v>
      </c>
      <c r="AC153" s="312">
        <v>2.5680000000000001</v>
      </c>
      <c r="AD153" s="316"/>
      <c r="AE153" s="304"/>
      <c r="AF153" s="304"/>
      <c r="AG153" s="315" t="s">
        <v>677</v>
      </c>
      <c r="AH153" s="315" t="s">
        <v>677</v>
      </c>
      <c r="AI153" s="312">
        <v>0</v>
      </c>
      <c r="AJ153" s="312">
        <v>0</v>
      </c>
      <c r="AK153" s="312"/>
      <c r="AL153" s="312"/>
      <c r="AM153" s="310"/>
      <c r="AN153" s="310"/>
      <c r="AO153" s="310"/>
      <c r="AP153" s="310"/>
      <c r="AQ153" s="310"/>
      <c r="AR153" s="310"/>
      <c r="AS153" s="310"/>
      <c r="AT153" s="310"/>
      <c r="AU153" s="310"/>
      <c r="AV153" s="310"/>
      <c r="AW153" s="310">
        <v>0</v>
      </c>
      <c r="AX153" s="310">
        <v>0</v>
      </c>
      <c r="AY153" s="310">
        <v>0</v>
      </c>
      <c r="AZ153" s="310">
        <v>0</v>
      </c>
      <c r="BA153" s="310">
        <v>0</v>
      </c>
      <c r="BB153" s="310">
        <v>0</v>
      </c>
      <c r="BC153" s="310">
        <v>0</v>
      </c>
      <c r="BD153" s="310" t="s">
        <v>692</v>
      </c>
      <c r="BE153" s="364"/>
      <c r="BF153" s="327"/>
      <c r="BG153" s="310" t="s">
        <v>3991</v>
      </c>
      <c r="BH153" s="310">
        <v>2</v>
      </c>
      <c r="BI153" s="318">
        <v>46277</v>
      </c>
      <c r="BJ153" s="310">
        <v>0</v>
      </c>
      <c r="BK153" s="328"/>
      <c r="BL153" s="329"/>
      <c r="BM153" s="330" t="s">
        <v>3991</v>
      </c>
      <c r="BN153" s="330">
        <v>2</v>
      </c>
      <c r="BO153" s="319">
        <v>46277</v>
      </c>
      <c r="BP153" s="330">
        <v>0</v>
      </c>
      <c r="BQ153" s="328"/>
      <c r="BR153" s="329"/>
      <c r="BS153" s="328"/>
      <c r="BT153" s="328"/>
      <c r="BU153" s="333"/>
      <c r="BV153" s="328"/>
      <c r="BW153" s="328"/>
      <c r="BX153" s="329"/>
      <c r="BY153" s="328"/>
      <c r="BZ153" s="328"/>
      <c r="CA153" s="328"/>
      <c r="CB153" s="328"/>
      <c r="CC153" s="328"/>
      <c r="CD153" s="333"/>
      <c r="CE153" s="328"/>
      <c r="CF153" s="328"/>
      <c r="CG153" s="328"/>
      <c r="CH153" s="328"/>
      <c r="CI153" s="328"/>
      <c r="CJ153" s="333"/>
      <c r="CK153" s="328"/>
      <c r="CL153" s="328"/>
      <c r="CM153" s="328"/>
      <c r="CN153" s="328"/>
      <c r="CO153" s="328"/>
      <c r="CP153" s="333"/>
      <c r="CQ153" s="328"/>
      <c r="CR153" s="328"/>
      <c r="CS153" s="328"/>
      <c r="CT153" s="328"/>
    </row>
    <row r="154" spans="1:98" ht="17.25" customHeight="1">
      <c r="A154" s="186">
        <v>145</v>
      </c>
      <c r="B154" s="181" t="s">
        <v>4244</v>
      </c>
      <c r="C154" s="181" t="s">
        <v>4245</v>
      </c>
      <c r="D154" s="181"/>
      <c r="E154" s="181"/>
      <c r="F154" s="181"/>
      <c r="G154" s="181" t="s">
        <v>4238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0" t="s">
        <v>674</v>
      </c>
      <c r="P154" s="182"/>
      <c r="Q154" s="182"/>
      <c r="R154" s="300" t="s">
        <v>3951</v>
      </c>
      <c r="S154" s="182"/>
      <c r="T154" s="182"/>
      <c r="U154" s="182"/>
      <c r="V154" s="182"/>
      <c r="W154" s="300">
        <f>_xlfn.MINIFS(V:V,C:C,C154,AE:AE,"",AB:AB,"")</f>
        <v>0</v>
      </c>
      <c r="X154" s="300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4"/>
      <c r="AE154" s="180" t="s">
        <v>675</v>
      </c>
      <c r="AF154" s="180" t="s">
        <v>2161</v>
      </c>
      <c r="AG154" s="185" t="s">
        <v>677</v>
      </c>
      <c r="AH154" s="185" t="s">
        <v>677</v>
      </c>
      <c r="AI154" s="312">
        <v>0</v>
      </c>
      <c r="AJ154" s="312">
        <v>0</v>
      </c>
      <c r="AK154" s="312"/>
      <c r="AL154" s="312"/>
      <c r="AM154" s="310"/>
      <c r="AN154" s="310"/>
      <c r="AO154" s="310"/>
      <c r="AP154" s="310"/>
      <c r="AQ154" s="310"/>
      <c r="AR154" s="310"/>
      <c r="AS154" s="310"/>
      <c r="AT154" s="310"/>
      <c r="AU154" s="310"/>
      <c r="AV154" s="310"/>
      <c r="AW154" s="186"/>
      <c r="AX154" s="186"/>
      <c r="AY154" s="186"/>
      <c r="AZ154" s="186"/>
      <c r="BA154" s="186"/>
      <c r="BB154" s="186"/>
      <c r="BC154" s="186"/>
      <c r="BD154" s="180" t="s">
        <v>2162</v>
      </c>
      <c r="BE154" s="364"/>
      <c r="BF154" s="327"/>
      <c r="BG154" s="326"/>
      <c r="BH154" s="331"/>
      <c r="BI154" s="353"/>
      <c r="BJ154" s="330"/>
      <c r="BK154" s="328"/>
      <c r="BL154" s="329"/>
      <c r="BM154" s="330"/>
      <c r="BN154" s="330"/>
      <c r="BO154" s="319">
        <v>46277</v>
      </c>
      <c r="BP154" s="330"/>
      <c r="BQ154" s="328"/>
      <c r="BR154" s="329"/>
      <c r="BS154" s="328"/>
      <c r="BT154" s="328"/>
      <c r="BU154" s="333"/>
      <c r="BV154" s="328"/>
      <c r="BW154" s="328"/>
      <c r="BX154" s="329"/>
      <c r="BY154" s="328"/>
      <c r="BZ154" s="328"/>
      <c r="CA154" s="328"/>
      <c r="CB154" s="328"/>
      <c r="CC154" s="328"/>
      <c r="CD154" s="333"/>
      <c r="CE154" s="328"/>
      <c r="CF154" s="328"/>
      <c r="CG154" s="328"/>
      <c r="CH154" s="328"/>
      <c r="CI154" s="328"/>
      <c r="CJ154" s="333"/>
      <c r="CK154" s="328"/>
      <c r="CL154" s="328"/>
      <c r="CM154" s="328"/>
      <c r="CN154" s="328"/>
      <c r="CO154" s="328"/>
      <c r="CP154" s="333"/>
      <c r="CQ154" s="328"/>
      <c r="CR154" s="328"/>
      <c r="CS154" s="328"/>
      <c r="CT154" s="328"/>
    </row>
    <row r="155" spans="1:98" ht="17.25" customHeight="1">
      <c r="A155" s="310">
        <v>146</v>
      </c>
      <c r="B155" s="311" t="s">
        <v>4244</v>
      </c>
      <c r="C155" s="311" t="s">
        <v>4245</v>
      </c>
      <c r="D155" s="311" t="s">
        <v>781</v>
      </c>
      <c r="E155" s="311" t="s">
        <v>4239</v>
      </c>
      <c r="F155" s="311" t="s">
        <v>4486</v>
      </c>
      <c r="G155" s="311" t="s">
        <v>1389</v>
      </c>
      <c r="H155" s="312">
        <v>9600</v>
      </c>
      <c r="I155" s="313" t="s">
        <v>702</v>
      </c>
      <c r="J155" s="314">
        <v>1</v>
      </c>
      <c r="K155" s="314"/>
      <c r="L155" s="314">
        <v>2</v>
      </c>
      <c r="M155" s="312">
        <v>113</v>
      </c>
      <c r="N155" s="312">
        <v>226.1</v>
      </c>
      <c r="O155" s="312" t="s">
        <v>674</v>
      </c>
      <c r="P155" s="312" t="s">
        <v>13</v>
      </c>
      <c r="Q155" s="312" t="s">
        <v>703</v>
      </c>
      <c r="R155" s="312"/>
      <c r="S155" s="312"/>
      <c r="T155" s="312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2">
        <f ca="1">+L155-T155</f>
        <v>2</v>
      </c>
      <c r="V155" s="312">
        <f ca="1">ROUNDDOWN(T155/J155,0)</f>
        <v>0</v>
      </c>
      <c r="W155" s="312"/>
      <c r="X155" s="312"/>
      <c r="Y155" s="312"/>
      <c r="Z155" s="312"/>
      <c r="AA155" s="312"/>
      <c r="AB155" s="312" t="s">
        <v>602</v>
      </c>
      <c r="AC155" s="312">
        <v>6.15</v>
      </c>
      <c r="AD155" s="316"/>
      <c r="AE155" s="304"/>
      <c r="AF155" s="304"/>
      <c r="AG155" s="315" t="s">
        <v>677</v>
      </c>
      <c r="AH155" s="315" t="s">
        <v>677</v>
      </c>
      <c r="AI155" s="312">
        <v>0</v>
      </c>
      <c r="AJ155" s="312">
        <v>0</v>
      </c>
      <c r="AK155" s="312"/>
      <c r="AL155" s="312"/>
      <c r="AM155" s="310"/>
      <c r="AN155" s="310"/>
      <c r="AO155" s="310"/>
      <c r="AP155" s="310"/>
      <c r="AQ155" s="310"/>
      <c r="AR155" s="310"/>
      <c r="AS155" s="310"/>
      <c r="AT155" s="310"/>
      <c r="AU155" s="310"/>
      <c r="AV155" s="310"/>
      <c r="AW155" s="310">
        <v>0</v>
      </c>
      <c r="AX155" s="310">
        <v>0</v>
      </c>
      <c r="AY155" s="310">
        <v>0</v>
      </c>
      <c r="AZ155" s="310">
        <v>0</v>
      </c>
      <c r="BA155" s="310">
        <v>0</v>
      </c>
      <c r="BB155" s="310">
        <v>0</v>
      </c>
      <c r="BC155" s="310">
        <v>0</v>
      </c>
      <c r="BD155" s="310" t="s">
        <v>692</v>
      </c>
      <c r="BE155" s="310"/>
      <c r="BF155" s="310"/>
      <c r="BG155" s="310" t="s">
        <v>3991</v>
      </c>
      <c r="BH155" s="310">
        <v>2</v>
      </c>
      <c r="BI155" s="318">
        <v>46277</v>
      </c>
      <c r="BJ155" s="310">
        <v>0</v>
      </c>
      <c r="BK155" s="310"/>
      <c r="BL155" s="317"/>
      <c r="BM155" s="310" t="s">
        <v>3991</v>
      </c>
      <c r="BN155" s="314">
        <v>2</v>
      </c>
      <c r="BO155" s="319">
        <v>46277</v>
      </c>
      <c r="BP155" s="310">
        <v>0</v>
      </c>
      <c r="BQ155" s="310"/>
      <c r="BR155" s="317"/>
      <c r="BS155" s="310"/>
      <c r="BT155" s="314"/>
      <c r="BU155" s="318"/>
      <c r="BV155" s="310"/>
      <c r="BW155" s="316"/>
      <c r="BX155" s="317"/>
      <c r="BY155" s="310"/>
      <c r="BZ155" s="314"/>
      <c r="CA155" s="319"/>
      <c r="CB155" s="310"/>
      <c r="CC155" s="310"/>
      <c r="CD155" s="318"/>
      <c r="CE155" s="310"/>
      <c r="CF155" s="310"/>
      <c r="CG155" s="310"/>
      <c r="CH155" s="310"/>
      <c r="CI155" s="310"/>
      <c r="CJ155" s="318"/>
      <c r="CK155" s="310"/>
      <c r="CL155" s="310"/>
      <c r="CM155" s="310"/>
      <c r="CN155" s="310"/>
      <c r="CO155" s="310"/>
      <c r="CP155" s="318"/>
      <c r="CQ155" s="310"/>
      <c r="CR155" s="310"/>
      <c r="CS155" s="310"/>
      <c r="CT155" s="310"/>
    </row>
    <row r="156" spans="1:98" ht="17.25" customHeight="1">
      <c r="A156" s="186">
        <v>147</v>
      </c>
      <c r="B156" s="181" t="s">
        <v>4247</v>
      </c>
      <c r="C156" s="181" t="s">
        <v>4248</v>
      </c>
      <c r="D156" s="181"/>
      <c r="E156" s="181"/>
      <c r="F156" s="181"/>
      <c r="G156" s="181" t="s">
        <v>4233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0" t="s">
        <v>674</v>
      </c>
      <c r="P156" s="182"/>
      <c r="Q156" s="182"/>
      <c r="R156" s="300" t="s">
        <v>3951</v>
      </c>
      <c r="S156" s="182"/>
      <c r="T156" s="182"/>
      <c r="U156" s="182"/>
      <c r="V156" s="182"/>
      <c r="W156" s="300">
        <f>_xlfn.MINIFS(V:V,C:C,C156,AE:AE,"",AB:AB,"")</f>
        <v>0</v>
      </c>
      <c r="X156" s="300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4"/>
      <c r="AE156" s="180" t="s">
        <v>675</v>
      </c>
      <c r="AF156" s="180" t="s">
        <v>2161</v>
      </c>
      <c r="AG156" s="185" t="s">
        <v>677</v>
      </c>
      <c r="AH156" s="185" t="s">
        <v>677</v>
      </c>
      <c r="AI156" s="312">
        <v>0</v>
      </c>
      <c r="AJ156" s="312">
        <v>0</v>
      </c>
      <c r="AK156" s="312"/>
      <c r="AL156" s="312"/>
      <c r="AM156" s="310"/>
      <c r="AN156" s="310"/>
      <c r="AO156" s="310"/>
      <c r="AP156" s="310"/>
      <c r="AQ156" s="310"/>
      <c r="AR156" s="310"/>
      <c r="AS156" s="310"/>
      <c r="AT156" s="310"/>
      <c r="AU156" s="310"/>
      <c r="AV156" s="310"/>
      <c r="AW156" s="186"/>
      <c r="AX156" s="186"/>
      <c r="AY156" s="186"/>
      <c r="AZ156" s="186"/>
      <c r="BA156" s="186"/>
      <c r="BB156" s="186"/>
      <c r="BC156" s="186"/>
      <c r="BD156" s="180" t="s">
        <v>2162</v>
      </c>
      <c r="BE156" s="348"/>
      <c r="BF156" s="349"/>
      <c r="BG156" s="348"/>
      <c r="BH156" s="314"/>
      <c r="BI156" s="358"/>
      <c r="BJ156" s="310"/>
      <c r="BK156" s="320"/>
      <c r="BL156" s="321"/>
      <c r="BM156" s="310"/>
      <c r="BN156" s="314"/>
      <c r="BO156" s="319">
        <v>46277</v>
      </c>
      <c r="BP156" s="310"/>
      <c r="BQ156" s="320"/>
      <c r="BR156" s="321"/>
      <c r="BS156" s="320"/>
      <c r="BT156" s="322"/>
      <c r="BU156" s="323"/>
      <c r="BV156" s="320"/>
      <c r="BW156" s="324"/>
      <c r="BX156" s="321"/>
      <c r="BY156" s="320"/>
      <c r="BZ156" s="322"/>
      <c r="CA156" s="325"/>
      <c r="CB156" s="320"/>
      <c r="CC156" s="320"/>
      <c r="CD156" s="323"/>
      <c r="CE156" s="320"/>
      <c r="CF156" s="320"/>
      <c r="CG156" s="320"/>
      <c r="CH156" s="320"/>
      <c r="CI156" s="320"/>
      <c r="CJ156" s="323"/>
      <c r="CK156" s="320"/>
      <c r="CL156" s="320"/>
      <c r="CM156" s="320"/>
      <c r="CN156" s="320"/>
      <c r="CO156" s="320"/>
      <c r="CP156" s="323"/>
      <c r="CQ156" s="320"/>
      <c r="CR156" s="320"/>
      <c r="CS156" s="320"/>
      <c r="CT156" s="320"/>
    </row>
    <row r="157" spans="1:98" ht="17.25" customHeight="1">
      <c r="A157" s="310">
        <v>148</v>
      </c>
      <c r="B157" s="311" t="s">
        <v>4247</v>
      </c>
      <c r="C157" s="311" t="s">
        <v>4248</v>
      </c>
      <c r="D157" s="311" t="s">
        <v>781</v>
      </c>
      <c r="E157" s="311" t="s">
        <v>4234</v>
      </c>
      <c r="F157" s="311" t="s">
        <v>4487</v>
      </c>
      <c r="G157" s="311" t="s">
        <v>1389</v>
      </c>
      <c r="H157" s="312">
        <v>3920</v>
      </c>
      <c r="I157" s="313" t="s">
        <v>702</v>
      </c>
      <c r="J157" s="314">
        <v>1</v>
      </c>
      <c r="K157" s="314"/>
      <c r="L157" s="314">
        <v>2</v>
      </c>
      <c r="M157" s="312">
        <v>47.1</v>
      </c>
      <c r="N157" s="312">
        <v>94.3</v>
      </c>
      <c r="O157" s="312" t="s">
        <v>674</v>
      </c>
      <c r="P157" s="312" t="s">
        <v>13</v>
      </c>
      <c r="Q157" s="312" t="s">
        <v>703</v>
      </c>
      <c r="R157" s="312"/>
      <c r="S157" s="312"/>
      <c r="T157" s="312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2">
        <f ca="1">+L157-T157</f>
        <v>2</v>
      </c>
      <c r="V157" s="312">
        <f ca="1">ROUNDDOWN(T157/J157,0)</f>
        <v>0</v>
      </c>
      <c r="W157" s="312"/>
      <c r="X157" s="312"/>
      <c r="Y157" s="312"/>
      <c r="Z157" s="312"/>
      <c r="AA157" s="312"/>
      <c r="AB157" s="312" t="s">
        <v>602</v>
      </c>
      <c r="AC157" s="312">
        <v>2.5680000000000001</v>
      </c>
      <c r="AD157" s="316"/>
      <c r="AE157" s="304"/>
      <c r="AF157" s="304"/>
      <c r="AG157" s="315" t="s">
        <v>677</v>
      </c>
      <c r="AH157" s="315" t="s">
        <v>677</v>
      </c>
      <c r="AI157" s="312">
        <v>0</v>
      </c>
      <c r="AJ157" s="312">
        <v>0</v>
      </c>
      <c r="AK157" s="312"/>
      <c r="AL157" s="312"/>
      <c r="AM157" s="310"/>
      <c r="AN157" s="310"/>
      <c r="AO157" s="310"/>
      <c r="AP157" s="310"/>
      <c r="AQ157" s="310"/>
      <c r="AR157" s="310"/>
      <c r="AS157" s="310"/>
      <c r="AT157" s="310"/>
      <c r="AU157" s="310"/>
      <c r="AV157" s="310"/>
      <c r="AW157" s="310">
        <v>0</v>
      </c>
      <c r="AX157" s="310">
        <v>0</v>
      </c>
      <c r="AY157" s="310">
        <v>0</v>
      </c>
      <c r="AZ157" s="310">
        <v>0</v>
      </c>
      <c r="BA157" s="310">
        <v>0</v>
      </c>
      <c r="BB157" s="310">
        <v>0</v>
      </c>
      <c r="BC157" s="310">
        <v>0</v>
      </c>
      <c r="BD157" s="310" t="s">
        <v>692</v>
      </c>
      <c r="BE157" s="310"/>
      <c r="BF157" s="310"/>
      <c r="BG157" s="310" t="s">
        <v>3991</v>
      </c>
      <c r="BH157" s="310">
        <v>2</v>
      </c>
      <c r="BI157" s="318">
        <v>46277</v>
      </c>
      <c r="BJ157" s="310">
        <v>0</v>
      </c>
      <c r="BK157" s="310"/>
      <c r="BL157" s="317"/>
      <c r="BM157" s="310" t="s">
        <v>3991</v>
      </c>
      <c r="BN157" s="314">
        <v>2</v>
      </c>
      <c r="BO157" s="319">
        <v>46277</v>
      </c>
      <c r="BP157" s="310">
        <v>0</v>
      </c>
      <c r="BQ157" s="310"/>
      <c r="BR157" s="317"/>
      <c r="BS157" s="310"/>
      <c r="BT157" s="314"/>
      <c r="BU157" s="318"/>
      <c r="BV157" s="310"/>
      <c r="BW157" s="316"/>
      <c r="BX157" s="317"/>
      <c r="BY157" s="310"/>
      <c r="BZ157" s="314"/>
      <c r="CA157" s="319"/>
      <c r="CB157" s="310"/>
      <c r="CC157" s="310"/>
      <c r="CD157" s="318"/>
      <c r="CE157" s="310"/>
      <c r="CF157" s="310"/>
      <c r="CG157" s="310"/>
      <c r="CH157" s="310"/>
      <c r="CI157" s="310"/>
      <c r="CJ157" s="318"/>
      <c r="CK157" s="310"/>
      <c r="CL157" s="310"/>
      <c r="CM157" s="310"/>
      <c r="CN157" s="310"/>
      <c r="CO157" s="310"/>
      <c r="CP157" s="318"/>
      <c r="CQ157" s="310"/>
      <c r="CR157" s="310"/>
      <c r="CS157" s="310"/>
      <c r="CT157" s="310"/>
    </row>
    <row r="158" spans="1:98" ht="17.25" customHeight="1">
      <c r="A158" s="186">
        <v>149</v>
      </c>
      <c r="B158" s="181" t="s">
        <v>4250</v>
      </c>
      <c r="C158" s="181" t="s">
        <v>4251</v>
      </c>
      <c r="D158" s="181"/>
      <c r="E158" s="181"/>
      <c r="F158" s="181"/>
      <c r="G158" s="181" t="s">
        <v>4238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0" t="s">
        <v>674</v>
      </c>
      <c r="P158" s="182"/>
      <c r="Q158" s="182"/>
      <c r="R158" s="300" t="s">
        <v>3951</v>
      </c>
      <c r="S158" s="182"/>
      <c r="T158" s="182"/>
      <c r="U158" s="182"/>
      <c r="V158" s="182"/>
      <c r="W158" s="300">
        <f>_xlfn.MINIFS(V:V,C:C,C158,AE:AE,"",AB:AB,"")</f>
        <v>0</v>
      </c>
      <c r="X158" s="300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4"/>
      <c r="AE158" s="180" t="s">
        <v>675</v>
      </c>
      <c r="AF158" s="180" t="s">
        <v>2161</v>
      </c>
      <c r="AG158" s="185" t="s">
        <v>677</v>
      </c>
      <c r="AH158" s="185" t="s">
        <v>677</v>
      </c>
      <c r="AI158" s="312">
        <v>0</v>
      </c>
      <c r="AJ158" s="312">
        <v>0</v>
      </c>
      <c r="AK158" s="312"/>
      <c r="AL158" s="312"/>
      <c r="AM158" s="310"/>
      <c r="AN158" s="310"/>
      <c r="AO158" s="310"/>
      <c r="AP158" s="310"/>
      <c r="AQ158" s="310"/>
      <c r="AR158" s="310"/>
      <c r="AS158" s="310"/>
      <c r="AT158" s="310"/>
      <c r="AU158" s="310"/>
      <c r="AV158" s="310"/>
      <c r="AW158" s="186"/>
      <c r="AX158" s="186"/>
      <c r="AY158" s="186"/>
      <c r="AZ158" s="186"/>
      <c r="BA158" s="186"/>
      <c r="BB158" s="186"/>
      <c r="BC158" s="186"/>
      <c r="BD158" s="180" t="s">
        <v>2162</v>
      </c>
      <c r="BE158" s="336"/>
      <c r="BF158" s="337"/>
      <c r="BG158" s="336"/>
      <c r="BH158" s="340"/>
      <c r="BI158" s="341"/>
      <c r="BJ158" s="336"/>
      <c r="BK158" s="336"/>
      <c r="BL158" s="337"/>
      <c r="BM158" s="338"/>
      <c r="BN158" s="339"/>
      <c r="BO158" s="319">
        <v>46277</v>
      </c>
      <c r="BP158" s="338"/>
      <c r="BQ158" s="336"/>
      <c r="BR158" s="337"/>
      <c r="BS158" s="336"/>
      <c r="BT158" s="340"/>
      <c r="BU158" s="341"/>
      <c r="BV158" s="336"/>
      <c r="BW158" s="342"/>
      <c r="BX158" s="337"/>
      <c r="BY158" s="336"/>
      <c r="BZ158" s="340"/>
      <c r="CA158" s="343"/>
      <c r="CB158" s="336"/>
      <c r="CC158" s="336"/>
      <c r="CD158" s="341"/>
      <c r="CE158" s="336"/>
      <c r="CF158" s="336"/>
      <c r="CG158" s="336"/>
      <c r="CH158" s="336"/>
      <c r="CI158" s="336"/>
      <c r="CJ158" s="341"/>
      <c r="CK158" s="336"/>
      <c r="CL158" s="336"/>
      <c r="CM158" s="336"/>
      <c r="CN158" s="336"/>
      <c r="CO158" s="336"/>
      <c r="CP158" s="341"/>
      <c r="CQ158" s="336"/>
      <c r="CR158" s="336"/>
      <c r="CS158" s="336"/>
      <c r="CT158" s="336"/>
    </row>
    <row r="159" spans="1:98" ht="17.25" customHeight="1">
      <c r="A159" s="310">
        <v>150</v>
      </c>
      <c r="B159" s="311" t="s">
        <v>4250</v>
      </c>
      <c r="C159" s="311" t="s">
        <v>4251</v>
      </c>
      <c r="D159" s="311" t="s">
        <v>781</v>
      </c>
      <c r="E159" s="311" t="s">
        <v>4239</v>
      </c>
      <c r="F159" s="311" t="s">
        <v>4488</v>
      </c>
      <c r="G159" s="311" t="s">
        <v>1389</v>
      </c>
      <c r="H159" s="312">
        <v>9600</v>
      </c>
      <c r="I159" s="313" t="s">
        <v>702</v>
      </c>
      <c r="J159" s="314">
        <v>1</v>
      </c>
      <c r="K159" s="314"/>
      <c r="L159" s="314">
        <v>2</v>
      </c>
      <c r="M159" s="312">
        <v>113</v>
      </c>
      <c r="N159" s="312">
        <v>226.1</v>
      </c>
      <c r="O159" s="312" t="s">
        <v>674</v>
      </c>
      <c r="P159" s="312" t="s">
        <v>13</v>
      </c>
      <c r="Q159" s="312" t="s">
        <v>703</v>
      </c>
      <c r="R159" s="312"/>
      <c r="S159" s="312"/>
      <c r="T159" s="312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2">
        <f ca="1">+L159-T159</f>
        <v>2</v>
      </c>
      <c r="V159" s="312">
        <f ca="1">ROUNDDOWN(T159/J159,0)</f>
        <v>0</v>
      </c>
      <c r="W159" s="312"/>
      <c r="X159" s="312"/>
      <c r="Y159" s="312"/>
      <c r="Z159" s="312"/>
      <c r="AA159" s="312"/>
      <c r="AB159" s="312" t="s">
        <v>602</v>
      </c>
      <c r="AC159" s="312">
        <v>6.15</v>
      </c>
      <c r="AD159" s="316"/>
      <c r="AE159" s="304"/>
      <c r="AF159" s="304"/>
      <c r="AG159" s="315" t="s">
        <v>677</v>
      </c>
      <c r="AH159" s="315" t="s">
        <v>677</v>
      </c>
      <c r="AI159" s="312">
        <v>0</v>
      </c>
      <c r="AJ159" s="312">
        <v>0</v>
      </c>
      <c r="AK159" s="312"/>
      <c r="AL159" s="312"/>
      <c r="AM159" s="310"/>
      <c r="AN159" s="310"/>
      <c r="AO159" s="310"/>
      <c r="AP159" s="310"/>
      <c r="AQ159" s="310"/>
      <c r="AR159" s="310"/>
      <c r="AS159" s="310"/>
      <c r="AT159" s="310"/>
      <c r="AU159" s="310"/>
      <c r="AV159" s="310"/>
      <c r="AW159" s="310">
        <v>0</v>
      </c>
      <c r="AX159" s="310">
        <v>0</v>
      </c>
      <c r="AY159" s="310">
        <v>0</v>
      </c>
      <c r="AZ159" s="310">
        <v>0</v>
      </c>
      <c r="BA159" s="310">
        <v>0</v>
      </c>
      <c r="BB159" s="310">
        <v>0</v>
      </c>
      <c r="BC159" s="310">
        <v>0</v>
      </c>
      <c r="BD159" s="310" t="s">
        <v>692</v>
      </c>
      <c r="BE159" s="310"/>
      <c r="BF159" s="310"/>
      <c r="BG159" s="310" t="s">
        <v>3991</v>
      </c>
      <c r="BH159" s="310">
        <v>2</v>
      </c>
      <c r="BI159" s="318">
        <v>46277</v>
      </c>
      <c r="BJ159" s="310">
        <v>0</v>
      </c>
      <c r="BK159" s="310"/>
      <c r="BL159" s="317"/>
      <c r="BM159" s="310" t="s">
        <v>3991</v>
      </c>
      <c r="BN159" s="314">
        <v>2</v>
      </c>
      <c r="BO159" s="319">
        <v>46277</v>
      </c>
      <c r="BP159" s="310">
        <v>0</v>
      </c>
      <c r="BQ159" s="310"/>
      <c r="BR159" s="317"/>
      <c r="BS159" s="310"/>
      <c r="BT159" s="314"/>
      <c r="BU159" s="318"/>
      <c r="BV159" s="310"/>
      <c r="BW159" s="316"/>
      <c r="BX159" s="317"/>
      <c r="BY159" s="310"/>
      <c r="BZ159" s="314"/>
      <c r="CA159" s="319"/>
      <c r="CB159" s="310"/>
      <c r="CC159" s="310"/>
      <c r="CD159" s="318"/>
      <c r="CE159" s="310"/>
      <c r="CF159" s="310"/>
      <c r="CG159" s="310"/>
      <c r="CH159" s="310"/>
      <c r="CI159" s="310"/>
      <c r="CJ159" s="318"/>
      <c r="CK159" s="310"/>
      <c r="CL159" s="310"/>
      <c r="CM159" s="310"/>
      <c r="CN159" s="310"/>
      <c r="CO159" s="310"/>
      <c r="CP159" s="318"/>
      <c r="CQ159" s="310"/>
      <c r="CR159" s="310"/>
      <c r="CS159" s="310"/>
      <c r="CT159" s="310"/>
    </row>
    <row r="160" spans="1:98" ht="17.25" customHeight="1">
      <c r="A160" s="186">
        <v>151</v>
      </c>
      <c r="B160" s="181" t="s">
        <v>4253</v>
      </c>
      <c r="C160" s="181" t="s">
        <v>4254</v>
      </c>
      <c r="D160" s="181"/>
      <c r="E160" s="181"/>
      <c r="F160" s="181"/>
      <c r="G160" s="181" t="s">
        <v>4233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0" t="s">
        <v>674</v>
      </c>
      <c r="P160" s="182"/>
      <c r="Q160" s="182"/>
      <c r="R160" s="300" t="s">
        <v>3951</v>
      </c>
      <c r="S160" s="182"/>
      <c r="T160" s="182"/>
      <c r="U160" s="182"/>
      <c r="V160" s="182"/>
      <c r="W160" s="300">
        <f>_xlfn.MINIFS(V:V,C:C,C160,AE:AE,"",AB:AB,"")</f>
        <v>0</v>
      </c>
      <c r="X160" s="300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4"/>
      <c r="AE160" s="180" t="s">
        <v>675</v>
      </c>
      <c r="AF160" s="180" t="s">
        <v>2161</v>
      </c>
      <c r="AG160" s="185" t="s">
        <v>677</v>
      </c>
      <c r="AH160" s="185" t="s">
        <v>677</v>
      </c>
      <c r="AI160" s="312">
        <v>0</v>
      </c>
      <c r="AJ160" s="312">
        <v>0</v>
      </c>
      <c r="AK160" s="312"/>
      <c r="AL160" s="312"/>
      <c r="AM160" s="310"/>
      <c r="AN160" s="310"/>
      <c r="AO160" s="310"/>
      <c r="AP160" s="310"/>
      <c r="AQ160" s="310"/>
      <c r="AR160" s="310"/>
      <c r="AS160" s="310"/>
      <c r="AT160" s="310"/>
      <c r="AU160" s="310"/>
      <c r="AV160" s="310"/>
      <c r="AW160" s="186"/>
      <c r="AX160" s="186"/>
      <c r="AY160" s="186"/>
      <c r="AZ160" s="186"/>
      <c r="BA160" s="186"/>
      <c r="BB160" s="186"/>
      <c r="BC160" s="186"/>
      <c r="BD160" s="180" t="s">
        <v>2162</v>
      </c>
      <c r="BE160" s="310"/>
      <c r="BF160" s="317"/>
      <c r="BG160" s="310"/>
      <c r="BH160" s="314"/>
      <c r="BI160" s="318"/>
      <c r="BJ160" s="310"/>
      <c r="BK160" s="320"/>
      <c r="BL160" s="321"/>
      <c r="BM160" s="310"/>
      <c r="BN160" s="310"/>
      <c r="BO160" s="319">
        <v>46277</v>
      </c>
      <c r="BP160" s="310"/>
      <c r="BQ160" s="320"/>
      <c r="BR160" s="321"/>
      <c r="BS160" s="320"/>
      <c r="BT160" s="320"/>
      <c r="BU160" s="323"/>
      <c r="BV160" s="320"/>
      <c r="BW160" s="320"/>
      <c r="BX160" s="321"/>
      <c r="BY160" s="320"/>
      <c r="BZ160" s="320"/>
      <c r="CA160" s="320"/>
      <c r="CB160" s="320"/>
      <c r="CC160" s="320"/>
      <c r="CD160" s="323"/>
      <c r="CE160" s="320"/>
      <c r="CF160" s="320"/>
      <c r="CG160" s="320"/>
      <c r="CH160" s="320"/>
      <c r="CI160" s="320"/>
      <c r="CJ160" s="323"/>
      <c r="CK160" s="320"/>
      <c r="CL160" s="320"/>
      <c r="CM160" s="320"/>
      <c r="CN160" s="320"/>
      <c r="CO160" s="320"/>
      <c r="CP160" s="323"/>
      <c r="CQ160" s="320"/>
      <c r="CR160" s="320"/>
      <c r="CS160" s="320"/>
      <c r="CT160" s="320"/>
    </row>
    <row r="161" spans="1:98" ht="17.25" customHeight="1">
      <c r="A161" s="310">
        <v>152</v>
      </c>
      <c r="B161" s="311" t="s">
        <v>4253</v>
      </c>
      <c r="C161" s="311" t="s">
        <v>4254</v>
      </c>
      <c r="D161" s="311" t="s">
        <v>781</v>
      </c>
      <c r="E161" s="311" t="s">
        <v>4234</v>
      </c>
      <c r="F161" s="311" t="s">
        <v>4489</v>
      </c>
      <c r="G161" s="311" t="s">
        <v>1389</v>
      </c>
      <c r="H161" s="312">
        <v>3920</v>
      </c>
      <c r="I161" s="313" t="s">
        <v>702</v>
      </c>
      <c r="J161" s="314">
        <v>1</v>
      </c>
      <c r="K161" s="314"/>
      <c r="L161" s="314">
        <v>2</v>
      </c>
      <c r="M161" s="312">
        <v>47.1</v>
      </c>
      <c r="N161" s="312">
        <v>94.3</v>
      </c>
      <c r="O161" s="312" t="s">
        <v>674</v>
      </c>
      <c r="P161" s="312" t="s">
        <v>13</v>
      </c>
      <c r="Q161" s="312" t="s">
        <v>703</v>
      </c>
      <c r="R161" s="312"/>
      <c r="S161" s="312"/>
      <c r="T161" s="312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2">
        <f ca="1">+L161-T161</f>
        <v>2</v>
      </c>
      <c r="V161" s="312">
        <f ca="1">ROUNDDOWN(T161/J161,0)</f>
        <v>0</v>
      </c>
      <c r="W161" s="312"/>
      <c r="X161" s="312"/>
      <c r="Y161" s="312"/>
      <c r="Z161" s="312"/>
      <c r="AA161" s="312"/>
      <c r="AB161" s="312" t="s">
        <v>602</v>
      </c>
      <c r="AC161" s="312">
        <v>2.5680000000000001</v>
      </c>
      <c r="AD161" s="316"/>
      <c r="AE161" s="304"/>
      <c r="AF161" s="304"/>
      <c r="AG161" s="315" t="s">
        <v>677</v>
      </c>
      <c r="AH161" s="315" t="s">
        <v>677</v>
      </c>
      <c r="AI161" s="312">
        <v>0</v>
      </c>
      <c r="AJ161" s="312">
        <v>0</v>
      </c>
      <c r="AK161" s="312"/>
      <c r="AL161" s="312"/>
      <c r="AM161" s="310"/>
      <c r="AN161" s="310"/>
      <c r="AO161" s="310"/>
      <c r="AP161" s="310"/>
      <c r="AQ161" s="310"/>
      <c r="AR161" s="310"/>
      <c r="AS161" s="310"/>
      <c r="AT161" s="310"/>
      <c r="AU161" s="310"/>
      <c r="AV161" s="310"/>
      <c r="AW161" s="310">
        <v>0</v>
      </c>
      <c r="AX161" s="310">
        <v>0</v>
      </c>
      <c r="AY161" s="310">
        <v>0</v>
      </c>
      <c r="AZ161" s="310">
        <v>0</v>
      </c>
      <c r="BA161" s="310">
        <v>0</v>
      </c>
      <c r="BB161" s="310">
        <v>0</v>
      </c>
      <c r="BC161" s="310">
        <v>0</v>
      </c>
      <c r="BD161" s="310" t="s">
        <v>692</v>
      </c>
      <c r="BE161" s="310"/>
      <c r="BF161" s="317"/>
      <c r="BG161" s="310" t="s">
        <v>3991</v>
      </c>
      <c r="BH161" s="310">
        <v>2</v>
      </c>
      <c r="BI161" s="318">
        <v>46277</v>
      </c>
      <c r="BJ161" s="310">
        <v>0</v>
      </c>
      <c r="BK161" s="310"/>
      <c r="BL161" s="317"/>
      <c r="BM161" s="310" t="s">
        <v>3991</v>
      </c>
      <c r="BN161" s="314">
        <v>2</v>
      </c>
      <c r="BO161" s="319">
        <v>46277</v>
      </c>
      <c r="BP161" s="310">
        <v>0</v>
      </c>
      <c r="BQ161" s="310"/>
      <c r="BR161" s="317"/>
      <c r="BS161" s="310"/>
      <c r="BT161" s="314"/>
      <c r="BU161" s="318"/>
      <c r="BV161" s="310"/>
      <c r="BW161" s="316"/>
      <c r="BX161" s="317"/>
      <c r="BY161" s="310"/>
      <c r="BZ161" s="314"/>
      <c r="CA161" s="319"/>
      <c r="CB161" s="310"/>
      <c r="CC161" s="310"/>
      <c r="CD161" s="318"/>
      <c r="CE161" s="310"/>
      <c r="CF161" s="310"/>
      <c r="CG161" s="310"/>
      <c r="CH161" s="310"/>
      <c r="CI161" s="310"/>
      <c r="CJ161" s="318"/>
      <c r="CK161" s="310"/>
      <c r="CL161" s="310"/>
      <c r="CM161" s="310"/>
      <c r="CN161" s="310"/>
      <c r="CO161" s="310"/>
      <c r="CP161" s="318"/>
      <c r="CQ161" s="310"/>
      <c r="CR161" s="310"/>
      <c r="CS161" s="310"/>
      <c r="CT161" s="310"/>
    </row>
    <row r="162" spans="1:98" ht="17.25" customHeight="1">
      <c r="A162" s="186">
        <v>153</v>
      </c>
      <c r="B162" s="181" t="s">
        <v>4256</v>
      </c>
      <c r="C162" s="181" t="s">
        <v>4257</v>
      </c>
      <c r="D162" s="181"/>
      <c r="E162" s="181"/>
      <c r="F162" s="181"/>
      <c r="G162" s="181" t="s">
        <v>4238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0" t="s">
        <v>674</v>
      </c>
      <c r="P162" s="182"/>
      <c r="Q162" s="182"/>
      <c r="R162" s="300" t="s">
        <v>3951</v>
      </c>
      <c r="S162" s="182"/>
      <c r="T162" s="182"/>
      <c r="U162" s="182"/>
      <c r="V162" s="182"/>
      <c r="W162" s="300">
        <f>_xlfn.MINIFS(V:V,C:C,C162,AE:AE,"",AB:AB,"")</f>
        <v>0</v>
      </c>
      <c r="X162" s="300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4"/>
      <c r="AE162" s="180" t="s">
        <v>675</v>
      </c>
      <c r="AF162" s="180" t="s">
        <v>2161</v>
      </c>
      <c r="AG162" s="185" t="s">
        <v>677</v>
      </c>
      <c r="AH162" s="185" t="s">
        <v>677</v>
      </c>
      <c r="AI162" s="312">
        <v>0</v>
      </c>
      <c r="AJ162" s="312">
        <v>0</v>
      </c>
      <c r="AK162" s="312"/>
      <c r="AL162" s="312"/>
      <c r="AM162" s="310"/>
      <c r="AN162" s="310"/>
      <c r="AO162" s="310"/>
      <c r="AP162" s="310"/>
      <c r="AQ162" s="310"/>
      <c r="AR162" s="310"/>
      <c r="AS162" s="310"/>
      <c r="AT162" s="310"/>
      <c r="AU162" s="310"/>
      <c r="AV162" s="310"/>
      <c r="AW162" s="186"/>
      <c r="AX162" s="186"/>
      <c r="AY162" s="186"/>
      <c r="AZ162" s="186"/>
      <c r="BA162" s="186"/>
      <c r="BB162" s="186"/>
      <c r="BC162" s="186"/>
      <c r="BD162" s="180" t="s">
        <v>2162</v>
      </c>
      <c r="BE162" s="364"/>
      <c r="BF162" s="327"/>
      <c r="BG162" s="326"/>
      <c r="BH162" s="331"/>
      <c r="BI162" s="353"/>
      <c r="BJ162" s="330"/>
      <c r="BK162" s="330"/>
      <c r="BL162" s="354"/>
      <c r="BM162" s="330"/>
      <c r="BN162" s="331"/>
      <c r="BO162" s="319">
        <v>46277</v>
      </c>
      <c r="BP162" s="330"/>
      <c r="BQ162" s="330"/>
      <c r="BR162" s="354"/>
      <c r="BS162" s="330"/>
      <c r="BT162" s="331"/>
      <c r="BU162" s="355"/>
      <c r="BV162" s="330"/>
      <c r="BW162" s="356"/>
      <c r="BX162" s="354"/>
      <c r="BY162" s="330"/>
      <c r="BZ162" s="331"/>
      <c r="CA162" s="357"/>
      <c r="CB162" s="330"/>
      <c r="CC162" s="330"/>
      <c r="CD162" s="355"/>
      <c r="CE162" s="330"/>
      <c r="CF162" s="330"/>
      <c r="CG162" s="330"/>
      <c r="CH162" s="330"/>
      <c r="CI162" s="330"/>
      <c r="CJ162" s="355"/>
      <c r="CK162" s="330"/>
      <c r="CL162" s="330"/>
      <c r="CM162" s="330"/>
      <c r="CN162" s="330"/>
      <c r="CO162" s="330"/>
      <c r="CP162" s="355"/>
      <c r="CQ162" s="330"/>
      <c r="CR162" s="330"/>
      <c r="CS162" s="330"/>
      <c r="CT162" s="330"/>
    </row>
    <row r="163" spans="1:98" ht="17.25" customHeight="1">
      <c r="A163" s="310">
        <v>154</v>
      </c>
      <c r="B163" s="311" t="s">
        <v>4256</v>
      </c>
      <c r="C163" s="311" t="s">
        <v>4257</v>
      </c>
      <c r="D163" s="311" t="s">
        <v>781</v>
      </c>
      <c r="E163" s="311" t="s">
        <v>4239</v>
      </c>
      <c r="F163" s="311" t="s">
        <v>4490</v>
      </c>
      <c r="G163" s="311" t="s">
        <v>1389</v>
      </c>
      <c r="H163" s="312">
        <v>9600</v>
      </c>
      <c r="I163" s="313" t="s">
        <v>702</v>
      </c>
      <c r="J163" s="314">
        <v>1</v>
      </c>
      <c r="K163" s="314"/>
      <c r="L163" s="314">
        <v>2</v>
      </c>
      <c r="M163" s="312">
        <v>113</v>
      </c>
      <c r="N163" s="312">
        <v>226.1</v>
      </c>
      <c r="O163" s="312" t="s">
        <v>674</v>
      </c>
      <c r="P163" s="312" t="s">
        <v>13</v>
      </c>
      <c r="Q163" s="312" t="s">
        <v>703</v>
      </c>
      <c r="R163" s="312"/>
      <c r="S163" s="312"/>
      <c r="T163" s="312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2">
        <f ca="1">+L163-T163</f>
        <v>2</v>
      </c>
      <c r="V163" s="312">
        <f ca="1">ROUNDDOWN(T163/J163,0)</f>
        <v>0</v>
      </c>
      <c r="W163" s="312"/>
      <c r="X163" s="312"/>
      <c r="Y163" s="312"/>
      <c r="Z163" s="312"/>
      <c r="AA163" s="312"/>
      <c r="AB163" s="312" t="s">
        <v>602</v>
      </c>
      <c r="AC163" s="312">
        <v>6.15</v>
      </c>
      <c r="AD163" s="316"/>
      <c r="AE163" s="304"/>
      <c r="AF163" s="304"/>
      <c r="AG163" s="315" t="s">
        <v>677</v>
      </c>
      <c r="AH163" s="315" t="s">
        <v>677</v>
      </c>
      <c r="AI163" s="312">
        <v>0</v>
      </c>
      <c r="AJ163" s="312">
        <v>0</v>
      </c>
      <c r="AK163" s="312"/>
      <c r="AL163" s="312"/>
      <c r="AM163" s="310"/>
      <c r="AN163" s="310"/>
      <c r="AO163" s="310"/>
      <c r="AP163" s="310"/>
      <c r="AQ163" s="310"/>
      <c r="AR163" s="310"/>
      <c r="AS163" s="310"/>
      <c r="AT163" s="310"/>
      <c r="AU163" s="310"/>
      <c r="AV163" s="310"/>
      <c r="AW163" s="310">
        <v>0</v>
      </c>
      <c r="AX163" s="310">
        <v>0</v>
      </c>
      <c r="AY163" s="310">
        <v>0</v>
      </c>
      <c r="AZ163" s="310">
        <v>0</v>
      </c>
      <c r="BA163" s="310">
        <v>0</v>
      </c>
      <c r="BB163" s="310">
        <v>0</v>
      </c>
      <c r="BC163" s="310">
        <v>0</v>
      </c>
      <c r="BD163" s="310" t="s">
        <v>692</v>
      </c>
      <c r="BE163" s="364"/>
      <c r="BF163" s="327"/>
      <c r="BG163" s="310" t="s">
        <v>3991</v>
      </c>
      <c r="BH163" s="310">
        <v>2</v>
      </c>
      <c r="BI163" s="318">
        <v>46277</v>
      </c>
      <c r="BJ163" s="310">
        <v>0</v>
      </c>
      <c r="BK163" s="330"/>
      <c r="BL163" s="354"/>
      <c r="BM163" s="330" t="s">
        <v>3991</v>
      </c>
      <c r="BN163" s="331">
        <v>2</v>
      </c>
      <c r="BO163" s="319">
        <v>46277</v>
      </c>
      <c r="BP163" s="330">
        <v>0</v>
      </c>
      <c r="BQ163" s="330"/>
      <c r="BR163" s="354"/>
      <c r="BS163" s="330"/>
      <c r="BT163" s="331"/>
      <c r="BU163" s="355"/>
      <c r="BV163" s="330"/>
      <c r="BW163" s="356"/>
      <c r="BX163" s="354"/>
      <c r="BY163" s="330"/>
      <c r="BZ163" s="331"/>
      <c r="CA163" s="357"/>
      <c r="CB163" s="330"/>
      <c r="CC163" s="330"/>
      <c r="CD163" s="355"/>
      <c r="CE163" s="330"/>
      <c r="CF163" s="330"/>
      <c r="CG163" s="330"/>
      <c r="CH163" s="330"/>
      <c r="CI163" s="330"/>
      <c r="CJ163" s="355"/>
      <c r="CK163" s="330"/>
      <c r="CL163" s="330"/>
      <c r="CM163" s="330"/>
      <c r="CN163" s="330"/>
      <c r="CO163" s="330"/>
      <c r="CP163" s="355"/>
      <c r="CQ163" s="330"/>
      <c r="CR163" s="330"/>
      <c r="CS163" s="330"/>
      <c r="CT163" s="330"/>
    </row>
    <row r="164" spans="1:98" ht="17.25" customHeight="1">
      <c r="A164" s="186">
        <v>155</v>
      </c>
      <c r="B164" s="181" t="s">
        <v>4259</v>
      </c>
      <c r="C164" s="181" t="s">
        <v>4260</v>
      </c>
      <c r="D164" s="181"/>
      <c r="E164" s="181"/>
      <c r="F164" s="181"/>
      <c r="G164" s="181" t="s">
        <v>4233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0" t="s">
        <v>674</v>
      </c>
      <c r="P164" s="182"/>
      <c r="Q164" s="182"/>
      <c r="R164" s="300" t="s">
        <v>3951</v>
      </c>
      <c r="S164" s="182"/>
      <c r="T164" s="182"/>
      <c r="U164" s="182"/>
      <c r="V164" s="182"/>
      <c r="W164" s="300">
        <f>_xlfn.MINIFS(V:V,C:C,C164,AE:AE,"",AB:AB,"")</f>
        <v>0</v>
      </c>
      <c r="X164" s="300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4"/>
      <c r="AE164" s="180" t="s">
        <v>675</v>
      </c>
      <c r="AF164" s="180" t="s">
        <v>2161</v>
      </c>
      <c r="AG164" s="185" t="s">
        <v>677</v>
      </c>
      <c r="AH164" s="185" t="s">
        <v>677</v>
      </c>
      <c r="AI164" s="312">
        <v>0</v>
      </c>
      <c r="AJ164" s="312">
        <v>0</v>
      </c>
      <c r="AK164" s="312"/>
      <c r="AL164" s="312"/>
      <c r="AM164" s="310"/>
      <c r="AN164" s="310"/>
      <c r="AO164" s="310"/>
      <c r="AP164" s="310"/>
      <c r="AQ164" s="310"/>
      <c r="AR164" s="310"/>
      <c r="AS164" s="310"/>
      <c r="AT164" s="310"/>
      <c r="AU164" s="310"/>
      <c r="AV164" s="310"/>
      <c r="AW164" s="186"/>
      <c r="AX164" s="186"/>
      <c r="AY164" s="186"/>
      <c r="AZ164" s="186"/>
      <c r="BA164" s="186"/>
      <c r="BB164" s="186"/>
      <c r="BC164" s="186"/>
      <c r="BD164" s="180" t="s">
        <v>2162</v>
      </c>
      <c r="BE164" s="348"/>
      <c r="BF164" s="349"/>
      <c r="BG164" s="348"/>
      <c r="BH164" s="314"/>
      <c r="BI164" s="358"/>
      <c r="BJ164" s="310"/>
      <c r="BK164" s="320"/>
      <c r="BL164" s="321"/>
      <c r="BM164" s="310"/>
      <c r="BN164" s="314"/>
      <c r="BO164" s="319">
        <v>46277</v>
      </c>
      <c r="BP164" s="310"/>
      <c r="BQ164" s="320"/>
      <c r="BR164" s="321"/>
      <c r="BS164" s="320"/>
      <c r="BT164" s="322"/>
      <c r="BU164" s="323"/>
      <c r="BV164" s="320"/>
      <c r="BW164" s="324"/>
      <c r="BX164" s="321"/>
      <c r="BY164" s="320"/>
      <c r="BZ164" s="322"/>
      <c r="CA164" s="325"/>
      <c r="CB164" s="320"/>
      <c r="CC164" s="320"/>
      <c r="CD164" s="323"/>
      <c r="CE164" s="320"/>
      <c r="CF164" s="320"/>
      <c r="CG164" s="320"/>
      <c r="CH164" s="320"/>
      <c r="CI164" s="320"/>
      <c r="CJ164" s="323"/>
      <c r="CK164" s="320"/>
      <c r="CL164" s="320"/>
      <c r="CM164" s="320"/>
      <c r="CN164" s="320"/>
      <c r="CO164" s="320"/>
      <c r="CP164" s="323"/>
      <c r="CQ164" s="320"/>
      <c r="CR164" s="320"/>
      <c r="CS164" s="320"/>
      <c r="CT164" s="320"/>
    </row>
    <row r="165" spans="1:98" ht="17.25" customHeight="1">
      <c r="A165" s="310">
        <v>156</v>
      </c>
      <c r="B165" s="311" t="s">
        <v>4259</v>
      </c>
      <c r="C165" s="311" t="s">
        <v>4260</v>
      </c>
      <c r="D165" s="311" t="s">
        <v>781</v>
      </c>
      <c r="E165" s="311" t="s">
        <v>4234</v>
      </c>
      <c r="F165" s="311" t="s">
        <v>4491</v>
      </c>
      <c r="G165" s="311" t="s">
        <v>1389</v>
      </c>
      <c r="H165" s="312">
        <v>3920</v>
      </c>
      <c r="I165" s="313" t="s">
        <v>702</v>
      </c>
      <c r="J165" s="314">
        <v>1</v>
      </c>
      <c r="K165" s="314"/>
      <c r="L165" s="314">
        <v>2</v>
      </c>
      <c r="M165" s="312">
        <v>47.1</v>
      </c>
      <c r="N165" s="312">
        <v>94.3</v>
      </c>
      <c r="O165" s="312" t="s">
        <v>674</v>
      </c>
      <c r="P165" s="312" t="s">
        <v>13</v>
      </c>
      <c r="Q165" s="312" t="s">
        <v>703</v>
      </c>
      <c r="R165" s="312"/>
      <c r="S165" s="312"/>
      <c r="T165" s="312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2">
        <f ca="1">+L165-T165</f>
        <v>2</v>
      </c>
      <c r="V165" s="312">
        <f ca="1">ROUNDDOWN(T165/J165,0)</f>
        <v>0</v>
      </c>
      <c r="W165" s="312"/>
      <c r="X165" s="312"/>
      <c r="Y165" s="312"/>
      <c r="Z165" s="312"/>
      <c r="AA165" s="312"/>
      <c r="AB165" s="312" t="s">
        <v>602</v>
      </c>
      <c r="AC165" s="312">
        <v>2.5680000000000001</v>
      </c>
      <c r="AD165" s="316"/>
      <c r="AE165" s="304"/>
      <c r="AF165" s="304"/>
      <c r="AG165" s="315" t="s">
        <v>677</v>
      </c>
      <c r="AH165" s="315" t="s">
        <v>677</v>
      </c>
      <c r="AI165" s="312">
        <v>0</v>
      </c>
      <c r="AJ165" s="312">
        <v>0</v>
      </c>
      <c r="AK165" s="312"/>
      <c r="AL165" s="312"/>
      <c r="AM165" s="310"/>
      <c r="AN165" s="310"/>
      <c r="AO165" s="310"/>
      <c r="AP165" s="310"/>
      <c r="AQ165" s="310"/>
      <c r="AR165" s="310"/>
      <c r="AS165" s="310"/>
      <c r="AT165" s="310"/>
      <c r="AU165" s="310"/>
      <c r="AV165" s="310"/>
      <c r="AW165" s="310">
        <v>0</v>
      </c>
      <c r="AX165" s="310">
        <v>0</v>
      </c>
      <c r="AY165" s="310">
        <v>0</v>
      </c>
      <c r="AZ165" s="310">
        <v>0</v>
      </c>
      <c r="BA165" s="310">
        <v>0</v>
      </c>
      <c r="BB165" s="310">
        <v>0</v>
      </c>
      <c r="BC165" s="310">
        <v>0</v>
      </c>
      <c r="BD165" s="310" t="s">
        <v>692</v>
      </c>
      <c r="BE165" s="310"/>
      <c r="BF165" s="310"/>
      <c r="BG165" s="310" t="s">
        <v>3991</v>
      </c>
      <c r="BH165" s="310">
        <v>2</v>
      </c>
      <c r="BI165" s="318">
        <v>46277</v>
      </c>
      <c r="BJ165" s="310">
        <v>0</v>
      </c>
      <c r="BK165" s="310"/>
      <c r="BL165" s="317"/>
      <c r="BM165" s="310" t="s">
        <v>3991</v>
      </c>
      <c r="BN165" s="310">
        <v>2</v>
      </c>
      <c r="BO165" s="319">
        <v>46277</v>
      </c>
      <c r="BP165" s="310">
        <v>0</v>
      </c>
      <c r="BQ165" s="310"/>
      <c r="BR165" s="317"/>
      <c r="BS165" s="310"/>
      <c r="BT165" s="310"/>
      <c r="BU165" s="318"/>
      <c r="BV165" s="310"/>
      <c r="BW165" s="310"/>
      <c r="BX165" s="317"/>
      <c r="BY165" s="310"/>
      <c r="BZ165" s="310"/>
      <c r="CA165" s="310"/>
      <c r="CB165" s="310"/>
      <c r="CC165" s="310"/>
      <c r="CD165" s="318"/>
      <c r="CE165" s="310"/>
      <c r="CF165" s="310"/>
      <c r="CG165" s="310"/>
      <c r="CH165" s="310"/>
      <c r="CI165" s="310"/>
      <c r="CJ165" s="318"/>
      <c r="CK165" s="310"/>
      <c r="CL165" s="310"/>
      <c r="CM165" s="310"/>
      <c r="CN165" s="310"/>
      <c r="CO165" s="310"/>
      <c r="CP165" s="318"/>
      <c r="CQ165" s="310"/>
      <c r="CR165" s="310"/>
      <c r="CS165" s="310"/>
      <c r="CT165" s="310"/>
    </row>
    <row r="166" spans="1:98" ht="17.25" customHeight="1">
      <c r="A166" s="186">
        <v>157</v>
      </c>
      <c r="B166" s="181" t="s">
        <v>4262</v>
      </c>
      <c r="C166" s="181" t="s">
        <v>4263</v>
      </c>
      <c r="D166" s="181"/>
      <c r="E166" s="181"/>
      <c r="F166" s="181"/>
      <c r="G166" s="181" t="s">
        <v>4238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0" t="s">
        <v>674</v>
      </c>
      <c r="P166" s="182"/>
      <c r="Q166" s="182"/>
      <c r="R166" s="300" t="s">
        <v>3951</v>
      </c>
      <c r="S166" s="182"/>
      <c r="T166" s="182"/>
      <c r="U166" s="182"/>
      <c r="V166" s="182"/>
      <c r="W166" s="300">
        <f>_xlfn.MINIFS(V:V,C:C,C166,AE:AE,"",AB:AB,"")</f>
        <v>0</v>
      </c>
      <c r="X166" s="300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4"/>
      <c r="AE166" s="180" t="s">
        <v>675</v>
      </c>
      <c r="AF166" s="180" t="s">
        <v>2161</v>
      </c>
      <c r="AG166" s="185" t="s">
        <v>677</v>
      </c>
      <c r="AH166" s="185" t="s">
        <v>677</v>
      </c>
      <c r="AI166" s="312">
        <v>0</v>
      </c>
      <c r="AJ166" s="312">
        <v>0</v>
      </c>
      <c r="AK166" s="312"/>
      <c r="AL166" s="312"/>
      <c r="AM166" s="310"/>
      <c r="AN166" s="310"/>
      <c r="AO166" s="310"/>
      <c r="AP166" s="310"/>
      <c r="AQ166" s="310"/>
      <c r="AR166" s="310"/>
      <c r="AS166" s="310"/>
      <c r="AT166" s="310"/>
      <c r="AU166" s="310"/>
      <c r="AV166" s="310"/>
      <c r="AW166" s="186"/>
      <c r="AX166" s="186"/>
      <c r="AY166" s="186"/>
      <c r="AZ166" s="186"/>
      <c r="BA166" s="186"/>
      <c r="BB166" s="186"/>
      <c r="BC166" s="186"/>
      <c r="BD166" s="180" t="s">
        <v>2162</v>
      </c>
      <c r="BE166" s="336"/>
      <c r="BF166" s="337"/>
      <c r="BG166" s="336"/>
      <c r="BH166" s="340"/>
      <c r="BI166" s="341"/>
      <c r="BJ166" s="336"/>
      <c r="BK166" s="336"/>
      <c r="BL166" s="337"/>
      <c r="BM166" s="338"/>
      <c r="BN166" s="339"/>
      <c r="BO166" s="319">
        <v>46277</v>
      </c>
      <c r="BP166" s="338"/>
      <c r="BQ166" s="336"/>
      <c r="BR166" s="337"/>
      <c r="BS166" s="336"/>
      <c r="BT166" s="340"/>
      <c r="BU166" s="341"/>
      <c r="BV166" s="336"/>
      <c r="BW166" s="342"/>
      <c r="BX166" s="337"/>
      <c r="BY166" s="336"/>
      <c r="BZ166" s="340"/>
      <c r="CA166" s="343"/>
      <c r="CB166" s="336"/>
      <c r="CC166" s="336"/>
      <c r="CD166" s="341"/>
      <c r="CE166" s="336"/>
      <c r="CF166" s="336"/>
      <c r="CG166" s="336"/>
      <c r="CH166" s="336"/>
      <c r="CI166" s="336"/>
      <c r="CJ166" s="341"/>
      <c r="CK166" s="336"/>
      <c r="CL166" s="336"/>
      <c r="CM166" s="336"/>
      <c r="CN166" s="336"/>
      <c r="CO166" s="336"/>
      <c r="CP166" s="341"/>
      <c r="CQ166" s="336"/>
      <c r="CR166" s="336"/>
      <c r="CS166" s="336"/>
      <c r="CT166" s="336"/>
    </row>
    <row r="167" spans="1:98" ht="17.25" customHeight="1">
      <c r="A167" s="310">
        <v>158</v>
      </c>
      <c r="B167" s="311" t="s">
        <v>4262</v>
      </c>
      <c r="C167" s="311" t="s">
        <v>4263</v>
      </c>
      <c r="D167" s="311" t="s">
        <v>781</v>
      </c>
      <c r="E167" s="311" t="s">
        <v>4239</v>
      </c>
      <c r="F167" s="311" t="s">
        <v>4492</v>
      </c>
      <c r="G167" s="311" t="s">
        <v>1389</v>
      </c>
      <c r="H167" s="312">
        <v>9600</v>
      </c>
      <c r="I167" s="313" t="s">
        <v>702</v>
      </c>
      <c r="J167" s="314">
        <v>1</v>
      </c>
      <c r="K167" s="314"/>
      <c r="L167" s="314">
        <v>2</v>
      </c>
      <c r="M167" s="312">
        <v>113</v>
      </c>
      <c r="N167" s="312">
        <v>226.1</v>
      </c>
      <c r="O167" s="312" t="s">
        <v>674</v>
      </c>
      <c r="P167" s="312" t="s">
        <v>13</v>
      </c>
      <c r="Q167" s="312" t="s">
        <v>703</v>
      </c>
      <c r="R167" s="312"/>
      <c r="S167" s="312"/>
      <c r="T167" s="312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2">
        <f ca="1">+L167-T167</f>
        <v>2</v>
      </c>
      <c r="V167" s="312">
        <f ca="1">ROUNDDOWN(T167/J167,0)</f>
        <v>0</v>
      </c>
      <c r="W167" s="312"/>
      <c r="X167" s="312"/>
      <c r="Y167" s="312"/>
      <c r="Z167" s="312"/>
      <c r="AA167" s="312"/>
      <c r="AB167" s="312" t="s">
        <v>602</v>
      </c>
      <c r="AC167" s="312">
        <v>6.15</v>
      </c>
      <c r="AD167" s="316"/>
      <c r="AE167" s="304"/>
      <c r="AF167" s="304"/>
      <c r="AG167" s="315" t="s">
        <v>677</v>
      </c>
      <c r="AH167" s="315" t="s">
        <v>677</v>
      </c>
      <c r="AI167" s="312">
        <v>0</v>
      </c>
      <c r="AJ167" s="312">
        <v>0</v>
      </c>
      <c r="AK167" s="312"/>
      <c r="AL167" s="312"/>
      <c r="AM167" s="310"/>
      <c r="AN167" s="310"/>
      <c r="AO167" s="310"/>
      <c r="AP167" s="310"/>
      <c r="AQ167" s="310"/>
      <c r="AR167" s="310"/>
      <c r="AS167" s="310"/>
      <c r="AT167" s="310"/>
      <c r="AU167" s="310"/>
      <c r="AV167" s="310"/>
      <c r="AW167" s="310">
        <v>0</v>
      </c>
      <c r="AX167" s="310">
        <v>0</v>
      </c>
      <c r="AY167" s="310">
        <v>0</v>
      </c>
      <c r="AZ167" s="310">
        <v>0</v>
      </c>
      <c r="BA167" s="310">
        <v>0</v>
      </c>
      <c r="BB167" s="310">
        <v>0</v>
      </c>
      <c r="BC167" s="310">
        <v>0</v>
      </c>
      <c r="BD167" s="310" t="s">
        <v>692</v>
      </c>
      <c r="BE167" s="310"/>
      <c r="BF167" s="310"/>
      <c r="BG167" s="310" t="s">
        <v>3991</v>
      </c>
      <c r="BH167" s="310">
        <v>2</v>
      </c>
      <c r="BI167" s="318">
        <v>46277</v>
      </c>
      <c r="BJ167" s="310">
        <v>0</v>
      </c>
      <c r="BK167" s="310"/>
      <c r="BL167" s="317"/>
      <c r="BM167" s="310" t="s">
        <v>3991</v>
      </c>
      <c r="BN167" s="314">
        <v>2</v>
      </c>
      <c r="BO167" s="319">
        <v>46277</v>
      </c>
      <c r="BP167" s="310">
        <v>0</v>
      </c>
      <c r="BQ167" s="310"/>
      <c r="BR167" s="317"/>
      <c r="BS167" s="310"/>
      <c r="BT167" s="314"/>
      <c r="BU167" s="318"/>
      <c r="BV167" s="310"/>
      <c r="BW167" s="316"/>
      <c r="BX167" s="317"/>
      <c r="BY167" s="310"/>
      <c r="BZ167" s="314"/>
      <c r="CA167" s="319"/>
      <c r="CB167" s="310"/>
      <c r="CC167" s="310"/>
      <c r="CD167" s="318"/>
      <c r="CE167" s="310"/>
      <c r="CF167" s="310"/>
      <c r="CG167" s="310"/>
      <c r="CH167" s="310"/>
      <c r="CI167" s="310"/>
      <c r="CJ167" s="318"/>
      <c r="CK167" s="310"/>
      <c r="CL167" s="310"/>
      <c r="CM167" s="310"/>
      <c r="CN167" s="310"/>
      <c r="CO167" s="310"/>
      <c r="CP167" s="318"/>
      <c r="CQ167" s="310"/>
      <c r="CR167" s="310"/>
      <c r="CS167" s="310"/>
      <c r="CT167" s="310"/>
    </row>
    <row r="168" spans="1:98" ht="17.25" customHeight="1">
      <c r="A168" s="186">
        <v>159</v>
      </c>
      <c r="B168" s="181" t="s">
        <v>4265</v>
      </c>
      <c r="C168" s="181" t="s">
        <v>4266</v>
      </c>
      <c r="D168" s="181"/>
      <c r="E168" s="181"/>
      <c r="F168" s="181"/>
      <c r="G168" s="181" t="s">
        <v>4267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0" t="s">
        <v>674</v>
      </c>
      <c r="P168" s="182"/>
      <c r="Q168" s="182"/>
      <c r="R168" s="300" t="s">
        <v>3951</v>
      </c>
      <c r="S168" s="182"/>
      <c r="T168" s="182"/>
      <c r="U168" s="182"/>
      <c r="V168" s="182"/>
      <c r="W168" s="300">
        <f>_xlfn.MINIFS(V:V,C:C,C168,AE:AE,"",AB:AB,"")</f>
        <v>0</v>
      </c>
      <c r="X168" s="300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4"/>
      <c r="AE168" s="180" t="s">
        <v>675</v>
      </c>
      <c r="AF168" s="180" t="s">
        <v>2161</v>
      </c>
      <c r="AG168" s="185" t="s">
        <v>677</v>
      </c>
      <c r="AH168" s="185" t="s">
        <v>677</v>
      </c>
      <c r="AI168" s="312">
        <v>0</v>
      </c>
      <c r="AJ168" s="312">
        <v>0</v>
      </c>
      <c r="AK168" s="312"/>
      <c r="AL168" s="312"/>
      <c r="AM168" s="310"/>
      <c r="AN168" s="310"/>
      <c r="AO168" s="310"/>
      <c r="AP168" s="310"/>
      <c r="AQ168" s="310"/>
      <c r="AR168" s="310"/>
      <c r="AS168" s="310"/>
      <c r="AT168" s="310"/>
      <c r="AU168" s="310"/>
      <c r="AV168" s="310"/>
      <c r="AW168" s="186"/>
      <c r="AX168" s="186"/>
      <c r="AY168" s="186"/>
      <c r="AZ168" s="186"/>
      <c r="BA168" s="186"/>
      <c r="BB168" s="186"/>
      <c r="BC168" s="186"/>
      <c r="BD168" s="180" t="s">
        <v>2162</v>
      </c>
      <c r="BE168" s="310"/>
      <c r="BF168" s="317"/>
      <c r="BG168" s="310"/>
      <c r="BH168" s="314"/>
      <c r="BI168" s="318"/>
      <c r="BJ168" s="310"/>
      <c r="BK168" s="320"/>
      <c r="BL168" s="321"/>
      <c r="BM168" s="310"/>
      <c r="BN168" s="310"/>
      <c r="BO168" s="319">
        <v>46277</v>
      </c>
      <c r="BP168" s="310"/>
      <c r="BQ168" s="320"/>
      <c r="BR168" s="321"/>
      <c r="BS168" s="320"/>
      <c r="BT168" s="320"/>
      <c r="BU168" s="323"/>
      <c r="BV168" s="320"/>
      <c r="BW168" s="320"/>
      <c r="BX168" s="321"/>
      <c r="BY168" s="320"/>
      <c r="BZ168" s="320"/>
      <c r="CA168" s="320"/>
      <c r="CB168" s="320"/>
      <c r="CC168" s="320"/>
      <c r="CD168" s="323"/>
      <c r="CE168" s="320"/>
      <c r="CF168" s="320"/>
      <c r="CG168" s="320"/>
      <c r="CH168" s="320"/>
      <c r="CI168" s="320"/>
      <c r="CJ168" s="323"/>
      <c r="CK168" s="320"/>
      <c r="CL168" s="320"/>
      <c r="CM168" s="320"/>
      <c r="CN168" s="320"/>
      <c r="CO168" s="320"/>
      <c r="CP168" s="323"/>
      <c r="CQ168" s="320"/>
      <c r="CR168" s="320"/>
      <c r="CS168" s="320"/>
      <c r="CT168" s="320"/>
    </row>
    <row r="169" spans="1:98" ht="17.25" customHeight="1">
      <c r="A169" s="310">
        <v>160</v>
      </c>
      <c r="B169" s="311" t="s">
        <v>4265</v>
      </c>
      <c r="C169" s="311" t="s">
        <v>4266</v>
      </c>
      <c r="D169" s="311" t="s">
        <v>781</v>
      </c>
      <c r="E169" s="311" t="s">
        <v>4268</v>
      </c>
      <c r="F169" s="311" t="s">
        <v>4493</v>
      </c>
      <c r="G169" s="311" t="s">
        <v>4270</v>
      </c>
      <c r="H169" s="312">
        <v>250</v>
      </c>
      <c r="I169" s="313" t="s">
        <v>702</v>
      </c>
      <c r="J169" s="314">
        <v>1</v>
      </c>
      <c r="K169" s="314"/>
      <c r="L169" s="314">
        <v>1</v>
      </c>
      <c r="M169" s="312">
        <v>6.8</v>
      </c>
      <c r="N169" s="312">
        <v>6.8</v>
      </c>
      <c r="O169" s="312" t="s">
        <v>674</v>
      </c>
      <c r="P169" s="312" t="s">
        <v>13</v>
      </c>
      <c r="Q169" s="312" t="s">
        <v>703</v>
      </c>
      <c r="R169" s="312"/>
      <c r="S169" s="312"/>
      <c r="T169" s="312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2">
        <f ca="1">+L169-T169</f>
        <v>1</v>
      </c>
      <c r="V169" s="312">
        <f ca="1">ROUNDDOWN(T169/J169,0)</f>
        <v>0</v>
      </c>
      <c r="W169" s="312"/>
      <c r="X169" s="312"/>
      <c r="Y169" s="312"/>
      <c r="Z169" s="312"/>
      <c r="AA169" s="312"/>
      <c r="AB169" s="312" t="s">
        <v>602</v>
      </c>
      <c r="AC169" s="312">
        <v>8.6999999999999994E-2</v>
      </c>
      <c r="AD169" s="316"/>
      <c r="AE169" s="304"/>
      <c r="AF169" s="304"/>
      <c r="AG169" s="315" t="s">
        <v>677</v>
      </c>
      <c r="AH169" s="315" t="s">
        <v>677</v>
      </c>
      <c r="AI169" s="312">
        <v>0</v>
      </c>
      <c r="AJ169" s="312">
        <v>0</v>
      </c>
      <c r="AK169" s="312"/>
      <c r="AL169" s="312"/>
      <c r="AM169" s="310"/>
      <c r="AN169" s="310"/>
      <c r="AO169" s="310"/>
      <c r="AP169" s="310"/>
      <c r="AQ169" s="310"/>
      <c r="AR169" s="310"/>
      <c r="AS169" s="310"/>
      <c r="AT169" s="310"/>
      <c r="AU169" s="310"/>
      <c r="AV169" s="310"/>
      <c r="AW169" s="310">
        <v>1</v>
      </c>
      <c r="AX169" s="310">
        <v>0</v>
      </c>
      <c r="AY169" s="310">
        <v>0</v>
      </c>
      <c r="AZ169" s="310">
        <v>0</v>
      </c>
      <c r="BA169" s="310">
        <v>0</v>
      </c>
      <c r="BB169" s="310">
        <v>0</v>
      </c>
      <c r="BC169" s="310">
        <v>0</v>
      </c>
      <c r="BD169" s="310" t="s">
        <v>692</v>
      </c>
      <c r="BE169" s="363"/>
      <c r="BF169" s="349"/>
      <c r="BG169" s="310" t="s">
        <v>4271</v>
      </c>
      <c r="BH169" s="310">
        <v>1</v>
      </c>
      <c r="BI169" s="318">
        <v>46277</v>
      </c>
      <c r="BJ169" s="310">
        <v>0</v>
      </c>
      <c r="BK169" s="310"/>
      <c r="BL169" s="317"/>
      <c r="BM169" s="310" t="s">
        <v>4271</v>
      </c>
      <c r="BN169" s="310">
        <v>1</v>
      </c>
      <c r="BO169" s="319">
        <v>46277</v>
      </c>
      <c r="BP169" s="310">
        <v>0</v>
      </c>
      <c r="BQ169" s="310"/>
      <c r="BR169" s="317"/>
      <c r="BS169" s="310"/>
      <c r="BT169" s="310"/>
      <c r="BU169" s="318"/>
      <c r="BV169" s="310"/>
      <c r="BW169" s="310"/>
      <c r="BX169" s="317"/>
      <c r="BY169" s="310"/>
      <c r="BZ169" s="310"/>
      <c r="CA169" s="310"/>
      <c r="CB169" s="310"/>
      <c r="CC169" s="310"/>
      <c r="CD169" s="318"/>
      <c r="CE169" s="310"/>
      <c r="CF169" s="310"/>
      <c r="CG169" s="310"/>
      <c r="CH169" s="310"/>
      <c r="CI169" s="310"/>
      <c r="CJ169" s="318"/>
      <c r="CK169" s="310"/>
      <c r="CL169" s="310"/>
      <c r="CM169" s="310"/>
      <c r="CN169" s="310"/>
      <c r="CO169" s="310"/>
      <c r="CP169" s="318"/>
      <c r="CQ169" s="310"/>
      <c r="CR169" s="310"/>
      <c r="CS169" s="310"/>
      <c r="CT169" s="310"/>
    </row>
    <row r="170" spans="1:98" ht="17.25" customHeight="1">
      <c r="A170" s="186">
        <v>161</v>
      </c>
      <c r="B170" s="181" t="s">
        <v>4272</v>
      </c>
      <c r="C170" s="181" t="s">
        <v>4273</v>
      </c>
      <c r="D170" s="181"/>
      <c r="E170" s="181"/>
      <c r="F170" s="181"/>
      <c r="G170" s="181" t="s">
        <v>4274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0" t="s">
        <v>674</v>
      </c>
      <c r="P170" s="182"/>
      <c r="Q170" s="182"/>
      <c r="R170" s="300" t="s">
        <v>3951</v>
      </c>
      <c r="S170" s="182"/>
      <c r="T170" s="182"/>
      <c r="U170" s="182"/>
      <c r="V170" s="182"/>
      <c r="W170" s="300">
        <f ca="1">_xlfn.MINIFS(V:V,C:C,C170,AE:AE,"",AB:AB,"")</f>
        <v>0</v>
      </c>
      <c r="X170" s="300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4"/>
      <c r="AE170" s="180" t="s">
        <v>675</v>
      </c>
      <c r="AF170" s="180" t="s">
        <v>2161</v>
      </c>
      <c r="AG170" s="185" t="s">
        <v>677</v>
      </c>
      <c r="AH170" s="185" t="s">
        <v>677</v>
      </c>
      <c r="AI170" s="312">
        <v>0</v>
      </c>
      <c r="AJ170" s="312">
        <v>0</v>
      </c>
      <c r="AK170" s="312"/>
      <c r="AL170" s="312"/>
      <c r="AM170" s="310"/>
      <c r="AN170" s="310"/>
      <c r="AO170" s="310"/>
      <c r="AP170" s="310"/>
      <c r="AQ170" s="310"/>
      <c r="AR170" s="310"/>
      <c r="AS170" s="310"/>
      <c r="AT170" s="310"/>
      <c r="AU170" s="310"/>
      <c r="AV170" s="310"/>
      <c r="AW170" s="186"/>
      <c r="AX170" s="186"/>
      <c r="AY170" s="186"/>
      <c r="AZ170" s="186"/>
      <c r="BA170" s="186"/>
      <c r="BB170" s="186"/>
      <c r="BC170" s="186"/>
      <c r="BD170" s="180" t="s">
        <v>2162</v>
      </c>
      <c r="BE170" s="348"/>
      <c r="BF170" s="349"/>
      <c r="BG170" s="348"/>
      <c r="BH170" s="314"/>
      <c r="BI170" s="358"/>
      <c r="BJ170" s="310"/>
      <c r="BK170" s="320"/>
      <c r="BL170" s="321"/>
      <c r="BM170" s="310"/>
      <c r="BN170" s="310"/>
      <c r="BO170" s="319">
        <v>46277</v>
      </c>
      <c r="BP170" s="310"/>
      <c r="BQ170" s="320"/>
      <c r="BR170" s="321"/>
      <c r="BS170" s="320"/>
      <c r="BT170" s="320"/>
      <c r="BU170" s="323"/>
      <c r="BV170" s="320"/>
      <c r="BW170" s="320"/>
      <c r="BX170" s="321"/>
      <c r="BY170" s="320"/>
      <c r="BZ170" s="320"/>
      <c r="CA170" s="320"/>
      <c r="CB170" s="320"/>
      <c r="CC170" s="320"/>
      <c r="CD170" s="323"/>
      <c r="CE170" s="320"/>
      <c r="CF170" s="320"/>
      <c r="CG170" s="320"/>
      <c r="CH170" s="320"/>
      <c r="CI170" s="320"/>
      <c r="CJ170" s="323"/>
      <c r="CK170" s="320"/>
      <c r="CL170" s="320"/>
      <c r="CM170" s="320"/>
      <c r="CN170" s="320"/>
      <c r="CO170" s="320"/>
      <c r="CP170" s="323"/>
      <c r="CQ170" s="320"/>
      <c r="CR170" s="320"/>
      <c r="CS170" s="320"/>
      <c r="CT170" s="320"/>
    </row>
    <row r="171" spans="1:98" ht="17.25" customHeight="1">
      <c r="A171" s="310">
        <v>162</v>
      </c>
      <c r="B171" s="311" t="s">
        <v>4272</v>
      </c>
      <c r="C171" s="311" t="s">
        <v>4273</v>
      </c>
      <c r="D171" s="311" t="s">
        <v>781</v>
      </c>
      <c r="E171" s="311" t="s">
        <v>4275</v>
      </c>
      <c r="F171" s="311" t="s">
        <v>4494</v>
      </c>
      <c r="G171" s="311" t="s">
        <v>4277</v>
      </c>
      <c r="H171" s="312">
        <v>180</v>
      </c>
      <c r="I171" s="313" t="s">
        <v>702</v>
      </c>
      <c r="J171" s="314">
        <v>1</v>
      </c>
      <c r="K171" s="314"/>
      <c r="L171" s="314">
        <v>2</v>
      </c>
      <c r="M171" s="312">
        <v>2</v>
      </c>
      <c r="N171" s="312">
        <v>4.0999999999999996</v>
      </c>
      <c r="O171" s="312" t="s">
        <v>674</v>
      </c>
      <c r="P171" s="312" t="s">
        <v>13</v>
      </c>
      <c r="Q171" s="312" t="s">
        <v>703</v>
      </c>
      <c r="R171" s="312"/>
      <c r="S171" s="312"/>
      <c r="T171" s="312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2">
        <f t="shared" ref="U171:U172" ca="1" si="4">+L171-T171</f>
        <v>0</v>
      </c>
      <c r="V171" s="312">
        <f t="shared" ref="V171:V172" ca="1" si="5">ROUNDDOWN(T171/J171,0)</f>
        <v>2</v>
      </c>
      <c r="W171" s="312"/>
      <c r="X171" s="312"/>
      <c r="Y171" s="312"/>
      <c r="Z171" s="312"/>
      <c r="AA171" s="312"/>
      <c r="AB171" s="312"/>
      <c r="AC171" s="312">
        <v>7.0000000000000007E-2</v>
      </c>
      <c r="AD171" s="316"/>
      <c r="AE171" s="304"/>
      <c r="AF171" s="304"/>
      <c r="AG171" s="315" t="s">
        <v>677</v>
      </c>
      <c r="AH171" s="315" t="s">
        <v>677</v>
      </c>
      <c r="AI171" s="312">
        <v>0</v>
      </c>
      <c r="AJ171" s="312">
        <v>0</v>
      </c>
      <c r="AK171" s="312"/>
      <c r="AL171" s="312"/>
      <c r="AM171" s="310"/>
      <c r="AN171" s="310"/>
      <c r="AO171" s="310"/>
      <c r="AP171" s="310"/>
      <c r="AQ171" s="310"/>
      <c r="AR171" s="310"/>
      <c r="AS171" s="310"/>
      <c r="AT171" s="310"/>
      <c r="AU171" s="310"/>
      <c r="AV171" s="310"/>
      <c r="AW171" s="310">
        <v>1</v>
      </c>
      <c r="AX171" s="310">
        <v>0</v>
      </c>
      <c r="AY171" s="310">
        <v>0</v>
      </c>
      <c r="AZ171" s="310">
        <v>1</v>
      </c>
      <c r="BA171" s="310">
        <v>0</v>
      </c>
      <c r="BB171" s="310">
        <v>0</v>
      </c>
      <c r="BC171" s="310">
        <v>0</v>
      </c>
      <c r="BD171" s="310" t="s">
        <v>692</v>
      </c>
      <c r="BE171" s="310"/>
      <c r="BF171" s="310"/>
      <c r="BG171" s="310" t="s">
        <v>4278</v>
      </c>
      <c r="BH171" s="310">
        <v>2</v>
      </c>
      <c r="BI171" s="318">
        <v>46277</v>
      </c>
      <c r="BJ171" s="310">
        <v>0</v>
      </c>
      <c r="BK171" s="310"/>
      <c r="BL171" s="317"/>
      <c r="BM171" s="310" t="s">
        <v>4278</v>
      </c>
      <c r="BN171" s="314">
        <v>2</v>
      </c>
      <c r="BO171" s="319">
        <v>46277</v>
      </c>
      <c r="BP171" s="310">
        <v>0</v>
      </c>
      <c r="BQ171" s="310"/>
      <c r="BR171" s="317"/>
      <c r="BS171" s="310"/>
      <c r="BT171" s="314"/>
      <c r="BU171" s="318"/>
      <c r="BV171" s="310"/>
      <c r="BW171" s="316"/>
      <c r="BX171" s="317"/>
      <c r="BY171" s="310"/>
      <c r="BZ171" s="314"/>
      <c r="CA171" s="319"/>
      <c r="CB171" s="310"/>
      <c r="CC171" s="310"/>
      <c r="CD171" s="318"/>
      <c r="CE171" s="310"/>
      <c r="CF171" s="310"/>
      <c r="CG171" s="310"/>
      <c r="CH171" s="310"/>
      <c r="CI171" s="310"/>
      <c r="CJ171" s="318"/>
      <c r="CK171" s="310"/>
      <c r="CL171" s="310"/>
      <c r="CM171" s="310"/>
      <c r="CN171" s="310"/>
      <c r="CO171" s="310"/>
      <c r="CP171" s="318"/>
      <c r="CQ171" s="310"/>
      <c r="CR171" s="310"/>
      <c r="CS171" s="310"/>
      <c r="CT171" s="310"/>
    </row>
    <row r="172" spans="1:98" ht="17.25" customHeight="1">
      <c r="A172" s="310">
        <v>163</v>
      </c>
      <c r="B172" s="311" t="s">
        <v>4272</v>
      </c>
      <c r="C172" s="311" t="s">
        <v>4273</v>
      </c>
      <c r="D172" s="311" t="s">
        <v>781</v>
      </c>
      <c r="E172" s="311" t="s">
        <v>4279</v>
      </c>
      <c r="F172" s="311" t="s">
        <v>4495</v>
      </c>
      <c r="G172" s="311" t="s">
        <v>4281</v>
      </c>
      <c r="H172" s="312">
        <v>200</v>
      </c>
      <c r="I172" s="313" t="s">
        <v>702</v>
      </c>
      <c r="J172" s="314">
        <v>1</v>
      </c>
      <c r="K172" s="314"/>
      <c r="L172" s="314">
        <v>2</v>
      </c>
      <c r="M172" s="312">
        <v>2.8</v>
      </c>
      <c r="N172" s="312">
        <v>5.7</v>
      </c>
      <c r="O172" s="312" t="s">
        <v>674</v>
      </c>
      <c r="P172" s="312" t="s">
        <v>13</v>
      </c>
      <c r="Q172" s="312" t="s">
        <v>703</v>
      </c>
      <c r="R172" s="312"/>
      <c r="S172" s="312"/>
      <c r="T172" s="312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2">
        <f t="shared" ca="1" si="4"/>
        <v>2</v>
      </c>
      <c r="V172" s="312">
        <f t="shared" ca="1" si="5"/>
        <v>0</v>
      </c>
      <c r="W172" s="312"/>
      <c r="X172" s="312"/>
      <c r="Y172" s="312"/>
      <c r="Z172" s="312"/>
      <c r="AA172" s="312"/>
      <c r="AB172" s="312"/>
      <c r="AC172" s="312">
        <v>0.159</v>
      </c>
      <c r="AD172" s="316"/>
      <c r="AE172" s="304"/>
      <c r="AF172" s="304"/>
      <c r="AG172" s="315" t="s">
        <v>677</v>
      </c>
      <c r="AH172" s="315" t="s">
        <v>677</v>
      </c>
      <c r="AI172" s="312">
        <v>0</v>
      </c>
      <c r="AJ172" s="312">
        <v>0</v>
      </c>
      <c r="AK172" s="312"/>
      <c r="AL172" s="312"/>
      <c r="AM172" s="310"/>
      <c r="AN172" s="310"/>
      <c r="AO172" s="310"/>
      <c r="AP172" s="310"/>
      <c r="AQ172" s="310"/>
      <c r="AR172" s="310"/>
      <c r="AS172" s="310"/>
      <c r="AT172" s="310"/>
      <c r="AU172" s="310"/>
      <c r="AV172" s="310"/>
      <c r="AW172" s="310">
        <v>0</v>
      </c>
      <c r="AX172" s="310">
        <v>0</v>
      </c>
      <c r="AY172" s="310">
        <v>0</v>
      </c>
      <c r="AZ172" s="310">
        <v>0</v>
      </c>
      <c r="BA172" s="310">
        <v>0</v>
      </c>
      <c r="BB172" s="310">
        <v>0</v>
      </c>
      <c r="BC172" s="310">
        <v>0</v>
      </c>
      <c r="BD172" s="310" t="s">
        <v>692</v>
      </c>
      <c r="BE172" s="336"/>
      <c r="BF172" s="337"/>
      <c r="BG172" s="310" t="s">
        <v>3991</v>
      </c>
      <c r="BH172" s="310">
        <v>2</v>
      </c>
      <c r="BI172" s="318">
        <v>46277</v>
      </c>
      <c r="BJ172" s="310">
        <v>0</v>
      </c>
      <c r="BK172" s="336"/>
      <c r="BL172" s="337"/>
      <c r="BM172" s="338" t="s">
        <v>3991</v>
      </c>
      <c r="BN172" s="339">
        <v>2</v>
      </c>
      <c r="BO172" s="319">
        <v>46277</v>
      </c>
      <c r="BP172" s="338">
        <v>0</v>
      </c>
      <c r="BQ172" s="336"/>
      <c r="BR172" s="337"/>
      <c r="BS172" s="336"/>
      <c r="BT172" s="340"/>
      <c r="BU172" s="341"/>
      <c r="BV172" s="336"/>
      <c r="BW172" s="342"/>
      <c r="BX172" s="337"/>
      <c r="BY172" s="336"/>
      <c r="BZ172" s="340"/>
      <c r="CA172" s="343"/>
      <c r="CB172" s="336"/>
      <c r="CC172" s="336"/>
      <c r="CD172" s="341"/>
      <c r="CE172" s="336"/>
      <c r="CF172" s="336"/>
      <c r="CG172" s="336"/>
      <c r="CH172" s="336"/>
      <c r="CI172" s="336"/>
      <c r="CJ172" s="341"/>
      <c r="CK172" s="336"/>
      <c r="CL172" s="336"/>
      <c r="CM172" s="336"/>
      <c r="CN172" s="336"/>
      <c r="CO172" s="336"/>
      <c r="CP172" s="341"/>
      <c r="CQ172" s="336"/>
      <c r="CR172" s="336"/>
      <c r="CS172" s="336"/>
      <c r="CT172" s="336"/>
    </row>
    <row r="173" spans="1:98" ht="17.25" customHeight="1">
      <c r="A173" s="186">
        <v>164</v>
      </c>
      <c r="B173" s="181" t="s">
        <v>4282</v>
      </c>
      <c r="C173" s="181" t="s">
        <v>4283</v>
      </c>
      <c r="D173" s="181"/>
      <c r="E173" s="181"/>
      <c r="F173" s="181"/>
      <c r="G173" s="181" t="s">
        <v>4267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0" t="s">
        <v>674</v>
      </c>
      <c r="P173" s="182"/>
      <c r="Q173" s="182"/>
      <c r="R173" s="300" t="s">
        <v>3951</v>
      </c>
      <c r="S173" s="182"/>
      <c r="T173" s="182"/>
      <c r="U173" s="182"/>
      <c r="V173" s="182"/>
      <c r="W173" s="300">
        <f>_xlfn.MINIFS(V:V,C:C,C173,AE:AE,"",AB:AB,"")</f>
        <v>0</v>
      </c>
      <c r="X173" s="300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4"/>
      <c r="AE173" s="180" t="s">
        <v>675</v>
      </c>
      <c r="AF173" s="180" t="s">
        <v>2161</v>
      </c>
      <c r="AG173" s="185" t="s">
        <v>677</v>
      </c>
      <c r="AH173" s="185" t="s">
        <v>677</v>
      </c>
      <c r="AI173" s="312">
        <v>0</v>
      </c>
      <c r="AJ173" s="312">
        <v>0</v>
      </c>
      <c r="AK173" s="312"/>
      <c r="AL173" s="312"/>
      <c r="AM173" s="310"/>
      <c r="AN173" s="310"/>
      <c r="AO173" s="310"/>
      <c r="AP173" s="310"/>
      <c r="AQ173" s="310"/>
      <c r="AR173" s="310"/>
      <c r="AS173" s="310"/>
      <c r="AT173" s="310"/>
      <c r="AU173" s="310"/>
      <c r="AV173" s="310"/>
      <c r="AW173" s="186"/>
      <c r="AX173" s="186"/>
      <c r="AY173" s="186"/>
      <c r="AZ173" s="186"/>
      <c r="BA173" s="186"/>
      <c r="BB173" s="186"/>
      <c r="BC173" s="186"/>
      <c r="BD173" s="180" t="s">
        <v>2162</v>
      </c>
      <c r="BE173" s="310"/>
      <c r="BF173" s="317"/>
      <c r="BG173" s="310"/>
      <c r="BH173" s="310"/>
      <c r="BI173" s="318"/>
      <c r="BJ173" s="310"/>
      <c r="BK173" s="310"/>
      <c r="BL173" s="317"/>
      <c r="BM173" s="310"/>
      <c r="BN173" s="310"/>
      <c r="BO173" s="319">
        <v>46277</v>
      </c>
      <c r="BP173" s="310"/>
      <c r="BQ173" s="310"/>
      <c r="BR173" s="317"/>
      <c r="BS173" s="310"/>
      <c r="BT173" s="310"/>
      <c r="BU173" s="318"/>
      <c r="BV173" s="310"/>
      <c r="BW173" s="310"/>
      <c r="BX173" s="317"/>
      <c r="BY173" s="310"/>
      <c r="BZ173" s="310"/>
      <c r="CA173" s="310"/>
      <c r="CB173" s="310"/>
      <c r="CC173" s="310"/>
      <c r="CD173" s="318"/>
      <c r="CE173" s="310"/>
      <c r="CF173" s="310"/>
      <c r="CG173" s="310"/>
      <c r="CH173" s="310"/>
      <c r="CI173" s="310"/>
      <c r="CJ173" s="318"/>
      <c r="CK173" s="310"/>
      <c r="CL173" s="310"/>
      <c r="CM173" s="310"/>
      <c r="CN173" s="310"/>
      <c r="CO173" s="310"/>
      <c r="CP173" s="318"/>
      <c r="CQ173" s="310"/>
      <c r="CR173" s="310"/>
      <c r="CS173" s="310"/>
      <c r="CT173" s="310"/>
    </row>
    <row r="174" spans="1:98" ht="17.25" customHeight="1">
      <c r="A174" s="310">
        <v>165</v>
      </c>
      <c r="B174" s="311" t="s">
        <v>4282</v>
      </c>
      <c r="C174" s="311" t="s">
        <v>4283</v>
      </c>
      <c r="D174" s="311" t="s">
        <v>781</v>
      </c>
      <c r="E174" s="311" t="s">
        <v>4268</v>
      </c>
      <c r="F174" s="311" t="s">
        <v>4496</v>
      </c>
      <c r="G174" s="311" t="s">
        <v>4270</v>
      </c>
      <c r="H174" s="312">
        <v>250</v>
      </c>
      <c r="I174" s="313" t="s">
        <v>702</v>
      </c>
      <c r="J174" s="314">
        <v>1</v>
      </c>
      <c r="K174" s="314"/>
      <c r="L174" s="314">
        <v>1</v>
      </c>
      <c r="M174" s="312">
        <v>6.8</v>
      </c>
      <c r="N174" s="312">
        <v>6.8</v>
      </c>
      <c r="O174" s="312" t="s">
        <v>674</v>
      </c>
      <c r="P174" s="312" t="s">
        <v>13</v>
      </c>
      <c r="Q174" s="312" t="s">
        <v>703</v>
      </c>
      <c r="R174" s="312"/>
      <c r="S174" s="312"/>
      <c r="T174" s="312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2">
        <f ca="1">+L174-T174</f>
        <v>1</v>
      </c>
      <c r="V174" s="312">
        <f ca="1">ROUNDDOWN(T174/J174,0)</f>
        <v>0</v>
      </c>
      <c r="W174" s="312"/>
      <c r="X174" s="312"/>
      <c r="Y174" s="312"/>
      <c r="Z174" s="312"/>
      <c r="AA174" s="312"/>
      <c r="AB174" s="312" t="s">
        <v>602</v>
      </c>
      <c r="AC174" s="312">
        <v>8.6999999999999994E-2</v>
      </c>
      <c r="AD174" s="316"/>
      <c r="AE174" s="304"/>
      <c r="AF174" s="304"/>
      <c r="AG174" s="315" t="s">
        <v>677</v>
      </c>
      <c r="AH174" s="315" t="s">
        <v>677</v>
      </c>
      <c r="AI174" s="312">
        <v>0</v>
      </c>
      <c r="AJ174" s="312">
        <v>0</v>
      </c>
      <c r="AK174" s="312"/>
      <c r="AL174" s="312"/>
      <c r="AM174" s="310"/>
      <c r="AN174" s="310"/>
      <c r="AO174" s="310"/>
      <c r="AP174" s="310"/>
      <c r="AQ174" s="310"/>
      <c r="AR174" s="310"/>
      <c r="AS174" s="310"/>
      <c r="AT174" s="310"/>
      <c r="AU174" s="310"/>
      <c r="AV174" s="310"/>
      <c r="AW174" s="310">
        <v>1</v>
      </c>
      <c r="AX174" s="310">
        <v>0</v>
      </c>
      <c r="AY174" s="310">
        <v>0</v>
      </c>
      <c r="AZ174" s="310">
        <v>0</v>
      </c>
      <c r="BA174" s="310">
        <v>0</v>
      </c>
      <c r="BB174" s="310">
        <v>0</v>
      </c>
      <c r="BC174" s="310">
        <v>0</v>
      </c>
      <c r="BD174" s="310" t="s">
        <v>692</v>
      </c>
      <c r="BE174" s="336"/>
      <c r="BF174" s="337"/>
      <c r="BG174" s="310" t="s">
        <v>4271</v>
      </c>
      <c r="BH174" s="310">
        <v>1</v>
      </c>
      <c r="BI174" s="318">
        <v>46277</v>
      </c>
      <c r="BJ174" s="310">
        <v>0</v>
      </c>
      <c r="BK174" s="336"/>
      <c r="BL174" s="337"/>
      <c r="BM174" s="338" t="s">
        <v>4271</v>
      </c>
      <c r="BN174" s="339">
        <v>1</v>
      </c>
      <c r="BO174" s="319">
        <v>46277</v>
      </c>
      <c r="BP174" s="338">
        <v>0</v>
      </c>
      <c r="BQ174" s="336"/>
      <c r="BR174" s="337"/>
      <c r="BS174" s="336"/>
      <c r="BT174" s="340"/>
      <c r="BU174" s="341"/>
      <c r="BV174" s="336"/>
      <c r="BW174" s="342"/>
      <c r="BX174" s="337"/>
      <c r="BY174" s="336"/>
      <c r="BZ174" s="340"/>
      <c r="CA174" s="343"/>
      <c r="CB174" s="336"/>
      <c r="CC174" s="336"/>
      <c r="CD174" s="341"/>
      <c r="CE174" s="336"/>
      <c r="CF174" s="336"/>
      <c r="CG174" s="336"/>
      <c r="CH174" s="336"/>
      <c r="CI174" s="336"/>
      <c r="CJ174" s="341"/>
      <c r="CK174" s="336"/>
      <c r="CL174" s="336"/>
      <c r="CM174" s="336"/>
      <c r="CN174" s="336"/>
      <c r="CO174" s="336"/>
      <c r="CP174" s="341"/>
      <c r="CQ174" s="336"/>
      <c r="CR174" s="336"/>
      <c r="CS174" s="336"/>
      <c r="CT174" s="336"/>
    </row>
    <row r="175" spans="1:98" ht="17.25" customHeight="1">
      <c r="A175" s="186">
        <v>166</v>
      </c>
      <c r="B175" s="181" t="s">
        <v>4285</v>
      </c>
      <c r="C175" s="181" t="s">
        <v>4286</v>
      </c>
      <c r="D175" s="181"/>
      <c r="E175" s="181"/>
      <c r="F175" s="181"/>
      <c r="G175" s="181" t="s">
        <v>4274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0" t="s">
        <v>674</v>
      </c>
      <c r="P175" s="182"/>
      <c r="Q175" s="182"/>
      <c r="R175" s="300" t="s">
        <v>3951</v>
      </c>
      <c r="S175" s="182"/>
      <c r="T175" s="182"/>
      <c r="U175" s="182"/>
      <c r="V175" s="182"/>
      <c r="W175" s="300">
        <f ca="1">_xlfn.MINIFS(V:V,C:C,C175,AE:AE,"",AB:AB,"")</f>
        <v>0</v>
      </c>
      <c r="X175" s="300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4"/>
      <c r="AE175" s="180" t="s">
        <v>675</v>
      </c>
      <c r="AF175" s="180" t="s">
        <v>2161</v>
      </c>
      <c r="AG175" s="185" t="s">
        <v>677</v>
      </c>
      <c r="AH175" s="185" t="s">
        <v>677</v>
      </c>
      <c r="AI175" s="312">
        <v>0</v>
      </c>
      <c r="AJ175" s="312">
        <v>0</v>
      </c>
      <c r="AK175" s="312"/>
      <c r="AL175" s="312"/>
      <c r="AM175" s="310"/>
      <c r="AN175" s="310"/>
      <c r="AO175" s="310"/>
      <c r="AP175" s="310"/>
      <c r="AQ175" s="310"/>
      <c r="AR175" s="310"/>
      <c r="AS175" s="310"/>
      <c r="AT175" s="310"/>
      <c r="AU175" s="310"/>
      <c r="AV175" s="310"/>
      <c r="AW175" s="186"/>
      <c r="AX175" s="186"/>
      <c r="AY175" s="186"/>
      <c r="AZ175" s="186"/>
      <c r="BA175" s="186"/>
      <c r="BB175" s="186"/>
      <c r="BC175" s="186"/>
      <c r="BD175" s="180" t="s">
        <v>2162</v>
      </c>
      <c r="BE175" s="348"/>
      <c r="BF175" s="349"/>
      <c r="BG175" s="348"/>
      <c r="BH175" s="314"/>
      <c r="BI175" s="358"/>
      <c r="BJ175" s="310"/>
      <c r="BK175" s="310"/>
      <c r="BL175" s="317"/>
      <c r="BM175" s="310"/>
      <c r="BN175" s="314"/>
      <c r="BO175" s="319">
        <v>46277</v>
      </c>
      <c r="BP175" s="310"/>
      <c r="BQ175" s="310"/>
      <c r="BR175" s="317"/>
      <c r="BS175" s="310"/>
      <c r="BT175" s="314"/>
      <c r="BU175" s="318"/>
      <c r="BV175" s="310"/>
      <c r="BW175" s="316"/>
      <c r="BX175" s="317"/>
      <c r="BY175" s="310"/>
      <c r="BZ175" s="314"/>
      <c r="CA175" s="319"/>
      <c r="CB175" s="310"/>
      <c r="CC175" s="310"/>
      <c r="CD175" s="318"/>
      <c r="CE175" s="310"/>
      <c r="CF175" s="310"/>
      <c r="CG175" s="310"/>
      <c r="CH175" s="310"/>
      <c r="CI175" s="310"/>
      <c r="CJ175" s="318"/>
      <c r="CK175" s="310"/>
      <c r="CL175" s="310"/>
      <c r="CM175" s="310"/>
      <c r="CN175" s="310"/>
      <c r="CO175" s="310"/>
      <c r="CP175" s="318"/>
      <c r="CQ175" s="310"/>
      <c r="CR175" s="310"/>
      <c r="CS175" s="310"/>
      <c r="CT175" s="310"/>
    </row>
    <row r="176" spans="1:98" ht="17.25" customHeight="1">
      <c r="A176" s="310">
        <v>167</v>
      </c>
      <c r="B176" s="311" t="s">
        <v>4285</v>
      </c>
      <c r="C176" s="311" t="s">
        <v>4286</v>
      </c>
      <c r="D176" s="311" t="s">
        <v>781</v>
      </c>
      <c r="E176" s="311" t="s">
        <v>4275</v>
      </c>
      <c r="F176" s="311" t="s">
        <v>4497</v>
      </c>
      <c r="G176" s="311" t="s">
        <v>4277</v>
      </c>
      <c r="H176" s="312">
        <v>180</v>
      </c>
      <c r="I176" s="313" t="s">
        <v>702</v>
      </c>
      <c r="J176" s="314">
        <v>1</v>
      </c>
      <c r="K176" s="314"/>
      <c r="L176" s="314">
        <v>2</v>
      </c>
      <c r="M176" s="312">
        <v>2</v>
      </c>
      <c r="N176" s="312">
        <v>4.0999999999999996</v>
      </c>
      <c r="O176" s="312" t="s">
        <v>674</v>
      </c>
      <c r="P176" s="312" t="s">
        <v>13</v>
      </c>
      <c r="Q176" s="312" t="s">
        <v>703</v>
      </c>
      <c r="R176" s="312"/>
      <c r="S176" s="312"/>
      <c r="T176" s="312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2">
        <f t="shared" ref="U176:U177" ca="1" si="6">+L176-T176</f>
        <v>0</v>
      </c>
      <c r="V176" s="312">
        <f t="shared" ref="V176:V177" ca="1" si="7">ROUNDDOWN(T176/J176,0)</f>
        <v>2</v>
      </c>
      <c r="W176" s="312"/>
      <c r="X176" s="312"/>
      <c r="Y176" s="312"/>
      <c r="Z176" s="312"/>
      <c r="AA176" s="312"/>
      <c r="AB176" s="312"/>
      <c r="AC176" s="312">
        <v>7.0000000000000007E-2</v>
      </c>
      <c r="AD176" s="316"/>
      <c r="AE176" s="304"/>
      <c r="AF176" s="304"/>
      <c r="AG176" s="315" t="s">
        <v>677</v>
      </c>
      <c r="AH176" s="315" t="s">
        <v>677</v>
      </c>
      <c r="AI176" s="312">
        <v>0</v>
      </c>
      <c r="AJ176" s="312">
        <v>0</v>
      </c>
      <c r="AK176" s="312"/>
      <c r="AL176" s="312"/>
      <c r="AM176" s="310"/>
      <c r="AN176" s="310"/>
      <c r="AO176" s="310"/>
      <c r="AP176" s="310"/>
      <c r="AQ176" s="310"/>
      <c r="AR176" s="310"/>
      <c r="AS176" s="310"/>
      <c r="AT176" s="310"/>
      <c r="AU176" s="310"/>
      <c r="AV176" s="310"/>
      <c r="AW176" s="310">
        <v>1</v>
      </c>
      <c r="AX176" s="310">
        <v>0</v>
      </c>
      <c r="AY176" s="310">
        <v>0</v>
      </c>
      <c r="AZ176" s="310">
        <v>1</v>
      </c>
      <c r="BA176" s="310">
        <v>0</v>
      </c>
      <c r="BB176" s="310">
        <v>0</v>
      </c>
      <c r="BC176" s="310">
        <v>0</v>
      </c>
      <c r="BD176" s="310" t="s">
        <v>692</v>
      </c>
      <c r="BE176" s="348"/>
      <c r="BF176" s="349"/>
      <c r="BG176" s="310" t="s">
        <v>4278</v>
      </c>
      <c r="BH176" s="310">
        <v>2</v>
      </c>
      <c r="BI176" s="318">
        <v>46277</v>
      </c>
      <c r="BJ176" s="310">
        <v>0</v>
      </c>
      <c r="BK176" s="320"/>
      <c r="BL176" s="321"/>
      <c r="BM176" s="310" t="s">
        <v>4278</v>
      </c>
      <c r="BN176" s="310">
        <v>2</v>
      </c>
      <c r="BO176" s="319">
        <v>46277</v>
      </c>
      <c r="BP176" s="310">
        <v>0</v>
      </c>
      <c r="BQ176" s="320"/>
      <c r="BR176" s="321"/>
      <c r="BS176" s="320"/>
      <c r="BT176" s="320"/>
      <c r="BU176" s="323"/>
      <c r="BV176" s="320"/>
      <c r="BW176" s="320"/>
      <c r="BX176" s="321"/>
      <c r="BY176" s="320"/>
      <c r="BZ176" s="320"/>
      <c r="CA176" s="320"/>
      <c r="CB176" s="320"/>
      <c r="CC176" s="320"/>
      <c r="CD176" s="323"/>
      <c r="CE176" s="320"/>
      <c r="CF176" s="320"/>
      <c r="CG176" s="320"/>
      <c r="CH176" s="320"/>
      <c r="CI176" s="320"/>
      <c r="CJ176" s="323"/>
      <c r="CK176" s="320"/>
      <c r="CL176" s="320"/>
      <c r="CM176" s="320"/>
      <c r="CN176" s="320"/>
      <c r="CO176" s="320"/>
      <c r="CP176" s="323"/>
      <c r="CQ176" s="320"/>
      <c r="CR176" s="320"/>
      <c r="CS176" s="320"/>
      <c r="CT176" s="320"/>
    </row>
    <row r="177" spans="1:98" ht="17.25" customHeight="1">
      <c r="A177" s="310">
        <v>168</v>
      </c>
      <c r="B177" s="311" t="s">
        <v>4285</v>
      </c>
      <c r="C177" s="311" t="s">
        <v>4286</v>
      </c>
      <c r="D177" s="311" t="s">
        <v>781</v>
      </c>
      <c r="E177" s="311" t="s">
        <v>4279</v>
      </c>
      <c r="F177" s="311" t="s">
        <v>4498</v>
      </c>
      <c r="G177" s="311" t="s">
        <v>4281</v>
      </c>
      <c r="H177" s="312">
        <v>200</v>
      </c>
      <c r="I177" s="313" t="s">
        <v>702</v>
      </c>
      <c r="J177" s="314">
        <v>1</v>
      </c>
      <c r="K177" s="314"/>
      <c r="L177" s="314">
        <v>2</v>
      </c>
      <c r="M177" s="312">
        <v>2.8</v>
      </c>
      <c r="N177" s="312">
        <v>5.7</v>
      </c>
      <c r="O177" s="312" t="s">
        <v>674</v>
      </c>
      <c r="P177" s="312" t="s">
        <v>13</v>
      </c>
      <c r="Q177" s="312" t="s">
        <v>703</v>
      </c>
      <c r="R177" s="312"/>
      <c r="S177" s="312"/>
      <c r="T177" s="312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2">
        <f t="shared" ca="1" si="6"/>
        <v>2</v>
      </c>
      <c r="V177" s="312">
        <f t="shared" ca="1" si="7"/>
        <v>0</v>
      </c>
      <c r="W177" s="312"/>
      <c r="X177" s="312"/>
      <c r="Y177" s="312"/>
      <c r="Z177" s="312"/>
      <c r="AA177" s="312"/>
      <c r="AB177" s="312"/>
      <c r="AC177" s="312">
        <v>0.159</v>
      </c>
      <c r="AD177" s="316"/>
      <c r="AE177" s="304"/>
      <c r="AF177" s="304"/>
      <c r="AG177" s="315" t="s">
        <v>677</v>
      </c>
      <c r="AH177" s="315" t="s">
        <v>677</v>
      </c>
      <c r="AI177" s="312">
        <v>0</v>
      </c>
      <c r="AJ177" s="312">
        <v>0</v>
      </c>
      <c r="AK177" s="312"/>
      <c r="AL177" s="312"/>
      <c r="AM177" s="310"/>
      <c r="AN177" s="310"/>
      <c r="AO177" s="310"/>
      <c r="AP177" s="310"/>
      <c r="AQ177" s="310"/>
      <c r="AR177" s="310"/>
      <c r="AS177" s="310"/>
      <c r="AT177" s="310"/>
      <c r="AU177" s="310"/>
      <c r="AV177" s="310"/>
      <c r="AW177" s="310">
        <v>0</v>
      </c>
      <c r="AX177" s="310">
        <v>0</v>
      </c>
      <c r="AY177" s="310">
        <v>0</v>
      </c>
      <c r="AZ177" s="310">
        <v>0</v>
      </c>
      <c r="BA177" s="310">
        <v>0</v>
      </c>
      <c r="BB177" s="310">
        <v>0</v>
      </c>
      <c r="BC177" s="310">
        <v>0</v>
      </c>
      <c r="BD177" s="310" t="s">
        <v>692</v>
      </c>
      <c r="BE177" s="310"/>
      <c r="BF177" s="317"/>
      <c r="BG177" s="310" t="s">
        <v>3991</v>
      </c>
      <c r="BH177" s="310">
        <v>2</v>
      </c>
      <c r="BI177" s="318">
        <v>46277</v>
      </c>
      <c r="BJ177" s="310">
        <v>0</v>
      </c>
      <c r="BK177" s="310"/>
      <c r="BL177" s="317"/>
      <c r="BM177" s="310" t="s">
        <v>3991</v>
      </c>
      <c r="BN177" s="314">
        <v>2</v>
      </c>
      <c r="BO177" s="319">
        <v>46277</v>
      </c>
      <c r="BP177" s="310">
        <v>0</v>
      </c>
      <c r="BQ177" s="310"/>
      <c r="BR177" s="317"/>
      <c r="BS177" s="310"/>
      <c r="BT177" s="314"/>
      <c r="BU177" s="318"/>
      <c r="BV177" s="310"/>
      <c r="BW177" s="316"/>
      <c r="BX177" s="317"/>
      <c r="BY177" s="310"/>
      <c r="BZ177" s="314"/>
      <c r="CA177" s="319"/>
      <c r="CB177" s="310"/>
      <c r="CC177" s="310"/>
      <c r="CD177" s="318"/>
      <c r="CE177" s="310"/>
      <c r="CF177" s="310"/>
      <c r="CG177" s="310"/>
      <c r="CH177" s="310"/>
      <c r="CI177" s="310"/>
      <c r="CJ177" s="318"/>
      <c r="CK177" s="310"/>
      <c r="CL177" s="310"/>
      <c r="CM177" s="310"/>
      <c r="CN177" s="310"/>
      <c r="CO177" s="310"/>
      <c r="CP177" s="318"/>
      <c r="CQ177" s="310"/>
      <c r="CR177" s="310"/>
      <c r="CS177" s="310"/>
      <c r="CT177" s="310"/>
    </row>
    <row r="178" spans="1:98" ht="17.25" customHeight="1">
      <c r="A178" s="186">
        <v>169</v>
      </c>
      <c r="B178" s="181" t="s">
        <v>4289</v>
      </c>
      <c r="C178" s="181" t="s">
        <v>4290</v>
      </c>
      <c r="D178" s="181"/>
      <c r="E178" s="181"/>
      <c r="F178" s="181"/>
      <c r="G178" s="181" t="s">
        <v>4274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0" t="s">
        <v>674</v>
      </c>
      <c r="P178" s="182"/>
      <c r="Q178" s="182"/>
      <c r="R178" s="300" t="s">
        <v>3951</v>
      </c>
      <c r="S178" s="182"/>
      <c r="T178" s="182"/>
      <c r="U178" s="182"/>
      <c r="V178" s="182"/>
      <c r="W178" s="300">
        <f ca="1">_xlfn.MINIFS(V:V,C:C,C178,AE:AE,"",AB:AB,"")</f>
        <v>0</v>
      </c>
      <c r="X178" s="300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4"/>
      <c r="AE178" s="180" t="s">
        <v>675</v>
      </c>
      <c r="AF178" s="180" t="s">
        <v>2161</v>
      </c>
      <c r="AG178" s="185" t="s">
        <v>677</v>
      </c>
      <c r="AH178" s="185" t="s">
        <v>677</v>
      </c>
      <c r="AI178" s="312">
        <v>0</v>
      </c>
      <c r="AJ178" s="312">
        <v>0</v>
      </c>
      <c r="AK178" s="312"/>
      <c r="AL178" s="312"/>
      <c r="AM178" s="310"/>
      <c r="AN178" s="310"/>
      <c r="AO178" s="310"/>
      <c r="AP178" s="310"/>
      <c r="AQ178" s="310"/>
      <c r="AR178" s="310"/>
      <c r="AS178" s="310"/>
      <c r="AT178" s="310"/>
      <c r="AU178" s="310"/>
      <c r="AV178" s="310"/>
      <c r="AW178" s="186"/>
      <c r="AX178" s="186"/>
      <c r="AY178" s="186"/>
      <c r="AZ178" s="186"/>
      <c r="BA178" s="186"/>
      <c r="BB178" s="186"/>
      <c r="BC178" s="186"/>
      <c r="BD178" s="180" t="s">
        <v>2162</v>
      </c>
      <c r="BE178" s="348"/>
      <c r="BF178" s="349"/>
      <c r="BG178" s="348"/>
      <c r="BH178" s="314"/>
      <c r="BI178" s="358"/>
      <c r="BJ178" s="310"/>
      <c r="BK178" s="320"/>
      <c r="BL178" s="321"/>
      <c r="BM178" s="310"/>
      <c r="BN178" s="314"/>
      <c r="BO178" s="319">
        <v>46277</v>
      </c>
      <c r="BP178" s="310"/>
      <c r="BQ178" s="320"/>
      <c r="BR178" s="321"/>
      <c r="BS178" s="320"/>
      <c r="BT178" s="322"/>
      <c r="BU178" s="323"/>
      <c r="BV178" s="320"/>
      <c r="BW178" s="324"/>
      <c r="BX178" s="321"/>
      <c r="BY178" s="320"/>
      <c r="BZ178" s="322"/>
      <c r="CA178" s="325"/>
      <c r="CB178" s="320"/>
      <c r="CC178" s="320"/>
      <c r="CD178" s="323"/>
      <c r="CE178" s="320"/>
      <c r="CF178" s="320"/>
      <c r="CG178" s="320"/>
      <c r="CH178" s="320"/>
      <c r="CI178" s="320"/>
      <c r="CJ178" s="323"/>
      <c r="CK178" s="320"/>
      <c r="CL178" s="320"/>
      <c r="CM178" s="320"/>
      <c r="CN178" s="320"/>
      <c r="CO178" s="320"/>
      <c r="CP178" s="323"/>
      <c r="CQ178" s="320"/>
      <c r="CR178" s="320"/>
      <c r="CS178" s="320"/>
      <c r="CT178" s="320"/>
    </row>
    <row r="179" spans="1:98" ht="17.25" customHeight="1">
      <c r="A179" s="310">
        <v>170</v>
      </c>
      <c r="B179" s="311" t="s">
        <v>4289</v>
      </c>
      <c r="C179" s="311" t="s">
        <v>4290</v>
      </c>
      <c r="D179" s="311" t="s">
        <v>781</v>
      </c>
      <c r="E179" s="311" t="s">
        <v>4275</v>
      </c>
      <c r="F179" s="311" t="s">
        <v>4499</v>
      </c>
      <c r="G179" s="311" t="s">
        <v>4277</v>
      </c>
      <c r="H179" s="312">
        <v>180</v>
      </c>
      <c r="I179" s="313" t="s">
        <v>702</v>
      </c>
      <c r="J179" s="314">
        <v>1</v>
      </c>
      <c r="K179" s="314"/>
      <c r="L179" s="314">
        <v>2</v>
      </c>
      <c r="M179" s="312">
        <v>2</v>
      </c>
      <c r="N179" s="312">
        <v>4.0999999999999996</v>
      </c>
      <c r="O179" s="312" t="s">
        <v>674</v>
      </c>
      <c r="P179" s="312" t="s">
        <v>13</v>
      </c>
      <c r="Q179" s="312" t="s">
        <v>703</v>
      </c>
      <c r="R179" s="312"/>
      <c r="S179" s="312"/>
      <c r="T179" s="312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2">
        <f t="shared" ref="U179:U180" ca="1" si="8">+L179-T179</f>
        <v>0</v>
      </c>
      <c r="V179" s="312">
        <f t="shared" ref="V179:V180" ca="1" si="9">ROUNDDOWN(T179/J179,0)</f>
        <v>2</v>
      </c>
      <c r="W179" s="312"/>
      <c r="X179" s="312"/>
      <c r="Y179" s="312"/>
      <c r="Z179" s="312"/>
      <c r="AA179" s="312"/>
      <c r="AB179" s="312"/>
      <c r="AC179" s="312">
        <v>7.0000000000000007E-2</v>
      </c>
      <c r="AD179" s="316"/>
      <c r="AE179" s="304"/>
      <c r="AF179" s="304"/>
      <c r="AG179" s="315" t="s">
        <v>677</v>
      </c>
      <c r="AH179" s="315" t="s">
        <v>677</v>
      </c>
      <c r="AI179" s="312">
        <v>0</v>
      </c>
      <c r="AJ179" s="312">
        <v>0</v>
      </c>
      <c r="AK179" s="312"/>
      <c r="AL179" s="312"/>
      <c r="AM179" s="310"/>
      <c r="AN179" s="310"/>
      <c r="AO179" s="310"/>
      <c r="AP179" s="310"/>
      <c r="AQ179" s="310"/>
      <c r="AR179" s="310"/>
      <c r="AS179" s="310"/>
      <c r="AT179" s="310"/>
      <c r="AU179" s="310"/>
      <c r="AV179" s="310"/>
      <c r="AW179" s="310">
        <v>1</v>
      </c>
      <c r="AX179" s="310">
        <v>0</v>
      </c>
      <c r="AY179" s="310">
        <v>0</v>
      </c>
      <c r="AZ179" s="310">
        <v>1</v>
      </c>
      <c r="BA179" s="310">
        <v>0</v>
      </c>
      <c r="BB179" s="310">
        <v>0</v>
      </c>
      <c r="BC179" s="310">
        <v>0</v>
      </c>
      <c r="BD179" s="310" t="s">
        <v>692</v>
      </c>
      <c r="BE179" s="348"/>
      <c r="BF179" s="349"/>
      <c r="BG179" s="310" t="s">
        <v>4278</v>
      </c>
      <c r="BH179" s="310">
        <v>2</v>
      </c>
      <c r="BI179" s="318">
        <v>46277</v>
      </c>
      <c r="BJ179" s="310">
        <v>0</v>
      </c>
      <c r="BK179" s="310"/>
      <c r="BL179" s="317"/>
      <c r="BM179" s="310" t="s">
        <v>4278</v>
      </c>
      <c r="BN179" s="310">
        <v>2</v>
      </c>
      <c r="BO179" s="319">
        <v>46277</v>
      </c>
      <c r="BP179" s="310">
        <v>0</v>
      </c>
      <c r="BQ179" s="310"/>
      <c r="BR179" s="317"/>
      <c r="BS179" s="310"/>
      <c r="BT179" s="310"/>
      <c r="BU179" s="318"/>
      <c r="BV179" s="310"/>
      <c r="BW179" s="310"/>
      <c r="BX179" s="317"/>
      <c r="BY179" s="310"/>
      <c r="BZ179" s="310"/>
      <c r="CA179" s="310"/>
      <c r="CB179" s="310"/>
      <c r="CC179" s="310"/>
      <c r="CD179" s="318"/>
      <c r="CE179" s="310"/>
      <c r="CF179" s="310"/>
      <c r="CG179" s="310"/>
      <c r="CH179" s="310"/>
      <c r="CI179" s="310"/>
      <c r="CJ179" s="318"/>
      <c r="CK179" s="310"/>
      <c r="CL179" s="310"/>
      <c r="CM179" s="310"/>
      <c r="CN179" s="310"/>
      <c r="CO179" s="310"/>
      <c r="CP179" s="318"/>
      <c r="CQ179" s="310"/>
      <c r="CR179" s="310"/>
      <c r="CS179" s="310"/>
      <c r="CT179" s="310"/>
    </row>
    <row r="180" spans="1:98" ht="17.25" customHeight="1">
      <c r="A180" s="304">
        <v>171</v>
      </c>
      <c r="B180" s="365" t="s">
        <v>4289</v>
      </c>
      <c r="C180" s="365" t="s">
        <v>4290</v>
      </c>
      <c r="D180" s="365" t="s">
        <v>781</v>
      </c>
      <c r="E180" s="365" t="s">
        <v>4279</v>
      </c>
      <c r="F180" s="365" t="s">
        <v>4500</v>
      </c>
      <c r="G180" s="365" t="s">
        <v>4281</v>
      </c>
      <c r="H180" s="303">
        <v>200</v>
      </c>
      <c r="I180" s="315" t="s">
        <v>702</v>
      </c>
      <c r="J180" s="366">
        <v>1</v>
      </c>
      <c r="K180" s="366"/>
      <c r="L180" s="366">
        <v>2</v>
      </c>
      <c r="M180" s="303">
        <v>2.8</v>
      </c>
      <c r="N180" s="303">
        <v>5.7</v>
      </c>
      <c r="O180" s="312" t="s">
        <v>674</v>
      </c>
      <c r="P180" s="312" t="s">
        <v>13</v>
      </c>
      <c r="Q180" s="312" t="s">
        <v>703</v>
      </c>
      <c r="R180" s="312"/>
      <c r="S180" s="312"/>
      <c r="T180" s="312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2">
        <f t="shared" ca="1" si="8"/>
        <v>2</v>
      </c>
      <c r="V180" s="312">
        <f t="shared" ca="1" si="9"/>
        <v>0</v>
      </c>
      <c r="W180" s="312"/>
      <c r="X180" s="312"/>
      <c r="Y180" s="312"/>
      <c r="Z180" s="312"/>
      <c r="AA180" s="312"/>
      <c r="AB180" s="303"/>
      <c r="AC180" s="303">
        <v>0.159</v>
      </c>
      <c r="AD180" s="367"/>
      <c r="AE180" s="304"/>
      <c r="AF180" s="304" t="s">
        <v>2161</v>
      </c>
      <c r="AG180" s="315" t="s">
        <v>677</v>
      </c>
      <c r="AH180" s="315" t="s">
        <v>677</v>
      </c>
      <c r="AI180" s="303">
        <v>0</v>
      </c>
      <c r="AJ180" s="303">
        <v>0</v>
      </c>
      <c r="AK180" s="303"/>
      <c r="AL180" s="303"/>
      <c r="AM180" s="304"/>
      <c r="AN180" s="305"/>
      <c r="AO180" s="305"/>
      <c r="AP180" s="304"/>
      <c r="AQ180" s="305"/>
      <c r="AR180" s="305"/>
      <c r="AS180" s="305"/>
      <c r="AT180" s="304"/>
      <c r="AU180" s="305"/>
      <c r="AV180" s="305"/>
      <c r="AW180" s="310">
        <v>0</v>
      </c>
      <c r="AX180" s="310">
        <v>0</v>
      </c>
      <c r="AY180" s="310">
        <v>0</v>
      </c>
      <c r="AZ180" s="310">
        <v>0</v>
      </c>
      <c r="BA180" s="310">
        <v>0</v>
      </c>
      <c r="BB180" s="310">
        <v>0</v>
      </c>
      <c r="BC180" s="310">
        <v>0</v>
      </c>
      <c r="BD180" s="310" t="s">
        <v>692</v>
      </c>
      <c r="BE180" s="307"/>
      <c r="BF180" s="307"/>
      <c r="BG180" s="310" t="s">
        <v>3991</v>
      </c>
      <c r="BH180" s="310">
        <v>2</v>
      </c>
      <c r="BI180" s="318">
        <v>46277</v>
      </c>
      <c r="BJ180" s="310">
        <v>0</v>
      </c>
      <c r="BK180" s="307"/>
      <c r="BL180" s="307"/>
      <c r="BM180" s="306" t="s">
        <v>3991</v>
      </c>
      <c r="BN180" s="306">
        <v>2</v>
      </c>
      <c r="BO180" s="319">
        <v>46277</v>
      </c>
      <c r="BP180" s="180">
        <v>0</v>
      </c>
      <c r="BQ180" s="307"/>
      <c r="BR180" s="307"/>
      <c r="BS180" s="307"/>
      <c r="BT180" s="307"/>
      <c r="BU180" s="308"/>
      <c r="BV180" s="309"/>
      <c r="BW180" s="307"/>
      <c r="BX180" s="307"/>
      <c r="BY180" s="307"/>
      <c r="BZ180" s="307"/>
      <c r="CA180" s="307"/>
      <c r="CB180" s="307"/>
      <c r="CC180" s="307"/>
      <c r="CD180" s="308"/>
      <c r="CE180" s="307"/>
      <c r="CF180" s="307"/>
      <c r="CG180" s="307"/>
      <c r="CH180" s="307"/>
      <c r="CI180" s="307"/>
      <c r="CJ180" s="308"/>
      <c r="CK180" s="307"/>
      <c r="CL180" s="307"/>
      <c r="CM180" s="307"/>
      <c r="CN180" s="307"/>
      <c r="CO180" s="307"/>
      <c r="CP180" s="308"/>
      <c r="CQ180" s="307"/>
      <c r="CR180" s="307"/>
      <c r="CS180" s="307"/>
      <c r="CT180" s="309"/>
    </row>
    <row r="181" spans="1:98" ht="17.25" customHeight="1">
      <c r="A181" s="186">
        <v>172</v>
      </c>
      <c r="B181" s="181" t="s">
        <v>4293</v>
      </c>
      <c r="C181" s="181" t="s">
        <v>4294</v>
      </c>
      <c r="D181" s="181"/>
      <c r="E181" s="181"/>
      <c r="F181" s="181"/>
      <c r="G181" s="181" t="s">
        <v>4274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0" t="s">
        <v>674</v>
      </c>
      <c r="P181" s="182"/>
      <c r="Q181" s="182"/>
      <c r="R181" s="300" t="s">
        <v>3951</v>
      </c>
      <c r="S181" s="182"/>
      <c r="T181" s="182"/>
      <c r="U181" s="182"/>
      <c r="V181" s="182"/>
      <c r="W181" s="300">
        <f ca="1">_xlfn.MINIFS(V:V,C:C,C181,AE:AE,"",AB:AB,"")</f>
        <v>0</v>
      </c>
      <c r="X181" s="300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4"/>
      <c r="AE181" s="180" t="s">
        <v>675</v>
      </c>
      <c r="AF181" s="180" t="s">
        <v>2161</v>
      </c>
      <c r="AG181" s="185" t="s">
        <v>677</v>
      </c>
      <c r="AH181" s="185" t="s">
        <v>677</v>
      </c>
      <c r="AI181" s="312">
        <v>0</v>
      </c>
      <c r="AJ181" s="312">
        <v>0</v>
      </c>
      <c r="AK181" s="312"/>
      <c r="AL181" s="312"/>
      <c r="AM181" s="310"/>
      <c r="AN181" s="310"/>
      <c r="AO181" s="310"/>
      <c r="AP181" s="310"/>
      <c r="AQ181" s="310"/>
      <c r="AR181" s="310"/>
      <c r="AS181" s="310"/>
      <c r="AT181" s="310"/>
      <c r="AU181" s="310"/>
      <c r="AV181" s="310"/>
      <c r="AW181" s="186"/>
      <c r="AX181" s="186"/>
      <c r="AY181" s="186"/>
      <c r="AZ181" s="186"/>
      <c r="BA181" s="186"/>
      <c r="BB181" s="186"/>
      <c r="BC181" s="186"/>
      <c r="BD181" s="180" t="s">
        <v>2162</v>
      </c>
      <c r="BE181" s="310"/>
      <c r="BF181" s="317"/>
      <c r="BG181" s="310"/>
      <c r="BH181" s="314"/>
      <c r="BI181" s="318"/>
      <c r="BJ181" s="310"/>
      <c r="BK181" s="310"/>
      <c r="BL181" s="317"/>
      <c r="BM181" s="310"/>
      <c r="BN181" s="310"/>
      <c r="BO181" s="319">
        <v>46277</v>
      </c>
      <c r="BP181" s="310"/>
      <c r="BQ181" s="310"/>
      <c r="BR181" s="317"/>
      <c r="BS181" s="310"/>
      <c r="BT181" s="310"/>
      <c r="BU181" s="318"/>
      <c r="BV181" s="310"/>
      <c r="BW181" s="310"/>
      <c r="BX181" s="317"/>
      <c r="BY181" s="310"/>
      <c r="BZ181" s="310"/>
      <c r="CA181" s="310"/>
      <c r="CB181" s="310"/>
      <c r="CC181" s="310"/>
      <c r="CD181" s="318"/>
      <c r="CE181" s="310"/>
      <c r="CF181" s="310"/>
      <c r="CG181" s="310"/>
      <c r="CH181" s="310"/>
      <c r="CI181" s="310"/>
      <c r="CJ181" s="318"/>
      <c r="CK181" s="310"/>
      <c r="CL181" s="310"/>
      <c r="CM181" s="310"/>
      <c r="CN181" s="310"/>
      <c r="CO181" s="310"/>
      <c r="CP181" s="318"/>
      <c r="CQ181" s="310"/>
      <c r="CR181" s="310"/>
      <c r="CS181" s="310"/>
      <c r="CT181" s="310"/>
    </row>
    <row r="182" spans="1:98" ht="17.25" customHeight="1">
      <c r="A182" s="310">
        <v>173</v>
      </c>
      <c r="B182" s="311" t="s">
        <v>4293</v>
      </c>
      <c r="C182" s="311" t="s">
        <v>4294</v>
      </c>
      <c r="D182" s="311" t="s">
        <v>781</v>
      </c>
      <c r="E182" s="311" t="s">
        <v>4275</v>
      </c>
      <c r="F182" s="311" t="s">
        <v>4501</v>
      </c>
      <c r="G182" s="311" t="s">
        <v>4277</v>
      </c>
      <c r="H182" s="312">
        <v>180</v>
      </c>
      <c r="I182" s="313" t="s">
        <v>702</v>
      </c>
      <c r="J182" s="314">
        <v>1</v>
      </c>
      <c r="K182" s="314"/>
      <c r="L182" s="314">
        <v>2</v>
      </c>
      <c r="M182" s="312">
        <v>2</v>
      </c>
      <c r="N182" s="312">
        <v>4.0999999999999996</v>
      </c>
      <c r="O182" s="312" t="s">
        <v>674</v>
      </c>
      <c r="P182" s="312" t="s">
        <v>13</v>
      </c>
      <c r="Q182" s="312" t="s">
        <v>703</v>
      </c>
      <c r="R182" s="312"/>
      <c r="S182" s="312"/>
      <c r="T182" s="312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2">
        <f t="shared" ref="U182:U183" ca="1" si="10">+L182-T182</f>
        <v>0</v>
      </c>
      <c r="V182" s="312">
        <f t="shared" ref="V182:V183" ca="1" si="11">ROUNDDOWN(T182/J182,0)</f>
        <v>2</v>
      </c>
      <c r="W182" s="312"/>
      <c r="X182" s="312"/>
      <c r="Y182" s="312"/>
      <c r="Z182" s="312"/>
      <c r="AA182" s="312"/>
      <c r="AB182" s="312"/>
      <c r="AC182" s="312">
        <v>7.0000000000000007E-2</v>
      </c>
      <c r="AD182" s="316"/>
      <c r="AE182" s="304"/>
      <c r="AF182" s="304"/>
      <c r="AG182" s="315" t="s">
        <v>677</v>
      </c>
      <c r="AH182" s="315" t="s">
        <v>677</v>
      </c>
      <c r="AI182" s="312">
        <v>0</v>
      </c>
      <c r="AJ182" s="312">
        <v>0</v>
      </c>
      <c r="AK182" s="312"/>
      <c r="AL182" s="312"/>
      <c r="AM182" s="310"/>
      <c r="AN182" s="310"/>
      <c r="AO182" s="310"/>
      <c r="AP182" s="310"/>
      <c r="AQ182" s="310"/>
      <c r="AR182" s="310"/>
      <c r="AS182" s="310"/>
      <c r="AT182" s="310"/>
      <c r="AU182" s="310"/>
      <c r="AV182" s="310"/>
      <c r="AW182" s="310">
        <v>1</v>
      </c>
      <c r="AX182" s="310">
        <v>0</v>
      </c>
      <c r="AY182" s="310">
        <v>0</v>
      </c>
      <c r="AZ182" s="310">
        <v>1</v>
      </c>
      <c r="BA182" s="310">
        <v>0</v>
      </c>
      <c r="BB182" s="310">
        <v>0</v>
      </c>
      <c r="BC182" s="310">
        <v>0</v>
      </c>
      <c r="BD182" s="310" t="s">
        <v>692</v>
      </c>
      <c r="BE182" s="310"/>
      <c r="BF182" s="317"/>
      <c r="BG182" s="310" t="s">
        <v>4278</v>
      </c>
      <c r="BH182" s="310">
        <v>2</v>
      </c>
      <c r="BI182" s="318">
        <v>46277</v>
      </c>
      <c r="BJ182" s="310">
        <v>0</v>
      </c>
      <c r="BK182" s="310"/>
      <c r="BL182" s="317"/>
      <c r="BM182" s="310" t="s">
        <v>4278</v>
      </c>
      <c r="BN182" s="314">
        <v>2</v>
      </c>
      <c r="BO182" s="319">
        <v>46277</v>
      </c>
      <c r="BP182" s="310">
        <v>0</v>
      </c>
      <c r="BQ182" s="310"/>
      <c r="BR182" s="317"/>
      <c r="BS182" s="310"/>
      <c r="BT182" s="314"/>
      <c r="BU182" s="318"/>
      <c r="BV182" s="310"/>
      <c r="BW182" s="316"/>
      <c r="BX182" s="317"/>
      <c r="BY182" s="310"/>
      <c r="BZ182" s="314"/>
      <c r="CA182" s="319"/>
      <c r="CB182" s="310"/>
      <c r="CC182" s="310"/>
      <c r="CD182" s="318"/>
      <c r="CE182" s="310"/>
      <c r="CF182" s="310"/>
      <c r="CG182" s="310"/>
      <c r="CH182" s="310"/>
      <c r="CI182" s="310"/>
      <c r="CJ182" s="318"/>
      <c r="CK182" s="310"/>
      <c r="CL182" s="310"/>
      <c r="CM182" s="310"/>
      <c r="CN182" s="310"/>
      <c r="CO182" s="310"/>
      <c r="CP182" s="318"/>
      <c r="CQ182" s="310"/>
      <c r="CR182" s="310"/>
      <c r="CS182" s="310"/>
      <c r="CT182" s="310"/>
    </row>
    <row r="183" spans="1:98" ht="17.25" customHeight="1">
      <c r="A183" s="310">
        <v>174</v>
      </c>
      <c r="B183" s="311" t="s">
        <v>4293</v>
      </c>
      <c r="C183" s="311" t="s">
        <v>4294</v>
      </c>
      <c r="D183" s="311" t="s">
        <v>781</v>
      </c>
      <c r="E183" s="311" t="s">
        <v>4279</v>
      </c>
      <c r="F183" s="311" t="s">
        <v>4502</v>
      </c>
      <c r="G183" s="311" t="s">
        <v>4281</v>
      </c>
      <c r="H183" s="312">
        <v>200</v>
      </c>
      <c r="I183" s="313" t="s">
        <v>702</v>
      </c>
      <c r="J183" s="314">
        <v>1</v>
      </c>
      <c r="K183" s="314"/>
      <c r="L183" s="314">
        <v>2</v>
      </c>
      <c r="M183" s="312">
        <v>2.8</v>
      </c>
      <c r="N183" s="312">
        <v>5.7</v>
      </c>
      <c r="O183" s="312" t="s">
        <v>674</v>
      </c>
      <c r="P183" s="312" t="s">
        <v>13</v>
      </c>
      <c r="Q183" s="312" t="s">
        <v>703</v>
      </c>
      <c r="R183" s="312"/>
      <c r="S183" s="312"/>
      <c r="T183" s="312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2">
        <f t="shared" ca="1" si="10"/>
        <v>2</v>
      </c>
      <c r="V183" s="312">
        <f t="shared" ca="1" si="11"/>
        <v>0</v>
      </c>
      <c r="W183" s="312"/>
      <c r="X183" s="312"/>
      <c r="Y183" s="312"/>
      <c r="Z183" s="312"/>
      <c r="AA183" s="312"/>
      <c r="AB183" s="312"/>
      <c r="AC183" s="312">
        <v>0.159</v>
      </c>
      <c r="AD183" s="316"/>
      <c r="AE183" s="304"/>
      <c r="AF183" s="304"/>
      <c r="AG183" s="315" t="s">
        <v>677</v>
      </c>
      <c r="AH183" s="315" t="s">
        <v>677</v>
      </c>
      <c r="AI183" s="312">
        <v>0</v>
      </c>
      <c r="AJ183" s="312">
        <v>0</v>
      </c>
      <c r="AK183" s="312"/>
      <c r="AL183" s="312"/>
      <c r="AM183" s="310"/>
      <c r="AN183" s="310"/>
      <c r="AO183" s="310"/>
      <c r="AP183" s="310"/>
      <c r="AQ183" s="310"/>
      <c r="AR183" s="310"/>
      <c r="AS183" s="310"/>
      <c r="AT183" s="310"/>
      <c r="AU183" s="310"/>
      <c r="AV183" s="310"/>
      <c r="AW183" s="310">
        <v>0</v>
      </c>
      <c r="AX183" s="310">
        <v>0</v>
      </c>
      <c r="AY183" s="310">
        <v>0</v>
      </c>
      <c r="AZ183" s="310">
        <v>0</v>
      </c>
      <c r="BA183" s="310">
        <v>0</v>
      </c>
      <c r="BB183" s="310">
        <v>0</v>
      </c>
      <c r="BC183" s="310">
        <v>0</v>
      </c>
      <c r="BD183" s="310" t="s">
        <v>692</v>
      </c>
      <c r="BE183" s="320"/>
      <c r="BF183" s="321"/>
      <c r="BG183" s="310" t="s">
        <v>3991</v>
      </c>
      <c r="BH183" s="310">
        <v>2</v>
      </c>
      <c r="BI183" s="318">
        <v>46277</v>
      </c>
      <c r="BJ183" s="310">
        <v>0</v>
      </c>
      <c r="BK183" s="320"/>
      <c r="BL183" s="321"/>
      <c r="BM183" s="310" t="s">
        <v>3991</v>
      </c>
      <c r="BN183" s="314">
        <v>2</v>
      </c>
      <c r="BO183" s="319">
        <v>46277</v>
      </c>
      <c r="BP183" s="310">
        <v>0</v>
      </c>
      <c r="BQ183" s="320"/>
      <c r="BR183" s="321"/>
      <c r="BS183" s="320"/>
      <c r="BT183" s="322"/>
      <c r="BU183" s="323"/>
      <c r="BV183" s="320"/>
      <c r="BW183" s="324"/>
      <c r="BX183" s="321"/>
      <c r="BY183" s="320"/>
      <c r="BZ183" s="322"/>
      <c r="CA183" s="325"/>
      <c r="CB183" s="320"/>
      <c r="CC183" s="320"/>
      <c r="CD183" s="323"/>
      <c r="CE183" s="320"/>
      <c r="CF183" s="320"/>
      <c r="CG183" s="320"/>
      <c r="CH183" s="320"/>
      <c r="CI183" s="320"/>
      <c r="CJ183" s="323"/>
      <c r="CK183" s="320"/>
      <c r="CL183" s="320"/>
      <c r="CM183" s="320"/>
      <c r="CN183" s="320"/>
      <c r="CO183" s="320"/>
      <c r="CP183" s="323"/>
      <c r="CQ183" s="320"/>
      <c r="CR183" s="320"/>
      <c r="CS183" s="320"/>
      <c r="CT183" s="320"/>
    </row>
    <row r="184" spans="1:98" ht="17.25" customHeight="1">
      <c r="A184" s="186">
        <v>175</v>
      </c>
      <c r="B184" s="181" t="s">
        <v>4297</v>
      </c>
      <c r="C184" s="181" t="s">
        <v>4298</v>
      </c>
      <c r="D184" s="181"/>
      <c r="E184" s="181"/>
      <c r="F184" s="181"/>
      <c r="G184" s="181" t="s">
        <v>4274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0" t="s">
        <v>674</v>
      </c>
      <c r="P184" s="182"/>
      <c r="Q184" s="182"/>
      <c r="R184" s="300" t="s">
        <v>3951</v>
      </c>
      <c r="S184" s="182"/>
      <c r="T184" s="182"/>
      <c r="U184" s="182"/>
      <c r="V184" s="182"/>
      <c r="W184" s="300">
        <f ca="1">_xlfn.MINIFS(V:V,C:C,C184,AE:AE,"",AB:AB,"")</f>
        <v>0</v>
      </c>
      <c r="X184" s="300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4"/>
      <c r="AE184" s="180" t="s">
        <v>675</v>
      </c>
      <c r="AF184" s="180" t="s">
        <v>2161</v>
      </c>
      <c r="AG184" s="185" t="s">
        <v>677</v>
      </c>
      <c r="AH184" s="185" t="s">
        <v>677</v>
      </c>
      <c r="AI184" s="312">
        <v>0</v>
      </c>
      <c r="AJ184" s="312">
        <v>0</v>
      </c>
      <c r="AK184" s="312"/>
      <c r="AL184" s="312"/>
      <c r="AM184" s="310"/>
      <c r="AN184" s="310"/>
      <c r="AO184" s="310"/>
      <c r="AP184" s="310"/>
      <c r="AQ184" s="310"/>
      <c r="AR184" s="310"/>
      <c r="AS184" s="310"/>
      <c r="AT184" s="310"/>
      <c r="AU184" s="310"/>
      <c r="AV184" s="310"/>
      <c r="AW184" s="186"/>
      <c r="AX184" s="186"/>
      <c r="AY184" s="186"/>
      <c r="AZ184" s="186"/>
      <c r="BA184" s="186"/>
      <c r="BB184" s="186"/>
      <c r="BC184" s="186"/>
      <c r="BD184" s="180" t="s">
        <v>2162</v>
      </c>
      <c r="BE184" s="326"/>
      <c r="BF184" s="327"/>
      <c r="BG184" s="326"/>
      <c r="BH184" s="331"/>
      <c r="BI184" s="353"/>
      <c r="BJ184" s="330"/>
      <c r="BK184" s="328"/>
      <c r="BL184" s="329"/>
      <c r="BM184" s="330"/>
      <c r="BN184" s="331"/>
      <c r="BO184" s="319">
        <v>46277</v>
      </c>
      <c r="BP184" s="330"/>
      <c r="BQ184" s="328"/>
      <c r="BR184" s="329"/>
      <c r="BS184" s="328"/>
      <c r="BT184" s="332"/>
      <c r="BU184" s="333"/>
      <c r="BV184" s="328"/>
      <c r="BW184" s="334"/>
      <c r="BX184" s="329"/>
      <c r="BY184" s="328"/>
      <c r="BZ184" s="332"/>
      <c r="CA184" s="335"/>
      <c r="CB184" s="328"/>
      <c r="CC184" s="328"/>
      <c r="CD184" s="333"/>
      <c r="CE184" s="328"/>
      <c r="CF184" s="328"/>
      <c r="CG184" s="328"/>
      <c r="CH184" s="328"/>
      <c r="CI184" s="328"/>
      <c r="CJ184" s="333"/>
      <c r="CK184" s="328"/>
      <c r="CL184" s="328"/>
      <c r="CM184" s="328"/>
      <c r="CN184" s="328"/>
      <c r="CO184" s="328"/>
      <c r="CP184" s="333"/>
      <c r="CQ184" s="328"/>
      <c r="CR184" s="328"/>
      <c r="CS184" s="328"/>
      <c r="CT184" s="328"/>
    </row>
    <row r="185" spans="1:98" ht="17.25" customHeight="1">
      <c r="A185" s="310">
        <v>176</v>
      </c>
      <c r="B185" s="311" t="s">
        <v>4297</v>
      </c>
      <c r="C185" s="311" t="s">
        <v>4298</v>
      </c>
      <c r="D185" s="311" t="s">
        <v>781</v>
      </c>
      <c r="E185" s="311" t="s">
        <v>4275</v>
      </c>
      <c r="F185" s="311" t="s">
        <v>4503</v>
      </c>
      <c r="G185" s="311" t="s">
        <v>4277</v>
      </c>
      <c r="H185" s="312">
        <v>180</v>
      </c>
      <c r="I185" s="313" t="s">
        <v>702</v>
      </c>
      <c r="J185" s="314">
        <v>1</v>
      </c>
      <c r="K185" s="314"/>
      <c r="L185" s="314">
        <v>2</v>
      </c>
      <c r="M185" s="312">
        <v>2</v>
      </c>
      <c r="N185" s="312">
        <v>4.0999999999999996</v>
      </c>
      <c r="O185" s="312" t="s">
        <v>674</v>
      </c>
      <c r="P185" s="312" t="s">
        <v>13</v>
      </c>
      <c r="Q185" s="312" t="s">
        <v>703</v>
      </c>
      <c r="R185" s="312"/>
      <c r="S185" s="312"/>
      <c r="T185" s="312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2">
        <f t="shared" ref="U185:U186" ca="1" si="12">+L185-T185</f>
        <v>0</v>
      </c>
      <c r="V185" s="312">
        <f t="shared" ref="V185:V186" ca="1" si="13">ROUNDDOWN(T185/J185,0)</f>
        <v>2</v>
      </c>
      <c r="W185" s="312"/>
      <c r="X185" s="312"/>
      <c r="Y185" s="312"/>
      <c r="Z185" s="312"/>
      <c r="AA185" s="312"/>
      <c r="AB185" s="312"/>
      <c r="AC185" s="312">
        <v>7.0000000000000007E-2</v>
      </c>
      <c r="AD185" s="316"/>
      <c r="AE185" s="304"/>
      <c r="AF185" s="304"/>
      <c r="AG185" s="315" t="s">
        <v>677</v>
      </c>
      <c r="AH185" s="315" t="s">
        <v>677</v>
      </c>
      <c r="AI185" s="312">
        <v>0</v>
      </c>
      <c r="AJ185" s="312">
        <v>0</v>
      </c>
      <c r="AK185" s="312"/>
      <c r="AL185" s="312"/>
      <c r="AM185" s="310"/>
      <c r="AN185" s="310"/>
      <c r="AO185" s="310"/>
      <c r="AP185" s="310"/>
      <c r="AQ185" s="310"/>
      <c r="AR185" s="310"/>
      <c r="AS185" s="310"/>
      <c r="AT185" s="310"/>
      <c r="AU185" s="310"/>
      <c r="AV185" s="310"/>
      <c r="AW185" s="310">
        <v>1</v>
      </c>
      <c r="AX185" s="310">
        <v>0</v>
      </c>
      <c r="AY185" s="310">
        <v>0</v>
      </c>
      <c r="AZ185" s="310">
        <v>1</v>
      </c>
      <c r="BA185" s="310">
        <v>0</v>
      </c>
      <c r="BB185" s="310">
        <v>0</v>
      </c>
      <c r="BC185" s="310">
        <v>0</v>
      </c>
      <c r="BD185" s="310" t="s">
        <v>692</v>
      </c>
      <c r="BE185" s="326"/>
      <c r="BF185" s="327"/>
      <c r="BG185" s="310" t="s">
        <v>4278</v>
      </c>
      <c r="BH185" s="310">
        <v>2</v>
      </c>
      <c r="BI185" s="318">
        <v>46277</v>
      </c>
      <c r="BJ185" s="310">
        <v>0</v>
      </c>
      <c r="BK185" s="328"/>
      <c r="BL185" s="329"/>
      <c r="BM185" s="330" t="s">
        <v>4278</v>
      </c>
      <c r="BN185" s="331">
        <v>2</v>
      </c>
      <c r="BO185" s="319">
        <v>46277</v>
      </c>
      <c r="BP185" s="330">
        <v>0</v>
      </c>
      <c r="BQ185" s="328"/>
      <c r="BR185" s="329"/>
      <c r="BS185" s="328"/>
      <c r="BT185" s="332"/>
      <c r="BU185" s="333"/>
      <c r="BV185" s="328"/>
      <c r="BW185" s="334"/>
      <c r="BX185" s="329"/>
      <c r="BY185" s="328"/>
      <c r="BZ185" s="332"/>
      <c r="CA185" s="335"/>
      <c r="CB185" s="328"/>
      <c r="CC185" s="328"/>
      <c r="CD185" s="333"/>
      <c r="CE185" s="328"/>
      <c r="CF185" s="328"/>
      <c r="CG185" s="328"/>
      <c r="CH185" s="328"/>
      <c r="CI185" s="328"/>
      <c r="CJ185" s="333"/>
      <c r="CK185" s="328"/>
      <c r="CL185" s="328"/>
      <c r="CM185" s="328"/>
      <c r="CN185" s="328"/>
      <c r="CO185" s="328"/>
      <c r="CP185" s="333"/>
      <c r="CQ185" s="328"/>
      <c r="CR185" s="328"/>
      <c r="CS185" s="328"/>
      <c r="CT185" s="328"/>
    </row>
    <row r="186" spans="1:98" ht="17.25" customHeight="1">
      <c r="A186" s="310">
        <v>177</v>
      </c>
      <c r="B186" s="311" t="s">
        <v>4297</v>
      </c>
      <c r="C186" s="311" t="s">
        <v>4298</v>
      </c>
      <c r="D186" s="311" t="s">
        <v>781</v>
      </c>
      <c r="E186" s="311" t="s">
        <v>4279</v>
      </c>
      <c r="F186" s="311" t="s">
        <v>4504</v>
      </c>
      <c r="G186" s="311" t="s">
        <v>4281</v>
      </c>
      <c r="H186" s="312">
        <v>200</v>
      </c>
      <c r="I186" s="313" t="s">
        <v>702</v>
      </c>
      <c r="J186" s="314">
        <v>1</v>
      </c>
      <c r="K186" s="314"/>
      <c r="L186" s="314">
        <v>2</v>
      </c>
      <c r="M186" s="312">
        <v>2.8</v>
      </c>
      <c r="N186" s="312">
        <v>5.7</v>
      </c>
      <c r="O186" s="312" t="s">
        <v>674</v>
      </c>
      <c r="P186" s="312" t="s">
        <v>13</v>
      </c>
      <c r="Q186" s="312" t="s">
        <v>703</v>
      </c>
      <c r="R186" s="312"/>
      <c r="S186" s="312"/>
      <c r="T186" s="312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2">
        <f t="shared" ca="1" si="12"/>
        <v>2</v>
      </c>
      <c r="V186" s="312">
        <f t="shared" ca="1" si="13"/>
        <v>0</v>
      </c>
      <c r="W186" s="312"/>
      <c r="X186" s="312"/>
      <c r="Y186" s="312"/>
      <c r="Z186" s="312"/>
      <c r="AA186" s="312"/>
      <c r="AB186" s="312"/>
      <c r="AC186" s="312">
        <v>0.159</v>
      </c>
      <c r="AD186" s="316"/>
      <c r="AE186" s="304"/>
      <c r="AF186" s="304"/>
      <c r="AG186" s="315" t="s">
        <v>677</v>
      </c>
      <c r="AH186" s="315" t="s">
        <v>677</v>
      </c>
      <c r="AI186" s="312">
        <v>0</v>
      </c>
      <c r="AJ186" s="312">
        <v>0</v>
      </c>
      <c r="AK186" s="312"/>
      <c r="AL186" s="312"/>
      <c r="AM186" s="310"/>
      <c r="AN186" s="310"/>
      <c r="AO186" s="310"/>
      <c r="AP186" s="310"/>
      <c r="AQ186" s="310"/>
      <c r="AR186" s="310"/>
      <c r="AS186" s="310"/>
      <c r="AT186" s="310"/>
      <c r="AU186" s="310"/>
      <c r="AV186" s="310"/>
      <c r="AW186" s="310">
        <v>0</v>
      </c>
      <c r="AX186" s="310">
        <v>0</v>
      </c>
      <c r="AY186" s="310">
        <v>0</v>
      </c>
      <c r="AZ186" s="310">
        <v>0</v>
      </c>
      <c r="BA186" s="310">
        <v>0</v>
      </c>
      <c r="BB186" s="310">
        <v>0</v>
      </c>
      <c r="BC186" s="310">
        <v>0</v>
      </c>
      <c r="BD186" s="310" t="s">
        <v>692</v>
      </c>
      <c r="BE186" s="310"/>
      <c r="BF186" s="317"/>
      <c r="BG186" s="310" t="s">
        <v>3991</v>
      </c>
      <c r="BH186" s="310">
        <v>2</v>
      </c>
      <c r="BI186" s="318">
        <v>46277</v>
      </c>
      <c r="BJ186" s="310">
        <v>0</v>
      </c>
      <c r="BK186" s="310"/>
      <c r="BL186" s="317"/>
      <c r="BM186" s="310" t="s">
        <v>3991</v>
      </c>
      <c r="BN186" s="310">
        <v>2</v>
      </c>
      <c r="BO186" s="319">
        <v>46277</v>
      </c>
      <c r="BP186" s="310">
        <v>0</v>
      </c>
      <c r="BQ186" s="310"/>
      <c r="BR186" s="317"/>
      <c r="BS186" s="310"/>
      <c r="BT186" s="310"/>
      <c r="BU186" s="318"/>
      <c r="BV186" s="310"/>
      <c r="BW186" s="310"/>
      <c r="BX186" s="317"/>
      <c r="BY186" s="310"/>
      <c r="BZ186" s="310"/>
      <c r="CA186" s="310"/>
      <c r="CB186" s="310"/>
      <c r="CC186" s="310"/>
      <c r="CD186" s="318"/>
      <c r="CE186" s="310"/>
      <c r="CF186" s="310"/>
      <c r="CG186" s="310"/>
      <c r="CH186" s="310"/>
      <c r="CI186" s="310"/>
      <c r="CJ186" s="318"/>
      <c r="CK186" s="310"/>
      <c r="CL186" s="310"/>
      <c r="CM186" s="310"/>
      <c r="CN186" s="310"/>
      <c r="CO186" s="310"/>
      <c r="CP186" s="318"/>
      <c r="CQ186" s="310"/>
      <c r="CR186" s="310"/>
      <c r="CS186" s="310"/>
      <c r="CT186" s="310"/>
    </row>
    <row r="187" spans="1:98" ht="17.25" customHeight="1">
      <c r="A187" s="186">
        <v>178</v>
      </c>
      <c r="B187" s="181" t="s">
        <v>4301</v>
      </c>
      <c r="C187" s="181" t="s">
        <v>4302</v>
      </c>
      <c r="D187" s="181"/>
      <c r="E187" s="181"/>
      <c r="F187" s="181"/>
      <c r="G187" s="181" t="s">
        <v>4274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0" t="s">
        <v>674</v>
      </c>
      <c r="P187" s="182"/>
      <c r="Q187" s="182"/>
      <c r="R187" s="300" t="s">
        <v>3951</v>
      </c>
      <c r="S187" s="182"/>
      <c r="T187" s="182"/>
      <c r="U187" s="182"/>
      <c r="V187" s="182"/>
      <c r="W187" s="300">
        <f ca="1">_xlfn.MINIFS(V:V,C:C,C187,AE:AE,"",AB:AB,"")</f>
        <v>0</v>
      </c>
      <c r="X187" s="300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4"/>
      <c r="AE187" s="180" t="s">
        <v>675</v>
      </c>
      <c r="AF187" s="180" t="s">
        <v>2161</v>
      </c>
      <c r="AG187" s="185" t="s">
        <v>677</v>
      </c>
      <c r="AH187" s="185" t="s">
        <v>677</v>
      </c>
      <c r="AI187" s="312">
        <v>0</v>
      </c>
      <c r="AJ187" s="312">
        <v>0</v>
      </c>
      <c r="AK187" s="312"/>
      <c r="AL187" s="312"/>
      <c r="AM187" s="310"/>
      <c r="AN187" s="310"/>
      <c r="AO187" s="310"/>
      <c r="AP187" s="310"/>
      <c r="AQ187" s="310"/>
      <c r="AR187" s="310"/>
      <c r="AS187" s="310"/>
      <c r="AT187" s="310"/>
      <c r="AU187" s="310"/>
      <c r="AV187" s="310"/>
      <c r="AW187" s="186"/>
      <c r="AX187" s="186"/>
      <c r="AY187" s="186"/>
      <c r="AZ187" s="186"/>
      <c r="BA187" s="186"/>
      <c r="BB187" s="186"/>
      <c r="BC187" s="186"/>
      <c r="BD187" s="180" t="s">
        <v>2162</v>
      </c>
      <c r="BE187" s="310"/>
      <c r="BF187" s="317"/>
      <c r="BG187" s="310"/>
      <c r="BH187" s="314"/>
      <c r="BI187" s="318"/>
      <c r="BJ187" s="310"/>
      <c r="BK187" s="310"/>
      <c r="BL187" s="317"/>
      <c r="BM187" s="310"/>
      <c r="BN187" s="314"/>
      <c r="BO187" s="319">
        <v>46277</v>
      </c>
      <c r="BP187" s="310"/>
      <c r="BQ187" s="310"/>
      <c r="BR187" s="317"/>
      <c r="BS187" s="310"/>
      <c r="BT187" s="314"/>
      <c r="BU187" s="318"/>
      <c r="BV187" s="310"/>
      <c r="BW187" s="316"/>
      <c r="BX187" s="317"/>
      <c r="BY187" s="310"/>
      <c r="BZ187" s="314"/>
      <c r="CA187" s="319"/>
      <c r="CB187" s="310"/>
      <c r="CC187" s="310"/>
      <c r="CD187" s="318"/>
      <c r="CE187" s="310"/>
      <c r="CF187" s="310"/>
      <c r="CG187" s="310"/>
      <c r="CH187" s="310"/>
      <c r="CI187" s="310"/>
      <c r="CJ187" s="318"/>
      <c r="CK187" s="310"/>
      <c r="CL187" s="310"/>
      <c r="CM187" s="310"/>
      <c r="CN187" s="310"/>
      <c r="CO187" s="310"/>
      <c r="CP187" s="318"/>
      <c r="CQ187" s="310"/>
      <c r="CR187" s="310"/>
      <c r="CS187" s="310"/>
      <c r="CT187" s="310"/>
    </row>
    <row r="188" spans="1:98" ht="17.25" customHeight="1">
      <c r="A188" s="310">
        <v>179</v>
      </c>
      <c r="B188" s="311" t="s">
        <v>4301</v>
      </c>
      <c r="C188" s="311" t="s">
        <v>4302</v>
      </c>
      <c r="D188" s="311" t="s">
        <v>781</v>
      </c>
      <c r="E188" s="311" t="s">
        <v>4275</v>
      </c>
      <c r="F188" s="311" t="s">
        <v>4505</v>
      </c>
      <c r="G188" s="311" t="s">
        <v>4277</v>
      </c>
      <c r="H188" s="312">
        <v>180</v>
      </c>
      <c r="I188" s="313" t="s">
        <v>702</v>
      </c>
      <c r="J188" s="314">
        <v>1</v>
      </c>
      <c r="K188" s="314"/>
      <c r="L188" s="314">
        <v>2</v>
      </c>
      <c r="M188" s="312">
        <v>2</v>
      </c>
      <c r="N188" s="312">
        <v>4.0999999999999996</v>
      </c>
      <c r="O188" s="312" t="s">
        <v>674</v>
      </c>
      <c r="P188" s="312" t="s">
        <v>13</v>
      </c>
      <c r="Q188" s="312" t="s">
        <v>703</v>
      </c>
      <c r="R188" s="312"/>
      <c r="S188" s="312"/>
      <c r="T188" s="312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2">
        <f t="shared" ref="U188:U189" ca="1" si="14">+L188-T188</f>
        <v>0</v>
      </c>
      <c r="V188" s="312">
        <f t="shared" ref="V188:V189" ca="1" si="15">ROUNDDOWN(T188/J188,0)</f>
        <v>2</v>
      </c>
      <c r="W188" s="312"/>
      <c r="X188" s="312"/>
      <c r="Y188" s="312"/>
      <c r="Z188" s="312"/>
      <c r="AA188" s="312"/>
      <c r="AB188" s="312"/>
      <c r="AC188" s="312">
        <v>7.0000000000000007E-2</v>
      </c>
      <c r="AD188" s="316"/>
      <c r="AE188" s="304"/>
      <c r="AF188" s="304"/>
      <c r="AG188" s="315" t="s">
        <v>677</v>
      </c>
      <c r="AH188" s="315" t="s">
        <v>677</v>
      </c>
      <c r="AI188" s="312">
        <v>0</v>
      </c>
      <c r="AJ188" s="312">
        <v>0</v>
      </c>
      <c r="AK188" s="312"/>
      <c r="AL188" s="312"/>
      <c r="AM188" s="310"/>
      <c r="AN188" s="310"/>
      <c r="AO188" s="310"/>
      <c r="AP188" s="310"/>
      <c r="AQ188" s="310"/>
      <c r="AR188" s="310"/>
      <c r="AS188" s="310"/>
      <c r="AT188" s="310"/>
      <c r="AU188" s="310"/>
      <c r="AV188" s="310"/>
      <c r="AW188" s="310">
        <v>1</v>
      </c>
      <c r="AX188" s="310">
        <v>0</v>
      </c>
      <c r="AY188" s="310">
        <v>0</v>
      </c>
      <c r="AZ188" s="310">
        <v>1</v>
      </c>
      <c r="BA188" s="310">
        <v>0</v>
      </c>
      <c r="BB188" s="310">
        <v>0</v>
      </c>
      <c r="BC188" s="310">
        <v>0</v>
      </c>
      <c r="BD188" s="310" t="s">
        <v>692</v>
      </c>
      <c r="BE188" s="336"/>
      <c r="BF188" s="337"/>
      <c r="BG188" s="310" t="s">
        <v>4278</v>
      </c>
      <c r="BH188" s="310">
        <v>2</v>
      </c>
      <c r="BI188" s="318">
        <v>46277</v>
      </c>
      <c r="BJ188" s="310">
        <v>0</v>
      </c>
      <c r="BK188" s="336"/>
      <c r="BL188" s="337"/>
      <c r="BM188" s="338" t="s">
        <v>4278</v>
      </c>
      <c r="BN188" s="339">
        <v>2</v>
      </c>
      <c r="BO188" s="319">
        <v>46277</v>
      </c>
      <c r="BP188" s="338">
        <v>0</v>
      </c>
      <c r="BQ188" s="336"/>
      <c r="BR188" s="337"/>
      <c r="BS188" s="336"/>
      <c r="BT188" s="340"/>
      <c r="BU188" s="341"/>
      <c r="BV188" s="336"/>
      <c r="BW188" s="342"/>
      <c r="BX188" s="337"/>
      <c r="BY188" s="336"/>
      <c r="BZ188" s="340"/>
      <c r="CA188" s="343"/>
      <c r="CB188" s="336"/>
      <c r="CC188" s="336"/>
      <c r="CD188" s="341"/>
      <c r="CE188" s="336"/>
      <c r="CF188" s="336"/>
      <c r="CG188" s="336"/>
      <c r="CH188" s="336"/>
      <c r="CI188" s="336"/>
      <c r="CJ188" s="341"/>
      <c r="CK188" s="336"/>
      <c r="CL188" s="336"/>
      <c r="CM188" s="336"/>
      <c r="CN188" s="336"/>
      <c r="CO188" s="336"/>
      <c r="CP188" s="341"/>
      <c r="CQ188" s="336"/>
      <c r="CR188" s="336"/>
      <c r="CS188" s="336"/>
      <c r="CT188" s="336"/>
    </row>
    <row r="189" spans="1:98" ht="17.25" customHeight="1">
      <c r="A189" s="310">
        <v>180</v>
      </c>
      <c r="B189" s="311" t="s">
        <v>4301</v>
      </c>
      <c r="C189" s="311" t="s">
        <v>4302</v>
      </c>
      <c r="D189" s="311" t="s">
        <v>781</v>
      </c>
      <c r="E189" s="311" t="s">
        <v>4279</v>
      </c>
      <c r="F189" s="311" t="s">
        <v>4506</v>
      </c>
      <c r="G189" s="311" t="s">
        <v>4281</v>
      </c>
      <c r="H189" s="312">
        <v>200</v>
      </c>
      <c r="I189" s="313" t="s">
        <v>702</v>
      </c>
      <c r="J189" s="314">
        <v>1</v>
      </c>
      <c r="K189" s="314"/>
      <c r="L189" s="314">
        <v>2</v>
      </c>
      <c r="M189" s="312">
        <v>2.8</v>
      </c>
      <c r="N189" s="312">
        <v>5.7</v>
      </c>
      <c r="O189" s="312" t="s">
        <v>674</v>
      </c>
      <c r="P189" s="312" t="s">
        <v>13</v>
      </c>
      <c r="Q189" s="312" t="s">
        <v>703</v>
      </c>
      <c r="R189" s="312"/>
      <c r="S189" s="312"/>
      <c r="T189" s="312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2">
        <f t="shared" ca="1" si="14"/>
        <v>2</v>
      </c>
      <c r="V189" s="312">
        <f t="shared" ca="1" si="15"/>
        <v>0</v>
      </c>
      <c r="W189" s="312"/>
      <c r="X189" s="312"/>
      <c r="Y189" s="312"/>
      <c r="Z189" s="312"/>
      <c r="AA189" s="312"/>
      <c r="AB189" s="312"/>
      <c r="AC189" s="312">
        <v>0.159</v>
      </c>
      <c r="AD189" s="316"/>
      <c r="AE189" s="304"/>
      <c r="AF189" s="304"/>
      <c r="AG189" s="315" t="s">
        <v>677</v>
      </c>
      <c r="AH189" s="315" t="s">
        <v>677</v>
      </c>
      <c r="AI189" s="312">
        <v>0</v>
      </c>
      <c r="AJ189" s="312">
        <v>0</v>
      </c>
      <c r="AK189" s="312"/>
      <c r="AL189" s="312"/>
      <c r="AM189" s="310"/>
      <c r="AN189" s="310"/>
      <c r="AO189" s="310"/>
      <c r="AP189" s="310"/>
      <c r="AQ189" s="310"/>
      <c r="AR189" s="310"/>
      <c r="AS189" s="310"/>
      <c r="AT189" s="310"/>
      <c r="AU189" s="310"/>
      <c r="AV189" s="310"/>
      <c r="AW189" s="310">
        <v>0</v>
      </c>
      <c r="AX189" s="310">
        <v>0</v>
      </c>
      <c r="AY189" s="310">
        <v>0</v>
      </c>
      <c r="AZ189" s="310">
        <v>0</v>
      </c>
      <c r="BA189" s="310">
        <v>0</v>
      </c>
      <c r="BB189" s="310">
        <v>0</v>
      </c>
      <c r="BC189" s="310">
        <v>0</v>
      </c>
      <c r="BD189" s="310" t="s">
        <v>692</v>
      </c>
      <c r="BE189" s="310"/>
      <c r="BF189" s="317"/>
      <c r="BG189" s="310" t="s">
        <v>3991</v>
      </c>
      <c r="BH189" s="310">
        <v>2</v>
      </c>
      <c r="BI189" s="318">
        <v>46277</v>
      </c>
      <c r="BJ189" s="310">
        <v>0</v>
      </c>
      <c r="BK189" s="310"/>
      <c r="BL189" s="317"/>
      <c r="BM189" s="310" t="s">
        <v>3991</v>
      </c>
      <c r="BN189" s="310">
        <v>2</v>
      </c>
      <c r="BO189" s="319">
        <v>46277</v>
      </c>
      <c r="BP189" s="310">
        <v>0</v>
      </c>
      <c r="BQ189" s="310"/>
      <c r="BR189" s="317"/>
      <c r="BS189" s="310"/>
      <c r="BT189" s="310"/>
      <c r="BU189" s="318"/>
      <c r="BV189" s="310"/>
      <c r="BW189" s="310"/>
      <c r="BX189" s="317"/>
      <c r="BY189" s="310"/>
      <c r="BZ189" s="310"/>
      <c r="CA189" s="310"/>
      <c r="CB189" s="310"/>
      <c r="CC189" s="310"/>
      <c r="CD189" s="318"/>
      <c r="CE189" s="310"/>
      <c r="CF189" s="310"/>
      <c r="CG189" s="310"/>
      <c r="CH189" s="310"/>
      <c r="CI189" s="310"/>
      <c r="CJ189" s="318"/>
      <c r="CK189" s="310"/>
      <c r="CL189" s="310"/>
      <c r="CM189" s="310"/>
      <c r="CN189" s="310"/>
      <c r="CO189" s="310"/>
      <c r="CP189" s="318"/>
      <c r="CQ189" s="310"/>
      <c r="CR189" s="310"/>
      <c r="CS189" s="310"/>
      <c r="CT189" s="310"/>
    </row>
    <row r="190" spans="1:98" ht="17.25" customHeight="1">
      <c r="A190" s="186">
        <v>181</v>
      </c>
      <c r="B190" s="181" t="s">
        <v>4305</v>
      </c>
      <c r="C190" s="181" t="s">
        <v>4306</v>
      </c>
      <c r="D190" s="181"/>
      <c r="E190" s="181"/>
      <c r="F190" s="181"/>
      <c r="G190" s="181" t="s">
        <v>4274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0" t="s">
        <v>674</v>
      </c>
      <c r="P190" s="182"/>
      <c r="Q190" s="182"/>
      <c r="R190" s="300" t="s">
        <v>3951</v>
      </c>
      <c r="S190" s="182"/>
      <c r="T190" s="182"/>
      <c r="U190" s="182"/>
      <c r="V190" s="182"/>
      <c r="W190" s="300">
        <f ca="1">_xlfn.MINIFS(V:V,C:C,C190,AE:AE,"",AB:AB,"")</f>
        <v>0</v>
      </c>
      <c r="X190" s="300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4"/>
      <c r="AE190" s="180" t="s">
        <v>675</v>
      </c>
      <c r="AF190" s="180" t="s">
        <v>2161</v>
      </c>
      <c r="AG190" s="185" t="s">
        <v>677</v>
      </c>
      <c r="AH190" s="185" t="s">
        <v>677</v>
      </c>
      <c r="AI190" s="312">
        <v>0</v>
      </c>
      <c r="AJ190" s="312">
        <v>0</v>
      </c>
      <c r="AK190" s="312"/>
      <c r="AL190" s="312"/>
      <c r="AM190" s="310"/>
      <c r="AN190" s="310"/>
      <c r="AO190" s="310"/>
      <c r="AP190" s="310"/>
      <c r="AQ190" s="310"/>
      <c r="AR190" s="310"/>
      <c r="AS190" s="310"/>
      <c r="AT190" s="310"/>
      <c r="AU190" s="310"/>
      <c r="AV190" s="310"/>
      <c r="AW190" s="186"/>
      <c r="AX190" s="186"/>
      <c r="AY190" s="186"/>
      <c r="AZ190" s="186"/>
      <c r="BA190" s="186"/>
      <c r="BB190" s="186"/>
      <c r="BC190" s="186"/>
      <c r="BD190" s="180" t="s">
        <v>2162</v>
      </c>
      <c r="BE190" s="310"/>
      <c r="BF190" s="317"/>
      <c r="BG190" s="310"/>
      <c r="BH190" s="314"/>
      <c r="BI190" s="318"/>
      <c r="BJ190" s="310"/>
      <c r="BK190" s="310"/>
      <c r="BL190" s="317"/>
      <c r="BM190" s="310"/>
      <c r="BN190" s="314"/>
      <c r="BO190" s="319">
        <v>46277</v>
      </c>
      <c r="BP190" s="310"/>
      <c r="BQ190" s="310"/>
      <c r="BR190" s="317"/>
      <c r="BS190" s="310"/>
      <c r="BT190" s="314"/>
      <c r="BU190" s="318"/>
      <c r="BV190" s="310"/>
      <c r="BW190" s="316"/>
      <c r="BX190" s="317"/>
      <c r="BY190" s="310"/>
      <c r="BZ190" s="314"/>
      <c r="CA190" s="319"/>
      <c r="CB190" s="310"/>
      <c r="CC190" s="310"/>
      <c r="CD190" s="318"/>
      <c r="CE190" s="310"/>
      <c r="CF190" s="310"/>
      <c r="CG190" s="310"/>
      <c r="CH190" s="310"/>
      <c r="CI190" s="310"/>
      <c r="CJ190" s="318"/>
      <c r="CK190" s="310"/>
      <c r="CL190" s="310"/>
      <c r="CM190" s="310"/>
      <c r="CN190" s="310"/>
      <c r="CO190" s="310"/>
      <c r="CP190" s="318"/>
      <c r="CQ190" s="310"/>
      <c r="CR190" s="310"/>
      <c r="CS190" s="310"/>
      <c r="CT190" s="310"/>
    </row>
    <row r="191" spans="1:98" ht="17.25" customHeight="1">
      <c r="A191" s="310">
        <v>182</v>
      </c>
      <c r="B191" s="311" t="s">
        <v>4305</v>
      </c>
      <c r="C191" s="311" t="s">
        <v>4306</v>
      </c>
      <c r="D191" s="311" t="s">
        <v>781</v>
      </c>
      <c r="E191" s="311" t="s">
        <v>4275</v>
      </c>
      <c r="F191" s="311" t="s">
        <v>4507</v>
      </c>
      <c r="G191" s="311" t="s">
        <v>4277</v>
      </c>
      <c r="H191" s="312">
        <v>180</v>
      </c>
      <c r="I191" s="313" t="s">
        <v>702</v>
      </c>
      <c r="J191" s="314">
        <v>1</v>
      </c>
      <c r="K191" s="314"/>
      <c r="L191" s="314">
        <v>2</v>
      </c>
      <c r="M191" s="312">
        <v>2</v>
      </c>
      <c r="N191" s="312">
        <v>4.0999999999999996</v>
      </c>
      <c r="O191" s="312" t="s">
        <v>674</v>
      </c>
      <c r="P191" s="312" t="s">
        <v>13</v>
      </c>
      <c r="Q191" s="312" t="s">
        <v>703</v>
      </c>
      <c r="R191" s="312"/>
      <c r="S191" s="312"/>
      <c r="T191" s="312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2">
        <f t="shared" ref="U191:U192" ca="1" si="16">+L191-T191</f>
        <v>0</v>
      </c>
      <c r="V191" s="312">
        <f t="shared" ref="V191:V192" ca="1" si="17">ROUNDDOWN(T191/J191,0)</f>
        <v>2</v>
      </c>
      <c r="W191" s="312"/>
      <c r="X191" s="312"/>
      <c r="Y191" s="312"/>
      <c r="Z191" s="312"/>
      <c r="AA191" s="312"/>
      <c r="AB191" s="312"/>
      <c r="AC191" s="312">
        <v>7.0000000000000007E-2</v>
      </c>
      <c r="AD191" s="316"/>
      <c r="AE191" s="304"/>
      <c r="AF191" s="304"/>
      <c r="AG191" s="315" t="s">
        <v>677</v>
      </c>
      <c r="AH191" s="315" t="s">
        <v>677</v>
      </c>
      <c r="AI191" s="312">
        <v>0</v>
      </c>
      <c r="AJ191" s="312">
        <v>0</v>
      </c>
      <c r="AK191" s="312"/>
      <c r="AL191" s="312"/>
      <c r="AM191" s="310"/>
      <c r="AN191" s="310"/>
      <c r="AO191" s="310"/>
      <c r="AP191" s="310"/>
      <c r="AQ191" s="310"/>
      <c r="AR191" s="310"/>
      <c r="AS191" s="310"/>
      <c r="AT191" s="310"/>
      <c r="AU191" s="310"/>
      <c r="AV191" s="310"/>
      <c r="AW191" s="310">
        <v>1</v>
      </c>
      <c r="AX191" s="310">
        <v>0</v>
      </c>
      <c r="AY191" s="310">
        <v>0</v>
      </c>
      <c r="AZ191" s="310">
        <v>1</v>
      </c>
      <c r="BA191" s="310">
        <v>0</v>
      </c>
      <c r="BB191" s="310">
        <v>0</v>
      </c>
      <c r="BC191" s="310">
        <v>0</v>
      </c>
      <c r="BD191" s="310" t="s">
        <v>692</v>
      </c>
      <c r="BE191" s="320"/>
      <c r="BF191" s="321"/>
      <c r="BG191" s="310" t="s">
        <v>4278</v>
      </c>
      <c r="BH191" s="310">
        <v>2</v>
      </c>
      <c r="BI191" s="318">
        <v>46277</v>
      </c>
      <c r="BJ191" s="310">
        <v>0</v>
      </c>
      <c r="BK191" s="320"/>
      <c r="BL191" s="321"/>
      <c r="BM191" s="310" t="s">
        <v>4278</v>
      </c>
      <c r="BN191" s="314">
        <v>2</v>
      </c>
      <c r="BO191" s="319">
        <v>46277</v>
      </c>
      <c r="BP191" s="310">
        <v>0</v>
      </c>
      <c r="BQ191" s="320"/>
      <c r="BR191" s="321"/>
      <c r="BS191" s="320"/>
      <c r="BT191" s="322"/>
      <c r="BU191" s="323"/>
      <c r="BV191" s="320"/>
      <c r="BW191" s="324"/>
      <c r="BX191" s="321"/>
      <c r="BY191" s="320"/>
      <c r="BZ191" s="322"/>
      <c r="CA191" s="325"/>
      <c r="CB191" s="320"/>
      <c r="CC191" s="320"/>
      <c r="CD191" s="323"/>
      <c r="CE191" s="320"/>
      <c r="CF191" s="320"/>
      <c r="CG191" s="320"/>
      <c r="CH191" s="320"/>
      <c r="CI191" s="320"/>
      <c r="CJ191" s="323"/>
      <c r="CK191" s="320"/>
      <c r="CL191" s="320"/>
      <c r="CM191" s="320"/>
      <c r="CN191" s="320"/>
      <c r="CO191" s="320"/>
      <c r="CP191" s="323"/>
      <c r="CQ191" s="320"/>
      <c r="CR191" s="320"/>
      <c r="CS191" s="320"/>
      <c r="CT191" s="320"/>
    </row>
    <row r="192" spans="1:98" ht="17.25" customHeight="1">
      <c r="A192" s="310">
        <v>183</v>
      </c>
      <c r="B192" s="311" t="s">
        <v>4305</v>
      </c>
      <c r="C192" s="311" t="s">
        <v>4306</v>
      </c>
      <c r="D192" s="311" t="s">
        <v>781</v>
      </c>
      <c r="E192" s="311" t="s">
        <v>4279</v>
      </c>
      <c r="F192" s="311" t="s">
        <v>4508</v>
      </c>
      <c r="G192" s="311" t="s">
        <v>4281</v>
      </c>
      <c r="H192" s="312">
        <v>200</v>
      </c>
      <c r="I192" s="313" t="s">
        <v>702</v>
      </c>
      <c r="J192" s="314">
        <v>1</v>
      </c>
      <c r="K192" s="314"/>
      <c r="L192" s="314">
        <v>2</v>
      </c>
      <c r="M192" s="312">
        <v>2.8</v>
      </c>
      <c r="N192" s="312">
        <v>5.7</v>
      </c>
      <c r="O192" s="312" t="s">
        <v>674</v>
      </c>
      <c r="P192" s="312" t="s">
        <v>13</v>
      </c>
      <c r="Q192" s="312" t="s">
        <v>703</v>
      </c>
      <c r="R192" s="312"/>
      <c r="S192" s="312"/>
      <c r="T192" s="312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2">
        <f t="shared" ca="1" si="16"/>
        <v>2</v>
      </c>
      <c r="V192" s="312">
        <f t="shared" ca="1" si="17"/>
        <v>0</v>
      </c>
      <c r="W192" s="312"/>
      <c r="X192" s="312"/>
      <c r="Y192" s="312"/>
      <c r="Z192" s="312"/>
      <c r="AA192" s="312"/>
      <c r="AB192" s="312"/>
      <c r="AC192" s="312">
        <v>0.159</v>
      </c>
      <c r="AD192" s="316"/>
      <c r="AE192" s="304"/>
      <c r="AF192" s="304"/>
      <c r="AG192" s="315" t="s">
        <v>677</v>
      </c>
      <c r="AH192" s="315" t="s">
        <v>677</v>
      </c>
      <c r="AI192" s="312">
        <v>0</v>
      </c>
      <c r="AJ192" s="312">
        <v>0</v>
      </c>
      <c r="AK192" s="312"/>
      <c r="AL192" s="312"/>
      <c r="AM192" s="310"/>
      <c r="AN192" s="310"/>
      <c r="AO192" s="310"/>
      <c r="AP192" s="310"/>
      <c r="AQ192" s="310"/>
      <c r="AR192" s="310"/>
      <c r="AS192" s="310"/>
      <c r="AT192" s="310"/>
      <c r="AU192" s="310"/>
      <c r="AV192" s="310"/>
      <c r="AW192" s="310">
        <v>0</v>
      </c>
      <c r="AX192" s="310">
        <v>0</v>
      </c>
      <c r="AY192" s="310">
        <v>0</v>
      </c>
      <c r="AZ192" s="310">
        <v>0</v>
      </c>
      <c r="BA192" s="310">
        <v>0</v>
      </c>
      <c r="BB192" s="310">
        <v>0</v>
      </c>
      <c r="BC192" s="310">
        <v>0</v>
      </c>
      <c r="BD192" s="310" t="s">
        <v>692</v>
      </c>
      <c r="BE192" s="326"/>
      <c r="BF192" s="327"/>
      <c r="BG192" s="310" t="s">
        <v>3991</v>
      </c>
      <c r="BH192" s="310">
        <v>2</v>
      </c>
      <c r="BI192" s="318">
        <v>46277</v>
      </c>
      <c r="BJ192" s="310">
        <v>0</v>
      </c>
      <c r="BK192" s="328"/>
      <c r="BL192" s="329"/>
      <c r="BM192" s="330" t="s">
        <v>3991</v>
      </c>
      <c r="BN192" s="331">
        <v>2</v>
      </c>
      <c r="BO192" s="319">
        <v>46277</v>
      </c>
      <c r="BP192" s="330">
        <v>0</v>
      </c>
      <c r="BQ192" s="328"/>
      <c r="BR192" s="329"/>
      <c r="BS192" s="328"/>
      <c r="BT192" s="332"/>
      <c r="BU192" s="333"/>
      <c r="BV192" s="328"/>
      <c r="BW192" s="334"/>
      <c r="BX192" s="329"/>
      <c r="BY192" s="328"/>
      <c r="BZ192" s="332"/>
      <c r="CA192" s="335"/>
      <c r="CB192" s="328"/>
      <c r="CC192" s="328"/>
      <c r="CD192" s="333"/>
      <c r="CE192" s="328"/>
      <c r="CF192" s="328"/>
      <c r="CG192" s="328"/>
      <c r="CH192" s="328"/>
      <c r="CI192" s="328"/>
      <c r="CJ192" s="333"/>
      <c r="CK192" s="328"/>
      <c r="CL192" s="328"/>
      <c r="CM192" s="328"/>
      <c r="CN192" s="328"/>
      <c r="CO192" s="328"/>
      <c r="CP192" s="333"/>
      <c r="CQ192" s="328"/>
      <c r="CR192" s="328"/>
      <c r="CS192" s="328"/>
      <c r="CT192" s="328"/>
    </row>
    <row r="193" spans="1:98" ht="17.25" customHeight="1">
      <c r="A193" s="186">
        <v>184</v>
      </c>
      <c r="B193" s="181" t="s">
        <v>4309</v>
      </c>
      <c r="C193" s="181" t="s">
        <v>4310</v>
      </c>
      <c r="D193" s="181"/>
      <c r="E193" s="181"/>
      <c r="F193" s="181"/>
      <c r="G193" s="181" t="s">
        <v>4274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0" t="s">
        <v>674</v>
      </c>
      <c r="P193" s="182"/>
      <c r="Q193" s="182"/>
      <c r="R193" s="300" t="s">
        <v>3951</v>
      </c>
      <c r="S193" s="182"/>
      <c r="T193" s="182"/>
      <c r="U193" s="182"/>
      <c r="V193" s="182"/>
      <c r="W193" s="300">
        <f ca="1">_xlfn.MINIFS(V:V,C:C,C193,AE:AE,"",AB:AB,"")</f>
        <v>0</v>
      </c>
      <c r="X193" s="300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4"/>
      <c r="AE193" s="180" t="s">
        <v>675</v>
      </c>
      <c r="AF193" s="180" t="s">
        <v>2161</v>
      </c>
      <c r="AG193" s="185" t="s">
        <v>677</v>
      </c>
      <c r="AH193" s="185" t="s">
        <v>677</v>
      </c>
      <c r="AI193" s="312">
        <v>0</v>
      </c>
      <c r="AJ193" s="312">
        <v>0</v>
      </c>
      <c r="AK193" s="312"/>
      <c r="AL193" s="312"/>
      <c r="AM193" s="310"/>
      <c r="AN193" s="310"/>
      <c r="AO193" s="310"/>
      <c r="AP193" s="310"/>
      <c r="AQ193" s="310"/>
      <c r="AR193" s="310"/>
      <c r="AS193" s="310"/>
      <c r="AT193" s="310"/>
      <c r="AU193" s="310"/>
      <c r="AV193" s="310"/>
      <c r="AW193" s="186"/>
      <c r="AX193" s="186"/>
      <c r="AY193" s="186"/>
      <c r="AZ193" s="186"/>
      <c r="BA193" s="186"/>
      <c r="BB193" s="186"/>
      <c r="BC193" s="186"/>
      <c r="BD193" s="180" t="s">
        <v>2162</v>
      </c>
      <c r="BE193" s="326"/>
      <c r="BF193" s="327"/>
      <c r="BG193" s="326"/>
      <c r="BH193" s="331"/>
      <c r="BI193" s="353"/>
      <c r="BJ193" s="330"/>
      <c r="BK193" s="328"/>
      <c r="BL193" s="329"/>
      <c r="BM193" s="330"/>
      <c r="BN193" s="331"/>
      <c r="BO193" s="319">
        <v>46277</v>
      </c>
      <c r="BP193" s="330"/>
      <c r="BQ193" s="328"/>
      <c r="BR193" s="329"/>
      <c r="BS193" s="328"/>
      <c r="BT193" s="332"/>
      <c r="BU193" s="333"/>
      <c r="BV193" s="328"/>
      <c r="BW193" s="334"/>
      <c r="BX193" s="329"/>
      <c r="BY193" s="328"/>
      <c r="BZ193" s="332"/>
      <c r="CA193" s="335"/>
      <c r="CB193" s="328"/>
      <c r="CC193" s="328"/>
      <c r="CD193" s="333"/>
      <c r="CE193" s="328"/>
      <c r="CF193" s="328"/>
      <c r="CG193" s="328"/>
      <c r="CH193" s="328"/>
      <c r="CI193" s="328"/>
      <c r="CJ193" s="333"/>
      <c r="CK193" s="328"/>
      <c r="CL193" s="328"/>
      <c r="CM193" s="328"/>
      <c r="CN193" s="328"/>
      <c r="CO193" s="328"/>
      <c r="CP193" s="333"/>
      <c r="CQ193" s="328"/>
      <c r="CR193" s="328"/>
      <c r="CS193" s="328"/>
      <c r="CT193" s="328"/>
    </row>
    <row r="194" spans="1:98" ht="17.25" customHeight="1">
      <c r="A194" s="310">
        <v>185</v>
      </c>
      <c r="B194" s="311" t="s">
        <v>4309</v>
      </c>
      <c r="C194" s="311" t="s">
        <v>4310</v>
      </c>
      <c r="D194" s="311" t="s">
        <v>781</v>
      </c>
      <c r="E194" s="311" t="s">
        <v>4275</v>
      </c>
      <c r="F194" s="311" t="s">
        <v>4509</v>
      </c>
      <c r="G194" s="311" t="s">
        <v>4277</v>
      </c>
      <c r="H194" s="312">
        <v>180</v>
      </c>
      <c r="I194" s="313" t="s">
        <v>702</v>
      </c>
      <c r="J194" s="314">
        <v>1</v>
      </c>
      <c r="K194" s="314"/>
      <c r="L194" s="314">
        <v>4</v>
      </c>
      <c r="M194" s="312">
        <v>2</v>
      </c>
      <c r="N194" s="312">
        <v>8.1999999999999993</v>
      </c>
      <c r="O194" s="312" t="s">
        <v>674</v>
      </c>
      <c r="P194" s="312" t="s">
        <v>13</v>
      </c>
      <c r="Q194" s="312" t="s">
        <v>703</v>
      </c>
      <c r="R194" s="312"/>
      <c r="S194" s="312"/>
      <c r="T194" s="312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2">
        <f t="shared" ref="U194:U195" ca="1" si="18">+L194-T194</f>
        <v>0</v>
      </c>
      <c r="V194" s="312">
        <f t="shared" ref="V194:V195" ca="1" si="19">ROUNDDOWN(T194/J194,0)</f>
        <v>4</v>
      </c>
      <c r="W194" s="312"/>
      <c r="X194" s="312"/>
      <c r="Y194" s="312"/>
      <c r="Z194" s="312"/>
      <c r="AA194" s="312"/>
      <c r="AB194" s="312"/>
      <c r="AC194" s="312">
        <v>0.14000000000000001</v>
      </c>
      <c r="AD194" s="316"/>
      <c r="AE194" s="304"/>
      <c r="AF194" s="304"/>
      <c r="AG194" s="315" t="s">
        <v>677</v>
      </c>
      <c r="AH194" s="315" t="s">
        <v>677</v>
      </c>
      <c r="AI194" s="312">
        <v>0</v>
      </c>
      <c r="AJ194" s="312">
        <v>0</v>
      </c>
      <c r="AK194" s="312"/>
      <c r="AL194" s="312"/>
      <c r="AM194" s="310"/>
      <c r="AN194" s="310"/>
      <c r="AO194" s="310"/>
      <c r="AP194" s="310"/>
      <c r="AQ194" s="310"/>
      <c r="AR194" s="310"/>
      <c r="AS194" s="310"/>
      <c r="AT194" s="310"/>
      <c r="AU194" s="310"/>
      <c r="AV194" s="310"/>
      <c r="AW194" s="310">
        <v>1</v>
      </c>
      <c r="AX194" s="310">
        <v>0</v>
      </c>
      <c r="AY194" s="310">
        <v>0</v>
      </c>
      <c r="AZ194" s="310">
        <v>1</v>
      </c>
      <c r="BA194" s="310">
        <v>0</v>
      </c>
      <c r="BB194" s="310">
        <v>0</v>
      </c>
      <c r="BC194" s="310">
        <v>0</v>
      </c>
      <c r="BD194" s="310" t="s">
        <v>692</v>
      </c>
      <c r="BE194" s="345"/>
      <c r="BF194" s="346"/>
      <c r="BG194" s="310" t="s">
        <v>4278</v>
      </c>
      <c r="BH194" s="310">
        <v>4</v>
      </c>
      <c r="BI194" s="318">
        <v>46277</v>
      </c>
      <c r="BJ194" s="310">
        <v>0</v>
      </c>
      <c r="BK194" s="345"/>
      <c r="BL194" s="346"/>
      <c r="BM194" s="345" t="s">
        <v>4278</v>
      </c>
      <c r="BN194" s="345">
        <v>4</v>
      </c>
      <c r="BO194" s="319">
        <v>46277</v>
      </c>
      <c r="BP194" s="345">
        <v>0</v>
      </c>
      <c r="BQ194" s="345"/>
      <c r="BR194" s="346"/>
      <c r="BS194" s="345"/>
      <c r="BT194" s="345"/>
      <c r="BU194" s="347"/>
      <c r="BV194" s="345"/>
      <c r="BW194" s="345"/>
      <c r="BX194" s="346"/>
      <c r="BY194" s="345"/>
      <c r="BZ194" s="345"/>
      <c r="CA194" s="345"/>
      <c r="CB194" s="345"/>
      <c r="CC194" s="345"/>
      <c r="CD194" s="347"/>
      <c r="CE194" s="345"/>
      <c r="CF194" s="345"/>
      <c r="CG194" s="345"/>
      <c r="CH194" s="345"/>
      <c r="CI194" s="345"/>
      <c r="CJ194" s="347"/>
      <c r="CK194" s="345"/>
      <c r="CL194" s="345"/>
      <c r="CM194" s="345"/>
      <c r="CN194" s="345"/>
      <c r="CO194" s="345"/>
      <c r="CP194" s="347"/>
      <c r="CQ194" s="345"/>
      <c r="CR194" s="345"/>
      <c r="CS194" s="345"/>
      <c r="CT194" s="345"/>
    </row>
    <row r="195" spans="1:98" ht="17.25" customHeight="1">
      <c r="A195" s="310">
        <v>186</v>
      </c>
      <c r="B195" s="311" t="s">
        <v>4309</v>
      </c>
      <c r="C195" s="311" t="s">
        <v>4310</v>
      </c>
      <c r="D195" s="311" t="s">
        <v>781</v>
      </c>
      <c r="E195" s="311" t="s">
        <v>4279</v>
      </c>
      <c r="F195" s="311" t="s">
        <v>4510</v>
      </c>
      <c r="G195" s="311" t="s">
        <v>4281</v>
      </c>
      <c r="H195" s="312">
        <v>200</v>
      </c>
      <c r="I195" s="313" t="s">
        <v>702</v>
      </c>
      <c r="J195" s="314">
        <v>1</v>
      </c>
      <c r="K195" s="314"/>
      <c r="L195" s="314">
        <v>4</v>
      </c>
      <c r="M195" s="312">
        <v>2.8</v>
      </c>
      <c r="N195" s="312">
        <v>11.3</v>
      </c>
      <c r="O195" s="312" t="s">
        <v>674</v>
      </c>
      <c r="P195" s="312" t="s">
        <v>13</v>
      </c>
      <c r="Q195" s="312" t="s">
        <v>703</v>
      </c>
      <c r="R195" s="312"/>
      <c r="S195" s="312"/>
      <c r="T195" s="312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2">
        <f t="shared" ca="1" si="18"/>
        <v>4</v>
      </c>
      <c r="V195" s="312">
        <f t="shared" ca="1" si="19"/>
        <v>0</v>
      </c>
      <c r="W195" s="312"/>
      <c r="X195" s="312"/>
      <c r="Y195" s="312"/>
      <c r="Z195" s="312"/>
      <c r="AA195" s="312"/>
      <c r="AB195" s="312"/>
      <c r="AC195" s="312">
        <v>0.318</v>
      </c>
      <c r="AD195" s="316"/>
      <c r="AE195" s="304"/>
      <c r="AF195" s="304"/>
      <c r="AG195" s="315" t="s">
        <v>677</v>
      </c>
      <c r="AH195" s="315" t="s">
        <v>677</v>
      </c>
      <c r="AI195" s="312">
        <v>0</v>
      </c>
      <c r="AJ195" s="312">
        <v>0</v>
      </c>
      <c r="AK195" s="312"/>
      <c r="AL195" s="312"/>
      <c r="AM195" s="310"/>
      <c r="AN195" s="310"/>
      <c r="AO195" s="310"/>
      <c r="AP195" s="310"/>
      <c r="AQ195" s="310"/>
      <c r="AR195" s="310"/>
      <c r="AS195" s="310"/>
      <c r="AT195" s="310"/>
      <c r="AU195" s="310"/>
      <c r="AV195" s="310"/>
      <c r="AW195" s="310">
        <v>0</v>
      </c>
      <c r="AX195" s="310">
        <v>0</v>
      </c>
      <c r="AY195" s="310">
        <v>0</v>
      </c>
      <c r="AZ195" s="310">
        <v>0</v>
      </c>
      <c r="BA195" s="310">
        <v>0</v>
      </c>
      <c r="BB195" s="310">
        <v>0</v>
      </c>
      <c r="BC195" s="310">
        <v>0</v>
      </c>
      <c r="BD195" s="310" t="s">
        <v>692</v>
      </c>
      <c r="BE195" s="348"/>
      <c r="BF195" s="349"/>
      <c r="BG195" s="310" t="s">
        <v>3991</v>
      </c>
      <c r="BH195" s="310">
        <v>4</v>
      </c>
      <c r="BI195" s="318">
        <v>46277</v>
      </c>
      <c r="BJ195" s="310">
        <v>0</v>
      </c>
      <c r="BK195" s="320"/>
      <c r="BL195" s="321"/>
      <c r="BM195" s="310" t="s">
        <v>3991</v>
      </c>
      <c r="BN195" s="314">
        <v>4</v>
      </c>
      <c r="BO195" s="319">
        <v>46277</v>
      </c>
      <c r="BP195" s="310">
        <v>0</v>
      </c>
      <c r="BQ195" s="320"/>
      <c r="BR195" s="321"/>
      <c r="BS195" s="320"/>
      <c r="BT195" s="322"/>
      <c r="BU195" s="323"/>
      <c r="BV195" s="320"/>
      <c r="BW195" s="324"/>
      <c r="BX195" s="321"/>
      <c r="BY195" s="320"/>
      <c r="BZ195" s="322"/>
      <c r="CA195" s="325"/>
      <c r="CB195" s="320"/>
      <c r="CC195" s="320"/>
      <c r="CD195" s="323"/>
      <c r="CE195" s="320"/>
      <c r="CF195" s="320"/>
      <c r="CG195" s="320"/>
      <c r="CH195" s="320"/>
      <c r="CI195" s="320"/>
      <c r="CJ195" s="323"/>
      <c r="CK195" s="320"/>
      <c r="CL195" s="320"/>
      <c r="CM195" s="320"/>
      <c r="CN195" s="320"/>
      <c r="CO195" s="320"/>
      <c r="CP195" s="323"/>
      <c r="CQ195" s="320"/>
      <c r="CR195" s="320"/>
      <c r="CS195" s="320"/>
      <c r="CT195" s="320"/>
    </row>
    <row r="196" spans="1:98" ht="17.25" customHeight="1">
      <c r="A196" s="186">
        <v>187</v>
      </c>
      <c r="B196" s="181" t="s">
        <v>4313</v>
      </c>
      <c r="C196" s="181" t="s">
        <v>4314</v>
      </c>
      <c r="D196" s="181"/>
      <c r="E196" s="181"/>
      <c r="F196" s="181"/>
      <c r="G196" s="181" t="s">
        <v>4274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0" t="s">
        <v>674</v>
      </c>
      <c r="P196" s="182"/>
      <c r="Q196" s="182"/>
      <c r="R196" s="300" t="s">
        <v>3951</v>
      </c>
      <c r="S196" s="182"/>
      <c r="T196" s="182"/>
      <c r="U196" s="182"/>
      <c r="V196" s="182"/>
      <c r="W196" s="300">
        <f ca="1">_xlfn.MINIFS(V:V,C:C,C196,AE:AE,"",AB:AB,"")</f>
        <v>0</v>
      </c>
      <c r="X196" s="300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4"/>
      <c r="AE196" s="180" t="s">
        <v>675</v>
      </c>
      <c r="AF196" s="180" t="s">
        <v>2161</v>
      </c>
      <c r="AG196" s="185" t="s">
        <v>677</v>
      </c>
      <c r="AH196" s="185" t="s">
        <v>677</v>
      </c>
      <c r="AI196" s="312">
        <v>0</v>
      </c>
      <c r="AJ196" s="312">
        <v>0</v>
      </c>
      <c r="AK196" s="312"/>
      <c r="AL196" s="312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186"/>
      <c r="AX196" s="186"/>
      <c r="AY196" s="186"/>
      <c r="AZ196" s="186"/>
      <c r="BA196" s="186"/>
      <c r="BB196" s="186"/>
      <c r="BC196" s="186"/>
      <c r="BD196" s="180" t="s">
        <v>2162</v>
      </c>
      <c r="BE196" s="310"/>
      <c r="BF196" s="317"/>
      <c r="BG196" s="310"/>
      <c r="BH196" s="314"/>
      <c r="BI196" s="318"/>
      <c r="BJ196" s="310"/>
      <c r="BK196" s="310"/>
      <c r="BL196" s="317"/>
      <c r="BM196" s="310"/>
      <c r="BN196" s="314"/>
      <c r="BO196" s="319">
        <v>46277</v>
      </c>
      <c r="BP196" s="310"/>
      <c r="BQ196" s="310"/>
      <c r="BR196" s="317"/>
      <c r="BS196" s="310"/>
      <c r="BT196" s="314"/>
      <c r="BU196" s="318"/>
      <c r="BV196" s="310"/>
      <c r="BW196" s="316"/>
      <c r="BX196" s="317"/>
      <c r="BY196" s="310"/>
      <c r="BZ196" s="314"/>
      <c r="CA196" s="319"/>
      <c r="CB196" s="310"/>
      <c r="CC196" s="310"/>
      <c r="CD196" s="318"/>
      <c r="CE196" s="310"/>
      <c r="CF196" s="310"/>
      <c r="CG196" s="310"/>
      <c r="CH196" s="310"/>
      <c r="CI196" s="310"/>
      <c r="CJ196" s="318"/>
      <c r="CK196" s="310"/>
      <c r="CL196" s="310"/>
      <c r="CM196" s="310"/>
      <c r="CN196" s="310"/>
      <c r="CO196" s="310"/>
      <c r="CP196" s="318"/>
      <c r="CQ196" s="310"/>
      <c r="CR196" s="310"/>
      <c r="CS196" s="310"/>
      <c r="CT196" s="310"/>
    </row>
    <row r="197" spans="1:98" ht="17.25" customHeight="1">
      <c r="A197" s="310">
        <v>188</v>
      </c>
      <c r="B197" s="311" t="s">
        <v>4313</v>
      </c>
      <c r="C197" s="311" t="s">
        <v>4314</v>
      </c>
      <c r="D197" s="311" t="s">
        <v>781</v>
      </c>
      <c r="E197" s="311" t="s">
        <v>4275</v>
      </c>
      <c r="F197" s="311" t="s">
        <v>4511</v>
      </c>
      <c r="G197" s="311" t="s">
        <v>4277</v>
      </c>
      <c r="H197" s="312">
        <v>180</v>
      </c>
      <c r="I197" s="313" t="s">
        <v>702</v>
      </c>
      <c r="J197" s="314">
        <v>1</v>
      </c>
      <c r="K197" s="314"/>
      <c r="L197" s="314">
        <v>2</v>
      </c>
      <c r="M197" s="312">
        <v>2</v>
      </c>
      <c r="N197" s="312">
        <v>4.0999999999999996</v>
      </c>
      <c r="O197" s="312" t="s">
        <v>674</v>
      </c>
      <c r="P197" s="312" t="s">
        <v>13</v>
      </c>
      <c r="Q197" s="312" t="s">
        <v>703</v>
      </c>
      <c r="R197" s="312"/>
      <c r="S197" s="312"/>
      <c r="T197" s="312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2">
        <f t="shared" ref="U197:U198" ca="1" si="20">+L197-T197</f>
        <v>0</v>
      </c>
      <c r="V197" s="312">
        <f t="shared" ref="V197:V198" ca="1" si="21">ROUNDDOWN(T197/J197,0)</f>
        <v>2</v>
      </c>
      <c r="W197" s="312"/>
      <c r="X197" s="312"/>
      <c r="Y197" s="312"/>
      <c r="Z197" s="312"/>
      <c r="AA197" s="312"/>
      <c r="AB197" s="312"/>
      <c r="AC197" s="312">
        <v>7.0000000000000007E-2</v>
      </c>
      <c r="AD197" s="316"/>
      <c r="AE197" s="304"/>
      <c r="AF197" s="304"/>
      <c r="AG197" s="315" t="s">
        <v>677</v>
      </c>
      <c r="AH197" s="315" t="s">
        <v>677</v>
      </c>
      <c r="AI197" s="312">
        <v>0</v>
      </c>
      <c r="AJ197" s="312">
        <v>0</v>
      </c>
      <c r="AK197" s="312"/>
      <c r="AL197" s="312"/>
      <c r="AM197" s="310"/>
      <c r="AN197" s="310"/>
      <c r="AO197" s="310"/>
      <c r="AP197" s="310"/>
      <c r="AQ197" s="310"/>
      <c r="AR197" s="310"/>
      <c r="AS197" s="310"/>
      <c r="AT197" s="310"/>
      <c r="AU197" s="310"/>
      <c r="AV197" s="310"/>
      <c r="AW197" s="310">
        <v>1</v>
      </c>
      <c r="AX197" s="310">
        <v>0</v>
      </c>
      <c r="AY197" s="310">
        <v>0</v>
      </c>
      <c r="AZ197" s="310">
        <v>1</v>
      </c>
      <c r="BA197" s="310">
        <v>0</v>
      </c>
      <c r="BB197" s="310">
        <v>0</v>
      </c>
      <c r="BC197" s="310">
        <v>0</v>
      </c>
      <c r="BD197" s="310" t="s">
        <v>692</v>
      </c>
      <c r="BE197" s="310"/>
      <c r="BF197" s="310"/>
      <c r="BG197" s="310" t="s">
        <v>4278</v>
      </c>
      <c r="BH197" s="310">
        <v>2</v>
      </c>
      <c r="BI197" s="318">
        <v>46277</v>
      </c>
      <c r="BJ197" s="310">
        <v>0</v>
      </c>
      <c r="BK197" s="310"/>
      <c r="BL197" s="317"/>
      <c r="BM197" s="310" t="s">
        <v>4278</v>
      </c>
      <c r="BN197" s="314">
        <v>2</v>
      </c>
      <c r="BO197" s="319">
        <v>46277</v>
      </c>
      <c r="BP197" s="310">
        <v>0</v>
      </c>
      <c r="BQ197" s="310"/>
      <c r="BR197" s="317"/>
      <c r="BS197" s="310"/>
      <c r="BT197" s="314"/>
      <c r="BU197" s="318"/>
      <c r="BV197" s="310"/>
      <c r="BW197" s="316"/>
      <c r="BX197" s="317"/>
      <c r="BY197" s="310"/>
      <c r="BZ197" s="314"/>
      <c r="CA197" s="319"/>
      <c r="CB197" s="310"/>
      <c r="CC197" s="310"/>
      <c r="CD197" s="318"/>
      <c r="CE197" s="310"/>
      <c r="CF197" s="310"/>
      <c r="CG197" s="310"/>
      <c r="CH197" s="310"/>
      <c r="CI197" s="310"/>
      <c r="CJ197" s="318"/>
      <c r="CK197" s="310"/>
      <c r="CL197" s="310"/>
      <c r="CM197" s="310"/>
      <c r="CN197" s="310"/>
      <c r="CO197" s="310"/>
      <c r="CP197" s="318"/>
      <c r="CQ197" s="310"/>
      <c r="CR197" s="310"/>
      <c r="CS197" s="310"/>
      <c r="CT197" s="310"/>
    </row>
    <row r="198" spans="1:98" ht="17.25" customHeight="1">
      <c r="A198" s="310">
        <v>189</v>
      </c>
      <c r="B198" s="311" t="s">
        <v>4313</v>
      </c>
      <c r="C198" s="311" t="s">
        <v>4314</v>
      </c>
      <c r="D198" s="311" t="s">
        <v>781</v>
      </c>
      <c r="E198" s="311" t="s">
        <v>4279</v>
      </c>
      <c r="F198" s="311" t="s">
        <v>4512</v>
      </c>
      <c r="G198" s="311" t="s">
        <v>4281</v>
      </c>
      <c r="H198" s="312">
        <v>200</v>
      </c>
      <c r="I198" s="313" t="s">
        <v>702</v>
      </c>
      <c r="J198" s="314">
        <v>1</v>
      </c>
      <c r="K198" s="314"/>
      <c r="L198" s="314">
        <v>2</v>
      </c>
      <c r="M198" s="312">
        <v>2.8</v>
      </c>
      <c r="N198" s="312">
        <v>5.7</v>
      </c>
      <c r="O198" s="312" t="s">
        <v>674</v>
      </c>
      <c r="P198" s="312" t="s">
        <v>13</v>
      </c>
      <c r="Q198" s="312" t="s">
        <v>703</v>
      </c>
      <c r="R198" s="312"/>
      <c r="S198" s="312"/>
      <c r="T198" s="312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2">
        <f t="shared" ca="1" si="20"/>
        <v>2</v>
      </c>
      <c r="V198" s="312">
        <f t="shared" ca="1" si="21"/>
        <v>0</v>
      </c>
      <c r="W198" s="312"/>
      <c r="X198" s="312"/>
      <c r="Y198" s="312"/>
      <c r="Z198" s="312"/>
      <c r="AA198" s="312"/>
      <c r="AB198" s="312"/>
      <c r="AC198" s="312">
        <v>0.159</v>
      </c>
      <c r="AD198" s="316"/>
      <c r="AE198" s="304"/>
      <c r="AF198" s="304"/>
      <c r="AG198" s="315" t="s">
        <v>677</v>
      </c>
      <c r="AH198" s="315" t="s">
        <v>677</v>
      </c>
      <c r="AI198" s="312">
        <v>0</v>
      </c>
      <c r="AJ198" s="312">
        <v>0</v>
      </c>
      <c r="AK198" s="312"/>
      <c r="AL198" s="312"/>
      <c r="AM198" s="310"/>
      <c r="AN198" s="310"/>
      <c r="AO198" s="310"/>
      <c r="AP198" s="310"/>
      <c r="AQ198" s="310"/>
      <c r="AR198" s="310"/>
      <c r="AS198" s="310"/>
      <c r="AT198" s="310"/>
      <c r="AU198" s="310"/>
      <c r="AV198" s="310"/>
      <c r="AW198" s="310">
        <v>0</v>
      </c>
      <c r="AX198" s="310">
        <v>0</v>
      </c>
      <c r="AY198" s="310">
        <v>0</v>
      </c>
      <c r="AZ198" s="310">
        <v>0</v>
      </c>
      <c r="BA198" s="310">
        <v>0</v>
      </c>
      <c r="BB198" s="310">
        <v>0</v>
      </c>
      <c r="BC198" s="310">
        <v>0</v>
      </c>
      <c r="BD198" s="310" t="s">
        <v>692</v>
      </c>
      <c r="BE198" s="348"/>
      <c r="BF198" s="348"/>
      <c r="BG198" s="310" t="s">
        <v>3991</v>
      </c>
      <c r="BH198" s="310">
        <v>2</v>
      </c>
      <c r="BI198" s="318">
        <v>46277</v>
      </c>
      <c r="BJ198" s="310">
        <v>0</v>
      </c>
      <c r="BK198" s="320"/>
      <c r="BL198" s="321"/>
      <c r="BM198" s="310" t="s">
        <v>3991</v>
      </c>
      <c r="BN198" s="314">
        <v>2</v>
      </c>
      <c r="BO198" s="319">
        <v>46277</v>
      </c>
      <c r="BP198" s="310">
        <v>0</v>
      </c>
      <c r="BQ198" s="320"/>
      <c r="BR198" s="321"/>
      <c r="BS198" s="320"/>
      <c r="BT198" s="322"/>
      <c r="BU198" s="323"/>
      <c r="BV198" s="320"/>
      <c r="BW198" s="324"/>
      <c r="BX198" s="321"/>
      <c r="BY198" s="320"/>
      <c r="BZ198" s="322"/>
      <c r="CA198" s="325"/>
      <c r="CB198" s="320"/>
      <c r="CC198" s="320"/>
      <c r="CD198" s="323"/>
      <c r="CE198" s="320"/>
      <c r="CF198" s="320"/>
      <c r="CG198" s="320"/>
      <c r="CH198" s="320"/>
      <c r="CI198" s="320"/>
      <c r="CJ198" s="323"/>
      <c r="CK198" s="320"/>
      <c r="CL198" s="320"/>
      <c r="CM198" s="320"/>
      <c r="CN198" s="320"/>
      <c r="CO198" s="320"/>
      <c r="CP198" s="323"/>
      <c r="CQ198" s="320"/>
      <c r="CR198" s="320"/>
      <c r="CS198" s="320"/>
      <c r="CT198" s="320"/>
    </row>
    <row r="199" spans="1:98" ht="17.25" customHeight="1">
      <c r="A199" s="186">
        <v>190</v>
      </c>
      <c r="B199" s="181" t="s">
        <v>4317</v>
      </c>
      <c r="C199" s="181" t="s">
        <v>4318</v>
      </c>
      <c r="D199" s="181"/>
      <c r="E199" s="181"/>
      <c r="F199" s="181"/>
      <c r="G199" s="181" t="s">
        <v>4274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0" t="s">
        <v>674</v>
      </c>
      <c r="P199" s="182"/>
      <c r="Q199" s="182"/>
      <c r="R199" s="300" t="s">
        <v>3951</v>
      </c>
      <c r="S199" s="182"/>
      <c r="T199" s="182"/>
      <c r="U199" s="182"/>
      <c r="V199" s="182"/>
      <c r="W199" s="300">
        <f ca="1">_xlfn.MINIFS(V:V,C:C,C199,AE:AE,"",AB:AB,"")</f>
        <v>0</v>
      </c>
      <c r="X199" s="300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4"/>
      <c r="AE199" s="180" t="s">
        <v>675</v>
      </c>
      <c r="AF199" s="180" t="s">
        <v>2161</v>
      </c>
      <c r="AG199" s="185" t="s">
        <v>677</v>
      </c>
      <c r="AH199" s="185" t="s">
        <v>677</v>
      </c>
      <c r="AI199" s="312">
        <v>0</v>
      </c>
      <c r="AJ199" s="312">
        <v>0</v>
      </c>
      <c r="AK199" s="312"/>
      <c r="AL199" s="312"/>
      <c r="AM199" s="310"/>
      <c r="AN199" s="310"/>
      <c r="AO199" s="310"/>
      <c r="AP199" s="310"/>
      <c r="AQ199" s="310"/>
      <c r="AR199" s="310"/>
      <c r="AS199" s="310"/>
      <c r="AT199" s="310"/>
      <c r="AU199" s="310"/>
      <c r="AV199" s="310"/>
      <c r="AW199" s="186"/>
      <c r="AX199" s="186"/>
      <c r="AY199" s="186"/>
      <c r="AZ199" s="186"/>
      <c r="BA199" s="186"/>
      <c r="BB199" s="186"/>
      <c r="BC199" s="186"/>
      <c r="BD199" s="180" t="s">
        <v>2162</v>
      </c>
      <c r="BE199" s="186"/>
      <c r="BF199" s="350"/>
      <c r="BG199" s="186"/>
      <c r="BH199" s="184"/>
      <c r="BI199" s="351"/>
      <c r="BJ199" s="186"/>
      <c r="BK199" s="186"/>
      <c r="BL199" s="350"/>
      <c r="BM199" s="186"/>
      <c r="BN199" s="184"/>
      <c r="BO199" s="319">
        <v>46277</v>
      </c>
      <c r="BP199" s="186"/>
      <c r="BQ199" s="186"/>
      <c r="BR199" s="350"/>
      <c r="BS199" s="186"/>
      <c r="BT199" s="184"/>
      <c r="BU199" s="351"/>
      <c r="BV199" s="186"/>
      <c r="BW199" s="344"/>
      <c r="BX199" s="350"/>
      <c r="BY199" s="186"/>
      <c r="BZ199" s="184"/>
      <c r="CA199" s="352"/>
      <c r="CB199" s="186"/>
      <c r="CC199" s="186"/>
      <c r="CD199" s="351"/>
      <c r="CE199" s="186"/>
      <c r="CF199" s="186"/>
      <c r="CG199" s="186"/>
      <c r="CH199" s="186"/>
      <c r="CI199" s="186"/>
      <c r="CJ199" s="351"/>
      <c r="CK199" s="186"/>
      <c r="CL199" s="186"/>
      <c r="CM199" s="186"/>
      <c r="CN199" s="186"/>
      <c r="CO199" s="186"/>
      <c r="CP199" s="351"/>
      <c r="CQ199" s="186"/>
      <c r="CR199" s="186"/>
      <c r="CS199" s="186"/>
      <c r="CT199" s="186"/>
    </row>
    <row r="200" spans="1:98" ht="17.25" customHeight="1">
      <c r="A200" s="310">
        <v>191</v>
      </c>
      <c r="B200" s="311" t="s">
        <v>4317</v>
      </c>
      <c r="C200" s="311" t="s">
        <v>4318</v>
      </c>
      <c r="D200" s="311" t="s">
        <v>781</v>
      </c>
      <c r="E200" s="311" t="s">
        <v>4275</v>
      </c>
      <c r="F200" s="311" t="s">
        <v>4513</v>
      </c>
      <c r="G200" s="311" t="s">
        <v>4277</v>
      </c>
      <c r="H200" s="312">
        <v>180</v>
      </c>
      <c r="I200" s="313" t="s">
        <v>702</v>
      </c>
      <c r="J200" s="314">
        <v>1</v>
      </c>
      <c r="K200" s="314"/>
      <c r="L200" s="314">
        <v>2</v>
      </c>
      <c r="M200" s="312">
        <v>2</v>
      </c>
      <c r="N200" s="312">
        <v>4.0999999999999996</v>
      </c>
      <c r="O200" s="312" t="s">
        <v>674</v>
      </c>
      <c r="P200" s="312" t="s">
        <v>13</v>
      </c>
      <c r="Q200" s="312" t="s">
        <v>703</v>
      </c>
      <c r="R200" s="312"/>
      <c r="S200" s="312"/>
      <c r="T200" s="312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2">
        <f t="shared" ref="U200:U201" ca="1" si="22">+L200-T200</f>
        <v>0</v>
      </c>
      <c r="V200" s="312">
        <f t="shared" ref="V200:V201" ca="1" si="23">ROUNDDOWN(T200/J200,0)</f>
        <v>2</v>
      </c>
      <c r="W200" s="312"/>
      <c r="X200" s="312"/>
      <c r="Y200" s="312"/>
      <c r="Z200" s="312"/>
      <c r="AA200" s="312"/>
      <c r="AB200" s="312"/>
      <c r="AC200" s="312">
        <v>7.0000000000000007E-2</v>
      </c>
      <c r="AD200" s="316"/>
      <c r="AE200" s="304"/>
      <c r="AF200" s="304"/>
      <c r="AG200" s="315" t="s">
        <v>677</v>
      </c>
      <c r="AH200" s="315" t="s">
        <v>677</v>
      </c>
      <c r="AI200" s="312">
        <v>0</v>
      </c>
      <c r="AJ200" s="312">
        <v>0</v>
      </c>
      <c r="AK200" s="312"/>
      <c r="AL200" s="312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>
        <v>1</v>
      </c>
      <c r="AX200" s="310">
        <v>0</v>
      </c>
      <c r="AY200" s="310">
        <v>0</v>
      </c>
      <c r="AZ200" s="310">
        <v>1</v>
      </c>
      <c r="BA200" s="310">
        <v>0</v>
      </c>
      <c r="BB200" s="310">
        <v>0</v>
      </c>
      <c r="BC200" s="310">
        <v>0</v>
      </c>
      <c r="BD200" s="310" t="s">
        <v>692</v>
      </c>
      <c r="BE200" s="310"/>
      <c r="BF200" s="317"/>
      <c r="BG200" s="310" t="s">
        <v>4278</v>
      </c>
      <c r="BH200" s="310">
        <v>2</v>
      </c>
      <c r="BI200" s="318">
        <v>46277</v>
      </c>
      <c r="BJ200" s="310">
        <v>0</v>
      </c>
      <c r="BK200" s="310"/>
      <c r="BL200" s="317"/>
      <c r="BM200" s="310" t="s">
        <v>4278</v>
      </c>
      <c r="BN200" s="310">
        <v>2</v>
      </c>
      <c r="BO200" s="319">
        <v>46277</v>
      </c>
      <c r="BP200" s="310">
        <v>0</v>
      </c>
      <c r="BQ200" s="310"/>
      <c r="BR200" s="317"/>
      <c r="BS200" s="310"/>
      <c r="BT200" s="310"/>
      <c r="BU200" s="318"/>
      <c r="BV200" s="310"/>
      <c r="BW200" s="310"/>
      <c r="BX200" s="317"/>
      <c r="BY200" s="310"/>
      <c r="BZ200" s="310"/>
      <c r="CA200" s="310"/>
      <c r="CB200" s="310"/>
      <c r="CC200" s="310"/>
      <c r="CD200" s="318"/>
      <c r="CE200" s="310"/>
      <c r="CF200" s="310"/>
      <c r="CG200" s="310"/>
      <c r="CH200" s="310"/>
      <c r="CI200" s="310"/>
      <c r="CJ200" s="318"/>
      <c r="CK200" s="310"/>
      <c r="CL200" s="310"/>
      <c r="CM200" s="310"/>
      <c r="CN200" s="310"/>
      <c r="CO200" s="310"/>
      <c r="CP200" s="318"/>
      <c r="CQ200" s="310"/>
      <c r="CR200" s="310"/>
      <c r="CS200" s="310"/>
      <c r="CT200" s="310"/>
    </row>
    <row r="201" spans="1:98" ht="17.25" customHeight="1">
      <c r="A201" s="310">
        <v>192</v>
      </c>
      <c r="B201" s="311" t="s">
        <v>4317</v>
      </c>
      <c r="C201" s="311" t="s">
        <v>4318</v>
      </c>
      <c r="D201" s="311" t="s">
        <v>781</v>
      </c>
      <c r="E201" s="311" t="s">
        <v>4279</v>
      </c>
      <c r="F201" s="311" t="s">
        <v>4514</v>
      </c>
      <c r="G201" s="311" t="s">
        <v>4281</v>
      </c>
      <c r="H201" s="312">
        <v>200</v>
      </c>
      <c r="I201" s="313" t="s">
        <v>702</v>
      </c>
      <c r="J201" s="314">
        <v>1</v>
      </c>
      <c r="K201" s="314"/>
      <c r="L201" s="314">
        <v>2</v>
      </c>
      <c r="M201" s="312">
        <v>2.8</v>
      </c>
      <c r="N201" s="312">
        <v>5.7</v>
      </c>
      <c r="O201" s="312" t="s">
        <v>674</v>
      </c>
      <c r="P201" s="312" t="s">
        <v>13</v>
      </c>
      <c r="Q201" s="312" t="s">
        <v>703</v>
      </c>
      <c r="R201" s="312"/>
      <c r="S201" s="312"/>
      <c r="T201" s="312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2">
        <f t="shared" ca="1" si="22"/>
        <v>2</v>
      </c>
      <c r="V201" s="312">
        <f t="shared" ca="1" si="23"/>
        <v>0</v>
      </c>
      <c r="W201" s="312"/>
      <c r="X201" s="312"/>
      <c r="Y201" s="312"/>
      <c r="Z201" s="312"/>
      <c r="AA201" s="312"/>
      <c r="AB201" s="312"/>
      <c r="AC201" s="312">
        <v>0.159</v>
      </c>
      <c r="AD201" s="316"/>
      <c r="AE201" s="304"/>
      <c r="AF201" s="304"/>
      <c r="AG201" s="315" t="s">
        <v>677</v>
      </c>
      <c r="AH201" s="315" t="s">
        <v>677</v>
      </c>
      <c r="AI201" s="312">
        <v>0</v>
      </c>
      <c r="AJ201" s="312">
        <v>0</v>
      </c>
      <c r="AK201" s="312"/>
      <c r="AL201" s="312"/>
      <c r="AM201" s="310"/>
      <c r="AN201" s="310"/>
      <c r="AO201" s="310"/>
      <c r="AP201" s="310"/>
      <c r="AQ201" s="310"/>
      <c r="AR201" s="310"/>
      <c r="AS201" s="310"/>
      <c r="AT201" s="310"/>
      <c r="AU201" s="310"/>
      <c r="AV201" s="310"/>
      <c r="AW201" s="310">
        <v>0</v>
      </c>
      <c r="AX201" s="310">
        <v>0</v>
      </c>
      <c r="AY201" s="310">
        <v>0</v>
      </c>
      <c r="AZ201" s="310">
        <v>0</v>
      </c>
      <c r="BA201" s="310">
        <v>0</v>
      </c>
      <c r="BB201" s="310">
        <v>0</v>
      </c>
      <c r="BC201" s="310">
        <v>0</v>
      </c>
      <c r="BD201" s="310" t="s">
        <v>692</v>
      </c>
      <c r="BE201" s="336"/>
      <c r="BF201" s="337"/>
      <c r="BG201" s="310" t="s">
        <v>3991</v>
      </c>
      <c r="BH201" s="310">
        <v>2</v>
      </c>
      <c r="BI201" s="318">
        <v>46277</v>
      </c>
      <c r="BJ201" s="310">
        <v>0</v>
      </c>
      <c r="BK201" s="336"/>
      <c r="BL201" s="337"/>
      <c r="BM201" s="338" t="s">
        <v>3991</v>
      </c>
      <c r="BN201" s="338">
        <v>2</v>
      </c>
      <c r="BO201" s="319">
        <v>46277</v>
      </c>
      <c r="BP201" s="338">
        <v>0</v>
      </c>
      <c r="BQ201" s="336"/>
      <c r="BR201" s="337"/>
      <c r="BS201" s="336"/>
      <c r="BT201" s="336"/>
      <c r="BU201" s="341"/>
      <c r="BV201" s="336"/>
      <c r="BW201" s="336"/>
      <c r="BX201" s="337"/>
      <c r="BY201" s="336"/>
      <c r="BZ201" s="336"/>
      <c r="CA201" s="336"/>
      <c r="CB201" s="336"/>
      <c r="CC201" s="336"/>
      <c r="CD201" s="341"/>
      <c r="CE201" s="336"/>
      <c r="CF201" s="336"/>
      <c r="CG201" s="336"/>
      <c r="CH201" s="336"/>
      <c r="CI201" s="336"/>
      <c r="CJ201" s="341"/>
      <c r="CK201" s="336"/>
      <c r="CL201" s="336"/>
      <c r="CM201" s="336"/>
      <c r="CN201" s="336"/>
      <c r="CO201" s="336"/>
      <c r="CP201" s="341"/>
      <c r="CQ201" s="336"/>
      <c r="CR201" s="336"/>
      <c r="CS201" s="336"/>
      <c r="CT201" s="336"/>
    </row>
    <row r="202" spans="1:98" ht="17.25" customHeight="1">
      <c r="A202" s="186">
        <v>193</v>
      </c>
      <c r="B202" s="181" t="s">
        <v>4321</v>
      </c>
      <c r="C202" s="181" t="s">
        <v>4322</v>
      </c>
      <c r="D202" s="181"/>
      <c r="E202" s="181"/>
      <c r="F202" s="181"/>
      <c r="G202" s="181" t="s">
        <v>4274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0" t="s">
        <v>674</v>
      </c>
      <c r="P202" s="182"/>
      <c r="Q202" s="182"/>
      <c r="R202" s="300" t="s">
        <v>3951</v>
      </c>
      <c r="S202" s="182"/>
      <c r="T202" s="182"/>
      <c r="U202" s="182"/>
      <c r="V202" s="182"/>
      <c r="W202" s="300">
        <f ca="1">_xlfn.MINIFS(V:V,C:C,C202,AE:AE,"",AB:AB,"")</f>
        <v>0</v>
      </c>
      <c r="X202" s="300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4"/>
      <c r="AE202" s="180" t="s">
        <v>675</v>
      </c>
      <c r="AF202" s="180" t="s">
        <v>2161</v>
      </c>
      <c r="AG202" s="185" t="s">
        <v>677</v>
      </c>
      <c r="AH202" s="185" t="s">
        <v>677</v>
      </c>
      <c r="AI202" s="312">
        <v>0</v>
      </c>
      <c r="AJ202" s="312">
        <v>0</v>
      </c>
      <c r="AK202" s="312"/>
      <c r="AL202" s="312"/>
      <c r="AM202" s="310"/>
      <c r="AN202" s="310"/>
      <c r="AO202" s="310"/>
      <c r="AP202" s="310"/>
      <c r="AQ202" s="310"/>
      <c r="AR202" s="310"/>
      <c r="AS202" s="310"/>
      <c r="AT202" s="310"/>
      <c r="AU202" s="310"/>
      <c r="AV202" s="310"/>
      <c r="AW202" s="186"/>
      <c r="AX202" s="186"/>
      <c r="AY202" s="186"/>
      <c r="AZ202" s="186"/>
      <c r="BA202" s="186"/>
      <c r="BB202" s="186"/>
      <c r="BC202" s="186"/>
      <c r="BD202" s="180" t="s">
        <v>2162</v>
      </c>
      <c r="BE202" s="310"/>
      <c r="BF202" s="310"/>
      <c r="BG202" s="310"/>
      <c r="BH202" s="314"/>
      <c r="BI202" s="318"/>
      <c r="BJ202" s="310"/>
      <c r="BK202" s="310"/>
      <c r="BL202" s="317"/>
      <c r="BM202" s="310"/>
      <c r="BN202" s="310"/>
      <c r="BO202" s="319">
        <v>46277</v>
      </c>
      <c r="BP202" s="310"/>
      <c r="BQ202" s="310"/>
      <c r="BR202" s="317"/>
      <c r="BS202" s="310"/>
      <c r="BT202" s="310"/>
      <c r="BU202" s="318"/>
      <c r="BV202" s="310"/>
      <c r="BW202" s="310"/>
      <c r="BX202" s="317"/>
      <c r="BY202" s="310"/>
      <c r="BZ202" s="310"/>
      <c r="CA202" s="310"/>
      <c r="CB202" s="310"/>
      <c r="CC202" s="310"/>
      <c r="CD202" s="318"/>
      <c r="CE202" s="310"/>
      <c r="CF202" s="310"/>
      <c r="CG202" s="310"/>
      <c r="CH202" s="310"/>
      <c r="CI202" s="310"/>
      <c r="CJ202" s="318"/>
      <c r="CK202" s="310"/>
      <c r="CL202" s="310"/>
      <c r="CM202" s="310"/>
      <c r="CN202" s="310"/>
      <c r="CO202" s="310"/>
      <c r="CP202" s="318"/>
      <c r="CQ202" s="310"/>
      <c r="CR202" s="310"/>
      <c r="CS202" s="310"/>
      <c r="CT202" s="310"/>
    </row>
    <row r="203" spans="1:98" ht="17.25" customHeight="1">
      <c r="A203" s="310">
        <v>194</v>
      </c>
      <c r="B203" s="311" t="s">
        <v>4321</v>
      </c>
      <c r="C203" s="311" t="s">
        <v>4322</v>
      </c>
      <c r="D203" s="311" t="s">
        <v>781</v>
      </c>
      <c r="E203" s="311" t="s">
        <v>4275</v>
      </c>
      <c r="F203" s="311" t="s">
        <v>4515</v>
      </c>
      <c r="G203" s="311" t="s">
        <v>4277</v>
      </c>
      <c r="H203" s="312">
        <v>180</v>
      </c>
      <c r="I203" s="313" t="s">
        <v>702</v>
      </c>
      <c r="J203" s="314">
        <v>1</v>
      </c>
      <c r="K203" s="314"/>
      <c r="L203" s="314">
        <v>2</v>
      </c>
      <c r="M203" s="312">
        <v>2</v>
      </c>
      <c r="N203" s="312">
        <v>4.0999999999999996</v>
      </c>
      <c r="O203" s="312" t="s">
        <v>674</v>
      </c>
      <c r="P203" s="312" t="s">
        <v>13</v>
      </c>
      <c r="Q203" s="312" t="s">
        <v>703</v>
      </c>
      <c r="R203" s="312"/>
      <c r="S203" s="312"/>
      <c r="T203" s="312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2">
        <f t="shared" ref="U203:U204" ca="1" si="24">+L203-T203</f>
        <v>0</v>
      </c>
      <c r="V203" s="312">
        <f t="shared" ref="V203:V204" ca="1" si="25">ROUNDDOWN(T203/J203,0)</f>
        <v>2</v>
      </c>
      <c r="W203" s="312"/>
      <c r="X203" s="312"/>
      <c r="Y203" s="312"/>
      <c r="Z203" s="312"/>
      <c r="AA203" s="312"/>
      <c r="AB203" s="312"/>
      <c r="AC203" s="312">
        <v>7.0000000000000007E-2</v>
      </c>
      <c r="AD203" s="316"/>
      <c r="AE203" s="304"/>
      <c r="AF203" s="304"/>
      <c r="AG203" s="315" t="s">
        <v>677</v>
      </c>
      <c r="AH203" s="315" t="s">
        <v>677</v>
      </c>
      <c r="AI203" s="312">
        <v>0</v>
      </c>
      <c r="AJ203" s="312">
        <v>0</v>
      </c>
      <c r="AK203" s="312"/>
      <c r="AL203" s="312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>
        <v>1</v>
      </c>
      <c r="AX203" s="310">
        <v>0</v>
      </c>
      <c r="AY203" s="310">
        <v>0</v>
      </c>
      <c r="AZ203" s="310">
        <v>1</v>
      </c>
      <c r="BA203" s="310">
        <v>0</v>
      </c>
      <c r="BB203" s="310">
        <v>0</v>
      </c>
      <c r="BC203" s="310">
        <v>0</v>
      </c>
      <c r="BD203" s="310" t="s">
        <v>692</v>
      </c>
      <c r="BE203" s="348"/>
      <c r="BF203" s="348"/>
      <c r="BG203" s="310" t="s">
        <v>4278</v>
      </c>
      <c r="BH203" s="310">
        <v>2</v>
      </c>
      <c r="BI203" s="318">
        <v>46277</v>
      </c>
      <c r="BJ203" s="310">
        <v>0</v>
      </c>
      <c r="BK203" s="320"/>
      <c r="BL203" s="321"/>
      <c r="BM203" s="310" t="s">
        <v>4278</v>
      </c>
      <c r="BN203" s="314">
        <v>2</v>
      </c>
      <c r="BO203" s="319">
        <v>46277</v>
      </c>
      <c r="BP203" s="310">
        <v>0</v>
      </c>
      <c r="BQ203" s="320"/>
      <c r="BR203" s="321"/>
      <c r="BS203" s="320"/>
      <c r="BT203" s="322"/>
      <c r="BU203" s="323"/>
      <c r="BV203" s="320"/>
      <c r="BW203" s="324"/>
      <c r="BX203" s="321"/>
      <c r="BY203" s="320"/>
      <c r="BZ203" s="322"/>
      <c r="CA203" s="325"/>
      <c r="CB203" s="320"/>
      <c r="CC203" s="320"/>
      <c r="CD203" s="323"/>
      <c r="CE203" s="320"/>
      <c r="CF203" s="320"/>
      <c r="CG203" s="320"/>
      <c r="CH203" s="320"/>
      <c r="CI203" s="320"/>
      <c r="CJ203" s="323"/>
      <c r="CK203" s="320"/>
      <c r="CL203" s="320"/>
      <c r="CM203" s="320"/>
      <c r="CN203" s="320"/>
      <c r="CO203" s="320"/>
      <c r="CP203" s="323"/>
      <c r="CQ203" s="320"/>
      <c r="CR203" s="320"/>
      <c r="CS203" s="320"/>
      <c r="CT203" s="320"/>
    </row>
    <row r="204" spans="1:98" ht="17.25" customHeight="1">
      <c r="A204" s="310">
        <v>195</v>
      </c>
      <c r="B204" s="311" t="s">
        <v>4321</v>
      </c>
      <c r="C204" s="311" t="s">
        <v>4322</v>
      </c>
      <c r="D204" s="311" t="s">
        <v>781</v>
      </c>
      <c r="E204" s="311" t="s">
        <v>4279</v>
      </c>
      <c r="F204" s="311" t="s">
        <v>4516</v>
      </c>
      <c r="G204" s="311" t="s">
        <v>4281</v>
      </c>
      <c r="H204" s="312">
        <v>200</v>
      </c>
      <c r="I204" s="313" t="s">
        <v>702</v>
      </c>
      <c r="J204" s="314">
        <v>1</v>
      </c>
      <c r="K204" s="314"/>
      <c r="L204" s="314">
        <v>2</v>
      </c>
      <c r="M204" s="312">
        <v>2.8</v>
      </c>
      <c r="N204" s="312">
        <v>5.7</v>
      </c>
      <c r="O204" s="312" t="s">
        <v>674</v>
      </c>
      <c r="P204" s="312" t="s">
        <v>13</v>
      </c>
      <c r="Q204" s="312" t="s">
        <v>703</v>
      </c>
      <c r="R204" s="312"/>
      <c r="S204" s="312"/>
      <c r="T204" s="312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2">
        <f t="shared" ca="1" si="24"/>
        <v>2</v>
      </c>
      <c r="V204" s="312">
        <f t="shared" ca="1" si="25"/>
        <v>0</v>
      </c>
      <c r="W204" s="312"/>
      <c r="X204" s="312"/>
      <c r="Y204" s="312"/>
      <c r="Z204" s="312"/>
      <c r="AA204" s="312"/>
      <c r="AB204" s="312"/>
      <c r="AC204" s="312">
        <v>0.159</v>
      </c>
      <c r="AD204" s="316"/>
      <c r="AE204" s="304"/>
      <c r="AF204" s="304"/>
      <c r="AG204" s="315" t="s">
        <v>677</v>
      </c>
      <c r="AH204" s="315" t="s">
        <v>677</v>
      </c>
      <c r="AI204" s="312">
        <v>0</v>
      </c>
      <c r="AJ204" s="312">
        <v>0</v>
      </c>
      <c r="AK204" s="312"/>
      <c r="AL204" s="312"/>
      <c r="AM204" s="310"/>
      <c r="AN204" s="310"/>
      <c r="AO204" s="310"/>
      <c r="AP204" s="310"/>
      <c r="AQ204" s="310"/>
      <c r="AR204" s="310"/>
      <c r="AS204" s="310"/>
      <c r="AT204" s="310"/>
      <c r="AU204" s="310"/>
      <c r="AV204" s="310"/>
      <c r="AW204" s="310">
        <v>0</v>
      </c>
      <c r="AX204" s="310">
        <v>0</v>
      </c>
      <c r="AY204" s="310">
        <v>0</v>
      </c>
      <c r="AZ204" s="310">
        <v>0</v>
      </c>
      <c r="BA204" s="310">
        <v>0</v>
      </c>
      <c r="BB204" s="310">
        <v>0</v>
      </c>
      <c r="BC204" s="310">
        <v>0</v>
      </c>
      <c r="BD204" s="310" t="s">
        <v>692</v>
      </c>
      <c r="BE204" s="310"/>
      <c r="BF204" s="310"/>
      <c r="BG204" s="310" t="s">
        <v>3991</v>
      </c>
      <c r="BH204" s="310">
        <v>2</v>
      </c>
      <c r="BI204" s="318">
        <v>46277</v>
      </c>
      <c r="BJ204" s="310">
        <v>0</v>
      </c>
      <c r="BK204" s="310"/>
      <c r="BL204" s="317"/>
      <c r="BM204" s="310" t="s">
        <v>3991</v>
      </c>
      <c r="BN204" s="314">
        <v>2</v>
      </c>
      <c r="BO204" s="319">
        <v>46277</v>
      </c>
      <c r="BP204" s="310">
        <v>0</v>
      </c>
      <c r="BQ204" s="310"/>
      <c r="BR204" s="317"/>
      <c r="BS204" s="310"/>
      <c r="BT204" s="314"/>
      <c r="BU204" s="318"/>
      <c r="BV204" s="310"/>
      <c r="BW204" s="316"/>
      <c r="BX204" s="317"/>
      <c r="BY204" s="310"/>
      <c r="BZ204" s="314"/>
      <c r="CA204" s="319"/>
      <c r="CB204" s="310"/>
      <c r="CC204" s="310"/>
      <c r="CD204" s="318"/>
      <c r="CE204" s="310"/>
      <c r="CF204" s="310"/>
      <c r="CG204" s="310"/>
      <c r="CH204" s="310"/>
      <c r="CI204" s="310"/>
      <c r="CJ204" s="318"/>
      <c r="CK204" s="310"/>
      <c r="CL204" s="310"/>
      <c r="CM204" s="310"/>
      <c r="CN204" s="310"/>
      <c r="CO204" s="310"/>
      <c r="CP204" s="318"/>
      <c r="CQ204" s="310"/>
      <c r="CR204" s="310"/>
      <c r="CS204" s="310"/>
      <c r="CT204" s="310"/>
    </row>
    <row r="205" spans="1:98" ht="17.25" customHeight="1">
      <c r="A205" s="186">
        <v>196</v>
      </c>
      <c r="B205" s="181" t="s">
        <v>4325</v>
      </c>
      <c r="C205" s="181" t="s">
        <v>4326</v>
      </c>
      <c r="D205" s="181"/>
      <c r="E205" s="181"/>
      <c r="F205" s="181"/>
      <c r="G205" s="181" t="s">
        <v>4274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0" t="s">
        <v>674</v>
      </c>
      <c r="P205" s="182"/>
      <c r="Q205" s="182"/>
      <c r="R205" s="300" t="s">
        <v>3951</v>
      </c>
      <c r="S205" s="182"/>
      <c r="T205" s="182"/>
      <c r="U205" s="182"/>
      <c r="V205" s="182"/>
      <c r="W205" s="300">
        <f ca="1">_xlfn.MINIFS(V:V,C:C,C205,AE:AE,"",AB:AB,"")</f>
        <v>0</v>
      </c>
      <c r="X205" s="300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4"/>
      <c r="AE205" s="180" t="s">
        <v>675</v>
      </c>
      <c r="AF205" s="180" t="s">
        <v>2161</v>
      </c>
      <c r="AG205" s="185" t="s">
        <v>677</v>
      </c>
      <c r="AH205" s="185" t="s">
        <v>677</v>
      </c>
      <c r="AI205" s="312">
        <v>0</v>
      </c>
      <c r="AJ205" s="312">
        <v>0</v>
      </c>
      <c r="AK205" s="312"/>
      <c r="AL205" s="312"/>
      <c r="AM205" s="310"/>
      <c r="AN205" s="310"/>
      <c r="AO205" s="310"/>
      <c r="AP205" s="310"/>
      <c r="AQ205" s="310"/>
      <c r="AR205" s="310"/>
      <c r="AS205" s="310"/>
      <c r="AT205" s="310"/>
      <c r="AU205" s="310"/>
      <c r="AV205" s="310"/>
      <c r="AW205" s="186"/>
      <c r="AX205" s="186"/>
      <c r="AY205" s="186"/>
      <c r="AZ205" s="186"/>
      <c r="BA205" s="186"/>
      <c r="BB205" s="186"/>
      <c r="BC205" s="186"/>
      <c r="BD205" s="180" t="s">
        <v>2162</v>
      </c>
      <c r="BE205" s="310"/>
      <c r="BF205" s="317"/>
      <c r="BG205" s="348"/>
      <c r="BH205" s="362"/>
      <c r="BI205" s="318"/>
      <c r="BJ205" s="310"/>
      <c r="BK205" s="310"/>
      <c r="BL205" s="317"/>
      <c r="BM205" s="310"/>
      <c r="BN205" s="314"/>
      <c r="BO205" s="319">
        <v>46277</v>
      </c>
      <c r="BP205" s="310"/>
      <c r="BQ205" s="310"/>
      <c r="BR205" s="317"/>
      <c r="BS205" s="310"/>
      <c r="BT205" s="314"/>
      <c r="BU205" s="318"/>
      <c r="BV205" s="310"/>
      <c r="BW205" s="316"/>
      <c r="BX205" s="317"/>
      <c r="BY205" s="310"/>
      <c r="BZ205" s="314"/>
      <c r="CA205" s="319"/>
      <c r="CB205" s="310"/>
      <c r="CC205" s="310"/>
      <c r="CD205" s="318"/>
      <c r="CE205" s="310"/>
      <c r="CF205" s="310"/>
      <c r="CG205" s="310"/>
      <c r="CH205" s="310"/>
      <c r="CI205" s="310"/>
      <c r="CJ205" s="318"/>
      <c r="CK205" s="310"/>
      <c r="CL205" s="310"/>
      <c r="CM205" s="310"/>
      <c r="CN205" s="310"/>
      <c r="CO205" s="310"/>
      <c r="CP205" s="318"/>
      <c r="CQ205" s="310"/>
      <c r="CR205" s="310"/>
      <c r="CS205" s="310"/>
      <c r="CT205" s="310"/>
    </row>
    <row r="206" spans="1:98" ht="17.25" customHeight="1">
      <c r="A206" s="310">
        <v>197</v>
      </c>
      <c r="B206" s="311" t="s">
        <v>4325</v>
      </c>
      <c r="C206" s="311" t="s">
        <v>4326</v>
      </c>
      <c r="D206" s="311" t="s">
        <v>781</v>
      </c>
      <c r="E206" s="311" t="s">
        <v>4275</v>
      </c>
      <c r="F206" s="311" t="s">
        <v>4517</v>
      </c>
      <c r="G206" s="311" t="s">
        <v>4277</v>
      </c>
      <c r="H206" s="312">
        <v>180</v>
      </c>
      <c r="I206" s="313" t="s">
        <v>702</v>
      </c>
      <c r="J206" s="314">
        <v>1</v>
      </c>
      <c r="K206" s="314"/>
      <c r="L206" s="314">
        <v>2</v>
      </c>
      <c r="M206" s="312">
        <v>2</v>
      </c>
      <c r="N206" s="312">
        <v>4.0999999999999996</v>
      </c>
      <c r="O206" s="312" t="s">
        <v>674</v>
      </c>
      <c r="P206" s="312" t="s">
        <v>13</v>
      </c>
      <c r="Q206" s="312" t="s">
        <v>703</v>
      </c>
      <c r="R206" s="312"/>
      <c r="S206" s="312"/>
      <c r="T206" s="312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2">
        <f t="shared" ref="U206:U207" ca="1" si="26">+L206-T206</f>
        <v>0</v>
      </c>
      <c r="V206" s="312">
        <f t="shared" ref="V206:V207" ca="1" si="27">ROUNDDOWN(T206/J206,0)</f>
        <v>2</v>
      </c>
      <c r="W206" s="312"/>
      <c r="X206" s="312"/>
      <c r="Y206" s="312"/>
      <c r="Z206" s="312"/>
      <c r="AA206" s="312"/>
      <c r="AB206" s="312"/>
      <c r="AC206" s="312">
        <v>7.0000000000000007E-2</v>
      </c>
      <c r="AD206" s="316"/>
      <c r="AE206" s="304"/>
      <c r="AF206" s="304"/>
      <c r="AG206" s="315" t="s">
        <v>677</v>
      </c>
      <c r="AH206" s="315" t="s">
        <v>677</v>
      </c>
      <c r="AI206" s="312">
        <v>0</v>
      </c>
      <c r="AJ206" s="312">
        <v>0</v>
      </c>
      <c r="AK206" s="312"/>
      <c r="AL206" s="312"/>
      <c r="AM206" s="310"/>
      <c r="AN206" s="310"/>
      <c r="AO206" s="310"/>
      <c r="AP206" s="310"/>
      <c r="AQ206" s="310"/>
      <c r="AR206" s="310"/>
      <c r="AS206" s="310"/>
      <c r="AT206" s="310"/>
      <c r="AU206" s="310"/>
      <c r="AV206" s="310"/>
      <c r="AW206" s="310">
        <v>1</v>
      </c>
      <c r="AX206" s="310">
        <v>0</v>
      </c>
      <c r="AY206" s="310">
        <v>0</v>
      </c>
      <c r="AZ206" s="310">
        <v>1</v>
      </c>
      <c r="BA206" s="310">
        <v>0</v>
      </c>
      <c r="BB206" s="310">
        <v>0</v>
      </c>
      <c r="BC206" s="310">
        <v>0</v>
      </c>
      <c r="BD206" s="310" t="s">
        <v>692</v>
      </c>
      <c r="BE206" s="326"/>
      <c r="BF206" s="327"/>
      <c r="BG206" s="310" t="s">
        <v>4278</v>
      </c>
      <c r="BH206" s="310">
        <v>2</v>
      </c>
      <c r="BI206" s="318">
        <v>46277</v>
      </c>
      <c r="BJ206" s="310">
        <v>0</v>
      </c>
      <c r="BK206" s="330"/>
      <c r="BL206" s="354"/>
      <c r="BM206" s="330" t="s">
        <v>4278</v>
      </c>
      <c r="BN206" s="331">
        <v>2</v>
      </c>
      <c r="BO206" s="319">
        <v>46277</v>
      </c>
      <c r="BP206" s="330">
        <v>0</v>
      </c>
      <c r="BQ206" s="330"/>
      <c r="BR206" s="354"/>
      <c r="BS206" s="330"/>
      <c r="BT206" s="331"/>
      <c r="BU206" s="355"/>
      <c r="BV206" s="330"/>
      <c r="BW206" s="356"/>
      <c r="BX206" s="354"/>
      <c r="BY206" s="330"/>
      <c r="BZ206" s="331"/>
      <c r="CA206" s="357"/>
      <c r="CB206" s="330"/>
      <c r="CC206" s="330"/>
      <c r="CD206" s="355"/>
      <c r="CE206" s="330"/>
      <c r="CF206" s="330"/>
      <c r="CG206" s="330"/>
      <c r="CH206" s="330"/>
      <c r="CI206" s="330"/>
      <c r="CJ206" s="355"/>
      <c r="CK206" s="330"/>
      <c r="CL206" s="330"/>
      <c r="CM206" s="330"/>
      <c r="CN206" s="330"/>
      <c r="CO206" s="330"/>
      <c r="CP206" s="355"/>
      <c r="CQ206" s="330"/>
      <c r="CR206" s="330"/>
      <c r="CS206" s="330"/>
      <c r="CT206" s="330"/>
    </row>
    <row r="207" spans="1:98" ht="17.25" customHeight="1">
      <c r="A207" s="310">
        <v>198</v>
      </c>
      <c r="B207" s="311" t="s">
        <v>4325</v>
      </c>
      <c r="C207" s="311" t="s">
        <v>4326</v>
      </c>
      <c r="D207" s="311" t="s">
        <v>781</v>
      </c>
      <c r="E207" s="311" t="s">
        <v>4279</v>
      </c>
      <c r="F207" s="311" t="s">
        <v>4518</v>
      </c>
      <c r="G207" s="311" t="s">
        <v>4281</v>
      </c>
      <c r="H207" s="312">
        <v>200</v>
      </c>
      <c r="I207" s="313" t="s">
        <v>702</v>
      </c>
      <c r="J207" s="314">
        <v>1</v>
      </c>
      <c r="K207" s="314"/>
      <c r="L207" s="314">
        <v>2</v>
      </c>
      <c r="M207" s="312">
        <v>2.8</v>
      </c>
      <c r="N207" s="312">
        <v>5.7</v>
      </c>
      <c r="O207" s="312" t="s">
        <v>674</v>
      </c>
      <c r="P207" s="312" t="s">
        <v>13</v>
      </c>
      <c r="Q207" s="312" t="s">
        <v>703</v>
      </c>
      <c r="R207" s="312"/>
      <c r="S207" s="312"/>
      <c r="T207" s="312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2">
        <f t="shared" ca="1" si="26"/>
        <v>2</v>
      </c>
      <c r="V207" s="312">
        <f t="shared" ca="1" si="27"/>
        <v>0</v>
      </c>
      <c r="W207" s="312"/>
      <c r="X207" s="312"/>
      <c r="Y207" s="312"/>
      <c r="Z207" s="312"/>
      <c r="AA207" s="312"/>
      <c r="AB207" s="312"/>
      <c r="AC207" s="312">
        <v>0.159</v>
      </c>
      <c r="AD207" s="316"/>
      <c r="AE207" s="304"/>
      <c r="AF207" s="304"/>
      <c r="AG207" s="315" t="s">
        <v>677</v>
      </c>
      <c r="AH207" s="315" t="s">
        <v>677</v>
      </c>
      <c r="AI207" s="312">
        <v>0</v>
      </c>
      <c r="AJ207" s="312">
        <v>0</v>
      </c>
      <c r="AK207" s="312"/>
      <c r="AL207" s="312"/>
      <c r="AM207" s="310"/>
      <c r="AN207" s="310"/>
      <c r="AO207" s="310"/>
      <c r="AP207" s="310"/>
      <c r="AQ207" s="310"/>
      <c r="AR207" s="310"/>
      <c r="AS207" s="310"/>
      <c r="AT207" s="310"/>
      <c r="AU207" s="310"/>
      <c r="AV207" s="310"/>
      <c r="AW207" s="310">
        <v>0</v>
      </c>
      <c r="AX207" s="310">
        <v>0</v>
      </c>
      <c r="AY207" s="310">
        <v>0</v>
      </c>
      <c r="AZ207" s="310">
        <v>0</v>
      </c>
      <c r="BA207" s="310">
        <v>0</v>
      </c>
      <c r="BB207" s="310">
        <v>0</v>
      </c>
      <c r="BC207" s="310">
        <v>0</v>
      </c>
      <c r="BD207" s="310" t="s">
        <v>692</v>
      </c>
      <c r="BE207" s="326"/>
      <c r="BF207" s="327"/>
      <c r="BG207" s="310" t="s">
        <v>3991</v>
      </c>
      <c r="BH207" s="310">
        <v>2</v>
      </c>
      <c r="BI207" s="318">
        <v>46277</v>
      </c>
      <c r="BJ207" s="310">
        <v>0</v>
      </c>
      <c r="BK207" s="330"/>
      <c r="BL207" s="354"/>
      <c r="BM207" s="330" t="s">
        <v>3991</v>
      </c>
      <c r="BN207" s="331">
        <v>2</v>
      </c>
      <c r="BO207" s="319">
        <v>46277</v>
      </c>
      <c r="BP207" s="330">
        <v>0</v>
      </c>
      <c r="BQ207" s="330"/>
      <c r="BR207" s="354"/>
      <c r="BS207" s="330"/>
      <c r="BT207" s="331"/>
      <c r="BU207" s="355"/>
      <c r="BV207" s="330"/>
      <c r="BW207" s="356"/>
      <c r="BX207" s="354"/>
      <c r="BY207" s="330"/>
      <c r="BZ207" s="331"/>
      <c r="CA207" s="357"/>
      <c r="CB207" s="330"/>
      <c r="CC207" s="330"/>
      <c r="CD207" s="355"/>
      <c r="CE207" s="330"/>
      <c r="CF207" s="330"/>
      <c r="CG207" s="330"/>
      <c r="CH207" s="330"/>
      <c r="CI207" s="330"/>
      <c r="CJ207" s="355"/>
      <c r="CK207" s="330"/>
      <c r="CL207" s="330"/>
      <c r="CM207" s="330"/>
      <c r="CN207" s="330"/>
      <c r="CO207" s="330"/>
      <c r="CP207" s="355"/>
      <c r="CQ207" s="330"/>
      <c r="CR207" s="330"/>
      <c r="CS207" s="330"/>
      <c r="CT207" s="330"/>
    </row>
    <row r="208" spans="1:98" ht="17.25" customHeight="1">
      <c r="A208" s="186">
        <v>199</v>
      </c>
      <c r="B208" s="181" t="s">
        <v>4329</v>
      </c>
      <c r="C208" s="181" t="s">
        <v>4330</v>
      </c>
      <c r="D208" s="181"/>
      <c r="E208" s="181"/>
      <c r="F208" s="181"/>
      <c r="G208" s="181" t="s">
        <v>4274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0" t="s">
        <v>674</v>
      </c>
      <c r="P208" s="182"/>
      <c r="Q208" s="182"/>
      <c r="R208" s="300" t="s">
        <v>3951</v>
      </c>
      <c r="S208" s="182"/>
      <c r="T208" s="182"/>
      <c r="U208" s="182"/>
      <c r="V208" s="182"/>
      <c r="W208" s="300">
        <f ca="1">_xlfn.MINIFS(V:V,C:C,C208,AE:AE,"",AB:AB,"")</f>
        <v>0</v>
      </c>
      <c r="X208" s="300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4"/>
      <c r="AE208" s="180" t="s">
        <v>675</v>
      </c>
      <c r="AF208" s="180" t="s">
        <v>2161</v>
      </c>
      <c r="AG208" s="185" t="s">
        <v>677</v>
      </c>
      <c r="AH208" s="185" t="s">
        <v>677</v>
      </c>
      <c r="AI208" s="312">
        <v>0</v>
      </c>
      <c r="AJ208" s="312">
        <v>0</v>
      </c>
      <c r="AK208" s="312"/>
      <c r="AL208" s="312"/>
      <c r="AM208" s="310"/>
      <c r="AN208" s="310"/>
      <c r="AO208" s="310"/>
      <c r="AP208" s="310"/>
      <c r="AQ208" s="310"/>
      <c r="AR208" s="310"/>
      <c r="AS208" s="310"/>
      <c r="AT208" s="310"/>
      <c r="AU208" s="310"/>
      <c r="AV208" s="310"/>
      <c r="AW208" s="186"/>
      <c r="AX208" s="186"/>
      <c r="AY208" s="186"/>
      <c r="AZ208" s="186"/>
      <c r="BA208" s="186"/>
      <c r="BB208" s="186"/>
      <c r="BC208" s="186"/>
      <c r="BD208" s="180" t="s">
        <v>2162</v>
      </c>
      <c r="BE208" s="336"/>
      <c r="BF208" s="337"/>
      <c r="BG208" s="336"/>
      <c r="BH208" s="336"/>
      <c r="BI208" s="341"/>
      <c r="BJ208" s="336"/>
      <c r="BK208" s="336"/>
      <c r="BL208" s="337"/>
      <c r="BM208" s="338"/>
      <c r="BN208" s="338"/>
      <c r="BO208" s="319">
        <v>46277</v>
      </c>
      <c r="BP208" s="338"/>
      <c r="BQ208" s="336"/>
      <c r="BR208" s="337"/>
      <c r="BS208" s="336"/>
      <c r="BT208" s="336"/>
      <c r="BU208" s="341"/>
      <c r="BV208" s="336"/>
      <c r="BW208" s="336"/>
      <c r="BX208" s="337"/>
      <c r="BY208" s="336"/>
      <c r="BZ208" s="336"/>
      <c r="CA208" s="336"/>
      <c r="CB208" s="336"/>
      <c r="CC208" s="336"/>
      <c r="CD208" s="341"/>
      <c r="CE208" s="336"/>
      <c r="CF208" s="336"/>
      <c r="CG208" s="336"/>
      <c r="CH208" s="336"/>
      <c r="CI208" s="336"/>
      <c r="CJ208" s="341"/>
      <c r="CK208" s="336"/>
      <c r="CL208" s="336"/>
      <c r="CM208" s="336"/>
      <c r="CN208" s="336"/>
      <c r="CO208" s="336"/>
      <c r="CP208" s="341"/>
      <c r="CQ208" s="336"/>
      <c r="CR208" s="336"/>
      <c r="CS208" s="336"/>
      <c r="CT208" s="336"/>
    </row>
    <row r="209" spans="1:98" ht="17.25" customHeight="1">
      <c r="A209" s="310">
        <v>200</v>
      </c>
      <c r="B209" s="311" t="s">
        <v>4329</v>
      </c>
      <c r="C209" s="311" t="s">
        <v>4330</v>
      </c>
      <c r="D209" s="311" t="s">
        <v>781</v>
      </c>
      <c r="E209" s="311" t="s">
        <v>4275</v>
      </c>
      <c r="F209" s="311" t="s">
        <v>4519</v>
      </c>
      <c r="G209" s="311" t="s">
        <v>4277</v>
      </c>
      <c r="H209" s="312">
        <v>180</v>
      </c>
      <c r="I209" s="313" t="s">
        <v>702</v>
      </c>
      <c r="J209" s="314">
        <v>1</v>
      </c>
      <c r="K209" s="314"/>
      <c r="L209" s="314">
        <v>2</v>
      </c>
      <c r="M209" s="312">
        <v>2</v>
      </c>
      <c r="N209" s="312">
        <v>4.0999999999999996</v>
      </c>
      <c r="O209" s="312" t="s">
        <v>674</v>
      </c>
      <c r="P209" s="312" t="s">
        <v>13</v>
      </c>
      <c r="Q209" s="312" t="s">
        <v>703</v>
      </c>
      <c r="R209" s="312"/>
      <c r="S209" s="312"/>
      <c r="T209" s="312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2">
        <f t="shared" ref="U209:U210" ca="1" si="28">+L209-T209</f>
        <v>0</v>
      </c>
      <c r="V209" s="312">
        <f t="shared" ref="V209:V210" ca="1" si="29">ROUNDDOWN(T209/J209,0)</f>
        <v>2</v>
      </c>
      <c r="W209" s="312"/>
      <c r="X209" s="312"/>
      <c r="Y209" s="312"/>
      <c r="Z209" s="312"/>
      <c r="AA209" s="312"/>
      <c r="AB209" s="312"/>
      <c r="AC209" s="312">
        <v>7.0000000000000007E-2</v>
      </c>
      <c r="AD209" s="316"/>
      <c r="AE209" s="304"/>
      <c r="AF209" s="304"/>
      <c r="AG209" s="315" t="s">
        <v>677</v>
      </c>
      <c r="AH209" s="315" t="s">
        <v>677</v>
      </c>
      <c r="AI209" s="312">
        <v>0</v>
      </c>
      <c r="AJ209" s="312">
        <v>0</v>
      </c>
      <c r="AK209" s="312"/>
      <c r="AL209" s="312"/>
      <c r="AM209" s="310"/>
      <c r="AN209" s="310"/>
      <c r="AO209" s="310"/>
      <c r="AP209" s="310"/>
      <c r="AQ209" s="310"/>
      <c r="AR209" s="310"/>
      <c r="AS209" s="310"/>
      <c r="AT209" s="310"/>
      <c r="AU209" s="310"/>
      <c r="AV209" s="310"/>
      <c r="AW209" s="310">
        <v>1</v>
      </c>
      <c r="AX209" s="310">
        <v>0</v>
      </c>
      <c r="AY209" s="310">
        <v>0</v>
      </c>
      <c r="AZ209" s="310">
        <v>1</v>
      </c>
      <c r="BA209" s="310">
        <v>0</v>
      </c>
      <c r="BB209" s="310">
        <v>0</v>
      </c>
      <c r="BC209" s="310">
        <v>0</v>
      </c>
      <c r="BD209" s="310" t="s">
        <v>692</v>
      </c>
      <c r="BE209" s="310"/>
      <c r="BF209" s="317"/>
      <c r="BG209" s="310" t="s">
        <v>4278</v>
      </c>
      <c r="BH209" s="310">
        <v>2</v>
      </c>
      <c r="BI209" s="318">
        <v>46277</v>
      </c>
      <c r="BJ209" s="310">
        <v>0</v>
      </c>
      <c r="BK209" s="310"/>
      <c r="BL209" s="317"/>
      <c r="BM209" s="310" t="s">
        <v>4278</v>
      </c>
      <c r="BN209" s="314">
        <v>2</v>
      </c>
      <c r="BO209" s="319">
        <v>46277</v>
      </c>
      <c r="BP209" s="310">
        <v>0</v>
      </c>
      <c r="BQ209" s="310"/>
      <c r="BR209" s="317"/>
      <c r="BS209" s="310"/>
      <c r="BT209" s="314"/>
      <c r="BU209" s="318"/>
      <c r="BV209" s="310"/>
      <c r="BW209" s="316"/>
      <c r="BX209" s="317"/>
      <c r="BY209" s="310"/>
      <c r="BZ209" s="314"/>
      <c r="CA209" s="319"/>
      <c r="CB209" s="310"/>
      <c r="CC209" s="310"/>
      <c r="CD209" s="318"/>
      <c r="CE209" s="310"/>
      <c r="CF209" s="310"/>
      <c r="CG209" s="310"/>
      <c r="CH209" s="310"/>
      <c r="CI209" s="310"/>
      <c r="CJ209" s="318"/>
      <c r="CK209" s="310"/>
      <c r="CL209" s="310"/>
      <c r="CM209" s="310"/>
      <c r="CN209" s="310"/>
      <c r="CO209" s="310"/>
      <c r="CP209" s="318"/>
      <c r="CQ209" s="310"/>
      <c r="CR209" s="310"/>
      <c r="CS209" s="310"/>
      <c r="CT209" s="310"/>
    </row>
    <row r="210" spans="1:98" ht="17.25" customHeight="1">
      <c r="A210" s="310">
        <v>201</v>
      </c>
      <c r="B210" s="311" t="s">
        <v>4329</v>
      </c>
      <c r="C210" s="311" t="s">
        <v>4330</v>
      </c>
      <c r="D210" s="311" t="s">
        <v>781</v>
      </c>
      <c r="E210" s="311" t="s">
        <v>4279</v>
      </c>
      <c r="F210" s="311" t="s">
        <v>4520</v>
      </c>
      <c r="G210" s="311" t="s">
        <v>4281</v>
      </c>
      <c r="H210" s="312">
        <v>200</v>
      </c>
      <c r="I210" s="313" t="s">
        <v>702</v>
      </c>
      <c r="J210" s="314">
        <v>1</v>
      </c>
      <c r="K210" s="314"/>
      <c r="L210" s="314">
        <v>2</v>
      </c>
      <c r="M210" s="312">
        <v>2.8</v>
      </c>
      <c r="N210" s="312">
        <v>5.7</v>
      </c>
      <c r="O210" s="312" t="s">
        <v>674</v>
      </c>
      <c r="P210" s="312" t="s">
        <v>13</v>
      </c>
      <c r="Q210" s="312" t="s">
        <v>703</v>
      </c>
      <c r="R210" s="312"/>
      <c r="S210" s="312"/>
      <c r="T210" s="312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2">
        <f t="shared" ca="1" si="28"/>
        <v>2</v>
      </c>
      <c r="V210" s="312">
        <f t="shared" ca="1" si="29"/>
        <v>0</v>
      </c>
      <c r="W210" s="312"/>
      <c r="X210" s="312"/>
      <c r="Y210" s="312"/>
      <c r="Z210" s="312"/>
      <c r="AA210" s="312"/>
      <c r="AB210" s="312"/>
      <c r="AC210" s="312">
        <v>0.159</v>
      </c>
      <c r="AD210" s="316"/>
      <c r="AE210" s="304"/>
      <c r="AF210" s="304"/>
      <c r="AG210" s="315" t="s">
        <v>677</v>
      </c>
      <c r="AH210" s="315" t="s">
        <v>677</v>
      </c>
      <c r="AI210" s="312">
        <v>0</v>
      </c>
      <c r="AJ210" s="312">
        <v>0</v>
      </c>
      <c r="AK210" s="312"/>
      <c r="AL210" s="312"/>
      <c r="AM210" s="310"/>
      <c r="AN210" s="310"/>
      <c r="AO210" s="310"/>
      <c r="AP210" s="310"/>
      <c r="AQ210" s="310"/>
      <c r="AR210" s="310"/>
      <c r="AS210" s="310"/>
      <c r="AT210" s="310"/>
      <c r="AU210" s="310"/>
      <c r="AV210" s="310"/>
      <c r="AW210" s="310">
        <v>0</v>
      </c>
      <c r="AX210" s="310">
        <v>0</v>
      </c>
      <c r="AY210" s="310">
        <v>0</v>
      </c>
      <c r="AZ210" s="310">
        <v>0</v>
      </c>
      <c r="BA210" s="310">
        <v>0</v>
      </c>
      <c r="BB210" s="310">
        <v>0</v>
      </c>
      <c r="BC210" s="310">
        <v>0</v>
      </c>
      <c r="BD210" s="310" t="s">
        <v>692</v>
      </c>
      <c r="BE210" s="336"/>
      <c r="BF210" s="337"/>
      <c r="BG210" s="310" t="s">
        <v>3991</v>
      </c>
      <c r="BH210" s="310">
        <v>2</v>
      </c>
      <c r="BI210" s="318">
        <v>46277</v>
      </c>
      <c r="BJ210" s="310">
        <v>0</v>
      </c>
      <c r="BK210" s="336"/>
      <c r="BL210" s="337"/>
      <c r="BM210" s="338" t="s">
        <v>3991</v>
      </c>
      <c r="BN210" s="339">
        <v>2</v>
      </c>
      <c r="BO210" s="319">
        <v>46277</v>
      </c>
      <c r="BP210" s="338">
        <v>0</v>
      </c>
      <c r="BQ210" s="336"/>
      <c r="BR210" s="337"/>
      <c r="BS210" s="336"/>
      <c r="BT210" s="340"/>
      <c r="BU210" s="341"/>
      <c r="BV210" s="336"/>
      <c r="BW210" s="342"/>
      <c r="BX210" s="337"/>
      <c r="BY210" s="336"/>
      <c r="BZ210" s="340"/>
      <c r="CA210" s="343"/>
      <c r="CB210" s="336"/>
      <c r="CC210" s="336"/>
      <c r="CD210" s="341"/>
      <c r="CE210" s="336"/>
      <c r="CF210" s="336"/>
      <c r="CG210" s="336"/>
      <c r="CH210" s="336"/>
      <c r="CI210" s="336"/>
      <c r="CJ210" s="341"/>
      <c r="CK210" s="336"/>
      <c r="CL210" s="336"/>
      <c r="CM210" s="336"/>
      <c r="CN210" s="336"/>
      <c r="CO210" s="336"/>
      <c r="CP210" s="341"/>
      <c r="CQ210" s="336"/>
      <c r="CR210" s="336"/>
      <c r="CS210" s="336"/>
      <c r="CT210" s="336"/>
    </row>
    <row r="211" spans="1:98" ht="17.25" customHeight="1">
      <c r="A211" s="186">
        <v>202</v>
      </c>
      <c r="B211" s="181" t="s">
        <v>4333</v>
      </c>
      <c r="C211" s="181" t="s">
        <v>4334</v>
      </c>
      <c r="D211" s="181"/>
      <c r="E211" s="181"/>
      <c r="F211" s="181"/>
      <c r="G211" s="181" t="s">
        <v>4274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0" t="s">
        <v>674</v>
      </c>
      <c r="P211" s="182"/>
      <c r="Q211" s="182"/>
      <c r="R211" s="300" t="s">
        <v>3951</v>
      </c>
      <c r="S211" s="182"/>
      <c r="T211" s="182"/>
      <c r="U211" s="182"/>
      <c r="V211" s="182"/>
      <c r="W211" s="300">
        <f ca="1">_xlfn.MINIFS(V:V,C:C,C211,AE:AE,"",AB:AB,"")</f>
        <v>0</v>
      </c>
      <c r="X211" s="300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4"/>
      <c r="AE211" s="180" t="s">
        <v>675</v>
      </c>
      <c r="AF211" s="180" t="s">
        <v>2161</v>
      </c>
      <c r="AG211" s="185" t="s">
        <v>677</v>
      </c>
      <c r="AH211" s="185" t="s">
        <v>677</v>
      </c>
      <c r="AI211" s="312">
        <v>0</v>
      </c>
      <c r="AJ211" s="312">
        <v>0</v>
      </c>
      <c r="AK211" s="312"/>
      <c r="AL211" s="312"/>
      <c r="AM211" s="310"/>
      <c r="AN211" s="310"/>
      <c r="AO211" s="310"/>
      <c r="AP211" s="310"/>
      <c r="AQ211" s="310"/>
      <c r="AR211" s="310"/>
      <c r="AS211" s="310"/>
      <c r="AT211" s="310"/>
      <c r="AU211" s="310"/>
      <c r="AV211" s="310"/>
      <c r="AW211" s="186"/>
      <c r="AX211" s="186"/>
      <c r="AY211" s="186"/>
      <c r="AZ211" s="186"/>
      <c r="BA211" s="186"/>
      <c r="BB211" s="186"/>
      <c r="BC211" s="186"/>
      <c r="BD211" s="180" t="s">
        <v>2162</v>
      </c>
      <c r="BE211" s="348"/>
      <c r="BF211" s="349"/>
      <c r="BG211" s="348"/>
      <c r="BH211" s="314"/>
      <c r="BI211" s="358"/>
      <c r="BJ211" s="310"/>
      <c r="BK211" s="310"/>
      <c r="BL211" s="317"/>
      <c r="BM211" s="310"/>
      <c r="BN211" s="310"/>
      <c r="BO211" s="319">
        <v>46277</v>
      </c>
      <c r="BP211" s="310"/>
      <c r="BQ211" s="310"/>
      <c r="BR211" s="317"/>
      <c r="BS211" s="310"/>
      <c r="BT211" s="310"/>
      <c r="BU211" s="318"/>
      <c r="BV211" s="310"/>
      <c r="BW211" s="310"/>
      <c r="BX211" s="317"/>
      <c r="BY211" s="310"/>
      <c r="BZ211" s="310"/>
      <c r="CA211" s="310"/>
      <c r="CB211" s="310"/>
      <c r="CC211" s="310"/>
      <c r="CD211" s="318"/>
      <c r="CE211" s="310"/>
      <c r="CF211" s="310"/>
      <c r="CG211" s="310"/>
      <c r="CH211" s="310"/>
      <c r="CI211" s="310"/>
      <c r="CJ211" s="318"/>
      <c r="CK211" s="310"/>
      <c r="CL211" s="310"/>
      <c r="CM211" s="310"/>
      <c r="CN211" s="310"/>
      <c r="CO211" s="310"/>
      <c r="CP211" s="318"/>
      <c r="CQ211" s="310"/>
      <c r="CR211" s="310"/>
      <c r="CS211" s="310"/>
      <c r="CT211" s="310"/>
    </row>
    <row r="212" spans="1:98" ht="17.25" customHeight="1">
      <c r="A212" s="310">
        <v>203</v>
      </c>
      <c r="B212" s="311" t="s">
        <v>4333</v>
      </c>
      <c r="C212" s="311" t="s">
        <v>4334</v>
      </c>
      <c r="D212" s="311" t="s">
        <v>781</v>
      </c>
      <c r="E212" s="311" t="s">
        <v>4275</v>
      </c>
      <c r="F212" s="311" t="s">
        <v>4521</v>
      </c>
      <c r="G212" s="311" t="s">
        <v>4277</v>
      </c>
      <c r="H212" s="312">
        <v>180</v>
      </c>
      <c r="I212" s="313" t="s">
        <v>702</v>
      </c>
      <c r="J212" s="314">
        <v>1</v>
      </c>
      <c r="K212" s="314"/>
      <c r="L212" s="314">
        <v>2</v>
      </c>
      <c r="M212" s="312">
        <v>2</v>
      </c>
      <c r="N212" s="312">
        <v>4.0999999999999996</v>
      </c>
      <c r="O212" s="312" t="s">
        <v>674</v>
      </c>
      <c r="P212" s="312" t="s">
        <v>13</v>
      </c>
      <c r="Q212" s="312" t="s">
        <v>703</v>
      </c>
      <c r="R212" s="312"/>
      <c r="S212" s="312"/>
      <c r="T212" s="312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2">
        <f t="shared" ref="U212:U213" ca="1" si="30">+L212-T212</f>
        <v>0</v>
      </c>
      <c r="V212" s="312">
        <f t="shared" ref="V212:V213" ca="1" si="31">ROUNDDOWN(T212/J212,0)</f>
        <v>2</v>
      </c>
      <c r="W212" s="312"/>
      <c r="X212" s="312"/>
      <c r="Y212" s="312"/>
      <c r="Z212" s="312"/>
      <c r="AA212" s="312"/>
      <c r="AB212" s="312"/>
      <c r="AC212" s="312">
        <v>7.0000000000000007E-2</v>
      </c>
      <c r="AD212" s="316"/>
      <c r="AE212" s="304"/>
      <c r="AF212" s="304"/>
      <c r="AG212" s="315" t="s">
        <v>677</v>
      </c>
      <c r="AH212" s="315" t="s">
        <v>677</v>
      </c>
      <c r="AI212" s="312">
        <v>0</v>
      </c>
      <c r="AJ212" s="312">
        <v>0</v>
      </c>
      <c r="AK212" s="312"/>
      <c r="AL212" s="312"/>
      <c r="AM212" s="310"/>
      <c r="AN212" s="310"/>
      <c r="AO212" s="310"/>
      <c r="AP212" s="310"/>
      <c r="AQ212" s="310"/>
      <c r="AR212" s="310"/>
      <c r="AS212" s="310"/>
      <c r="AT212" s="310"/>
      <c r="AU212" s="310"/>
      <c r="AV212" s="310"/>
      <c r="AW212" s="310">
        <v>1</v>
      </c>
      <c r="AX212" s="310">
        <v>0</v>
      </c>
      <c r="AY212" s="310">
        <v>0</v>
      </c>
      <c r="AZ212" s="310">
        <v>1</v>
      </c>
      <c r="BA212" s="310">
        <v>0</v>
      </c>
      <c r="BB212" s="310">
        <v>0</v>
      </c>
      <c r="BC212" s="310">
        <v>0</v>
      </c>
      <c r="BD212" s="310" t="s">
        <v>692</v>
      </c>
      <c r="BE212" s="336"/>
      <c r="BF212" s="337"/>
      <c r="BG212" s="310" t="s">
        <v>4278</v>
      </c>
      <c r="BH212" s="310">
        <v>2</v>
      </c>
      <c r="BI212" s="318">
        <v>46277</v>
      </c>
      <c r="BJ212" s="310">
        <v>0</v>
      </c>
      <c r="BK212" s="336"/>
      <c r="BL212" s="337"/>
      <c r="BM212" s="338" t="s">
        <v>4278</v>
      </c>
      <c r="BN212" s="339">
        <v>2</v>
      </c>
      <c r="BO212" s="319">
        <v>46277</v>
      </c>
      <c r="BP212" s="338">
        <v>0</v>
      </c>
      <c r="BQ212" s="336"/>
      <c r="BR212" s="337"/>
      <c r="BS212" s="336"/>
      <c r="BT212" s="340"/>
      <c r="BU212" s="341"/>
      <c r="BV212" s="336"/>
      <c r="BW212" s="342"/>
      <c r="BX212" s="337"/>
      <c r="BY212" s="336"/>
      <c r="BZ212" s="340"/>
      <c r="CA212" s="343"/>
      <c r="CB212" s="336"/>
      <c r="CC212" s="336"/>
      <c r="CD212" s="341"/>
      <c r="CE212" s="336"/>
      <c r="CF212" s="336"/>
      <c r="CG212" s="336"/>
      <c r="CH212" s="336"/>
      <c r="CI212" s="336"/>
      <c r="CJ212" s="341"/>
      <c r="CK212" s="336"/>
      <c r="CL212" s="336"/>
      <c r="CM212" s="336"/>
      <c r="CN212" s="336"/>
      <c r="CO212" s="336"/>
      <c r="CP212" s="341"/>
      <c r="CQ212" s="336"/>
      <c r="CR212" s="336"/>
      <c r="CS212" s="336"/>
      <c r="CT212" s="336"/>
    </row>
    <row r="213" spans="1:98" ht="17.25" customHeight="1">
      <c r="A213" s="310">
        <v>204</v>
      </c>
      <c r="B213" s="311" t="s">
        <v>4333</v>
      </c>
      <c r="C213" s="311" t="s">
        <v>4334</v>
      </c>
      <c r="D213" s="311" t="s">
        <v>781</v>
      </c>
      <c r="E213" s="311" t="s">
        <v>4279</v>
      </c>
      <c r="F213" s="311" t="s">
        <v>4522</v>
      </c>
      <c r="G213" s="311" t="s">
        <v>4281</v>
      </c>
      <c r="H213" s="312">
        <v>200</v>
      </c>
      <c r="I213" s="313" t="s">
        <v>702</v>
      </c>
      <c r="J213" s="314">
        <v>1</v>
      </c>
      <c r="K213" s="314"/>
      <c r="L213" s="314">
        <v>2</v>
      </c>
      <c r="M213" s="312">
        <v>2.8</v>
      </c>
      <c r="N213" s="312">
        <v>5.7</v>
      </c>
      <c r="O213" s="312" t="s">
        <v>674</v>
      </c>
      <c r="P213" s="312" t="s">
        <v>13</v>
      </c>
      <c r="Q213" s="312" t="s">
        <v>703</v>
      </c>
      <c r="R213" s="312"/>
      <c r="S213" s="312"/>
      <c r="T213" s="312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2">
        <f t="shared" ca="1" si="30"/>
        <v>2</v>
      </c>
      <c r="V213" s="312">
        <f t="shared" ca="1" si="31"/>
        <v>0</v>
      </c>
      <c r="W213" s="312"/>
      <c r="X213" s="312"/>
      <c r="Y213" s="312"/>
      <c r="Z213" s="312"/>
      <c r="AA213" s="312"/>
      <c r="AB213" s="312"/>
      <c r="AC213" s="312">
        <v>0.159</v>
      </c>
      <c r="AD213" s="316"/>
      <c r="AE213" s="304"/>
      <c r="AF213" s="304"/>
      <c r="AG213" s="315" t="s">
        <v>677</v>
      </c>
      <c r="AH213" s="315" t="s">
        <v>677</v>
      </c>
      <c r="AI213" s="312">
        <v>0</v>
      </c>
      <c r="AJ213" s="312">
        <v>0</v>
      </c>
      <c r="AK213" s="312"/>
      <c r="AL213" s="312"/>
      <c r="AM213" s="310"/>
      <c r="AN213" s="310"/>
      <c r="AO213" s="310"/>
      <c r="AP213" s="310"/>
      <c r="AQ213" s="310"/>
      <c r="AR213" s="310"/>
      <c r="AS213" s="310"/>
      <c r="AT213" s="310"/>
      <c r="AU213" s="310"/>
      <c r="AV213" s="310"/>
      <c r="AW213" s="310">
        <v>0</v>
      </c>
      <c r="AX213" s="310">
        <v>0</v>
      </c>
      <c r="AY213" s="310">
        <v>0</v>
      </c>
      <c r="AZ213" s="310">
        <v>0</v>
      </c>
      <c r="BA213" s="310">
        <v>0</v>
      </c>
      <c r="BB213" s="310">
        <v>0</v>
      </c>
      <c r="BC213" s="310">
        <v>0</v>
      </c>
      <c r="BD213" s="310" t="s">
        <v>692</v>
      </c>
      <c r="BE213" s="348"/>
      <c r="BF213" s="349"/>
      <c r="BG213" s="310" t="s">
        <v>3991</v>
      </c>
      <c r="BH213" s="310">
        <v>2</v>
      </c>
      <c r="BI213" s="318">
        <v>46277</v>
      </c>
      <c r="BJ213" s="310">
        <v>0</v>
      </c>
      <c r="BK213" s="310"/>
      <c r="BL213" s="317"/>
      <c r="BM213" s="310" t="s">
        <v>3991</v>
      </c>
      <c r="BN213" s="314">
        <v>2</v>
      </c>
      <c r="BO213" s="319">
        <v>46277</v>
      </c>
      <c r="BP213" s="310">
        <v>0</v>
      </c>
      <c r="BQ213" s="310"/>
      <c r="BR213" s="317"/>
      <c r="BS213" s="310"/>
      <c r="BT213" s="314"/>
      <c r="BU213" s="318"/>
      <c r="BV213" s="310"/>
      <c r="BW213" s="316"/>
      <c r="BX213" s="317"/>
      <c r="BY213" s="310"/>
      <c r="BZ213" s="314"/>
      <c r="CA213" s="319"/>
      <c r="CB213" s="310"/>
      <c r="CC213" s="310"/>
      <c r="CD213" s="318"/>
      <c r="CE213" s="310"/>
      <c r="CF213" s="310"/>
      <c r="CG213" s="310"/>
      <c r="CH213" s="310"/>
      <c r="CI213" s="310"/>
      <c r="CJ213" s="318"/>
      <c r="CK213" s="310"/>
      <c r="CL213" s="310"/>
      <c r="CM213" s="310"/>
      <c r="CN213" s="310"/>
      <c r="CO213" s="310"/>
      <c r="CP213" s="318"/>
      <c r="CQ213" s="310"/>
      <c r="CR213" s="310"/>
      <c r="CS213" s="310"/>
      <c r="CT213" s="310"/>
    </row>
    <row r="214" spans="1:98" ht="17.25" customHeight="1">
      <c r="A214" s="186">
        <v>205</v>
      </c>
      <c r="B214" s="181" t="s">
        <v>4337</v>
      </c>
      <c r="C214" s="181" t="s">
        <v>4338</v>
      </c>
      <c r="D214" s="181"/>
      <c r="E214" s="181"/>
      <c r="F214" s="181"/>
      <c r="G214" s="181" t="s">
        <v>4274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0" t="s">
        <v>674</v>
      </c>
      <c r="P214" s="182"/>
      <c r="Q214" s="182"/>
      <c r="R214" s="300" t="s">
        <v>3951</v>
      </c>
      <c r="S214" s="182"/>
      <c r="T214" s="182"/>
      <c r="U214" s="182"/>
      <c r="V214" s="182"/>
      <c r="W214" s="300">
        <f ca="1">_xlfn.MINIFS(V:V,C:C,C214,AE:AE,"",AB:AB,"")</f>
        <v>0</v>
      </c>
      <c r="X214" s="300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4"/>
      <c r="AE214" s="180" t="s">
        <v>675</v>
      </c>
      <c r="AF214" s="180" t="s">
        <v>2161</v>
      </c>
      <c r="AG214" s="185" t="s">
        <v>677</v>
      </c>
      <c r="AH214" s="185" t="s">
        <v>677</v>
      </c>
      <c r="AI214" s="312">
        <v>0</v>
      </c>
      <c r="AJ214" s="312">
        <v>0</v>
      </c>
      <c r="AK214" s="312"/>
      <c r="AL214" s="312"/>
      <c r="AM214" s="310"/>
      <c r="AN214" s="310"/>
      <c r="AO214" s="310"/>
      <c r="AP214" s="310"/>
      <c r="AQ214" s="310"/>
      <c r="AR214" s="310"/>
      <c r="AS214" s="310"/>
      <c r="AT214" s="310"/>
      <c r="AU214" s="310"/>
      <c r="AV214" s="310"/>
      <c r="AW214" s="186"/>
      <c r="AX214" s="186"/>
      <c r="AY214" s="186"/>
      <c r="AZ214" s="186"/>
      <c r="BA214" s="186"/>
      <c r="BB214" s="186"/>
      <c r="BC214" s="186"/>
      <c r="BD214" s="180" t="s">
        <v>2162</v>
      </c>
      <c r="BE214" s="336"/>
      <c r="BF214" s="337"/>
      <c r="BG214" s="336"/>
      <c r="BH214" s="336"/>
      <c r="BI214" s="341"/>
      <c r="BJ214" s="336"/>
      <c r="BK214" s="336"/>
      <c r="BL214" s="337"/>
      <c r="BM214" s="338"/>
      <c r="BN214" s="338"/>
      <c r="BO214" s="319">
        <v>46277</v>
      </c>
      <c r="BP214" s="338"/>
      <c r="BQ214" s="336"/>
      <c r="BR214" s="337"/>
      <c r="BS214" s="336"/>
      <c r="BT214" s="336"/>
      <c r="BU214" s="341"/>
      <c r="BV214" s="336"/>
      <c r="BW214" s="336"/>
      <c r="BX214" s="337"/>
      <c r="BY214" s="336"/>
      <c r="BZ214" s="336"/>
      <c r="CA214" s="336"/>
      <c r="CB214" s="336"/>
      <c r="CC214" s="336"/>
      <c r="CD214" s="341"/>
      <c r="CE214" s="336"/>
      <c r="CF214" s="336"/>
      <c r="CG214" s="336"/>
      <c r="CH214" s="336"/>
      <c r="CI214" s="336"/>
      <c r="CJ214" s="341"/>
      <c r="CK214" s="336"/>
      <c r="CL214" s="336"/>
      <c r="CM214" s="336"/>
      <c r="CN214" s="336"/>
      <c r="CO214" s="336"/>
      <c r="CP214" s="341"/>
      <c r="CQ214" s="336"/>
      <c r="CR214" s="336"/>
      <c r="CS214" s="336"/>
      <c r="CT214" s="336"/>
    </row>
    <row r="215" spans="1:98" ht="17.25" customHeight="1">
      <c r="A215" s="310">
        <v>206</v>
      </c>
      <c r="B215" s="311" t="s">
        <v>4337</v>
      </c>
      <c r="C215" s="311" t="s">
        <v>4338</v>
      </c>
      <c r="D215" s="311" t="s">
        <v>781</v>
      </c>
      <c r="E215" s="311" t="s">
        <v>4275</v>
      </c>
      <c r="F215" s="311" t="s">
        <v>4523</v>
      </c>
      <c r="G215" s="311" t="s">
        <v>4277</v>
      </c>
      <c r="H215" s="312">
        <v>180</v>
      </c>
      <c r="I215" s="313" t="s">
        <v>702</v>
      </c>
      <c r="J215" s="314">
        <v>1</v>
      </c>
      <c r="K215" s="314"/>
      <c r="L215" s="314">
        <v>2</v>
      </c>
      <c r="M215" s="312">
        <v>2</v>
      </c>
      <c r="N215" s="312">
        <v>4.0999999999999996</v>
      </c>
      <c r="O215" s="312" t="s">
        <v>674</v>
      </c>
      <c r="P215" s="312" t="s">
        <v>13</v>
      </c>
      <c r="Q215" s="312" t="s">
        <v>703</v>
      </c>
      <c r="R215" s="312"/>
      <c r="S215" s="312"/>
      <c r="T215" s="312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2">
        <f t="shared" ref="U215:U216" ca="1" si="32">+L215-T215</f>
        <v>0</v>
      </c>
      <c r="V215" s="312">
        <f t="shared" ref="V215:V216" ca="1" si="33">ROUNDDOWN(T215/J215,0)</f>
        <v>2</v>
      </c>
      <c r="W215" s="312"/>
      <c r="X215" s="312"/>
      <c r="Y215" s="312"/>
      <c r="Z215" s="312"/>
      <c r="AA215" s="312"/>
      <c r="AB215" s="312"/>
      <c r="AC215" s="312">
        <v>7.0000000000000007E-2</v>
      </c>
      <c r="AD215" s="316"/>
      <c r="AE215" s="304"/>
      <c r="AF215" s="304"/>
      <c r="AG215" s="315" t="s">
        <v>677</v>
      </c>
      <c r="AH215" s="315" t="s">
        <v>677</v>
      </c>
      <c r="AI215" s="312">
        <v>0</v>
      </c>
      <c r="AJ215" s="312">
        <v>0</v>
      </c>
      <c r="AK215" s="312"/>
      <c r="AL215" s="312"/>
      <c r="AM215" s="310"/>
      <c r="AN215" s="310"/>
      <c r="AO215" s="310"/>
      <c r="AP215" s="310"/>
      <c r="AQ215" s="310"/>
      <c r="AR215" s="310"/>
      <c r="AS215" s="310"/>
      <c r="AT215" s="310"/>
      <c r="AU215" s="310"/>
      <c r="AV215" s="310"/>
      <c r="AW215" s="310">
        <v>1</v>
      </c>
      <c r="AX215" s="310">
        <v>0</v>
      </c>
      <c r="AY215" s="310">
        <v>0</v>
      </c>
      <c r="AZ215" s="310">
        <v>1</v>
      </c>
      <c r="BA215" s="310">
        <v>0</v>
      </c>
      <c r="BB215" s="310">
        <v>0</v>
      </c>
      <c r="BC215" s="310">
        <v>0</v>
      </c>
      <c r="BD215" s="310" t="s">
        <v>692</v>
      </c>
      <c r="BE215" s="310"/>
      <c r="BF215" s="317"/>
      <c r="BG215" s="310" t="s">
        <v>4278</v>
      </c>
      <c r="BH215" s="310">
        <v>2</v>
      </c>
      <c r="BI215" s="318">
        <v>46277</v>
      </c>
      <c r="BJ215" s="310">
        <v>0</v>
      </c>
      <c r="BK215" s="310"/>
      <c r="BL215" s="317"/>
      <c r="BM215" s="310" t="s">
        <v>4278</v>
      </c>
      <c r="BN215" s="314">
        <v>2</v>
      </c>
      <c r="BO215" s="319">
        <v>46277</v>
      </c>
      <c r="BP215" s="310">
        <v>0</v>
      </c>
      <c r="BQ215" s="310"/>
      <c r="BR215" s="317"/>
      <c r="BS215" s="310"/>
      <c r="BT215" s="314"/>
      <c r="BU215" s="318"/>
      <c r="BV215" s="310"/>
      <c r="BW215" s="316"/>
      <c r="BX215" s="317"/>
      <c r="BY215" s="310"/>
      <c r="BZ215" s="314"/>
      <c r="CA215" s="319"/>
      <c r="CB215" s="310"/>
      <c r="CC215" s="310"/>
      <c r="CD215" s="318"/>
      <c r="CE215" s="310"/>
      <c r="CF215" s="310"/>
      <c r="CG215" s="310"/>
      <c r="CH215" s="310"/>
      <c r="CI215" s="310"/>
      <c r="CJ215" s="318"/>
      <c r="CK215" s="310"/>
      <c r="CL215" s="310"/>
      <c r="CM215" s="310"/>
      <c r="CN215" s="310"/>
      <c r="CO215" s="310"/>
      <c r="CP215" s="318"/>
      <c r="CQ215" s="310"/>
      <c r="CR215" s="310"/>
      <c r="CS215" s="310"/>
      <c r="CT215" s="310"/>
    </row>
    <row r="216" spans="1:98" ht="17.25" customHeight="1">
      <c r="A216" s="310">
        <v>207</v>
      </c>
      <c r="B216" s="311" t="s">
        <v>4337</v>
      </c>
      <c r="C216" s="311" t="s">
        <v>4338</v>
      </c>
      <c r="D216" s="311" t="s">
        <v>781</v>
      </c>
      <c r="E216" s="311" t="s">
        <v>4279</v>
      </c>
      <c r="F216" s="311" t="s">
        <v>4524</v>
      </c>
      <c r="G216" s="311" t="s">
        <v>4281</v>
      </c>
      <c r="H216" s="312">
        <v>200</v>
      </c>
      <c r="I216" s="313" t="s">
        <v>702</v>
      </c>
      <c r="J216" s="314">
        <v>1</v>
      </c>
      <c r="K216" s="314"/>
      <c r="L216" s="314">
        <v>2</v>
      </c>
      <c r="M216" s="312">
        <v>2.8</v>
      </c>
      <c r="N216" s="312">
        <v>5.7</v>
      </c>
      <c r="O216" s="312" t="s">
        <v>674</v>
      </c>
      <c r="P216" s="312" t="s">
        <v>13</v>
      </c>
      <c r="Q216" s="312" t="s">
        <v>703</v>
      </c>
      <c r="R216" s="312"/>
      <c r="S216" s="312"/>
      <c r="T216" s="312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2">
        <f t="shared" ca="1" si="32"/>
        <v>2</v>
      </c>
      <c r="V216" s="312">
        <f t="shared" ca="1" si="33"/>
        <v>0</v>
      </c>
      <c r="W216" s="312"/>
      <c r="X216" s="312"/>
      <c r="Y216" s="312"/>
      <c r="Z216" s="312"/>
      <c r="AA216" s="312"/>
      <c r="AB216" s="312"/>
      <c r="AC216" s="312">
        <v>0.159</v>
      </c>
      <c r="AD216" s="316"/>
      <c r="AE216" s="304"/>
      <c r="AF216" s="304"/>
      <c r="AG216" s="315" t="s">
        <v>677</v>
      </c>
      <c r="AH216" s="315" t="s">
        <v>677</v>
      </c>
      <c r="AI216" s="312">
        <v>0</v>
      </c>
      <c r="AJ216" s="312">
        <v>0</v>
      </c>
      <c r="AK216" s="312"/>
      <c r="AL216" s="312"/>
      <c r="AM216" s="310"/>
      <c r="AN216" s="310"/>
      <c r="AO216" s="310"/>
      <c r="AP216" s="310"/>
      <c r="AQ216" s="310"/>
      <c r="AR216" s="310"/>
      <c r="AS216" s="310"/>
      <c r="AT216" s="310"/>
      <c r="AU216" s="310"/>
      <c r="AV216" s="310"/>
      <c r="AW216" s="310">
        <v>0</v>
      </c>
      <c r="AX216" s="310">
        <v>0</v>
      </c>
      <c r="AY216" s="310">
        <v>0</v>
      </c>
      <c r="AZ216" s="310">
        <v>0</v>
      </c>
      <c r="BA216" s="310">
        <v>0</v>
      </c>
      <c r="BB216" s="310">
        <v>0</v>
      </c>
      <c r="BC216" s="310">
        <v>0</v>
      </c>
      <c r="BD216" s="310" t="s">
        <v>692</v>
      </c>
      <c r="BE216" s="336"/>
      <c r="BF216" s="337"/>
      <c r="BG216" s="310" t="s">
        <v>3991</v>
      </c>
      <c r="BH216" s="310">
        <v>2</v>
      </c>
      <c r="BI216" s="318">
        <v>46277</v>
      </c>
      <c r="BJ216" s="310">
        <v>0</v>
      </c>
      <c r="BK216" s="336"/>
      <c r="BL216" s="337"/>
      <c r="BM216" s="338" t="s">
        <v>3991</v>
      </c>
      <c r="BN216" s="339">
        <v>2</v>
      </c>
      <c r="BO216" s="319">
        <v>46277</v>
      </c>
      <c r="BP216" s="338">
        <v>0</v>
      </c>
      <c r="BQ216" s="336"/>
      <c r="BR216" s="337"/>
      <c r="BS216" s="336"/>
      <c r="BT216" s="340"/>
      <c r="BU216" s="341"/>
      <c r="BV216" s="336"/>
      <c r="BW216" s="342"/>
      <c r="BX216" s="337"/>
      <c r="BY216" s="336"/>
      <c r="BZ216" s="340"/>
      <c r="CA216" s="343"/>
      <c r="CB216" s="336"/>
      <c r="CC216" s="336"/>
      <c r="CD216" s="341"/>
      <c r="CE216" s="336"/>
      <c r="CF216" s="336"/>
      <c r="CG216" s="336"/>
      <c r="CH216" s="336"/>
      <c r="CI216" s="336"/>
      <c r="CJ216" s="341"/>
      <c r="CK216" s="336"/>
      <c r="CL216" s="336"/>
      <c r="CM216" s="336"/>
      <c r="CN216" s="336"/>
      <c r="CO216" s="336"/>
      <c r="CP216" s="341"/>
      <c r="CQ216" s="336"/>
      <c r="CR216" s="336"/>
      <c r="CS216" s="336"/>
      <c r="CT216" s="336"/>
    </row>
    <row r="217" spans="1:98" ht="17.25" customHeight="1">
      <c r="A217" s="186">
        <v>208</v>
      </c>
      <c r="B217" s="181" t="s">
        <v>4341</v>
      </c>
      <c r="C217" s="181" t="s">
        <v>4342</v>
      </c>
      <c r="D217" s="181"/>
      <c r="E217" s="181"/>
      <c r="F217" s="181"/>
      <c r="G217" s="181" t="s">
        <v>4274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0" t="s">
        <v>674</v>
      </c>
      <c r="P217" s="182"/>
      <c r="Q217" s="182"/>
      <c r="R217" s="300" t="s">
        <v>3951</v>
      </c>
      <c r="S217" s="182"/>
      <c r="T217" s="182"/>
      <c r="U217" s="182"/>
      <c r="V217" s="182"/>
      <c r="W217" s="300">
        <f ca="1">_xlfn.MINIFS(V:V,C:C,C217,AE:AE,"",AB:AB,"")</f>
        <v>0</v>
      </c>
      <c r="X217" s="300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4"/>
      <c r="AE217" s="180" t="s">
        <v>675</v>
      </c>
      <c r="AF217" s="180" t="s">
        <v>2161</v>
      </c>
      <c r="AG217" s="185" t="s">
        <v>677</v>
      </c>
      <c r="AH217" s="185" t="s">
        <v>677</v>
      </c>
      <c r="AI217" s="312">
        <v>0</v>
      </c>
      <c r="AJ217" s="312">
        <v>0</v>
      </c>
      <c r="AK217" s="312"/>
      <c r="AL217" s="312"/>
      <c r="AM217" s="310"/>
      <c r="AN217" s="310"/>
      <c r="AO217" s="310"/>
      <c r="AP217" s="310"/>
      <c r="AQ217" s="310"/>
      <c r="AR217" s="310"/>
      <c r="AS217" s="310"/>
      <c r="AT217" s="310"/>
      <c r="AU217" s="310"/>
      <c r="AV217" s="310"/>
      <c r="AW217" s="186"/>
      <c r="AX217" s="186"/>
      <c r="AY217" s="186"/>
      <c r="AZ217" s="186"/>
      <c r="BA217" s="186"/>
      <c r="BB217" s="186"/>
      <c r="BC217" s="186"/>
      <c r="BD217" s="180" t="s">
        <v>2162</v>
      </c>
      <c r="BE217" s="310"/>
      <c r="BF217" s="310"/>
      <c r="BG217" s="310"/>
      <c r="BH217" s="314"/>
      <c r="BI217" s="318"/>
      <c r="BJ217" s="310"/>
      <c r="BK217" s="310"/>
      <c r="BL217" s="317"/>
      <c r="BM217" s="310"/>
      <c r="BN217" s="310"/>
      <c r="BO217" s="319">
        <v>46277</v>
      </c>
      <c r="BP217" s="310"/>
      <c r="BQ217" s="310"/>
      <c r="BR217" s="317"/>
      <c r="BS217" s="310"/>
      <c r="BT217" s="310"/>
      <c r="BU217" s="318"/>
      <c r="BV217" s="310"/>
      <c r="BW217" s="310"/>
      <c r="BX217" s="317"/>
      <c r="BY217" s="310"/>
      <c r="BZ217" s="310"/>
      <c r="CA217" s="310"/>
      <c r="CB217" s="310"/>
      <c r="CC217" s="310"/>
      <c r="CD217" s="318"/>
      <c r="CE217" s="310"/>
      <c r="CF217" s="310"/>
      <c r="CG217" s="310"/>
      <c r="CH217" s="310"/>
      <c r="CI217" s="310"/>
      <c r="CJ217" s="318"/>
      <c r="CK217" s="310"/>
      <c r="CL217" s="310"/>
      <c r="CM217" s="310"/>
      <c r="CN217" s="310"/>
      <c r="CO217" s="310"/>
      <c r="CP217" s="318"/>
      <c r="CQ217" s="310"/>
      <c r="CR217" s="310"/>
      <c r="CS217" s="310"/>
      <c r="CT217" s="310"/>
    </row>
    <row r="218" spans="1:98" ht="17.25" customHeight="1">
      <c r="A218" s="310">
        <v>209</v>
      </c>
      <c r="B218" s="311" t="s">
        <v>4341</v>
      </c>
      <c r="C218" s="311" t="s">
        <v>4342</v>
      </c>
      <c r="D218" s="311" t="s">
        <v>781</v>
      </c>
      <c r="E218" s="311" t="s">
        <v>4275</v>
      </c>
      <c r="F218" s="311" t="s">
        <v>4525</v>
      </c>
      <c r="G218" s="311" t="s">
        <v>4277</v>
      </c>
      <c r="H218" s="312">
        <v>180</v>
      </c>
      <c r="I218" s="313" t="s">
        <v>702</v>
      </c>
      <c r="J218" s="314">
        <v>1</v>
      </c>
      <c r="K218" s="314"/>
      <c r="L218" s="314">
        <v>2</v>
      </c>
      <c r="M218" s="312">
        <v>2</v>
      </c>
      <c r="N218" s="312">
        <v>4.0999999999999996</v>
      </c>
      <c r="O218" s="312" t="s">
        <v>674</v>
      </c>
      <c r="P218" s="312" t="s">
        <v>13</v>
      </c>
      <c r="Q218" s="312" t="s">
        <v>703</v>
      </c>
      <c r="R218" s="312"/>
      <c r="S218" s="312"/>
      <c r="T218" s="312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2">
        <f t="shared" ref="U218:U219" ca="1" si="34">+L218-T218</f>
        <v>0</v>
      </c>
      <c r="V218" s="312">
        <f t="shared" ref="V218:V219" ca="1" si="35">ROUNDDOWN(T218/J218,0)</f>
        <v>2</v>
      </c>
      <c r="W218" s="312"/>
      <c r="X218" s="312"/>
      <c r="Y218" s="312"/>
      <c r="Z218" s="312"/>
      <c r="AA218" s="312"/>
      <c r="AB218" s="312"/>
      <c r="AC218" s="312">
        <v>7.0000000000000007E-2</v>
      </c>
      <c r="AD218" s="316"/>
      <c r="AE218" s="304"/>
      <c r="AF218" s="304"/>
      <c r="AG218" s="315" t="s">
        <v>677</v>
      </c>
      <c r="AH218" s="315" t="s">
        <v>677</v>
      </c>
      <c r="AI218" s="312">
        <v>0</v>
      </c>
      <c r="AJ218" s="312">
        <v>0</v>
      </c>
      <c r="AK218" s="312"/>
      <c r="AL218" s="312"/>
      <c r="AM218" s="310"/>
      <c r="AN218" s="310"/>
      <c r="AO218" s="310"/>
      <c r="AP218" s="310"/>
      <c r="AQ218" s="310"/>
      <c r="AR218" s="310"/>
      <c r="AS218" s="310"/>
      <c r="AT218" s="310"/>
      <c r="AU218" s="310"/>
      <c r="AV218" s="310"/>
      <c r="AW218" s="310">
        <v>1</v>
      </c>
      <c r="AX218" s="310">
        <v>0</v>
      </c>
      <c r="AY218" s="310">
        <v>0</v>
      </c>
      <c r="AZ218" s="310">
        <v>1</v>
      </c>
      <c r="BA218" s="310">
        <v>0</v>
      </c>
      <c r="BB218" s="310">
        <v>0</v>
      </c>
      <c r="BC218" s="310">
        <v>0</v>
      </c>
      <c r="BD218" s="310" t="s">
        <v>692</v>
      </c>
      <c r="BE218" s="348"/>
      <c r="BF218" s="348"/>
      <c r="BG218" s="310" t="s">
        <v>4278</v>
      </c>
      <c r="BH218" s="310">
        <v>2</v>
      </c>
      <c r="BI218" s="318">
        <v>46277</v>
      </c>
      <c r="BJ218" s="310">
        <v>0</v>
      </c>
      <c r="BK218" s="320"/>
      <c r="BL218" s="321"/>
      <c r="BM218" s="310" t="s">
        <v>4278</v>
      </c>
      <c r="BN218" s="314">
        <v>2</v>
      </c>
      <c r="BO218" s="319">
        <v>46277</v>
      </c>
      <c r="BP218" s="310">
        <v>0</v>
      </c>
      <c r="BQ218" s="320"/>
      <c r="BR218" s="321"/>
      <c r="BS218" s="320"/>
      <c r="BT218" s="322"/>
      <c r="BU218" s="323"/>
      <c r="BV218" s="320"/>
      <c r="BW218" s="324"/>
      <c r="BX218" s="321"/>
      <c r="BY218" s="320"/>
      <c r="BZ218" s="322"/>
      <c r="CA218" s="325"/>
      <c r="CB218" s="320"/>
      <c r="CC218" s="320"/>
      <c r="CD218" s="323"/>
      <c r="CE218" s="320"/>
      <c r="CF218" s="320"/>
      <c r="CG218" s="320"/>
      <c r="CH218" s="320"/>
      <c r="CI218" s="320"/>
      <c r="CJ218" s="323"/>
      <c r="CK218" s="320"/>
      <c r="CL218" s="320"/>
      <c r="CM218" s="320"/>
      <c r="CN218" s="320"/>
      <c r="CO218" s="320"/>
      <c r="CP218" s="323"/>
      <c r="CQ218" s="320"/>
      <c r="CR218" s="320"/>
      <c r="CS218" s="320"/>
      <c r="CT218" s="320"/>
    </row>
    <row r="219" spans="1:98" ht="17.25" customHeight="1">
      <c r="A219" s="310">
        <v>210</v>
      </c>
      <c r="B219" s="311" t="s">
        <v>4341</v>
      </c>
      <c r="C219" s="311" t="s">
        <v>4342</v>
      </c>
      <c r="D219" s="311" t="s">
        <v>781</v>
      </c>
      <c r="E219" s="311" t="s">
        <v>4279</v>
      </c>
      <c r="F219" s="311" t="s">
        <v>4526</v>
      </c>
      <c r="G219" s="311" t="s">
        <v>4281</v>
      </c>
      <c r="H219" s="312">
        <v>200</v>
      </c>
      <c r="I219" s="313" t="s">
        <v>702</v>
      </c>
      <c r="J219" s="314">
        <v>1</v>
      </c>
      <c r="K219" s="314"/>
      <c r="L219" s="314">
        <v>2</v>
      </c>
      <c r="M219" s="312">
        <v>2.8</v>
      </c>
      <c r="N219" s="312">
        <v>5.7</v>
      </c>
      <c r="O219" s="312" t="s">
        <v>674</v>
      </c>
      <c r="P219" s="312" t="s">
        <v>13</v>
      </c>
      <c r="Q219" s="312" t="s">
        <v>703</v>
      </c>
      <c r="R219" s="312"/>
      <c r="S219" s="312"/>
      <c r="T219" s="312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2">
        <f t="shared" ca="1" si="34"/>
        <v>2</v>
      </c>
      <c r="V219" s="312">
        <f t="shared" ca="1" si="35"/>
        <v>0</v>
      </c>
      <c r="W219" s="312"/>
      <c r="X219" s="312"/>
      <c r="Y219" s="312"/>
      <c r="Z219" s="312"/>
      <c r="AA219" s="312"/>
      <c r="AB219" s="312"/>
      <c r="AC219" s="312">
        <v>0.159</v>
      </c>
      <c r="AD219" s="316"/>
      <c r="AE219" s="304"/>
      <c r="AF219" s="304"/>
      <c r="AG219" s="315" t="s">
        <v>677</v>
      </c>
      <c r="AH219" s="315" t="s">
        <v>677</v>
      </c>
      <c r="AI219" s="312">
        <v>0</v>
      </c>
      <c r="AJ219" s="312">
        <v>0</v>
      </c>
      <c r="AK219" s="312"/>
      <c r="AL219" s="312"/>
      <c r="AM219" s="310"/>
      <c r="AN219" s="310"/>
      <c r="AO219" s="310"/>
      <c r="AP219" s="310"/>
      <c r="AQ219" s="310"/>
      <c r="AR219" s="310"/>
      <c r="AS219" s="310"/>
      <c r="AT219" s="310"/>
      <c r="AU219" s="310"/>
      <c r="AV219" s="310"/>
      <c r="AW219" s="310">
        <v>0</v>
      </c>
      <c r="AX219" s="310">
        <v>0</v>
      </c>
      <c r="AY219" s="310">
        <v>0</v>
      </c>
      <c r="AZ219" s="310">
        <v>0</v>
      </c>
      <c r="BA219" s="310">
        <v>0</v>
      </c>
      <c r="BB219" s="310">
        <v>0</v>
      </c>
      <c r="BC219" s="310">
        <v>0</v>
      </c>
      <c r="BD219" s="310" t="s">
        <v>692</v>
      </c>
      <c r="BE219" s="345"/>
      <c r="BF219" s="346"/>
      <c r="BG219" s="310" t="s">
        <v>3991</v>
      </c>
      <c r="BH219" s="310">
        <v>2</v>
      </c>
      <c r="BI219" s="318">
        <v>46277</v>
      </c>
      <c r="BJ219" s="310">
        <v>0</v>
      </c>
      <c r="BK219" s="345"/>
      <c r="BL219" s="346"/>
      <c r="BM219" s="345" t="s">
        <v>3991</v>
      </c>
      <c r="BN219" s="359">
        <v>2</v>
      </c>
      <c r="BO219" s="319">
        <v>46277</v>
      </c>
      <c r="BP219" s="345">
        <v>0</v>
      </c>
      <c r="BQ219" s="345"/>
      <c r="BR219" s="346"/>
      <c r="BS219" s="345"/>
      <c r="BT219" s="359"/>
      <c r="BU219" s="347"/>
      <c r="BV219" s="345"/>
      <c r="BW219" s="360"/>
      <c r="BX219" s="346"/>
      <c r="BY219" s="345"/>
      <c r="BZ219" s="359"/>
      <c r="CA219" s="361"/>
      <c r="CB219" s="345"/>
      <c r="CC219" s="345"/>
      <c r="CD219" s="347"/>
      <c r="CE219" s="345"/>
      <c r="CF219" s="345"/>
      <c r="CG219" s="345"/>
      <c r="CH219" s="345"/>
      <c r="CI219" s="345"/>
      <c r="CJ219" s="347"/>
      <c r="CK219" s="345"/>
      <c r="CL219" s="345"/>
      <c r="CM219" s="345"/>
      <c r="CN219" s="345"/>
      <c r="CO219" s="345"/>
      <c r="CP219" s="347"/>
      <c r="CQ219" s="345"/>
      <c r="CR219" s="345"/>
      <c r="CS219" s="345"/>
      <c r="CT219" s="345"/>
    </row>
    <row r="220" spans="1:98" ht="17.25" customHeight="1">
      <c r="A220" s="186">
        <v>211</v>
      </c>
      <c r="B220" s="181" t="s">
        <v>4345</v>
      </c>
      <c r="C220" s="181" t="s">
        <v>4346</v>
      </c>
      <c r="D220" s="181"/>
      <c r="E220" s="181"/>
      <c r="F220" s="181"/>
      <c r="G220" s="181" t="s">
        <v>4274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0" t="s">
        <v>674</v>
      </c>
      <c r="P220" s="182"/>
      <c r="Q220" s="182"/>
      <c r="R220" s="300" t="s">
        <v>3951</v>
      </c>
      <c r="S220" s="182"/>
      <c r="T220" s="182"/>
      <c r="U220" s="182"/>
      <c r="V220" s="182"/>
      <c r="W220" s="300">
        <f ca="1">_xlfn.MINIFS(V:V,C:C,C220,AE:AE,"",AB:AB,"")</f>
        <v>0</v>
      </c>
      <c r="X220" s="300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4"/>
      <c r="AE220" s="180" t="s">
        <v>675</v>
      </c>
      <c r="AF220" s="180" t="s">
        <v>2161</v>
      </c>
      <c r="AG220" s="185" t="s">
        <v>677</v>
      </c>
      <c r="AH220" s="185" t="s">
        <v>677</v>
      </c>
      <c r="AI220" s="312">
        <v>0</v>
      </c>
      <c r="AJ220" s="312">
        <v>0</v>
      </c>
      <c r="AK220" s="312"/>
      <c r="AL220" s="312"/>
      <c r="AM220" s="310"/>
      <c r="AN220" s="310"/>
      <c r="AO220" s="310"/>
      <c r="AP220" s="310"/>
      <c r="AQ220" s="310"/>
      <c r="AR220" s="310"/>
      <c r="AS220" s="310"/>
      <c r="AT220" s="310"/>
      <c r="AU220" s="310"/>
      <c r="AV220" s="310"/>
      <c r="AW220" s="186"/>
      <c r="AX220" s="186"/>
      <c r="AY220" s="186"/>
      <c r="AZ220" s="186"/>
      <c r="BA220" s="186"/>
      <c r="BB220" s="186"/>
      <c r="BC220" s="186"/>
      <c r="BD220" s="180" t="s">
        <v>2162</v>
      </c>
      <c r="BE220" s="320"/>
      <c r="BF220" s="321"/>
      <c r="BG220" s="348"/>
      <c r="BH220" s="348"/>
      <c r="BI220" s="323"/>
      <c r="BJ220" s="310"/>
      <c r="BK220" s="320"/>
      <c r="BL220" s="321"/>
      <c r="BM220" s="310"/>
      <c r="BN220" s="310"/>
      <c r="BO220" s="319">
        <v>46277</v>
      </c>
      <c r="BP220" s="310"/>
      <c r="BQ220" s="320"/>
      <c r="BR220" s="321"/>
      <c r="BS220" s="320"/>
      <c r="BT220" s="320"/>
      <c r="BU220" s="323"/>
      <c r="BV220" s="320"/>
      <c r="BW220" s="320"/>
      <c r="BX220" s="321"/>
      <c r="BY220" s="320"/>
      <c r="BZ220" s="320"/>
      <c r="CA220" s="320"/>
      <c r="CB220" s="320"/>
      <c r="CC220" s="320"/>
      <c r="CD220" s="323"/>
      <c r="CE220" s="320"/>
      <c r="CF220" s="320"/>
      <c r="CG220" s="320"/>
      <c r="CH220" s="320"/>
      <c r="CI220" s="320"/>
      <c r="CJ220" s="323"/>
      <c r="CK220" s="320"/>
      <c r="CL220" s="320"/>
      <c r="CM220" s="320"/>
      <c r="CN220" s="320"/>
      <c r="CO220" s="320"/>
      <c r="CP220" s="323"/>
      <c r="CQ220" s="320"/>
      <c r="CR220" s="320"/>
      <c r="CS220" s="320"/>
      <c r="CT220" s="320"/>
    </row>
    <row r="221" spans="1:98" ht="17.25" customHeight="1">
      <c r="A221" s="310">
        <v>212</v>
      </c>
      <c r="B221" s="311" t="s">
        <v>4345</v>
      </c>
      <c r="C221" s="311" t="s">
        <v>4346</v>
      </c>
      <c r="D221" s="311" t="s">
        <v>781</v>
      </c>
      <c r="E221" s="311" t="s">
        <v>4275</v>
      </c>
      <c r="F221" s="311" t="s">
        <v>4529</v>
      </c>
      <c r="G221" s="311" t="s">
        <v>4277</v>
      </c>
      <c r="H221" s="312">
        <v>180</v>
      </c>
      <c r="I221" s="313" t="s">
        <v>702</v>
      </c>
      <c r="J221" s="314">
        <v>1</v>
      </c>
      <c r="K221" s="314"/>
      <c r="L221" s="314">
        <v>2</v>
      </c>
      <c r="M221" s="312">
        <v>2</v>
      </c>
      <c r="N221" s="312">
        <v>4.0999999999999996</v>
      </c>
      <c r="O221" s="312" t="s">
        <v>674</v>
      </c>
      <c r="P221" s="312" t="s">
        <v>13</v>
      </c>
      <c r="Q221" s="312" t="s">
        <v>703</v>
      </c>
      <c r="R221" s="312"/>
      <c r="S221" s="312"/>
      <c r="T221" s="312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2">
        <f t="shared" ref="U221:U222" ca="1" si="36">+L221-T221</f>
        <v>0</v>
      </c>
      <c r="V221" s="312">
        <f t="shared" ref="V221:V222" ca="1" si="37">ROUNDDOWN(T221/J221,0)</f>
        <v>2</v>
      </c>
      <c r="W221" s="312"/>
      <c r="X221" s="312"/>
      <c r="Y221" s="312"/>
      <c r="Z221" s="312"/>
      <c r="AA221" s="312"/>
      <c r="AB221" s="312"/>
      <c r="AC221" s="312">
        <v>7.0000000000000007E-2</v>
      </c>
      <c r="AD221" s="316"/>
      <c r="AE221" s="304"/>
      <c r="AF221" s="304"/>
      <c r="AG221" s="315" t="s">
        <v>677</v>
      </c>
      <c r="AH221" s="315" t="s">
        <v>677</v>
      </c>
      <c r="AI221" s="312">
        <v>0</v>
      </c>
      <c r="AJ221" s="312">
        <v>0</v>
      </c>
      <c r="AK221" s="312"/>
      <c r="AL221" s="312"/>
      <c r="AM221" s="310"/>
      <c r="AN221" s="310"/>
      <c r="AO221" s="310"/>
      <c r="AP221" s="310"/>
      <c r="AQ221" s="310"/>
      <c r="AR221" s="310"/>
      <c r="AS221" s="310"/>
      <c r="AT221" s="310"/>
      <c r="AU221" s="310"/>
      <c r="AV221" s="310"/>
      <c r="AW221" s="310">
        <v>1</v>
      </c>
      <c r="AX221" s="310">
        <v>0</v>
      </c>
      <c r="AY221" s="310">
        <v>0</v>
      </c>
      <c r="AZ221" s="310">
        <v>1</v>
      </c>
      <c r="BA221" s="310">
        <v>0</v>
      </c>
      <c r="BB221" s="310">
        <v>0</v>
      </c>
      <c r="BC221" s="310">
        <v>0</v>
      </c>
      <c r="BD221" s="310" t="s">
        <v>692</v>
      </c>
      <c r="BE221" s="326"/>
      <c r="BF221" s="327"/>
      <c r="BG221" s="310" t="s">
        <v>4278</v>
      </c>
      <c r="BH221" s="310">
        <v>2</v>
      </c>
      <c r="BI221" s="318">
        <v>46277</v>
      </c>
      <c r="BJ221" s="310">
        <v>0</v>
      </c>
      <c r="BK221" s="328"/>
      <c r="BL221" s="329"/>
      <c r="BM221" s="330" t="s">
        <v>4278</v>
      </c>
      <c r="BN221" s="330">
        <v>2</v>
      </c>
      <c r="BO221" s="319">
        <v>46277</v>
      </c>
      <c r="BP221" s="330">
        <v>0</v>
      </c>
      <c r="BQ221" s="328"/>
      <c r="BR221" s="329"/>
      <c r="BS221" s="328"/>
      <c r="BT221" s="328"/>
      <c r="BU221" s="333"/>
      <c r="BV221" s="328"/>
      <c r="BW221" s="328"/>
      <c r="BX221" s="329"/>
      <c r="BY221" s="328"/>
      <c r="BZ221" s="328"/>
      <c r="CA221" s="328"/>
      <c r="CB221" s="328"/>
      <c r="CC221" s="328"/>
      <c r="CD221" s="333"/>
      <c r="CE221" s="328"/>
      <c r="CF221" s="328"/>
      <c r="CG221" s="328"/>
      <c r="CH221" s="328"/>
      <c r="CI221" s="328"/>
      <c r="CJ221" s="333"/>
      <c r="CK221" s="328"/>
      <c r="CL221" s="328"/>
      <c r="CM221" s="328"/>
      <c r="CN221" s="328"/>
      <c r="CO221" s="328"/>
      <c r="CP221" s="333"/>
      <c r="CQ221" s="328"/>
      <c r="CR221" s="328"/>
      <c r="CS221" s="328"/>
      <c r="CT221" s="328"/>
    </row>
    <row r="222" spans="1:98" ht="17.25" customHeight="1">
      <c r="A222" s="310">
        <v>213</v>
      </c>
      <c r="B222" s="311" t="s">
        <v>4345</v>
      </c>
      <c r="C222" s="311" t="s">
        <v>4346</v>
      </c>
      <c r="D222" s="311" t="s">
        <v>781</v>
      </c>
      <c r="E222" s="311" t="s">
        <v>4279</v>
      </c>
      <c r="F222" s="311" t="s">
        <v>4530</v>
      </c>
      <c r="G222" s="311" t="s">
        <v>4281</v>
      </c>
      <c r="H222" s="312">
        <v>200</v>
      </c>
      <c r="I222" s="313" t="s">
        <v>702</v>
      </c>
      <c r="J222" s="314">
        <v>1</v>
      </c>
      <c r="K222" s="314"/>
      <c r="L222" s="314">
        <v>2</v>
      </c>
      <c r="M222" s="312">
        <v>2.8</v>
      </c>
      <c r="N222" s="312">
        <v>5.7</v>
      </c>
      <c r="O222" s="312" t="s">
        <v>674</v>
      </c>
      <c r="P222" s="312" t="s">
        <v>13</v>
      </c>
      <c r="Q222" s="312" t="s">
        <v>703</v>
      </c>
      <c r="R222" s="312"/>
      <c r="S222" s="312"/>
      <c r="T222" s="312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2">
        <f t="shared" ca="1" si="36"/>
        <v>2</v>
      </c>
      <c r="V222" s="312">
        <f t="shared" ca="1" si="37"/>
        <v>0</v>
      </c>
      <c r="W222" s="312"/>
      <c r="X222" s="312"/>
      <c r="Y222" s="312"/>
      <c r="Z222" s="312"/>
      <c r="AA222" s="312"/>
      <c r="AB222" s="312"/>
      <c r="AC222" s="312">
        <v>0.159</v>
      </c>
      <c r="AD222" s="316"/>
      <c r="AE222" s="304"/>
      <c r="AF222" s="304"/>
      <c r="AG222" s="315" t="s">
        <v>677</v>
      </c>
      <c r="AH222" s="315" t="s">
        <v>677</v>
      </c>
      <c r="AI222" s="312">
        <v>0</v>
      </c>
      <c r="AJ222" s="312">
        <v>0</v>
      </c>
      <c r="AK222" s="312"/>
      <c r="AL222" s="312"/>
      <c r="AM222" s="310"/>
      <c r="AN222" s="310"/>
      <c r="AO222" s="310"/>
      <c r="AP222" s="310"/>
      <c r="AQ222" s="310"/>
      <c r="AR222" s="310"/>
      <c r="AS222" s="310"/>
      <c r="AT222" s="310"/>
      <c r="AU222" s="310"/>
      <c r="AV222" s="310"/>
      <c r="AW222" s="310">
        <v>0</v>
      </c>
      <c r="AX222" s="310">
        <v>0</v>
      </c>
      <c r="AY222" s="310">
        <v>0</v>
      </c>
      <c r="AZ222" s="310">
        <v>0</v>
      </c>
      <c r="BA222" s="310">
        <v>0</v>
      </c>
      <c r="BB222" s="310">
        <v>0</v>
      </c>
      <c r="BC222" s="310">
        <v>0</v>
      </c>
      <c r="BD222" s="310" t="s">
        <v>692</v>
      </c>
      <c r="BE222" s="326"/>
      <c r="BF222" s="327"/>
      <c r="BG222" s="310" t="s">
        <v>3991</v>
      </c>
      <c r="BH222" s="310">
        <v>2</v>
      </c>
      <c r="BI222" s="318">
        <v>46277</v>
      </c>
      <c r="BJ222" s="310">
        <v>0</v>
      </c>
      <c r="BK222" s="328"/>
      <c r="BL222" s="329"/>
      <c r="BM222" s="330" t="s">
        <v>3991</v>
      </c>
      <c r="BN222" s="330">
        <v>2</v>
      </c>
      <c r="BO222" s="319">
        <v>46277</v>
      </c>
      <c r="BP222" s="330">
        <v>0</v>
      </c>
      <c r="BQ222" s="328"/>
      <c r="BR222" s="329"/>
      <c r="BS222" s="328"/>
      <c r="BT222" s="328"/>
      <c r="BU222" s="333"/>
      <c r="BV222" s="328"/>
      <c r="BW222" s="328"/>
      <c r="BX222" s="329"/>
      <c r="BY222" s="328"/>
      <c r="BZ222" s="328"/>
      <c r="CA222" s="328"/>
      <c r="CB222" s="328"/>
      <c r="CC222" s="328"/>
      <c r="CD222" s="333"/>
      <c r="CE222" s="328"/>
      <c r="CF222" s="328"/>
      <c r="CG222" s="328"/>
      <c r="CH222" s="328"/>
      <c r="CI222" s="328"/>
      <c r="CJ222" s="333"/>
      <c r="CK222" s="328"/>
      <c r="CL222" s="328"/>
      <c r="CM222" s="328"/>
      <c r="CN222" s="328"/>
      <c r="CO222" s="328"/>
      <c r="CP222" s="333"/>
      <c r="CQ222" s="328"/>
      <c r="CR222" s="328"/>
      <c r="CS222" s="328"/>
      <c r="CT222" s="328"/>
    </row>
    <row r="223" spans="1:98" ht="17.25" customHeight="1">
      <c r="A223" s="186">
        <v>214</v>
      </c>
      <c r="B223" s="181" t="s">
        <v>4349</v>
      </c>
      <c r="C223" s="181" t="s">
        <v>4350</v>
      </c>
      <c r="D223" s="181"/>
      <c r="E223" s="181"/>
      <c r="F223" s="181"/>
      <c r="G223" s="181" t="s">
        <v>4274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0" t="s">
        <v>674</v>
      </c>
      <c r="P223" s="182"/>
      <c r="Q223" s="182"/>
      <c r="R223" s="300" t="s">
        <v>3951</v>
      </c>
      <c r="S223" s="182"/>
      <c r="T223" s="182"/>
      <c r="U223" s="182"/>
      <c r="V223" s="182"/>
      <c r="W223" s="300">
        <f ca="1">_xlfn.MINIFS(V:V,C:C,C223,AE:AE,"",AB:AB,"")</f>
        <v>0</v>
      </c>
      <c r="X223" s="300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4"/>
      <c r="AE223" s="180" t="s">
        <v>675</v>
      </c>
      <c r="AF223" s="180" t="s">
        <v>2161</v>
      </c>
      <c r="AG223" s="185" t="s">
        <v>677</v>
      </c>
      <c r="AH223" s="185" t="s">
        <v>677</v>
      </c>
      <c r="AI223" s="312">
        <v>0</v>
      </c>
      <c r="AJ223" s="312">
        <v>0</v>
      </c>
      <c r="AK223" s="312"/>
      <c r="AL223" s="312"/>
      <c r="AM223" s="310"/>
      <c r="AN223" s="310"/>
      <c r="AO223" s="310"/>
      <c r="AP223" s="310"/>
      <c r="AQ223" s="310"/>
      <c r="AR223" s="310"/>
      <c r="AS223" s="310"/>
      <c r="AT223" s="310"/>
      <c r="AU223" s="310"/>
      <c r="AV223" s="310"/>
      <c r="AW223" s="186"/>
      <c r="AX223" s="186"/>
      <c r="AY223" s="186"/>
      <c r="AZ223" s="186"/>
      <c r="BA223" s="186"/>
      <c r="BB223" s="186"/>
      <c r="BC223" s="186"/>
      <c r="BD223" s="180" t="s">
        <v>2162</v>
      </c>
      <c r="BE223" s="310"/>
      <c r="BF223" s="317"/>
      <c r="BG223" s="310"/>
      <c r="BH223" s="310"/>
      <c r="BI223" s="318"/>
      <c r="BJ223" s="310"/>
      <c r="BK223" s="310"/>
      <c r="BL223" s="317"/>
      <c r="BM223" s="310"/>
      <c r="BN223" s="310"/>
      <c r="BO223" s="319">
        <v>46277</v>
      </c>
      <c r="BP223" s="310"/>
      <c r="BQ223" s="310"/>
      <c r="BR223" s="317"/>
      <c r="BS223" s="310"/>
      <c r="BT223" s="310"/>
      <c r="BU223" s="318"/>
      <c r="BV223" s="310"/>
      <c r="BW223" s="310"/>
      <c r="BX223" s="317"/>
      <c r="BY223" s="310"/>
      <c r="BZ223" s="310"/>
      <c r="CA223" s="310"/>
      <c r="CB223" s="310"/>
      <c r="CC223" s="310"/>
      <c r="CD223" s="318"/>
      <c r="CE223" s="310"/>
      <c r="CF223" s="310"/>
      <c r="CG223" s="310"/>
      <c r="CH223" s="310"/>
      <c r="CI223" s="310"/>
      <c r="CJ223" s="318"/>
      <c r="CK223" s="310"/>
      <c r="CL223" s="310"/>
      <c r="CM223" s="310"/>
      <c r="CN223" s="310"/>
      <c r="CO223" s="310"/>
      <c r="CP223" s="318"/>
      <c r="CQ223" s="310"/>
      <c r="CR223" s="310"/>
      <c r="CS223" s="310"/>
      <c r="CT223" s="310"/>
    </row>
    <row r="224" spans="1:98" ht="17.25" customHeight="1">
      <c r="A224" s="310">
        <v>215</v>
      </c>
      <c r="B224" s="311" t="s">
        <v>4349</v>
      </c>
      <c r="C224" s="311" t="s">
        <v>4350</v>
      </c>
      <c r="D224" s="311" t="s">
        <v>781</v>
      </c>
      <c r="E224" s="311" t="s">
        <v>4275</v>
      </c>
      <c r="F224" s="311" t="s">
        <v>4531</v>
      </c>
      <c r="G224" s="311" t="s">
        <v>4277</v>
      </c>
      <c r="H224" s="312">
        <v>180</v>
      </c>
      <c r="I224" s="313" t="s">
        <v>702</v>
      </c>
      <c r="J224" s="314">
        <v>1</v>
      </c>
      <c r="K224" s="314"/>
      <c r="L224" s="314">
        <v>2</v>
      </c>
      <c r="M224" s="312">
        <v>2</v>
      </c>
      <c r="N224" s="312">
        <v>4.0999999999999996</v>
      </c>
      <c r="O224" s="312" t="s">
        <v>674</v>
      </c>
      <c r="P224" s="312" t="s">
        <v>13</v>
      </c>
      <c r="Q224" s="312" t="s">
        <v>703</v>
      </c>
      <c r="R224" s="312"/>
      <c r="S224" s="312"/>
      <c r="T224" s="312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2">
        <f t="shared" ref="U224:U225" ca="1" si="38">+L224-T224</f>
        <v>0</v>
      </c>
      <c r="V224" s="312">
        <f t="shared" ref="V224:V225" ca="1" si="39">ROUNDDOWN(T224/J224,0)</f>
        <v>2</v>
      </c>
      <c r="W224" s="312"/>
      <c r="X224" s="312"/>
      <c r="Y224" s="312"/>
      <c r="Z224" s="312"/>
      <c r="AA224" s="312"/>
      <c r="AB224" s="312"/>
      <c r="AC224" s="312">
        <v>7.0000000000000007E-2</v>
      </c>
      <c r="AD224" s="316"/>
      <c r="AE224" s="304"/>
      <c r="AF224" s="304"/>
      <c r="AG224" s="315" t="s">
        <v>677</v>
      </c>
      <c r="AH224" s="315" t="s">
        <v>677</v>
      </c>
      <c r="AI224" s="312">
        <v>0</v>
      </c>
      <c r="AJ224" s="312">
        <v>0</v>
      </c>
      <c r="AK224" s="312"/>
      <c r="AL224" s="312"/>
      <c r="AM224" s="310"/>
      <c r="AN224" s="310"/>
      <c r="AO224" s="310"/>
      <c r="AP224" s="310"/>
      <c r="AQ224" s="310"/>
      <c r="AR224" s="310"/>
      <c r="AS224" s="310"/>
      <c r="AT224" s="310"/>
      <c r="AU224" s="310"/>
      <c r="AV224" s="310"/>
      <c r="AW224" s="310">
        <v>1</v>
      </c>
      <c r="AX224" s="310">
        <v>0</v>
      </c>
      <c r="AY224" s="310">
        <v>0</v>
      </c>
      <c r="AZ224" s="310">
        <v>1</v>
      </c>
      <c r="BA224" s="310">
        <v>0</v>
      </c>
      <c r="BB224" s="310">
        <v>0</v>
      </c>
      <c r="BC224" s="310">
        <v>0</v>
      </c>
      <c r="BD224" s="310" t="s">
        <v>692</v>
      </c>
      <c r="BE224" s="310"/>
      <c r="BF224" s="317"/>
      <c r="BG224" s="310" t="s">
        <v>4278</v>
      </c>
      <c r="BH224" s="310">
        <v>2</v>
      </c>
      <c r="BI224" s="318">
        <v>46277</v>
      </c>
      <c r="BJ224" s="310">
        <v>0</v>
      </c>
      <c r="BK224" s="320"/>
      <c r="BL224" s="321"/>
      <c r="BM224" s="310" t="s">
        <v>4278</v>
      </c>
      <c r="BN224" s="310">
        <v>2</v>
      </c>
      <c r="BO224" s="319">
        <v>46277</v>
      </c>
      <c r="BP224" s="310">
        <v>0</v>
      </c>
      <c r="BQ224" s="320"/>
      <c r="BR224" s="321"/>
      <c r="BS224" s="320"/>
      <c r="BT224" s="320"/>
      <c r="BU224" s="323"/>
      <c r="BV224" s="320"/>
      <c r="BW224" s="320"/>
      <c r="BX224" s="321"/>
      <c r="BY224" s="320"/>
      <c r="BZ224" s="320"/>
      <c r="CA224" s="320"/>
      <c r="CB224" s="320"/>
      <c r="CC224" s="320"/>
      <c r="CD224" s="323"/>
      <c r="CE224" s="320"/>
      <c r="CF224" s="320"/>
      <c r="CG224" s="320"/>
      <c r="CH224" s="320"/>
      <c r="CI224" s="320"/>
      <c r="CJ224" s="323"/>
      <c r="CK224" s="320"/>
      <c r="CL224" s="320"/>
      <c r="CM224" s="320"/>
      <c r="CN224" s="320"/>
      <c r="CO224" s="320"/>
      <c r="CP224" s="323"/>
      <c r="CQ224" s="320"/>
      <c r="CR224" s="320"/>
      <c r="CS224" s="320"/>
      <c r="CT224" s="320"/>
    </row>
    <row r="225" spans="1:98" ht="17.25" customHeight="1">
      <c r="A225" s="310">
        <v>216</v>
      </c>
      <c r="B225" s="311" t="s">
        <v>4349</v>
      </c>
      <c r="C225" s="311" t="s">
        <v>4350</v>
      </c>
      <c r="D225" s="311" t="s">
        <v>781</v>
      </c>
      <c r="E225" s="311" t="s">
        <v>4279</v>
      </c>
      <c r="F225" s="311" t="s">
        <v>4532</v>
      </c>
      <c r="G225" s="311" t="s">
        <v>4281</v>
      </c>
      <c r="H225" s="312">
        <v>200</v>
      </c>
      <c r="I225" s="313" t="s">
        <v>702</v>
      </c>
      <c r="J225" s="314">
        <v>1</v>
      </c>
      <c r="K225" s="314"/>
      <c r="L225" s="314">
        <v>2</v>
      </c>
      <c r="M225" s="312">
        <v>2.8</v>
      </c>
      <c r="N225" s="312">
        <v>5.7</v>
      </c>
      <c r="O225" s="312" t="s">
        <v>674</v>
      </c>
      <c r="P225" s="312" t="s">
        <v>13</v>
      </c>
      <c r="Q225" s="312" t="s">
        <v>703</v>
      </c>
      <c r="R225" s="312"/>
      <c r="S225" s="312"/>
      <c r="T225" s="312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2">
        <f t="shared" ca="1" si="38"/>
        <v>2</v>
      </c>
      <c r="V225" s="312">
        <f t="shared" ca="1" si="39"/>
        <v>0</v>
      </c>
      <c r="W225" s="312"/>
      <c r="X225" s="312"/>
      <c r="Y225" s="312"/>
      <c r="Z225" s="312"/>
      <c r="AA225" s="312"/>
      <c r="AB225" s="312"/>
      <c r="AC225" s="312">
        <v>0.159</v>
      </c>
      <c r="AD225" s="316"/>
      <c r="AE225" s="304"/>
      <c r="AF225" s="304"/>
      <c r="AG225" s="315" t="s">
        <v>677</v>
      </c>
      <c r="AH225" s="315" t="s">
        <v>677</v>
      </c>
      <c r="AI225" s="312">
        <v>0</v>
      </c>
      <c r="AJ225" s="312">
        <v>0</v>
      </c>
      <c r="AK225" s="312"/>
      <c r="AL225" s="312"/>
      <c r="AM225" s="310"/>
      <c r="AN225" s="310"/>
      <c r="AO225" s="310"/>
      <c r="AP225" s="310"/>
      <c r="AQ225" s="310"/>
      <c r="AR225" s="310"/>
      <c r="AS225" s="310"/>
      <c r="AT225" s="310"/>
      <c r="AU225" s="310"/>
      <c r="AV225" s="310"/>
      <c r="AW225" s="310">
        <v>0</v>
      </c>
      <c r="AX225" s="310">
        <v>0</v>
      </c>
      <c r="AY225" s="310">
        <v>0</v>
      </c>
      <c r="AZ225" s="310">
        <v>0</v>
      </c>
      <c r="BA225" s="310">
        <v>0</v>
      </c>
      <c r="BB225" s="310">
        <v>0</v>
      </c>
      <c r="BC225" s="310">
        <v>0</v>
      </c>
      <c r="BD225" s="310" t="s">
        <v>692</v>
      </c>
      <c r="BE225" s="310"/>
      <c r="BF225" s="310"/>
      <c r="BG225" s="310" t="s">
        <v>3991</v>
      </c>
      <c r="BH225" s="310">
        <v>2</v>
      </c>
      <c r="BI225" s="318">
        <v>46277</v>
      </c>
      <c r="BJ225" s="310">
        <v>0</v>
      </c>
      <c r="BK225" s="310"/>
      <c r="BL225" s="317"/>
      <c r="BM225" s="310" t="s">
        <v>3991</v>
      </c>
      <c r="BN225" s="314">
        <v>2</v>
      </c>
      <c r="BO225" s="319">
        <v>46277</v>
      </c>
      <c r="BP225" s="310">
        <v>0</v>
      </c>
      <c r="BQ225" s="310"/>
      <c r="BR225" s="317"/>
      <c r="BS225" s="310"/>
      <c r="BT225" s="314"/>
      <c r="BU225" s="318"/>
      <c r="BV225" s="310"/>
      <c r="BW225" s="316"/>
      <c r="BX225" s="317"/>
      <c r="BY225" s="310"/>
      <c r="BZ225" s="314"/>
      <c r="CA225" s="319"/>
      <c r="CB225" s="310"/>
      <c r="CC225" s="310"/>
      <c r="CD225" s="318"/>
      <c r="CE225" s="310"/>
      <c r="CF225" s="310"/>
      <c r="CG225" s="310"/>
      <c r="CH225" s="310"/>
      <c r="CI225" s="310"/>
      <c r="CJ225" s="318"/>
      <c r="CK225" s="310"/>
      <c r="CL225" s="310"/>
      <c r="CM225" s="310"/>
      <c r="CN225" s="310"/>
      <c r="CO225" s="310"/>
      <c r="CP225" s="318"/>
      <c r="CQ225" s="310"/>
      <c r="CR225" s="310"/>
      <c r="CS225" s="310"/>
      <c r="CT225" s="310"/>
    </row>
    <row r="226" spans="1:98" ht="17.25" customHeight="1">
      <c r="A226" s="186">
        <v>217</v>
      </c>
      <c r="B226" s="181" t="s">
        <v>4353</v>
      </c>
      <c r="C226" s="181" t="s">
        <v>4354</v>
      </c>
      <c r="D226" s="181"/>
      <c r="E226" s="181"/>
      <c r="F226" s="181"/>
      <c r="G226" s="181" t="s">
        <v>4274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0" t="s">
        <v>674</v>
      </c>
      <c r="P226" s="182"/>
      <c r="Q226" s="182"/>
      <c r="R226" s="300" t="s">
        <v>3951</v>
      </c>
      <c r="S226" s="182"/>
      <c r="T226" s="182"/>
      <c r="U226" s="182"/>
      <c r="V226" s="182"/>
      <c r="W226" s="300">
        <f ca="1">_xlfn.MINIFS(V:V,C:C,C226,AE:AE,"",AB:AB,"")</f>
        <v>0</v>
      </c>
      <c r="X226" s="300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4"/>
      <c r="AE226" s="180" t="s">
        <v>675</v>
      </c>
      <c r="AF226" s="180" t="s">
        <v>2161</v>
      </c>
      <c r="AG226" s="185" t="s">
        <v>677</v>
      </c>
      <c r="AH226" s="185" t="s">
        <v>677</v>
      </c>
      <c r="AI226" s="312">
        <v>0</v>
      </c>
      <c r="AJ226" s="312">
        <v>0</v>
      </c>
      <c r="AK226" s="312"/>
      <c r="AL226" s="312"/>
      <c r="AM226" s="310"/>
      <c r="AN226" s="310"/>
      <c r="AO226" s="310"/>
      <c r="AP226" s="310"/>
      <c r="AQ226" s="310"/>
      <c r="AR226" s="310"/>
      <c r="AS226" s="310"/>
      <c r="AT226" s="310"/>
      <c r="AU226" s="310"/>
      <c r="AV226" s="310"/>
      <c r="AW226" s="186"/>
      <c r="AX226" s="186"/>
      <c r="AY226" s="186"/>
      <c r="AZ226" s="186"/>
      <c r="BA226" s="186"/>
      <c r="BB226" s="186"/>
      <c r="BC226" s="186"/>
      <c r="BD226" s="180" t="s">
        <v>2162</v>
      </c>
      <c r="BE226" s="320"/>
      <c r="BF226" s="321"/>
      <c r="BG226" s="348"/>
      <c r="BH226" s="362"/>
      <c r="BI226" s="323"/>
      <c r="BJ226" s="310"/>
      <c r="BK226" s="320"/>
      <c r="BL226" s="321"/>
      <c r="BM226" s="310"/>
      <c r="BN226" s="314"/>
      <c r="BO226" s="319">
        <v>46277</v>
      </c>
      <c r="BP226" s="310"/>
      <c r="BQ226" s="320"/>
      <c r="BR226" s="321"/>
      <c r="BS226" s="320"/>
      <c r="BT226" s="322"/>
      <c r="BU226" s="323"/>
      <c r="BV226" s="320"/>
      <c r="BW226" s="324"/>
      <c r="BX226" s="321"/>
      <c r="BY226" s="320"/>
      <c r="BZ226" s="322"/>
      <c r="CA226" s="325"/>
      <c r="CB226" s="320"/>
      <c r="CC226" s="320"/>
      <c r="CD226" s="323"/>
      <c r="CE226" s="320"/>
      <c r="CF226" s="320"/>
      <c r="CG226" s="320"/>
      <c r="CH226" s="320"/>
      <c r="CI226" s="320"/>
      <c r="CJ226" s="323"/>
      <c r="CK226" s="320"/>
      <c r="CL226" s="320"/>
      <c r="CM226" s="320"/>
      <c r="CN226" s="320"/>
      <c r="CO226" s="320"/>
      <c r="CP226" s="323"/>
      <c r="CQ226" s="320"/>
      <c r="CR226" s="320"/>
      <c r="CS226" s="320"/>
      <c r="CT226" s="320"/>
    </row>
    <row r="227" spans="1:98" ht="17.25" customHeight="1">
      <c r="A227" s="310">
        <v>218</v>
      </c>
      <c r="B227" s="311" t="s">
        <v>4353</v>
      </c>
      <c r="C227" s="311" t="s">
        <v>4354</v>
      </c>
      <c r="D227" s="311" t="s">
        <v>781</v>
      </c>
      <c r="E227" s="311" t="s">
        <v>4275</v>
      </c>
      <c r="F227" s="311" t="s">
        <v>4533</v>
      </c>
      <c r="G227" s="311" t="s">
        <v>4277</v>
      </c>
      <c r="H227" s="312">
        <v>180</v>
      </c>
      <c r="I227" s="313" t="s">
        <v>702</v>
      </c>
      <c r="J227" s="314">
        <v>1</v>
      </c>
      <c r="K227" s="314"/>
      <c r="L227" s="314">
        <v>2</v>
      </c>
      <c r="M227" s="312">
        <v>2</v>
      </c>
      <c r="N227" s="312">
        <v>4.0999999999999996</v>
      </c>
      <c r="O227" s="312" t="s">
        <v>674</v>
      </c>
      <c r="P227" s="312" t="s">
        <v>13</v>
      </c>
      <c r="Q227" s="312" t="s">
        <v>703</v>
      </c>
      <c r="R227" s="312"/>
      <c r="S227" s="312"/>
      <c r="T227" s="312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2">
        <f t="shared" ref="U227:U228" ca="1" si="40">+L227-T227</f>
        <v>0</v>
      </c>
      <c r="V227" s="312">
        <f t="shared" ref="V227:V228" ca="1" si="41">ROUNDDOWN(T227/J227,0)</f>
        <v>2</v>
      </c>
      <c r="W227" s="312"/>
      <c r="X227" s="312"/>
      <c r="Y227" s="312"/>
      <c r="Z227" s="312"/>
      <c r="AA227" s="312"/>
      <c r="AB227" s="312"/>
      <c r="AC227" s="312">
        <v>7.0000000000000007E-2</v>
      </c>
      <c r="AD227" s="316"/>
      <c r="AE227" s="304"/>
      <c r="AF227" s="304"/>
      <c r="AG227" s="315" t="s">
        <v>677</v>
      </c>
      <c r="AH227" s="315" t="s">
        <v>677</v>
      </c>
      <c r="AI227" s="312">
        <v>0</v>
      </c>
      <c r="AJ227" s="312">
        <v>0</v>
      </c>
      <c r="AK227" s="312"/>
      <c r="AL227" s="312"/>
      <c r="AM227" s="310"/>
      <c r="AN227" s="310"/>
      <c r="AO227" s="310"/>
      <c r="AP227" s="310"/>
      <c r="AQ227" s="310"/>
      <c r="AR227" s="310"/>
      <c r="AS227" s="310"/>
      <c r="AT227" s="310"/>
      <c r="AU227" s="310"/>
      <c r="AV227" s="310"/>
      <c r="AW227" s="310">
        <v>1</v>
      </c>
      <c r="AX227" s="310">
        <v>0</v>
      </c>
      <c r="AY227" s="310">
        <v>0</v>
      </c>
      <c r="AZ227" s="310">
        <v>1</v>
      </c>
      <c r="BA227" s="310">
        <v>0</v>
      </c>
      <c r="BB227" s="310">
        <v>0</v>
      </c>
      <c r="BC227" s="310">
        <v>0</v>
      </c>
      <c r="BD227" s="310" t="s">
        <v>692</v>
      </c>
      <c r="BE227" s="326"/>
      <c r="BF227" s="327"/>
      <c r="BG227" s="310" t="s">
        <v>4278</v>
      </c>
      <c r="BH227" s="310">
        <v>2</v>
      </c>
      <c r="BI227" s="318">
        <v>46277</v>
      </c>
      <c r="BJ227" s="310">
        <v>0</v>
      </c>
      <c r="BK227" s="328"/>
      <c r="BL227" s="329"/>
      <c r="BM227" s="330" t="s">
        <v>4278</v>
      </c>
      <c r="BN227" s="331">
        <v>2</v>
      </c>
      <c r="BO227" s="319">
        <v>46277</v>
      </c>
      <c r="BP227" s="330">
        <v>0</v>
      </c>
      <c r="BQ227" s="328"/>
      <c r="BR227" s="329"/>
      <c r="BS227" s="328"/>
      <c r="BT227" s="332"/>
      <c r="BU227" s="333"/>
      <c r="BV227" s="328"/>
      <c r="BW227" s="334"/>
      <c r="BX227" s="329"/>
      <c r="BY227" s="328"/>
      <c r="BZ227" s="332"/>
      <c r="CA227" s="335"/>
      <c r="CB227" s="328"/>
      <c r="CC227" s="328"/>
      <c r="CD227" s="333"/>
      <c r="CE227" s="328"/>
      <c r="CF227" s="328"/>
      <c r="CG227" s="328"/>
      <c r="CH227" s="328"/>
      <c r="CI227" s="328"/>
      <c r="CJ227" s="333"/>
      <c r="CK227" s="328"/>
      <c r="CL227" s="328"/>
      <c r="CM227" s="328"/>
      <c r="CN227" s="328"/>
      <c r="CO227" s="328"/>
      <c r="CP227" s="333"/>
      <c r="CQ227" s="328"/>
      <c r="CR227" s="328"/>
      <c r="CS227" s="328"/>
      <c r="CT227" s="328"/>
    </row>
    <row r="228" spans="1:98" ht="17.25" customHeight="1">
      <c r="A228" s="310">
        <v>219</v>
      </c>
      <c r="B228" s="311" t="s">
        <v>4353</v>
      </c>
      <c r="C228" s="311" t="s">
        <v>4354</v>
      </c>
      <c r="D228" s="311" t="s">
        <v>781</v>
      </c>
      <c r="E228" s="311" t="s">
        <v>4279</v>
      </c>
      <c r="F228" s="311" t="s">
        <v>4534</v>
      </c>
      <c r="G228" s="311" t="s">
        <v>4281</v>
      </c>
      <c r="H228" s="312">
        <v>200</v>
      </c>
      <c r="I228" s="313" t="s">
        <v>702</v>
      </c>
      <c r="J228" s="314">
        <v>1</v>
      </c>
      <c r="K228" s="314"/>
      <c r="L228" s="314">
        <v>2</v>
      </c>
      <c r="M228" s="312">
        <v>2.8</v>
      </c>
      <c r="N228" s="312">
        <v>5.7</v>
      </c>
      <c r="O228" s="312" t="s">
        <v>674</v>
      </c>
      <c r="P228" s="312" t="s">
        <v>13</v>
      </c>
      <c r="Q228" s="312" t="s">
        <v>703</v>
      </c>
      <c r="R228" s="312"/>
      <c r="S228" s="312"/>
      <c r="T228" s="312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2">
        <f t="shared" ca="1" si="40"/>
        <v>2</v>
      </c>
      <c r="V228" s="312">
        <f t="shared" ca="1" si="41"/>
        <v>0</v>
      </c>
      <c r="W228" s="312"/>
      <c r="X228" s="312"/>
      <c r="Y228" s="312"/>
      <c r="Z228" s="312"/>
      <c r="AA228" s="312"/>
      <c r="AB228" s="312"/>
      <c r="AC228" s="312">
        <v>0.159</v>
      </c>
      <c r="AD228" s="316"/>
      <c r="AE228" s="304"/>
      <c r="AF228" s="304"/>
      <c r="AG228" s="315" t="s">
        <v>677</v>
      </c>
      <c r="AH228" s="315" t="s">
        <v>677</v>
      </c>
      <c r="AI228" s="312">
        <v>0</v>
      </c>
      <c r="AJ228" s="312">
        <v>0</v>
      </c>
      <c r="AK228" s="312"/>
      <c r="AL228" s="312"/>
      <c r="AM228" s="310"/>
      <c r="AN228" s="310"/>
      <c r="AO228" s="310"/>
      <c r="AP228" s="310"/>
      <c r="AQ228" s="310"/>
      <c r="AR228" s="310"/>
      <c r="AS228" s="310"/>
      <c r="AT228" s="310"/>
      <c r="AU228" s="310"/>
      <c r="AV228" s="310"/>
      <c r="AW228" s="310">
        <v>0</v>
      </c>
      <c r="AX228" s="310">
        <v>0</v>
      </c>
      <c r="AY228" s="310">
        <v>0</v>
      </c>
      <c r="AZ228" s="310">
        <v>0</v>
      </c>
      <c r="BA228" s="310">
        <v>0</v>
      </c>
      <c r="BB228" s="310">
        <v>0</v>
      </c>
      <c r="BC228" s="310">
        <v>0</v>
      </c>
      <c r="BD228" s="310" t="s">
        <v>692</v>
      </c>
      <c r="BE228" s="326"/>
      <c r="BF228" s="327"/>
      <c r="BG228" s="310" t="s">
        <v>3991</v>
      </c>
      <c r="BH228" s="310">
        <v>2</v>
      </c>
      <c r="BI228" s="318">
        <v>46277</v>
      </c>
      <c r="BJ228" s="310">
        <v>0</v>
      </c>
      <c r="BK228" s="328"/>
      <c r="BL228" s="329"/>
      <c r="BM228" s="330" t="s">
        <v>3991</v>
      </c>
      <c r="BN228" s="331">
        <v>2</v>
      </c>
      <c r="BO228" s="319">
        <v>46277</v>
      </c>
      <c r="BP228" s="330">
        <v>0</v>
      </c>
      <c r="BQ228" s="328"/>
      <c r="BR228" s="329"/>
      <c r="BS228" s="328"/>
      <c r="BT228" s="332"/>
      <c r="BU228" s="333"/>
      <c r="BV228" s="328"/>
      <c r="BW228" s="334"/>
      <c r="BX228" s="329"/>
      <c r="BY228" s="328"/>
      <c r="BZ228" s="332"/>
      <c r="CA228" s="335"/>
      <c r="CB228" s="328"/>
      <c r="CC228" s="328"/>
      <c r="CD228" s="333"/>
      <c r="CE228" s="328"/>
      <c r="CF228" s="328"/>
      <c r="CG228" s="328"/>
      <c r="CH228" s="328"/>
      <c r="CI228" s="328"/>
      <c r="CJ228" s="333"/>
      <c r="CK228" s="328"/>
      <c r="CL228" s="328"/>
      <c r="CM228" s="328"/>
      <c r="CN228" s="328"/>
      <c r="CO228" s="328"/>
      <c r="CP228" s="333"/>
      <c r="CQ228" s="328"/>
      <c r="CR228" s="328"/>
      <c r="CS228" s="328"/>
      <c r="CT228" s="328"/>
    </row>
    <row r="229" spans="1:98" ht="17.25" customHeight="1">
      <c r="A229" s="186">
        <v>220</v>
      </c>
      <c r="B229" s="181" t="s">
        <v>4357</v>
      </c>
      <c r="C229" s="181" t="s">
        <v>4358</v>
      </c>
      <c r="D229" s="181"/>
      <c r="E229" s="181"/>
      <c r="F229" s="181"/>
      <c r="G229" s="181" t="s">
        <v>4274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0" t="s">
        <v>674</v>
      </c>
      <c r="P229" s="182"/>
      <c r="Q229" s="182"/>
      <c r="R229" s="300" t="s">
        <v>3951</v>
      </c>
      <c r="S229" s="182"/>
      <c r="T229" s="182"/>
      <c r="U229" s="182"/>
      <c r="V229" s="182"/>
      <c r="W229" s="300">
        <f ca="1">_xlfn.MINIFS(V:V,C:C,C229,AE:AE,"",AB:AB,"")</f>
        <v>0</v>
      </c>
      <c r="X229" s="300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4"/>
      <c r="AE229" s="180" t="s">
        <v>675</v>
      </c>
      <c r="AF229" s="180" t="s">
        <v>2161</v>
      </c>
      <c r="AG229" s="185" t="s">
        <v>677</v>
      </c>
      <c r="AH229" s="185" t="s">
        <v>677</v>
      </c>
      <c r="AI229" s="312">
        <v>0</v>
      </c>
      <c r="AJ229" s="312">
        <v>0</v>
      </c>
      <c r="AK229" s="312"/>
      <c r="AL229" s="312"/>
      <c r="AM229" s="310"/>
      <c r="AN229" s="310"/>
      <c r="AO229" s="310"/>
      <c r="AP229" s="310"/>
      <c r="AQ229" s="310"/>
      <c r="AR229" s="310"/>
      <c r="AS229" s="310"/>
      <c r="AT229" s="310"/>
      <c r="AU229" s="310"/>
      <c r="AV229" s="310"/>
      <c r="AW229" s="186"/>
      <c r="AX229" s="186"/>
      <c r="AY229" s="186"/>
      <c r="AZ229" s="186"/>
      <c r="BA229" s="186"/>
      <c r="BB229" s="186"/>
      <c r="BC229" s="186"/>
      <c r="BD229" s="180" t="s">
        <v>2162</v>
      </c>
      <c r="BE229" s="310"/>
      <c r="BF229" s="317"/>
      <c r="BG229" s="310"/>
      <c r="BH229" s="310"/>
      <c r="BI229" s="318"/>
      <c r="BJ229" s="310"/>
      <c r="BK229" s="310"/>
      <c r="BL229" s="317"/>
      <c r="BM229" s="310"/>
      <c r="BN229" s="310"/>
      <c r="BO229" s="319">
        <v>46277</v>
      </c>
      <c r="BP229" s="310"/>
      <c r="BQ229" s="310"/>
      <c r="BR229" s="317"/>
      <c r="BS229" s="310"/>
      <c r="BT229" s="310"/>
      <c r="BU229" s="318"/>
      <c r="BV229" s="310"/>
      <c r="BW229" s="310"/>
      <c r="BX229" s="317"/>
      <c r="BY229" s="310"/>
      <c r="BZ229" s="310"/>
      <c r="CA229" s="310"/>
      <c r="CB229" s="310"/>
      <c r="CC229" s="310"/>
      <c r="CD229" s="318"/>
      <c r="CE229" s="310"/>
      <c r="CF229" s="310"/>
      <c r="CG229" s="310"/>
      <c r="CH229" s="310"/>
      <c r="CI229" s="310"/>
      <c r="CJ229" s="318"/>
      <c r="CK229" s="310"/>
      <c r="CL229" s="310"/>
      <c r="CM229" s="310"/>
      <c r="CN229" s="310"/>
      <c r="CO229" s="310"/>
      <c r="CP229" s="318"/>
      <c r="CQ229" s="310"/>
      <c r="CR229" s="310"/>
      <c r="CS229" s="310"/>
      <c r="CT229" s="310"/>
    </row>
    <row r="230" spans="1:98" ht="17.25" customHeight="1">
      <c r="A230" s="310">
        <v>221</v>
      </c>
      <c r="B230" s="311" t="s">
        <v>4357</v>
      </c>
      <c r="C230" s="311" t="s">
        <v>4358</v>
      </c>
      <c r="D230" s="311" t="s">
        <v>781</v>
      </c>
      <c r="E230" s="311" t="s">
        <v>4275</v>
      </c>
      <c r="F230" s="311" t="s">
        <v>4535</v>
      </c>
      <c r="G230" s="311" t="s">
        <v>4277</v>
      </c>
      <c r="H230" s="312">
        <v>180</v>
      </c>
      <c r="I230" s="313" t="s">
        <v>702</v>
      </c>
      <c r="J230" s="314">
        <v>1</v>
      </c>
      <c r="K230" s="314"/>
      <c r="L230" s="314">
        <v>2</v>
      </c>
      <c r="M230" s="312">
        <v>2</v>
      </c>
      <c r="N230" s="312">
        <v>4.0999999999999996</v>
      </c>
      <c r="O230" s="312" t="s">
        <v>674</v>
      </c>
      <c r="P230" s="312" t="s">
        <v>13</v>
      </c>
      <c r="Q230" s="312" t="s">
        <v>703</v>
      </c>
      <c r="R230" s="312"/>
      <c r="S230" s="312"/>
      <c r="T230" s="312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2">
        <f t="shared" ref="U230:U231" ca="1" si="42">+L230-T230</f>
        <v>0</v>
      </c>
      <c r="V230" s="312">
        <f t="shared" ref="V230:V231" ca="1" si="43">ROUNDDOWN(T230/J230,0)</f>
        <v>2</v>
      </c>
      <c r="W230" s="312"/>
      <c r="X230" s="312"/>
      <c r="Y230" s="312"/>
      <c r="Z230" s="312"/>
      <c r="AA230" s="312"/>
      <c r="AB230" s="312"/>
      <c r="AC230" s="312">
        <v>7.0000000000000007E-2</v>
      </c>
      <c r="AD230" s="316"/>
      <c r="AE230" s="304"/>
      <c r="AF230" s="304"/>
      <c r="AG230" s="315" t="s">
        <v>677</v>
      </c>
      <c r="AH230" s="315" t="s">
        <v>677</v>
      </c>
      <c r="AI230" s="312">
        <v>0</v>
      </c>
      <c r="AJ230" s="312">
        <v>0</v>
      </c>
      <c r="AK230" s="312"/>
      <c r="AL230" s="312"/>
      <c r="AM230" s="310"/>
      <c r="AN230" s="310"/>
      <c r="AO230" s="310"/>
      <c r="AP230" s="310"/>
      <c r="AQ230" s="310"/>
      <c r="AR230" s="310"/>
      <c r="AS230" s="310"/>
      <c r="AT230" s="310"/>
      <c r="AU230" s="310"/>
      <c r="AV230" s="310"/>
      <c r="AW230" s="310">
        <v>1</v>
      </c>
      <c r="AX230" s="310">
        <v>0</v>
      </c>
      <c r="AY230" s="310">
        <v>0</v>
      </c>
      <c r="AZ230" s="310">
        <v>1</v>
      </c>
      <c r="BA230" s="310">
        <v>0</v>
      </c>
      <c r="BB230" s="310">
        <v>0</v>
      </c>
      <c r="BC230" s="310">
        <v>0</v>
      </c>
      <c r="BD230" s="310" t="s">
        <v>692</v>
      </c>
      <c r="BE230" s="310"/>
      <c r="BF230" s="317"/>
      <c r="BG230" s="310" t="s">
        <v>4278</v>
      </c>
      <c r="BH230" s="310">
        <v>2</v>
      </c>
      <c r="BI230" s="318">
        <v>46277</v>
      </c>
      <c r="BJ230" s="310">
        <v>0</v>
      </c>
      <c r="BK230" s="310"/>
      <c r="BL230" s="317"/>
      <c r="BM230" s="310" t="s">
        <v>4278</v>
      </c>
      <c r="BN230" s="314">
        <v>2</v>
      </c>
      <c r="BO230" s="319">
        <v>46277</v>
      </c>
      <c r="BP230" s="310">
        <v>0</v>
      </c>
      <c r="BQ230" s="310"/>
      <c r="BR230" s="317"/>
      <c r="BS230" s="310"/>
      <c r="BT230" s="314"/>
      <c r="BU230" s="318"/>
      <c r="BV230" s="310"/>
      <c r="BW230" s="316"/>
      <c r="BX230" s="317"/>
      <c r="BY230" s="310"/>
      <c r="BZ230" s="314"/>
      <c r="CA230" s="319"/>
      <c r="CB230" s="310"/>
      <c r="CC230" s="310"/>
      <c r="CD230" s="318"/>
      <c r="CE230" s="310"/>
      <c r="CF230" s="310"/>
      <c r="CG230" s="310"/>
      <c r="CH230" s="310"/>
      <c r="CI230" s="310"/>
      <c r="CJ230" s="318"/>
      <c r="CK230" s="310"/>
      <c r="CL230" s="310"/>
      <c r="CM230" s="310"/>
      <c r="CN230" s="310"/>
      <c r="CO230" s="310"/>
      <c r="CP230" s="318"/>
      <c r="CQ230" s="310"/>
      <c r="CR230" s="310"/>
      <c r="CS230" s="310"/>
      <c r="CT230" s="310"/>
    </row>
    <row r="231" spans="1:98" ht="17.25" customHeight="1">
      <c r="A231" s="310">
        <v>222</v>
      </c>
      <c r="B231" s="311" t="s">
        <v>4357</v>
      </c>
      <c r="C231" s="311" t="s">
        <v>4358</v>
      </c>
      <c r="D231" s="311" t="s">
        <v>781</v>
      </c>
      <c r="E231" s="311" t="s">
        <v>4279</v>
      </c>
      <c r="F231" s="311" t="s">
        <v>4536</v>
      </c>
      <c r="G231" s="311" t="s">
        <v>4281</v>
      </c>
      <c r="H231" s="312">
        <v>200</v>
      </c>
      <c r="I231" s="313" t="s">
        <v>702</v>
      </c>
      <c r="J231" s="314">
        <v>1</v>
      </c>
      <c r="K231" s="314"/>
      <c r="L231" s="314">
        <v>2</v>
      </c>
      <c r="M231" s="312">
        <v>2.8</v>
      </c>
      <c r="N231" s="312">
        <v>5.7</v>
      </c>
      <c r="O231" s="312" t="s">
        <v>674</v>
      </c>
      <c r="P231" s="312" t="s">
        <v>13</v>
      </c>
      <c r="Q231" s="312" t="s">
        <v>703</v>
      </c>
      <c r="R231" s="312"/>
      <c r="S231" s="312"/>
      <c r="T231" s="312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2">
        <f t="shared" ca="1" si="42"/>
        <v>2</v>
      </c>
      <c r="V231" s="312">
        <f t="shared" ca="1" si="43"/>
        <v>0</v>
      </c>
      <c r="W231" s="312"/>
      <c r="X231" s="312"/>
      <c r="Y231" s="312"/>
      <c r="Z231" s="312"/>
      <c r="AA231" s="312"/>
      <c r="AB231" s="312"/>
      <c r="AC231" s="312">
        <v>0.159</v>
      </c>
      <c r="AD231" s="316"/>
      <c r="AE231" s="304"/>
      <c r="AF231" s="304"/>
      <c r="AG231" s="315" t="s">
        <v>677</v>
      </c>
      <c r="AH231" s="315" t="s">
        <v>677</v>
      </c>
      <c r="AI231" s="312">
        <v>0</v>
      </c>
      <c r="AJ231" s="312">
        <v>0</v>
      </c>
      <c r="AK231" s="312"/>
      <c r="AL231" s="312"/>
      <c r="AM231" s="310"/>
      <c r="AN231" s="310"/>
      <c r="AO231" s="310"/>
      <c r="AP231" s="310"/>
      <c r="AQ231" s="310"/>
      <c r="AR231" s="310"/>
      <c r="AS231" s="310"/>
      <c r="AT231" s="310"/>
      <c r="AU231" s="310"/>
      <c r="AV231" s="310"/>
      <c r="AW231" s="310">
        <v>0</v>
      </c>
      <c r="AX231" s="310">
        <v>0</v>
      </c>
      <c r="AY231" s="310">
        <v>0</v>
      </c>
      <c r="AZ231" s="310">
        <v>0</v>
      </c>
      <c r="BA231" s="310">
        <v>0</v>
      </c>
      <c r="BB231" s="310">
        <v>0</v>
      </c>
      <c r="BC231" s="310">
        <v>0</v>
      </c>
      <c r="BD231" s="310" t="s">
        <v>692</v>
      </c>
      <c r="BE231" s="336"/>
      <c r="BF231" s="337"/>
      <c r="BG231" s="310" t="s">
        <v>3991</v>
      </c>
      <c r="BH231" s="310">
        <v>2</v>
      </c>
      <c r="BI231" s="318">
        <v>46277</v>
      </c>
      <c r="BJ231" s="310">
        <v>0</v>
      </c>
      <c r="BK231" s="336"/>
      <c r="BL231" s="337"/>
      <c r="BM231" s="338" t="s">
        <v>3991</v>
      </c>
      <c r="BN231" s="338">
        <v>2</v>
      </c>
      <c r="BO231" s="319">
        <v>46277</v>
      </c>
      <c r="BP231" s="338">
        <v>0</v>
      </c>
      <c r="BQ231" s="336"/>
      <c r="BR231" s="337"/>
      <c r="BS231" s="336"/>
      <c r="BT231" s="336"/>
      <c r="BU231" s="341"/>
      <c r="BV231" s="336"/>
      <c r="BW231" s="336"/>
      <c r="BX231" s="337"/>
      <c r="BY231" s="336"/>
      <c r="BZ231" s="336"/>
      <c r="CA231" s="336"/>
      <c r="CB231" s="336"/>
      <c r="CC231" s="336"/>
      <c r="CD231" s="341"/>
      <c r="CE231" s="336"/>
      <c r="CF231" s="336"/>
      <c r="CG231" s="336"/>
      <c r="CH231" s="336"/>
      <c r="CI231" s="336"/>
      <c r="CJ231" s="341"/>
      <c r="CK231" s="336"/>
      <c r="CL231" s="336"/>
      <c r="CM231" s="336"/>
      <c r="CN231" s="336"/>
      <c r="CO231" s="336"/>
      <c r="CP231" s="341"/>
      <c r="CQ231" s="336"/>
      <c r="CR231" s="336"/>
      <c r="CS231" s="336"/>
      <c r="CT231" s="336"/>
    </row>
    <row r="232" spans="1:98" ht="17.25" customHeight="1">
      <c r="A232" s="186">
        <v>223</v>
      </c>
      <c r="B232" s="181" t="s">
        <v>4361</v>
      </c>
      <c r="C232" s="181" t="s">
        <v>4362</v>
      </c>
      <c r="D232" s="181"/>
      <c r="E232" s="181"/>
      <c r="F232" s="181"/>
      <c r="G232" s="181" t="s">
        <v>4274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0" t="s">
        <v>674</v>
      </c>
      <c r="P232" s="182"/>
      <c r="Q232" s="182"/>
      <c r="R232" s="300" t="s">
        <v>3951</v>
      </c>
      <c r="S232" s="182"/>
      <c r="T232" s="182"/>
      <c r="U232" s="182"/>
      <c r="V232" s="182"/>
      <c r="W232" s="300">
        <f ca="1">_xlfn.MINIFS(V:V,C:C,C232,AE:AE,"",AB:AB,"")</f>
        <v>0</v>
      </c>
      <c r="X232" s="300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4"/>
      <c r="AE232" s="180" t="s">
        <v>675</v>
      </c>
      <c r="AF232" s="180" t="s">
        <v>2161</v>
      </c>
      <c r="AG232" s="185" t="s">
        <v>677</v>
      </c>
      <c r="AH232" s="185" t="s">
        <v>677</v>
      </c>
      <c r="AI232" s="312">
        <v>0</v>
      </c>
      <c r="AJ232" s="312">
        <v>0</v>
      </c>
      <c r="AK232" s="312"/>
      <c r="AL232" s="312"/>
      <c r="AM232" s="310"/>
      <c r="AN232" s="310"/>
      <c r="AO232" s="310"/>
      <c r="AP232" s="310"/>
      <c r="AQ232" s="310"/>
      <c r="AR232" s="310"/>
      <c r="AS232" s="310"/>
      <c r="AT232" s="310"/>
      <c r="AU232" s="310"/>
      <c r="AV232" s="310"/>
      <c r="AW232" s="186"/>
      <c r="AX232" s="186"/>
      <c r="AY232" s="186"/>
      <c r="AZ232" s="186"/>
      <c r="BA232" s="186"/>
      <c r="BB232" s="186"/>
      <c r="BC232" s="186"/>
      <c r="BD232" s="180" t="s">
        <v>2162</v>
      </c>
      <c r="BE232" s="310"/>
      <c r="BF232" s="310"/>
      <c r="BG232" s="310"/>
      <c r="BH232" s="314"/>
      <c r="BI232" s="318"/>
      <c r="BJ232" s="310"/>
      <c r="BK232" s="310"/>
      <c r="BL232" s="317"/>
      <c r="BM232" s="310"/>
      <c r="BN232" s="314"/>
      <c r="BO232" s="319">
        <v>46277</v>
      </c>
      <c r="BP232" s="310"/>
      <c r="BQ232" s="310"/>
      <c r="BR232" s="317"/>
      <c r="BS232" s="310"/>
      <c r="BT232" s="314"/>
      <c r="BU232" s="318"/>
      <c r="BV232" s="310"/>
      <c r="BW232" s="316"/>
      <c r="BX232" s="317"/>
      <c r="BY232" s="310"/>
      <c r="BZ232" s="314"/>
      <c r="CA232" s="319"/>
      <c r="CB232" s="310"/>
      <c r="CC232" s="310"/>
      <c r="CD232" s="318"/>
      <c r="CE232" s="310"/>
      <c r="CF232" s="310"/>
      <c r="CG232" s="310"/>
      <c r="CH232" s="310"/>
      <c r="CI232" s="310"/>
      <c r="CJ232" s="318"/>
      <c r="CK232" s="310"/>
      <c r="CL232" s="310"/>
      <c r="CM232" s="310"/>
      <c r="CN232" s="310"/>
      <c r="CO232" s="310"/>
      <c r="CP232" s="318"/>
      <c r="CQ232" s="310"/>
      <c r="CR232" s="310"/>
      <c r="CS232" s="310"/>
      <c r="CT232" s="310"/>
    </row>
    <row r="233" spans="1:98" ht="17.25" customHeight="1">
      <c r="A233" s="310">
        <v>224</v>
      </c>
      <c r="B233" s="311" t="s">
        <v>4361</v>
      </c>
      <c r="C233" s="311" t="s">
        <v>4362</v>
      </c>
      <c r="D233" s="311" t="s">
        <v>781</v>
      </c>
      <c r="E233" s="311" t="s">
        <v>4275</v>
      </c>
      <c r="F233" s="311" t="s">
        <v>4537</v>
      </c>
      <c r="G233" s="311" t="s">
        <v>4277</v>
      </c>
      <c r="H233" s="312">
        <v>180</v>
      </c>
      <c r="I233" s="313" t="s">
        <v>702</v>
      </c>
      <c r="J233" s="314">
        <v>1</v>
      </c>
      <c r="K233" s="314"/>
      <c r="L233" s="314">
        <v>2</v>
      </c>
      <c r="M233" s="312">
        <v>2</v>
      </c>
      <c r="N233" s="312">
        <v>4.0999999999999996</v>
      </c>
      <c r="O233" s="312" t="s">
        <v>674</v>
      </c>
      <c r="P233" s="312" t="s">
        <v>13</v>
      </c>
      <c r="Q233" s="312" t="s">
        <v>703</v>
      </c>
      <c r="R233" s="312"/>
      <c r="S233" s="312"/>
      <c r="T233" s="312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2">
        <f t="shared" ref="U233:U234" ca="1" si="44">+L233-T233</f>
        <v>0</v>
      </c>
      <c r="V233" s="312">
        <f t="shared" ref="V233:V234" ca="1" si="45">ROUNDDOWN(T233/J233,0)</f>
        <v>2</v>
      </c>
      <c r="W233" s="312"/>
      <c r="X233" s="312"/>
      <c r="Y233" s="312"/>
      <c r="Z233" s="312"/>
      <c r="AA233" s="312"/>
      <c r="AB233" s="312"/>
      <c r="AC233" s="312">
        <v>7.0000000000000007E-2</v>
      </c>
      <c r="AD233" s="316"/>
      <c r="AE233" s="304"/>
      <c r="AF233" s="304"/>
      <c r="AG233" s="315" t="s">
        <v>677</v>
      </c>
      <c r="AH233" s="315" t="s">
        <v>677</v>
      </c>
      <c r="AI233" s="312">
        <v>0</v>
      </c>
      <c r="AJ233" s="312">
        <v>0</v>
      </c>
      <c r="AK233" s="312"/>
      <c r="AL233" s="312"/>
      <c r="AM233" s="310"/>
      <c r="AN233" s="310"/>
      <c r="AO233" s="310"/>
      <c r="AP233" s="310"/>
      <c r="AQ233" s="310"/>
      <c r="AR233" s="310"/>
      <c r="AS233" s="310"/>
      <c r="AT233" s="310"/>
      <c r="AU233" s="310"/>
      <c r="AV233" s="310"/>
      <c r="AW233" s="310">
        <v>1</v>
      </c>
      <c r="AX233" s="310">
        <v>0</v>
      </c>
      <c r="AY233" s="310">
        <v>0</v>
      </c>
      <c r="AZ233" s="310">
        <v>1</v>
      </c>
      <c r="BA233" s="310">
        <v>0</v>
      </c>
      <c r="BB233" s="310">
        <v>0</v>
      </c>
      <c r="BC233" s="310">
        <v>0</v>
      </c>
      <c r="BD233" s="310" t="s">
        <v>692</v>
      </c>
      <c r="BE233" s="348"/>
      <c r="BF233" s="348"/>
      <c r="BG233" s="310" t="s">
        <v>4278</v>
      </c>
      <c r="BH233" s="310">
        <v>2</v>
      </c>
      <c r="BI233" s="318">
        <v>46277</v>
      </c>
      <c r="BJ233" s="310">
        <v>0</v>
      </c>
      <c r="BK233" s="320"/>
      <c r="BL233" s="321"/>
      <c r="BM233" s="310" t="s">
        <v>4278</v>
      </c>
      <c r="BN233" s="314">
        <v>2</v>
      </c>
      <c r="BO233" s="319">
        <v>46277</v>
      </c>
      <c r="BP233" s="310">
        <v>0</v>
      </c>
      <c r="BQ233" s="320"/>
      <c r="BR233" s="321"/>
      <c r="BS233" s="320"/>
      <c r="BT233" s="322"/>
      <c r="BU233" s="323"/>
      <c r="BV233" s="320"/>
      <c r="BW233" s="324"/>
      <c r="BX233" s="321"/>
      <c r="BY233" s="320"/>
      <c r="BZ233" s="322"/>
      <c r="CA233" s="325"/>
      <c r="CB233" s="320"/>
      <c r="CC233" s="320"/>
      <c r="CD233" s="323"/>
      <c r="CE233" s="320"/>
      <c r="CF233" s="320"/>
      <c r="CG233" s="320"/>
      <c r="CH233" s="320"/>
      <c r="CI233" s="320"/>
      <c r="CJ233" s="323"/>
      <c r="CK233" s="320"/>
      <c r="CL233" s="320"/>
      <c r="CM233" s="320"/>
      <c r="CN233" s="320"/>
      <c r="CO233" s="320"/>
      <c r="CP233" s="323"/>
      <c r="CQ233" s="320"/>
      <c r="CR233" s="320"/>
      <c r="CS233" s="320"/>
      <c r="CT233" s="320"/>
    </row>
    <row r="234" spans="1:98" ht="17.25" customHeight="1">
      <c r="A234" s="310">
        <v>225</v>
      </c>
      <c r="B234" s="311" t="s">
        <v>4361</v>
      </c>
      <c r="C234" s="311" t="s">
        <v>4362</v>
      </c>
      <c r="D234" s="311" t="s">
        <v>781</v>
      </c>
      <c r="E234" s="311" t="s">
        <v>4279</v>
      </c>
      <c r="F234" s="311" t="s">
        <v>4538</v>
      </c>
      <c r="G234" s="311" t="s">
        <v>4281</v>
      </c>
      <c r="H234" s="312">
        <v>200</v>
      </c>
      <c r="I234" s="313" t="s">
        <v>702</v>
      </c>
      <c r="J234" s="314">
        <v>1</v>
      </c>
      <c r="K234" s="314"/>
      <c r="L234" s="314">
        <v>2</v>
      </c>
      <c r="M234" s="312">
        <v>2.8</v>
      </c>
      <c r="N234" s="312">
        <v>5.7</v>
      </c>
      <c r="O234" s="312" t="s">
        <v>674</v>
      </c>
      <c r="P234" s="312" t="s">
        <v>13</v>
      </c>
      <c r="Q234" s="312" t="s">
        <v>703</v>
      </c>
      <c r="R234" s="312"/>
      <c r="S234" s="312"/>
      <c r="T234" s="312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2">
        <f t="shared" ca="1" si="44"/>
        <v>2</v>
      </c>
      <c r="V234" s="312">
        <f t="shared" ca="1" si="45"/>
        <v>0</v>
      </c>
      <c r="W234" s="312"/>
      <c r="X234" s="312"/>
      <c r="Y234" s="312"/>
      <c r="Z234" s="312"/>
      <c r="AA234" s="312"/>
      <c r="AB234" s="312"/>
      <c r="AC234" s="312">
        <v>0.159</v>
      </c>
      <c r="AD234" s="316"/>
      <c r="AE234" s="304"/>
      <c r="AF234" s="304"/>
      <c r="AG234" s="315" t="s">
        <v>677</v>
      </c>
      <c r="AH234" s="315" t="s">
        <v>677</v>
      </c>
      <c r="AI234" s="312">
        <v>0</v>
      </c>
      <c r="AJ234" s="312">
        <v>0</v>
      </c>
      <c r="AK234" s="312"/>
      <c r="AL234" s="312"/>
      <c r="AM234" s="310"/>
      <c r="AN234" s="310"/>
      <c r="AO234" s="310"/>
      <c r="AP234" s="310"/>
      <c r="AQ234" s="310"/>
      <c r="AR234" s="310"/>
      <c r="AS234" s="310"/>
      <c r="AT234" s="310"/>
      <c r="AU234" s="310"/>
      <c r="AV234" s="310"/>
      <c r="AW234" s="310">
        <v>0</v>
      </c>
      <c r="AX234" s="310">
        <v>0</v>
      </c>
      <c r="AY234" s="310">
        <v>0</v>
      </c>
      <c r="AZ234" s="310">
        <v>0</v>
      </c>
      <c r="BA234" s="310">
        <v>0</v>
      </c>
      <c r="BB234" s="310">
        <v>0</v>
      </c>
      <c r="BC234" s="310">
        <v>0</v>
      </c>
      <c r="BD234" s="310" t="s">
        <v>692</v>
      </c>
      <c r="BE234" s="310"/>
      <c r="BF234" s="317"/>
      <c r="BG234" s="310" t="s">
        <v>3991</v>
      </c>
      <c r="BH234" s="310">
        <v>2</v>
      </c>
      <c r="BI234" s="318">
        <v>46277</v>
      </c>
      <c r="BJ234" s="310">
        <v>0</v>
      </c>
      <c r="BK234" s="310"/>
      <c r="BL234" s="317"/>
      <c r="BM234" s="310" t="s">
        <v>3991</v>
      </c>
      <c r="BN234" s="310">
        <v>2</v>
      </c>
      <c r="BO234" s="319">
        <v>46277</v>
      </c>
      <c r="BP234" s="310">
        <v>0</v>
      </c>
      <c r="BQ234" s="310"/>
      <c r="BR234" s="317"/>
      <c r="BS234" s="310"/>
      <c r="BT234" s="310"/>
      <c r="BU234" s="318"/>
      <c r="BV234" s="310"/>
      <c r="BW234" s="310"/>
      <c r="BX234" s="317"/>
      <c r="BY234" s="310"/>
      <c r="BZ234" s="310"/>
      <c r="CA234" s="310"/>
      <c r="CB234" s="310"/>
      <c r="CC234" s="310"/>
      <c r="CD234" s="318"/>
      <c r="CE234" s="310"/>
      <c r="CF234" s="310"/>
      <c r="CG234" s="310"/>
      <c r="CH234" s="310"/>
      <c r="CI234" s="310"/>
      <c r="CJ234" s="318"/>
      <c r="CK234" s="310"/>
      <c r="CL234" s="310"/>
      <c r="CM234" s="310"/>
      <c r="CN234" s="310"/>
      <c r="CO234" s="310"/>
      <c r="CP234" s="318"/>
      <c r="CQ234" s="310"/>
      <c r="CR234" s="310"/>
      <c r="CS234" s="310"/>
      <c r="CT234" s="310"/>
    </row>
    <row r="235" spans="1:98" ht="17.25" customHeight="1">
      <c r="A235" s="186">
        <v>226</v>
      </c>
      <c r="B235" s="181" t="s">
        <v>4365</v>
      </c>
      <c r="C235" s="181" t="s">
        <v>4366</v>
      </c>
      <c r="D235" s="181"/>
      <c r="E235" s="181"/>
      <c r="F235" s="181"/>
      <c r="G235" s="181" t="s">
        <v>4274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0" t="s">
        <v>674</v>
      </c>
      <c r="P235" s="182"/>
      <c r="Q235" s="182"/>
      <c r="R235" s="300" t="s">
        <v>3951</v>
      </c>
      <c r="S235" s="182"/>
      <c r="T235" s="182"/>
      <c r="U235" s="182"/>
      <c r="V235" s="182"/>
      <c r="W235" s="300">
        <f ca="1">_xlfn.MINIFS(V:V,C:C,C235,AE:AE,"",AB:AB,"")</f>
        <v>0</v>
      </c>
      <c r="X235" s="300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4"/>
      <c r="AE235" s="180" t="s">
        <v>675</v>
      </c>
      <c r="AF235" s="180" t="s">
        <v>2161</v>
      </c>
      <c r="AG235" s="185" t="s">
        <v>677</v>
      </c>
      <c r="AH235" s="185" t="s">
        <v>677</v>
      </c>
      <c r="AI235" s="312">
        <v>0</v>
      </c>
      <c r="AJ235" s="312">
        <v>0</v>
      </c>
      <c r="AK235" s="312"/>
      <c r="AL235" s="312"/>
      <c r="AM235" s="310"/>
      <c r="AN235" s="310"/>
      <c r="AO235" s="310"/>
      <c r="AP235" s="310"/>
      <c r="AQ235" s="310"/>
      <c r="AR235" s="310"/>
      <c r="AS235" s="310"/>
      <c r="AT235" s="310"/>
      <c r="AU235" s="310"/>
      <c r="AV235" s="310"/>
      <c r="AW235" s="186"/>
      <c r="AX235" s="186"/>
      <c r="AY235" s="186"/>
      <c r="AZ235" s="186"/>
      <c r="BA235" s="186"/>
      <c r="BB235" s="186"/>
      <c r="BC235" s="186"/>
      <c r="BD235" s="180" t="s">
        <v>2162</v>
      </c>
      <c r="BE235" s="310"/>
      <c r="BF235" s="310"/>
      <c r="BG235" s="310"/>
      <c r="BH235" s="314"/>
      <c r="BI235" s="318"/>
      <c r="BJ235" s="310"/>
      <c r="BK235" s="320"/>
      <c r="BL235" s="321"/>
      <c r="BM235" s="310"/>
      <c r="BN235" s="314"/>
      <c r="BO235" s="319">
        <v>46277</v>
      </c>
      <c r="BP235" s="310"/>
      <c r="BQ235" s="320"/>
      <c r="BR235" s="321"/>
      <c r="BS235" s="320"/>
      <c r="BT235" s="322"/>
      <c r="BU235" s="323"/>
      <c r="BV235" s="320"/>
      <c r="BW235" s="324"/>
      <c r="BX235" s="321"/>
      <c r="BY235" s="320"/>
      <c r="BZ235" s="322"/>
      <c r="CA235" s="325"/>
      <c r="CB235" s="320"/>
      <c r="CC235" s="320"/>
      <c r="CD235" s="323"/>
      <c r="CE235" s="320"/>
      <c r="CF235" s="320"/>
      <c r="CG235" s="320"/>
      <c r="CH235" s="320"/>
      <c r="CI235" s="320"/>
      <c r="CJ235" s="323"/>
      <c r="CK235" s="320"/>
      <c r="CL235" s="320"/>
      <c r="CM235" s="320"/>
      <c r="CN235" s="320"/>
      <c r="CO235" s="320"/>
      <c r="CP235" s="323"/>
      <c r="CQ235" s="320"/>
      <c r="CR235" s="320"/>
      <c r="CS235" s="320"/>
      <c r="CT235" s="320"/>
    </row>
    <row r="236" spans="1:98" ht="17.25" customHeight="1">
      <c r="A236" s="310">
        <v>227</v>
      </c>
      <c r="B236" s="311" t="s">
        <v>4365</v>
      </c>
      <c r="C236" s="311" t="s">
        <v>4366</v>
      </c>
      <c r="D236" s="311" t="s">
        <v>781</v>
      </c>
      <c r="E236" s="311" t="s">
        <v>4275</v>
      </c>
      <c r="F236" s="311" t="s">
        <v>4539</v>
      </c>
      <c r="G236" s="311" t="s">
        <v>4277</v>
      </c>
      <c r="H236" s="312">
        <v>180</v>
      </c>
      <c r="I236" s="313" t="s">
        <v>702</v>
      </c>
      <c r="J236" s="314">
        <v>1</v>
      </c>
      <c r="K236" s="314"/>
      <c r="L236" s="314">
        <v>2</v>
      </c>
      <c r="M236" s="312">
        <v>2</v>
      </c>
      <c r="N236" s="312">
        <v>4.0999999999999996</v>
      </c>
      <c r="O236" s="312" t="s">
        <v>674</v>
      </c>
      <c r="P236" s="312" t="s">
        <v>13</v>
      </c>
      <c r="Q236" s="312" t="s">
        <v>703</v>
      </c>
      <c r="R236" s="312"/>
      <c r="S236" s="312"/>
      <c r="T236" s="312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2">
        <f t="shared" ref="U236:U237" ca="1" si="46">+L236-T236</f>
        <v>0</v>
      </c>
      <c r="V236" s="312">
        <f t="shared" ref="V236:V237" ca="1" si="47">ROUNDDOWN(T236/J236,0)</f>
        <v>2</v>
      </c>
      <c r="W236" s="312"/>
      <c r="X236" s="312"/>
      <c r="Y236" s="312"/>
      <c r="Z236" s="312"/>
      <c r="AA236" s="312"/>
      <c r="AB236" s="312"/>
      <c r="AC236" s="312">
        <v>7.0000000000000007E-2</v>
      </c>
      <c r="AD236" s="316"/>
      <c r="AE236" s="304"/>
      <c r="AF236" s="304"/>
      <c r="AG236" s="315" t="s">
        <v>677</v>
      </c>
      <c r="AH236" s="315" t="s">
        <v>677</v>
      </c>
      <c r="AI236" s="312">
        <v>0</v>
      </c>
      <c r="AJ236" s="312">
        <v>0</v>
      </c>
      <c r="AK236" s="312"/>
      <c r="AL236" s="312"/>
      <c r="AM236" s="310"/>
      <c r="AN236" s="310"/>
      <c r="AO236" s="310"/>
      <c r="AP236" s="310"/>
      <c r="AQ236" s="310"/>
      <c r="AR236" s="310"/>
      <c r="AS236" s="310"/>
      <c r="AT236" s="310"/>
      <c r="AU236" s="310"/>
      <c r="AV236" s="310"/>
      <c r="AW236" s="310">
        <v>1</v>
      </c>
      <c r="AX236" s="310">
        <v>0</v>
      </c>
      <c r="AY236" s="310">
        <v>0</v>
      </c>
      <c r="AZ236" s="310">
        <v>1</v>
      </c>
      <c r="BA236" s="310">
        <v>0</v>
      </c>
      <c r="BB236" s="310">
        <v>0</v>
      </c>
      <c r="BC236" s="310">
        <v>0</v>
      </c>
      <c r="BD236" s="310" t="s">
        <v>692</v>
      </c>
      <c r="BE236" s="310"/>
      <c r="BF236" s="317"/>
      <c r="BG236" s="310" t="s">
        <v>4278</v>
      </c>
      <c r="BH236" s="310">
        <v>2</v>
      </c>
      <c r="BI236" s="318">
        <v>46277</v>
      </c>
      <c r="BJ236" s="310">
        <v>0</v>
      </c>
      <c r="BK236" s="310"/>
      <c r="BL236" s="317"/>
      <c r="BM236" s="310" t="s">
        <v>4278</v>
      </c>
      <c r="BN236" s="314">
        <v>2</v>
      </c>
      <c r="BO236" s="319">
        <v>46277</v>
      </c>
      <c r="BP236" s="310">
        <v>0</v>
      </c>
      <c r="BQ236" s="310"/>
      <c r="BR236" s="317"/>
      <c r="BS236" s="310"/>
      <c r="BT236" s="314"/>
      <c r="BU236" s="318"/>
      <c r="BV236" s="310"/>
      <c r="BW236" s="316"/>
      <c r="BX236" s="317"/>
      <c r="BY236" s="310"/>
      <c r="BZ236" s="314"/>
      <c r="CA236" s="319"/>
      <c r="CB236" s="310"/>
      <c r="CC236" s="310"/>
      <c r="CD236" s="318"/>
      <c r="CE236" s="310"/>
      <c r="CF236" s="310"/>
      <c r="CG236" s="310"/>
      <c r="CH236" s="310"/>
      <c r="CI236" s="310"/>
      <c r="CJ236" s="318"/>
      <c r="CK236" s="310"/>
      <c r="CL236" s="310"/>
      <c r="CM236" s="310"/>
      <c r="CN236" s="310"/>
      <c r="CO236" s="310"/>
      <c r="CP236" s="318"/>
      <c r="CQ236" s="310"/>
      <c r="CR236" s="310"/>
      <c r="CS236" s="310"/>
      <c r="CT236" s="310"/>
    </row>
    <row r="237" spans="1:98" ht="17.25" customHeight="1">
      <c r="A237" s="310">
        <v>228</v>
      </c>
      <c r="B237" s="311" t="s">
        <v>4365</v>
      </c>
      <c r="C237" s="311" t="s">
        <v>4366</v>
      </c>
      <c r="D237" s="311" t="s">
        <v>781</v>
      </c>
      <c r="E237" s="311" t="s">
        <v>4279</v>
      </c>
      <c r="F237" s="311" t="s">
        <v>4540</v>
      </c>
      <c r="G237" s="311" t="s">
        <v>4281</v>
      </c>
      <c r="H237" s="312">
        <v>200</v>
      </c>
      <c r="I237" s="313" t="s">
        <v>702</v>
      </c>
      <c r="J237" s="314">
        <v>1</v>
      </c>
      <c r="K237" s="314"/>
      <c r="L237" s="314">
        <v>2</v>
      </c>
      <c r="M237" s="312">
        <v>2.8</v>
      </c>
      <c r="N237" s="312">
        <v>5.7</v>
      </c>
      <c r="O237" s="312" t="s">
        <v>674</v>
      </c>
      <c r="P237" s="312" t="s">
        <v>13</v>
      </c>
      <c r="Q237" s="312" t="s">
        <v>703</v>
      </c>
      <c r="R237" s="312"/>
      <c r="S237" s="312"/>
      <c r="T237" s="312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2">
        <f t="shared" ca="1" si="46"/>
        <v>2</v>
      </c>
      <c r="V237" s="312">
        <f t="shared" ca="1" si="47"/>
        <v>0</v>
      </c>
      <c r="W237" s="312"/>
      <c r="X237" s="312"/>
      <c r="Y237" s="312"/>
      <c r="Z237" s="312"/>
      <c r="AA237" s="312"/>
      <c r="AB237" s="312"/>
      <c r="AC237" s="312">
        <v>0.159</v>
      </c>
      <c r="AD237" s="316"/>
      <c r="AE237" s="304"/>
      <c r="AF237" s="304"/>
      <c r="AG237" s="315" t="s">
        <v>677</v>
      </c>
      <c r="AH237" s="315" t="s">
        <v>677</v>
      </c>
      <c r="AI237" s="312">
        <v>0</v>
      </c>
      <c r="AJ237" s="312">
        <v>0</v>
      </c>
      <c r="AK237" s="312"/>
      <c r="AL237" s="312"/>
      <c r="AM237" s="310"/>
      <c r="AN237" s="310"/>
      <c r="AO237" s="310"/>
      <c r="AP237" s="310"/>
      <c r="AQ237" s="310"/>
      <c r="AR237" s="310"/>
      <c r="AS237" s="310"/>
      <c r="AT237" s="310"/>
      <c r="AU237" s="310"/>
      <c r="AV237" s="310"/>
      <c r="AW237" s="310">
        <v>0</v>
      </c>
      <c r="AX237" s="310">
        <v>0</v>
      </c>
      <c r="AY237" s="310">
        <v>0</v>
      </c>
      <c r="AZ237" s="310">
        <v>0</v>
      </c>
      <c r="BA237" s="310">
        <v>0</v>
      </c>
      <c r="BB237" s="310">
        <v>0</v>
      </c>
      <c r="BC237" s="310">
        <v>0</v>
      </c>
      <c r="BD237" s="310" t="s">
        <v>692</v>
      </c>
      <c r="BE237" s="363"/>
      <c r="BF237" s="349"/>
      <c r="BG237" s="310" t="s">
        <v>3991</v>
      </c>
      <c r="BH237" s="310">
        <v>2</v>
      </c>
      <c r="BI237" s="318">
        <v>46277</v>
      </c>
      <c r="BJ237" s="310">
        <v>0</v>
      </c>
      <c r="BK237" s="320"/>
      <c r="BL237" s="321"/>
      <c r="BM237" s="310" t="s">
        <v>3991</v>
      </c>
      <c r="BN237" s="310">
        <v>2</v>
      </c>
      <c r="BO237" s="319">
        <v>46277</v>
      </c>
      <c r="BP237" s="310">
        <v>0</v>
      </c>
      <c r="BQ237" s="320"/>
      <c r="BR237" s="321"/>
      <c r="BS237" s="320"/>
      <c r="BT237" s="320"/>
      <c r="BU237" s="323"/>
      <c r="BV237" s="320"/>
      <c r="BW237" s="320"/>
      <c r="BX237" s="321"/>
      <c r="BY237" s="320"/>
      <c r="BZ237" s="320"/>
      <c r="CA237" s="320"/>
      <c r="CB237" s="320"/>
      <c r="CC237" s="320"/>
      <c r="CD237" s="323"/>
      <c r="CE237" s="320"/>
      <c r="CF237" s="320"/>
      <c r="CG237" s="320"/>
      <c r="CH237" s="320"/>
      <c r="CI237" s="320"/>
      <c r="CJ237" s="323"/>
      <c r="CK237" s="320"/>
      <c r="CL237" s="320"/>
      <c r="CM237" s="320"/>
      <c r="CN237" s="320"/>
      <c r="CO237" s="320"/>
      <c r="CP237" s="323"/>
      <c r="CQ237" s="320"/>
      <c r="CR237" s="320"/>
      <c r="CS237" s="320"/>
      <c r="CT237" s="320"/>
    </row>
    <row r="238" spans="1:98" ht="17.25" customHeight="1">
      <c r="A238" s="186">
        <v>229</v>
      </c>
      <c r="B238" s="181" t="s">
        <v>4369</v>
      </c>
      <c r="C238" s="181" t="s">
        <v>4370</v>
      </c>
      <c r="D238" s="181"/>
      <c r="E238" s="181"/>
      <c r="F238" s="181"/>
      <c r="G238" s="181" t="s">
        <v>4274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0" t="s">
        <v>674</v>
      </c>
      <c r="P238" s="182"/>
      <c r="Q238" s="182"/>
      <c r="R238" s="300" t="s">
        <v>3951</v>
      </c>
      <c r="S238" s="182"/>
      <c r="T238" s="182"/>
      <c r="U238" s="182"/>
      <c r="V238" s="182"/>
      <c r="W238" s="300">
        <f ca="1">_xlfn.MINIFS(V:V,C:C,C238,AE:AE,"",AB:AB,"")</f>
        <v>0</v>
      </c>
      <c r="X238" s="300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4"/>
      <c r="AE238" s="180" t="s">
        <v>675</v>
      </c>
      <c r="AF238" s="180" t="s">
        <v>2161</v>
      </c>
      <c r="AG238" s="185" t="s">
        <v>677</v>
      </c>
      <c r="AH238" s="185" t="s">
        <v>677</v>
      </c>
      <c r="AI238" s="312">
        <v>0</v>
      </c>
      <c r="AJ238" s="312">
        <v>0</v>
      </c>
      <c r="AK238" s="312"/>
      <c r="AL238" s="312"/>
      <c r="AM238" s="310"/>
      <c r="AN238" s="310"/>
      <c r="AO238" s="310"/>
      <c r="AP238" s="310"/>
      <c r="AQ238" s="310"/>
      <c r="AR238" s="310"/>
      <c r="AS238" s="310"/>
      <c r="AT238" s="310"/>
      <c r="AU238" s="310"/>
      <c r="AV238" s="310"/>
      <c r="AW238" s="186"/>
      <c r="AX238" s="186"/>
      <c r="AY238" s="186"/>
      <c r="AZ238" s="186"/>
      <c r="BA238" s="186"/>
      <c r="BB238" s="186"/>
      <c r="BC238" s="186"/>
      <c r="BD238" s="180" t="s">
        <v>2162</v>
      </c>
      <c r="BE238" s="364"/>
      <c r="BF238" s="327"/>
      <c r="BG238" s="326"/>
      <c r="BH238" s="331"/>
      <c r="BI238" s="353"/>
      <c r="BJ238" s="330"/>
      <c r="BK238" s="328"/>
      <c r="BL238" s="329"/>
      <c r="BM238" s="330"/>
      <c r="BN238" s="330"/>
      <c r="BO238" s="319">
        <v>46277</v>
      </c>
      <c r="BP238" s="330"/>
      <c r="BQ238" s="328"/>
      <c r="BR238" s="329"/>
      <c r="BS238" s="328"/>
      <c r="BT238" s="328"/>
      <c r="BU238" s="333"/>
      <c r="BV238" s="328"/>
      <c r="BW238" s="328"/>
      <c r="BX238" s="329"/>
      <c r="BY238" s="328"/>
      <c r="BZ238" s="328"/>
      <c r="CA238" s="328"/>
      <c r="CB238" s="328"/>
      <c r="CC238" s="328"/>
      <c r="CD238" s="333"/>
      <c r="CE238" s="328"/>
      <c r="CF238" s="328"/>
      <c r="CG238" s="328"/>
      <c r="CH238" s="328"/>
      <c r="CI238" s="328"/>
      <c r="CJ238" s="333"/>
      <c r="CK238" s="328"/>
      <c r="CL238" s="328"/>
      <c r="CM238" s="328"/>
      <c r="CN238" s="328"/>
      <c r="CO238" s="328"/>
      <c r="CP238" s="333"/>
      <c r="CQ238" s="328"/>
      <c r="CR238" s="328"/>
      <c r="CS238" s="328"/>
      <c r="CT238" s="328"/>
    </row>
    <row r="239" spans="1:98" ht="17.25" customHeight="1">
      <c r="A239" s="310">
        <v>230</v>
      </c>
      <c r="B239" s="311" t="s">
        <v>4369</v>
      </c>
      <c r="C239" s="311" t="s">
        <v>4370</v>
      </c>
      <c r="D239" s="311" t="s">
        <v>781</v>
      </c>
      <c r="E239" s="311" t="s">
        <v>4275</v>
      </c>
      <c r="F239" s="311" t="s">
        <v>4541</v>
      </c>
      <c r="G239" s="311" t="s">
        <v>4277</v>
      </c>
      <c r="H239" s="312">
        <v>180</v>
      </c>
      <c r="I239" s="313" t="s">
        <v>702</v>
      </c>
      <c r="J239" s="314">
        <v>1</v>
      </c>
      <c r="K239" s="314"/>
      <c r="L239" s="314">
        <v>2</v>
      </c>
      <c r="M239" s="312">
        <v>2</v>
      </c>
      <c r="N239" s="312">
        <v>4.0999999999999996</v>
      </c>
      <c r="O239" s="312" t="s">
        <v>674</v>
      </c>
      <c r="P239" s="312" t="s">
        <v>13</v>
      </c>
      <c r="Q239" s="312" t="s">
        <v>703</v>
      </c>
      <c r="R239" s="312"/>
      <c r="S239" s="312"/>
      <c r="T239" s="312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2">
        <f t="shared" ref="U239:U240" ca="1" si="48">+L239-T239</f>
        <v>0</v>
      </c>
      <c r="V239" s="312">
        <f t="shared" ref="V239:V240" ca="1" si="49">ROUNDDOWN(T239/J239,0)</f>
        <v>2</v>
      </c>
      <c r="W239" s="312"/>
      <c r="X239" s="312"/>
      <c r="Y239" s="312"/>
      <c r="Z239" s="312"/>
      <c r="AA239" s="312"/>
      <c r="AB239" s="312"/>
      <c r="AC239" s="312">
        <v>7.0000000000000007E-2</v>
      </c>
      <c r="AD239" s="316"/>
      <c r="AE239" s="304"/>
      <c r="AF239" s="304"/>
      <c r="AG239" s="315" t="s">
        <v>677</v>
      </c>
      <c r="AH239" s="315" t="s">
        <v>677</v>
      </c>
      <c r="AI239" s="312">
        <v>0</v>
      </c>
      <c r="AJ239" s="312">
        <v>0</v>
      </c>
      <c r="AK239" s="312"/>
      <c r="AL239" s="312"/>
      <c r="AM239" s="310"/>
      <c r="AN239" s="310"/>
      <c r="AO239" s="310"/>
      <c r="AP239" s="310"/>
      <c r="AQ239" s="310"/>
      <c r="AR239" s="310"/>
      <c r="AS239" s="310"/>
      <c r="AT239" s="310"/>
      <c r="AU239" s="310"/>
      <c r="AV239" s="310"/>
      <c r="AW239" s="310">
        <v>1</v>
      </c>
      <c r="AX239" s="310">
        <v>0</v>
      </c>
      <c r="AY239" s="310">
        <v>0</v>
      </c>
      <c r="AZ239" s="310">
        <v>1</v>
      </c>
      <c r="BA239" s="310">
        <v>0</v>
      </c>
      <c r="BB239" s="310">
        <v>0</v>
      </c>
      <c r="BC239" s="310">
        <v>0</v>
      </c>
      <c r="BD239" s="310" t="s">
        <v>692</v>
      </c>
      <c r="BE239" s="364"/>
      <c r="BF239" s="327"/>
      <c r="BG239" s="310" t="s">
        <v>4278</v>
      </c>
      <c r="BH239" s="310">
        <v>2</v>
      </c>
      <c r="BI239" s="318">
        <v>46277</v>
      </c>
      <c r="BJ239" s="310">
        <v>0</v>
      </c>
      <c r="BK239" s="328"/>
      <c r="BL239" s="329"/>
      <c r="BM239" s="330" t="s">
        <v>4278</v>
      </c>
      <c r="BN239" s="330">
        <v>2</v>
      </c>
      <c r="BO239" s="319">
        <v>46277</v>
      </c>
      <c r="BP239" s="330">
        <v>0</v>
      </c>
      <c r="BQ239" s="328"/>
      <c r="BR239" s="329"/>
      <c r="BS239" s="328"/>
      <c r="BT239" s="328"/>
      <c r="BU239" s="333"/>
      <c r="BV239" s="328"/>
      <c r="BW239" s="328"/>
      <c r="BX239" s="329"/>
      <c r="BY239" s="328"/>
      <c r="BZ239" s="328"/>
      <c r="CA239" s="328"/>
      <c r="CB239" s="328"/>
      <c r="CC239" s="328"/>
      <c r="CD239" s="333"/>
      <c r="CE239" s="328"/>
      <c r="CF239" s="328"/>
      <c r="CG239" s="328"/>
      <c r="CH239" s="328"/>
      <c r="CI239" s="328"/>
      <c r="CJ239" s="333"/>
      <c r="CK239" s="328"/>
      <c r="CL239" s="328"/>
      <c r="CM239" s="328"/>
      <c r="CN239" s="328"/>
      <c r="CO239" s="328"/>
      <c r="CP239" s="333"/>
      <c r="CQ239" s="328"/>
      <c r="CR239" s="328"/>
      <c r="CS239" s="328"/>
      <c r="CT239" s="328"/>
    </row>
    <row r="240" spans="1:98" ht="17.25" customHeight="1">
      <c r="A240" s="310">
        <v>231</v>
      </c>
      <c r="B240" s="311" t="s">
        <v>4369</v>
      </c>
      <c r="C240" s="311" t="s">
        <v>4370</v>
      </c>
      <c r="D240" s="311" t="s">
        <v>781</v>
      </c>
      <c r="E240" s="311" t="s">
        <v>4279</v>
      </c>
      <c r="F240" s="311" t="s">
        <v>4542</v>
      </c>
      <c r="G240" s="311" t="s">
        <v>4281</v>
      </c>
      <c r="H240" s="312">
        <v>200</v>
      </c>
      <c r="I240" s="313" t="s">
        <v>702</v>
      </c>
      <c r="J240" s="314">
        <v>1</v>
      </c>
      <c r="K240" s="314"/>
      <c r="L240" s="314">
        <v>2</v>
      </c>
      <c r="M240" s="312">
        <v>2.8</v>
      </c>
      <c r="N240" s="312">
        <v>5.7</v>
      </c>
      <c r="O240" s="312" t="s">
        <v>674</v>
      </c>
      <c r="P240" s="312" t="s">
        <v>13</v>
      </c>
      <c r="Q240" s="312" t="s">
        <v>703</v>
      </c>
      <c r="R240" s="312"/>
      <c r="S240" s="312"/>
      <c r="T240" s="312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2">
        <f t="shared" ca="1" si="48"/>
        <v>2</v>
      </c>
      <c r="V240" s="312">
        <f t="shared" ca="1" si="49"/>
        <v>0</v>
      </c>
      <c r="W240" s="312"/>
      <c r="X240" s="312"/>
      <c r="Y240" s="312"/>
      <c r="Z240" s="312"/>
      <c r="AA240" s="312"/>
      <c r="AB240" s="312"/>
      <c r="AC240" s="312">
        <v>0.159</v>
      </c>
      <c r="AD240" s="316"/>
      <c r="AE240" s="304"/>
      <c r="AF240" s="304"/>
      <c r="AG240" s="315" t="s">
        <v>677</v>
      </c>
      <c r="AH240" s="315" t="s">
        <v>677</v>
      </c>
      <c r="AI240" s="312">
        <v>0</v>
      </c>
      <c r="AJ240" s="312">
        <v>0</v>
      </c>
      <c r="AK240" s="312"/>
      <c r="AL240" s="312"/>
      <c r="AM240" s="310"/>
      <c r="AN240" s="310"/>
      <c r="AO240" s="310"/>
      <c r="AP240" s="310"/>
      <c r="AQ240" s="310"/>
      <c r="AR240" s="310"/>
      <c r="AS240" s="310"/>
      <c r="AT240" s="310"/>
      <c r="AU240" s="310"/>
      <c r="AV240" s="310"/>
      <c r="AW240" s="310">
        <v>0</v>
      </c>
      <c r="AX240" s="310">
        <v>0</v>
      </c>
      <c r="AY240" s="310">
        <v>0</v>
      </c>
      <c r="AZ240" s="310">
        <v>0</v>
      </c>
      <c r="BA240" s="310">
        <v>0</v>
      </c>
      <c r="BB240" s="310">
        <v>0</v>
      </c>
      <c r="BC240" s="310">
        <v>0</v>
      </c>
      <c r="BD240" s="310" t="s">
        <v>692</v>
      </c>
      <c r="BE240" s="310"/>
      <c r="BF240" s="310"/>
      <c r="BG240" s="310" t="s">
        <v>3991</v>
      </c>
      <c r="BH240" s="310">
        <v>2</v>
      </c>
      <c r="BI240" s="318">
        <v>46277</v>
      </c>
      <c r="BJ240" s="310">
        <v>0</v>
      </c>
      <c r="BK240" s="310"/>
      <c r="BL240" s="317"/>
      <c r="BM240" s="310" t="s">
        <v>3991</v>
      </c>
      <c r="BN240" s="314">
        <v>2</v>
      </c>
      <c r="BO240" s="319">
        <v>46277</v>
      </c>
      <c r="BP240" s="310">
        <v>0</v>
      </c>
      <c r="BQ240" s="310"/>
      <c r="BR240" s="317"/>
      <c r="BS240" s="310"/>
      <c r="BT240" s="314"/>
      <c r="BU240" s="318"/>
      <c r="BV240" s="310"/>
      <c r="BW240" s="316"/>
      <c r="BX240" s="317"/>
      <c r="BY240" s="310"/>
      <c r="BZ240" s="314"/>
      <c r="CA240" s="319"/>
      <c r="CB240" s="310"/>
      <c r="CC240" s="310"/>
      <c r="CD240" s="318"/>
      <c r="CE240" s="310"/>
      <c r="CF240" s="310"/>
      <c r="CG240" s="310"/>
      <c r="CH240" s="310"/>
      <c r="CI240" s="310"/>
      <c r="CJ240" s="318"/>
      <c r="CK240" s="310"/>
      <c r="CL240" s="310"/>
      <c r="CM240" s="310"/>
      <c r="CN240" s="310"/>
      <c r="CO240" s="310"/>
      <c r="CP240" s="318"/>
      <c r="CQ240" s="310"/>
      <c r="CR240" s="310"/>
      <c r="CS240" s="310"/>
      <c r="CT240" s="310"/>
    </row>
    <row r="241" spans="1:98" ht="17.25" customHeight="1">
      <c r="A241" s="186">
        <v>232</v>
      </c>
      <c r="B241" s="181" t="s">
        <v>4373</v>
      </c>
      <c r="C241" s="181" t="s">
        <v>4374</v>
      </c>
      <c r="D241" s="181"/>
      <c r="E241" s="181"/>
      <c r="F241" s="181"/>
      <c r="G241" s="181" t="s">
        <v>4274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0" t="s">
        <v>674</v>
      </c>
      <c r="P241" s="182"/>
      <c r="Q241" s="182"/>
      <c r="R241" s="300" t="s">
        <v>3951</v>
      </c>
      <c r="S241" s="182"/>
      <c r="T241" s="182"/>
      <c r="U241" s="182"/>
      <c r="V241" s="182"/>
      <c r="W241" s="300">
        <f ca="1">_xlfn.MINIFS(V:V,C:C,C241,AE:AE,"",AB:AB,"")</f>
        <v>0</v>
      </c>
      <c r="X241" s="300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4"/>
      <c r="AE241" s="180" t="s">
        <v>675</v>
      </c>
      <c r="AF241" s="180" t="s">
        <v>2161</v>
      </c>
      <c r="AG241" s="185" t="s">
        <v>677</v>
      </c>
      <c r="AH241" s="185" t="s">
        <v>677</v>
      </c>
      <c r="AI241" s="312">
        <v>0</v>
      </c>
      <c r="AJ241" s="312">
        <v>0</v>
      </c>
      <c r="AK241" s="312"/>
      <c r="AL241" s="312"/>
      <c r="AM241" s="310"/>
      <c r="AN241" s="310"/>
      <c r="AO241" s="310"/>
      <c r="AP241" s="310"/>
      <c r="AQ241" s="310"/>
      <c r="AR241" s="310"/>
      <c r="AS241" s="310"/>
      <c r="AT241" s="310"/>
      <c r="AU241" s="310"/>
      <c r="AV241" s="310"/>
      <c r="AW241" s="186"/>
      <c r="AX241" s="186"/>
      <c r="AY241" s="186"/>
      <c r="AZ241" s="186"/>
      <c r="BA241" s="186"/>
      <c r="BB241" s="186"/>
      <c r="BC241" s="186"/>
      <c r="BD241" s="180" t="s">
        <v>2162</v>
      </c>
      <c r="BE241" s="348"/>
      <c r="BF241" s="349"/>
      <c r="BG241" s="348"/>
      <c r="BH241" s="314"/>
      <c r="BI241" s="358"/>
      <c r="BJ241" s="310"/>
      <c r="BK241" s="320"/>
      <c r="BL241" s="321"/>
      <c r="BM241" s="310"/>
      <c r="BN241" s="314"/>
      <c r="BO241" s="319">
        <v>46277</v>
      </c>
      <c r="BP241" s="310"/>
      <c r="BQ241" s="320"/>
      <c r="BR241" s="321"/>
      <c r="BS241" s="320"/>
      <c r="BT241" s="322"/>
      <c r="BU241" s="323"/>
      <c r="BV241" s="320"/>
      <c r="BW241" s="324"/>
      <c r="BX241" s="321"/>
      <c r="BY241" s="320"/>
      <c r="BZ241" s="322"/>
      <c r="CA241" s="325"/>
      <c r="CB241" s="320"/>
      <c r="CC241" s="320"/>
      <c r="CD241" s="323"/>
      <c r="CE241" s="320"/>
      <c r="CF241" s="320"/>
      <c r="CG241" s="320"/>
      <c r="CH241" s="320"/>
      <c r="CI241" s="320"/>
      <c r="CJ241" s="323"/>
      <c r="CK241" s="320"/>
      <c r="CL241" s="320"/>
      <c r="CM241" s="320"/>
      <c r="CN241" s="320"/>
      <c r="CO241" s="320"/>
      <c r="CP241" s="323"/>
      <c r="CQ241" s="320"/>
      <c r="CR241" s="320"/>
      <c r="CS241" s="320"/>
      <c r="CT241" s="320"/>
    </row>
    <row r="242" spans="1:98" ht="17.25" customHeight="1">
      <c r="A242" s="310">
        <v>233</v>
      </c>
      <c r="B242" s="311" t="s">
        <v>4373</v>
      </c>
      <c r="C242" s="311" t="s">
        <v>4374</v>
      </c>
      <c r="D242" s="311" t="s">
        <v>781</v>
      </c>
      <c r="E242" s="311" t="s">
        <v>4275</v>
      </c>
      <c r="F242" s="311" t="s">
        <v>4543</v>
      </c>
      <c r="G242" s="311" t="s">
        <v>4277</v>
      </c>
      <c r="H242" s="312">
        <v>180</v>
      </c>
      <c r="I242" s="313" t="s">
        <v>702</v>
      </c>
      <c r="J242" s="314">
        <v>1</v>
      </c>
      <c r="K242" s="314"/>
      <c r="L242" s="314">
        <v>2</v>
      </c>
      <c r="M242" s="312">
        <v>2</v>
      </c>
      <c r="N242" s="312">
        <v>4.0999999999999996</v>
      </c>
      <c r="O242" s="312" t="s">
        <v>674</v>
      </c>
      <c r="P242" s="312" t="s">
        <v>13</v>
      </c>
      <c r="Q242" s="312" t="s">
        <v>703</v>
      </c>
      <c r="R242" s="312"/>
      <c r="S242" s="312"/>
      <c r="T242" s="312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2">
        <f t="shared" ref="U242:U243" ca="1" si="50">+L242-T242</f>
        <v>0</v>
      </c>
      <c r="V242" s="312">
        <f t="shared" ref="V242:V243" ca="1" si="51">ROUNDDOWN(T242/J242,0)</f>
        <v>2</v>
      </c>
      <c r="W242" s="312"/>
      <c r="X242" s="312"/>
      <c r="Y242" s="312"/>
      <c r="Z242" s="312"/>
      <c r="AA242" s="312"/>
      <c r="AB242" s="312"/>
      <c r="AC242" s="312">
        <v>7.0000000000000007E-2</v>
      </c>
      <c r="AD242" s="316"/>
      <c r="AE242" s="304"/>
      <c r="AF242" s="304"/>
      <c r="AG242" s="315" t="s">
        <v>677</v>
      </c>
      <c r="AH242" s="315" t="s">
        <v>677</v>
      </c>
      <c r="AI242" s="312">
        <v>0</v>
      </c>
      <c r="AJ242" s="312">
        <v>0</v>
      </c>
      <c r="AK242" s="312"/>
      <c r="AL242" s="312"/>
      <c r="AM242" s="310"/>
      <c r="AN242" s="310"/>
      <c r="AO242" s="310"/>
      <c r="AP242" s="310"/>
      <c r="AQ242" s="310"/>
      <c r="AR242" s="310"/>
      <c r="AS242" s="310"/>
      <c r="AT242" s="310"/>
      <c r="AU242" s="310"/>
      <c r="AV242" s="310"/>
      <c r="AW242" s="310">
        <v>1</v>
      </c>
      <c r="AX242" s="310">
        <v>0</v>
      </c>
      <c r="AY242" s="310">
        <v>0</v>
      </c>
      <c r="AZ242" s="310">
        <v>1</v>
      </c>
      <c r="BA242" s="310">
        <v>0</v>
      </c>
      <c r="BB242" s="310">
        <v>0</v>
      </c>
      <c r="BC242" s="310">
        <v>0</v>
      </c>
      <c r="BD242" s="310" t="s">
        <v>692</v>
      </c>
      <c r="BE242" s="310"/>
      <c r="BF242" s="310"/>
      <c r="BG242" s="310" t="s">
        <v>4278</v>
      </c>
      <c r="BH242" s="310">
        <v>2</v>
      </c>
      <c r="BI242" s="318">
        <v>46277</v>
      </c>
      <c r="BJ242" s="310">
        <v>0</v>
      </c>
      <c r="BK242" s="310"/>
      <c r="BL242" s="317"/>
      <c r="BM242" s="310" t="s">
        <v>4278</v>
      </c>
      <c r="BN242" s="314">
        <v>2</v>
      </c>
      <c r="BO242" s="319">
        <v>46277</v>
      </c>
      <c r="BP242" s="310">
        <v>0</v>
      </c>
      <c r="BQ242" s="310"/>
      <c r="BR242" s="317"/>
      <c r="BS242" s="310"/>
      <c r="BT242" s="314"/>
      <c r="BU242" s="318"/>
      <c r="BV242" s="310"/>
      <c r="BW242" s="316"/>
      <c r="BX242" s="317"/>
      <c r="BY242" s="310"/>
      <c r="BZ242" s="314"/>
      <c r="CA242" s="319"/>
      <c r="CB242" s="310"/>
      <c r="CC242" s="310"/>
      <c r="CD242" s="318"/>
      <c r="CE242" s="310"/>
      <c r="CF242" s="310"/>
      <c r="CG242" s="310"/>
      <c r="CH242" s="310"/>
      <c r="CI242" s="310"/>
      <c r="CJ242" s="318"/>
      <c r="CK242" s="310"/>
      <c r="CL242" s="310"/>
      <c r="CM242" s="310"/>
      <c r="CN242" s="310"/>
      <c r="CO242" s="310"/>
      <c r="CP242" s="318"/>
      <c r="CQ242" s="310"/>
      <c r="CR242" s="310"/>
      <c r="CS242" s="310"/>
      <c r="CT242" s="310"/>
    </row>
    <row r="243" spans="1:98" ht="17.25" customHeight="1">
      <c r="A243" s="310">
        <v>234</v>
      </c>
      <c r="B243" s="311" t="s">
        <v>4373</v>
      </c>
      <c r="C243" s="311" t="s">
        <v>4374</v>
      </c>
      <c r="D243" s="311" t="s">
        <v>781</v>
      </c>
      <c r="E243" s="311" t="s">
        <v>4279</v>
      </c>
      <c r="F243" s="311" t="s">
        <v>4544</v>
      </c>
      <c r="G243" s="311" t="s">
        <v>4281</v>
      </c>
      <c r="H243" s="312">
        <v>200</v>
      </c>
      <c r="I243" s="313" t="s">
        <v>702</v>
      </c>
      <c r="J243" s="314">
        <v>1</v>
      </c>
      <c r="K243" s="314"/>
      <c r="L243" s="314">
        <v>2</v>
      </c>
      <c r="M243" s="312">
        <v>2.8</v>
      </c>
      <c r="N243" s="312">
        <v>5.7</v>
      </c>
      <c r="O243" s="312" t="s">
        <v>674</v>
      </c>
      <c r="P243" s="312" t="s">
        <v>13</v>
      </c>
      <c r="Q243" s="312" t="s">
        <v>703</v>
      </c>
      <c r="R243" s="312"/>
      <c r="S243" s="312"/>
      <c r="T243" s="312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2">
        <f t="shared" ca="1" si="50"/>
        <v>2</v>
      </c>
      <c r="V243" s="312">
        <f t="shared" ca="1" si="51"/>
        <v>0</v>
      </c>
      <c r="W243" s="312"/>
      <c r="X243" s="312"/>
      <c r="Y243" s="312"/>
      <c r="Z243" s="312"/>
      <c r="AA243" s="312"/>
      <c r="AB243" s="312"/>
      <c r="AC243" s="312">
        <v>0.159</v>
      </c>
      <c r="AD243" s="316"/>
      <c r="AE243" s="304"/>
      <c r="AF243" s="304"/>
      <c r="AG243" s="315" t="s">
        <v>677</v>
      </c>
      <c r="AH243" s="315" t="s">
        <v>677</v>
      </c>
      <c r="AI243" s="312">
        <v>0</v>
      </c>
      <c r="AJ243" s="312">
        <v>0</v>
      </c>
      <c r="AK243" s="312"/>
      <c r="AL243" s="312"/>
      <c r="AM243" s="310"/>
      <c r="AN243" s="310"/>
      <c r="AO243" s="310"/>
      <c r="AP243" s="310"/>
      <c r="AQ243" s="310"/>
      <c r="AR243" s="310"/>
      <c r="AS243" s="310"/>
      <c r="AT243" s="310"/>
      <c r="AU243" s="310"/>
      <c r="AV243" s="310"/>
      <c r="AW243" s="310">
        <v>0</v>
      </c>
      <c r="AX243" s="310">
        <v>0</v>
      </c>
      <c r="AY243" s="310">
        <v>0</v>
      </c>
      <c r="AZ243" s="310">
        <v>0</v>
      </c>
      <c r="BA243" s="310">
        <v>0</v>
      </c>
      <c r="BB243" s="310">
        <v>0</v>
      </c>
      <c r="BC243" s="310">
        <v>0</v>
      </c>
      <c r="BD243" s="310" t="s">
        <v>692</v>
      </c>
      <c r="BE243" s="336"/>
      <c r="BF243" s="337"/>
      <c r="BG243" s="310" t="s">
        <v>3991</v>
      </c>
      <c r="BH243" s="310">
        <v>2</v>
      </c>
      <c r="BI243" s="318">
        <v>46277</v>
      </c>
      <c r="BJ243" s="310">
        <v>0</v>
      </c>
      <c r="BK243" s="336"/>
      <c r="BL243" s="337"/>
      <c r="BM243" s="338" t="s">
        <v>3991</v>
      </c>
      <c r="BN243" s="339">
        <v>2</v>
      </c>
      <c r="BO243" s="319">
        <v>46277</v>
      </c>
      <c r="BP243" s="338">
        <v>0</v>
      </c>
      <c r="BQ243" s="336"/>
      <c r="BR243" s="337"/>
      <c r="BS243" s="336"/>
      <c r="BT243" s="340"/>
      <c r="BU243" s="341"/>
      <c r="BV243" s="336"/>
      <c r="BW243" s="342"/>
      <c r="BX243" s="337"/>
      <c r="BY243" s="336"/>
      <c r="BZ243" s="340"/>
      <c r="CA243" s="343"/>
      <c r="CB243" s="336"/>
      <c r="CC243" s="336"/>
      <c r="CD243" s="341"/>
      <c r="CE243" s="336"/>
      <c r="CF243" s="336"/>
      <c r="CG243" s="336"/>
      <c r="CH243" s="336"/>
      <c r="CI243" s="336"/>
      <c r="CJ243" s="341"/>
      <c r="CK243" s="336"/>
      <c r="CL243" s="336"/>
      <c r="CM243" s="336"/>
      <c r="CN243" s="336"/>
      <c r="CO243" s="336"/>
      <c r="CP243" s="341"/>
      <c r="CQ243" s="336"/>
      <c r="CR243" s="336"/>
      <c r="CS243" s="336"/>
      <c r="CT243" s="336"/>
    </row>
    <row r="244" spans="1:98" ht="17.25" customHeight="1">
      <c r="A244" s="186">
        <v>235</v>
      </c>
      <c r="B244" s="181" t="s">
        <v>4377</v>
      </c>
      <c r="C244" s="181" t="s">
        <v>4378</v>
      </c>
      <c r="D244" s="181"/>
      <c r="E244" s="181"/>
      <c r="F244" s="181"/>
      <c r="G244" s="181" t="s">
        <v>4274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0" t="s">
        <v>674</v>
      </c>
      <c r="P244" s="182"/>
      <c r="Q244" s="182"/>
      <c r="R244" s="300" t="s">
        <v>3951</v>
      </c>
      <c r="S244" s="182"/>
      <c r="T244" s="182"/>
      <c r="U244" s="182"/>
      <c r="V244" s="182"/>
      <c r="W244" s="300">
        <f ca="1">_xlfn.MINIFS(V:V,C:C,C244,AE:AE,"",AB:AB,"")</f>
        <v>0</v>
      </c>
      <c r="X244" s="300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4"/>
      <c r="AE244" s="180" t="s">
        <v>675</v>
      </c>
      <c r="AF244" s="180" t="s">
        <v>2161</v>
      </c>
      <c r="AG244" s="185" t="s">
        <v>677</v>
      </c>
      <c r="AH244" s="185" t="s">
        <v>677</v>
      </c>
      <c r="AI244" s="312">
        <v>0</v>
      </c>
      <c r="AJ244" s="312">
        <v>0</v>
      </c>
      <c r="AK244" s="312"/>
      <c r="AL244" s="312"/>
      <c r="AM244" s="310"/>
      <c r="AN244" s="310"/>
      <c r="AO244" s="310"/>
      <c r="AP244" s="310"/>
      <c r="AQ244" s="310"/>
      <c r="AR244" s="310"/>
      <c r="AS244" s="310"/>
      <c r="AT244" s="310"/>
      <c r="AU244" s="310"/>
      <c r="AV244" s="310"/>
      <c r="AW244" s="186"/>
      <c r="AX244" s="186"/>
      <c r="AY244" s="186"/>
      <c r="AZ244" s="186"/>
      <c r="BA244" s="186"/>
      <c r="BB244" s="186"/>
      <c r="BC244" s="186"/>
      <c r="BD244" s="180" t="s">
        <v>2162</v>
      </c>
      <c r="BE244" s="310"/>
      <c r="BF244" s="310"/>
      <c r="BG244" s="310"/>
      <c r="BH244" s="314"/>
      <c r="BI244" s="318"/>
      <c r="BJ244" s="310"/>
      <c r="BK244" s="310"/>
      <c r="BL244" s="317"/>
      <c r="BM244" s="310"/>
      <c r="BN244" s="314"/>
      <c r="BO244" s="319">
        <v>46277</v>
      </c>
      <c r="BP244" s="310"/>
      <c r="BQ244" s="310"/>
      <c r="BR244" s="317"/>
      <c r="BS244" s="310"/>
      <c r="BT244" s="314"/>
      <c r="BU244" s="318"/>
      <c r="BV244" s="310"/>
      <c r="BW244" s="316"/>
      <c r="BX244" s="317"/>
      <c r="BY244" s="310"/>
      <c r="BZ244" s="314"/>
      <c r="CA244" s="319"/>
      <c r="CB244" s="310"/>
      <c r="CC244" s="310"/>
      <c r="CD244" s="318"/>
      <c r="CE244" s="310"/>
      <c r="CF244" s="310"/>
      <c r="CG244" s="310"/>
      <c r="CH244" s="310"/>
      <c r="CI244" s="310"/>
      <c r="CJ244" s="318"/>
      <c r="CK244" s="310"/>
      <c r="CL244" s="310"/>
      <c r="CM244" s="310"/>
      <c r="CN244" s="310"/>
      <c r="CO244" s="310"/>
      <c r="CP244" s="318"/>
      <c r="CQ244" s="310"/>
      <c r="CR244" s="310"/>
      <c r="CS244" s="310"/>
      <c r="CT244" s="310"/>
    </row>
    <row r="245" spans="1:98" ht="17.25" customHeight="1">
      <c r="A245" s="310">
        <v>236</v>
      </c>
      <c r="B245" s="311" t="s">
        <v>4377</v>
      </c>
      <c r="C245" s="311" t="s">
        <v>4378</v>
      </c>
      <c r="D245" s="311" t="s">
        <v>781</v>
      </c>
      <c r="E245" s="311" t="s">
        <v>4275</v>
      </c>
      <c r="F245" s="311" t="s">
        <v>4545</v>
      </c>
      <c r="G245" s="311" t="s">
        <v>4277</v>
      </c>
      <c r="H245" s="312">
        <v>180</v>
      </c>
      <c r="I245" s="313" t="s">
        <v>702</v>
      </c>
      <c r="J245" s="314">
        <v>1</v>
      </c>
      <c r="K245" s="314"/>
      <c r="L245" s="314">
        <v>2</v>
      </c>
      <c r="M245" s="312">
        <v>2</v>
      </c>
      <c r="N245" s="312">
        <v>4.0999999999999996</v>
      </c>
      <c r="O245" s="312" t="s">
        <v>674</v>
      </c>
      <c r="P245" s="312" t="s">
        <v>13</v>
      </c>
      <c r="Q245" s="312" t="s">
        <v>703</v>
      </c>
      <c r="R245" s="312"/>
      <c r="S245" s="312"/>
      <c r="T245" s="312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2">
        <f t="shared" ref="U245:U246" ca="1" si="52">+L245-T245</f>
        <v>0</v>
      </c>
      <c r="V245" s="312">
        <f t="shared" ref="V245:V246" ca="1" si="53">ROUNDDOWN(T245/J245,0)</f>
        <v>2</v>
      </c>
      <c r="W245" s="312"/>
      <c r="X245" s="312"/>
      <c r="Y245" s="312"/>
      <c r="Z245" s="312"/>
      <c r="AA245" s="312"/>
      <c r="AB245" s="312"/>
      <c r="AC245" s="312">
        <v>7.0000000000000007E-2</v>
      </c>
      <c r="AD245" s="316"/>
      <c r="AE245" s="304"/>
      <c r="AF245" s="304"/>
      <c r="AG245" s="315" t="s">
        <v>677</v>
      </c>
      <c r="AH245" s="315" t="s">
        <v>677</v>
      </c>
      <c r="AI245" s="312">
        <v>0</v>
      </c>
      <c r="AJ245" s="312">
        <v>0</v>
      </c>
      <c r="AK245" s="312"/>
      <c r="AL245" s="312"/>
      <c r="AM245" s="310"/>
      <c r="AN245" s="310"/>
      <c r="AO245" s="310"/>
      <c r="AP245" s="310"/>
      <c r="AQ245" s="310"/>
      <c r="AR245" s="310"/>
      <c r="AS245" s="310"/>
      <c r="AT245" s="310"/>
      <c r="AU245" s="310"/>
      <c r="AV245" s="310"/>
      <c r="AW245" s="310">
        <v>1</v>
      </c>
      <c r="AX245" s="310">
        <v>0</v>
      </c>
      <c r="AY245" s="310">
        <v>0</v>
      </c>
      <c r="AZ245" s="310">
        <v>1</v>
      </c>
      <c r="BA245" s="310">
        <v>0</v>
      </c>
      <c r="BB245" s="310">
        <v>0</v>
      </c>
      <c r="BC245" s="310">
        <v>0</v>
      </c>
      <c r="BD245" s="310" t="s">
        <v>692</v>
      </c>
      <c r="BE245" s="310"/>
      <c r="BF245" s="317"/>
      <c r="BG245" s="310" t="s">
        <v>4278</v>
      </c>
      <c r="BH245" s="310">
        <v>2</v>
      </c>
      <c r="BI245" s="318">
        <v>46277</v>
      </c>
      <c r="BJ245" s="310">
        <v>0</v>
      </c>
      <c r="BK245" s="320"/>
      <c r="BL245" s="321"/>
      <c r="BM245" s="310" t="s">
        <v>4278</v>
      </c>
      <c r="BN245" s="310">
        <v>2</v>
      </c>
      <c r="BO245" s="319">
        <v>46277</v>
      </c>
      <c r="BP245" s="310">
        <v>0</v>
      </c>
      <c r="BQ245" s="320"/>
      <c r="BR245" s="321"/>
      <c r="BS245" s="320"/>
      <c r="BT245" s="320"/>
      <c r="BU245" s="323"/>
      <c r="BV245" s="320"/>
      <c r="BW245" s="320"/>
      <c r="BX245" s="321"/>
      <c r="BY245" s="320"/>
      <c r="BZ245" s="320"/>
      <c r="CA245" s="320"/>
      <c r="CB245" s="320"/>
      <c r="CC245" s="320"/>
      <c r="CD245" s="323"/>
      <c r="CE245" s="320"/>
      <c r="CF245" s="320"/>
      <c r="CG245" s="320"/>
      <c r="CH245" s="320"/>
      <c r="CI245" s="320"/>
      <c r="CJ245" s="323"/>
      <c r="CK245" s="320"/>
      <c r="CL245" s="320"/>
      <c r="CM245" s="320"/>
      <c r="CN245" s="320"/>
      <c r="CO245" s="320"/>
      <c r="CP245" s="323"/>
      <c r="CQ245" s="320"/>
      <c r="CR245" s="320"/>
      <c r="CS245" s="320"/>
      <c r="CT245" s="320"/>
    </row>
    <row r="246" spans="1:98" ht="17.25" customHeight="1">
      <c r="A246" s="310">
        <v>237</v>
      </c>
      <c r="B246" s="311" t="s">
        <v>4377</v>
      </c>
      <c r="C246" s="311" t="s">
        <v>4378</v>
      </c>
      <c r="D246" s="311" t="s">
        <v>781</v>
      </c>
      <c r="E246" s="311" t="s">
        <v>4279</v>
      </c>
      <c r="F246" s="311" t="s">
        <v>4546</v>
      </c>
      <c r="G246" s="311" t="s">
        <v>4281</v>
      </c>
      <c r="H246" s="312">
        <v>200</v>
      </c>
      <c r="I246" s="313" t="s">
        <v>702</v>
      </c>
      <c r="J246" s="314">
        <v>1</v>
      </c>
      <c r="K246" s="314"/>
      <c r="L246" s="314">
        <v>2</v>
      </c>
      <c r="M246" s="312">
        <v>2.8</v>
      </c>
      <c r="N246" s="312">
        <v>5.7</v>
      </c>
      <c r="O246" s="312" t="s">
        <v>674</v>
      </c>
      <c r="P246" s="312" t="s">
        <v>13</v>
      </c>
      <c r="Q246" s="312" t="s">
        <v>703</v>
      </c>
      <c r="R246" s="312"/>
      <c r="S246" s="312"/>
      <c r="T246" s="312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2">
        <f t="shared" ca="1" si="52"/>
        <v>2</v>
      </c>
      <c r="V246" s="312">
        <f t="shared" ca="1" si="53"/>
        <v>0</v>
      </c>
      <c r="W246" s="312"/>
      <c r="X246" s="312"/>
      <c r="Y246" s="312"/>
      <c r="Z246" s="312"/>
      <c r="AA246" s="312"/>
      <c r="AB246" s="312"/>
      <c r="AC246" s="312">
        <v>0.159</v>
      </c>
      <c r="AD246" s="316"/>
      <c r="AE246" s="304"/>
      <c r="AF246" s="304"/>
      <c r="AG246" s="315" t="s">
        <v>677</v>
      </c>
      <c r="AH246" s="315" t="s">
        <v>677</v>
      </c>
      <c r="AI246" s="312">
        <v>0</v>
      </c>
      <c r="AJ246" s="312">
        <v>0</v>
      </c>
      <c r="AK246" s="312"/>
      <c r="AL246" s="312"/>
      <c r="AM246" s="310"/>
      <c r="AN246" s="310"/>
      <c r="AO246" s="310"/>
      <c r="AP246" s="310"/>
      <c r="AQ246" s="310"/>
      <c r="AR246" s="310"/>
      <c r="AS246" s="310"/>
      <c r="AT246" s="310"/>
      <c r="AU246" s="310"/>
      <c r="AV246" s="310"/>
      <c r="AW246" s="310">
        <v>0</v>
      </c>
      <c r="AX246" s="310">
        <v>0</v>
      </c>
      <c r="AY246" s="310">
        <v>0</v>
      </c>
      <c r="AZ246" s="310">
        <v>0</v>
      </c>
      <c r="BA246" s="310">
        <v>0</v>
      </c>
      <c r="BB246" s="310">
        <v>0</v>
      </c>
      <c r="BC246" s="310">
        <v>0</v>
      </c>
      <c r="BD246" s="310" t="s">
        <v>692</v>
      </c>
      <c r="BE246" s="310"/>
      <c r="BF246" s="317"/>
      <c r="BG246" s="310" t="s">
        <v>3991</v>
      </c>
      <c r="BH246" s="310">
        <v>2</v>
      </c>
      <c r="BI246" s="318">
        <v>46277</v>
      </c>
      <c r="BJ246" s="310">
        <v>0</v>
      </c>
      <c r="BK246" s="310"/>
      <c r="BL246" s="317"/>
      <c r="BM246" s="310" t="s">
        <v>3991</v>
      </c>
      <c r="BN246" s="314">
        <v>2</v>
      </c>
      <c r="BO246" s="319">
        <v>46277</v>
      </c>
      <c r="BP246" s="310">
        <v>0</v>
      </c>
      <c r="BQ246" s="310"/>
      <c r="BR246" s="317"/>
      <c r="BS246" s="310"/>
      <c r="BT246" s="314"/>
      <c r="BU246" s="318"/>
      <c r="BV246" s="310"/>
      <c r="BW246" s="316"/>
      <c r="BX246" s="317"/>
      <c r="BY246" s="310"/>
      <c r="BZ246" s="314"/>
      <c r="CA246" s="319"/>
      <c r="CB246" s="310"/>
      <c r="CC246" s="310"/>
      <c r="CD246" s="318"/>
      <c r="CE246" s="310"/>
      <c r="CF246" s="310"/>
      <c r="CG246" s="310"/>
      <c r="CH246" s="310"/>
      <c r="CI246" s="310"/>
      <c r="CJ246" s="318"/>
      <c r="CK246" s="310"/>
      <c r="CL246" s="310"/>
      <c r="CM246" s="310"/>
      <c r="CN246" s="310"/>
      <c r="CO246" s="310"/>
      <c r="CP246" s="318"/>
      <c r="CQ246" s="310"/>
      <c r="CR246" s="310"/>
      <c r="CS246" s="310"/>
      <c r="CT246" s="310"/>
    </row>
    <row r="247" spans="1:98" ht="17.25" customHeight="1">
      <c r="A247" s="186">
        <v>238</v>
      </c>
      <c r="B247" s="181" t="s">
        <v>4381</v>
      </c>
      <c r="C247" s="181" t="s">
        <v>4382</v>
      </c>
      <c r="D247" s="181"/>
      <c r="E247" s="181"/>
      <c r="F247" s="181"/>
      <c r="G247" s="181" t="s">
        <v>4274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0" t="s">
        <v>674</v>
      </c>
      <c r="P247" s="182"/>
      <c r="Q247" s="182"/>
      <c r="R247" s="300" t="s">
        <v>3951</v>
      </c>
      <c r="S247" s="182"/>
      <c r="T247" s="182"/>
      <c r="U247" s="182"/>
      <c r="V247" s="182"/>
      <c r="W247" s="300">
        <f ca="1">_xlfn.MINIFS(V:V,C:C,C247,AE:AE,"",AB:AB,"")</f>
        <v>0</v>
      </c>
      <c r="X247" s="300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4"/>
      <c r="AE247" s="180" t="s">
        <v>675</v>
      </c>
      <c r="AF247" s="180" t="s">
        <v>2161</v>
      </c>
      <c r="AG247" s="185" t="s">
        <v>677</v>
      </c>
      <c r="AH247" s="185" t="s">
        <v>677</v>
      </c>
      <c r="AI247" s="312">
        <v>0</v>
      </c>
      <c r="AJ247" s="312">
        <v>0</v>
      </c>
      <c r="AK247" s="312"/>
      <c r="AL247" s="312"/>
      <c r="AM247" s="310"/>
      <c r="AN247" s="310"/>
      <c r="AO247" s="310"/>
      <c r="AP247" s="310"/>
      <c r="AQ247" s="310"/>
      <c r="AR247" s="310"/>
      <c r="AS247" s="310"/>
      <c r="AT247" s="310"/>
      <c r="AU247" s="310"/>
      <c r="AV247" s="310"/>
      <c r="AW247" s="186"/>
      <c r="AX247" s="186"/>
      <c r="AY247" s="186"/>
      <c r="AZ247" s="186"/>
      <c r="BA247" s="186"/>
      <c r="BB247" s="186"/>
      <c r="BC247" s="186"/>
      <c r="BD247" s="180" t="s">
        <v>2162</v>
      </c>
      <c r="BE247" s="364"/>
      <c r="BF247" s="327"/>
      <c r="BG247" s="326"/>
      <c r="BH247" s="331"/>
      <c r="BI247" s="353"/>
      <c r="BJ247" s="330"/>
      <c r="BK247" s="330"/>
      <c r="BL247" s="354"/>
      <c r="BM247" s="330"/>
      <c r="BN247" s="331"/>
      <c r="BO247" s="319">
        <v>46277</v>
      </c>
      <c r="BP247" s="330"/>
      <c r="BQ247" s="330"/>
      <c r="BR247" s="354"/>
      <c r="BS247" s="330"/>
      <c r="BT247" s="331"/>
      <c r="BU247" s="355"/>
      <c r="BV247" s="330"/>
      <c r="BW247" s="356"/>
      <c r="BX247" s="354"/>
      <c r="BY247" s="330"/>
      <c r="BZ247" s="331"/>
      <c r="CA247" s="357"/>
      <c r="CB247" s="330"/>
      <c r="CC247" s="330"/>
      <c r="CD247" s="355"/>
      <c r="CE247" s="330"/>
      <c r="CF247" s="330"/>
      <c r="CG247" s="330"/>
      <c r="CH247" s="330"/>
      <c r="CI247" s="330"/>
      <c r="CJ247" s="355"/>
      <c r="CK247" s="330"/>
      <c r="CL247" s="330"/>
      <c r="CM247" s="330"/>
      <c r="CN247" s="330"/>
      <c r="CO247" s="330"/>
      <c r="CP247" s="355"/>
      <c r="CQ247" s="330"/>
      <c r="CR247" s="330"/>
      <c r="CS247" s="330"/>
      <c r="CT247" s="330"/>
    </row>
    <row r="248" spans="1:98" ht="17.25" customHeight="1">
      <c r="A248" s="310">
        <v>239</v>
      </c>
      <c r="B248" s="311" t="s">
        <v>4381</v>
      </c>
      <c r="C248" s="311" t="s">
        <v>4382</v>
      </c>
      <c r="D248" s="311" t="s">
        <v>781</v>
      </c>
      <c r="E248" s="311" t="s">
        <v>4275</v>
      </c>
      <c r="F248" s="311" t="s">
        <v>4527</v>
      </c>
      <c r="G248" s="311" t="s">
        <v>4277</v>
      </c>
      <c r="H248" s="312">
        <v>180</v>
      </c>
      <c r="I248" s="313" t="s">
        <v>702</v>
      </c>
      <c r="J248" s="314">
        <v>1</v>
      </c>
      <c r="K248" s="314"/>
      <c r="L248" s="314">
        <v>2</v>
      </c>
      <c r="M248" s="312">
        <v>2</v>
      </c>
      <c r="N248" s="312">
        <v>4.0999999999999996</v>
      </c>
      <c r="O248" s="312" t="s">
        <v>674</v>
      </c>
      <c r="P248" s="312" t="s">
        <v>13</v>
      </c>
      <c r="Q248" s="312" t="s">
        <v>703</v>
      </c>
      <c r="R248" s="312"/>
      <c r="S248" s="312"/>
      <c r="T248" s="312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2">
        <f t="shared" ref="U248:U249" ca="1" si="54">+L248-T248</f>
        <v>0</v>
      </c>
      <c r="V248" s="312">
        <f t="shared" ref="V248:V249" ca="1" si="55">ROUNDDOWN(T248/J248,0)</f>
        <v>2</v>
      </c>
      <c r="W248" s="312"/>
      <c r="X248" s="312"/>
      <c r="Y248" s="312"/>
      <c r="Z248" s="312"/>
      <c r="AA248" s="312"/>
      <c r="AB248" s="312"/>
      <c r="AC248" s="312">
        <v>7.0000000000000007E-2</v>
      </c>
      <c r="AD248" s="316"/>
      <c r="AE248" s="304"/>
      <c r="AF248" s="304"/>
      <c r="AG248" s="315" t="s">
        <v>677</v>
      </c>
      <c r="AH248" s="315" t="s">
        <v>677</v>
      </c>
      <c r="AI248" s="312">
        <v>0</v>
      </c>
      <c r="AJ248" s="312">
        <v>0</v>
      </c>
      <c r="AK248" s="312"/>
      <c r="AL248" s="312"/>
      <c r="AM248" s="310"/>
      <c r="AN248" s="310"/>
      <c r="AO248" s="310"/>
      <c r="AP248" s="310"/>
      <c r="AQ248" s="310"/>
      <c r="AR248" s="310"/>
      <c r="AS248" s="310"/>
      <c r="AT248" s="310"/>
      <c r="AU248" s="310"/>
      <c r="AV248" s="310"/>
      <c r="AW248" s="310">
        <v>1</v>
      </c>
      <c r="AX248" s="310">
        <v>0</v>
      </c>
      <c r="AY248" s="310">
        <v>0</v>
      </c>
      <c r="AZ248" s="310">
        <v>1</v>
      </c>
      <c r="BA248" s="310">
        <v>0</v>
      </c>
      <c r="BB248" s="310">
        <v>0</v>
      </c>
      <c r="BC248" s="310">
        <v>0</v>
      </c>
      <c r="BD248" s="310" t="s">
        <v>692</v>
      </c>
      <c r="BE248" s="364"/>
      <c r="BF248" s="327"/>
      <c r="BG248" s="310" t="s">
        <v>4278</v>
      </c>
      <c r="BH248" s="310">
        <v>2</v>
      </c>
      <c r="BI248" s="318">
        <v>46277</v>
      </c>
      <c r="BJ248" s="310">
        <v>0</v>
      </c>
      <c r="BK248" s="330"/>
      <c r="BL248" s="354"/>
      <c r="BM248" s="330" t="s">
        <v>4278</v>
      </c>
      <c r="BN248" s="331">
        <v>2</v>
      </c>
      <c r="BO248" s="319">
        <v>46277</v>
      </c>
      <c r="BP248" s="330">
        <v>0</v>
      </c>
      <c r="BQ248" s="330"/>
      <c r="BR248" s="354"/>
      <c r="BS248" s="330"/>
      <c r="BT248" s="331"/>
      <c r="BU248" s="355"/>
      <c r="BV248" s="330"/>
      <c r="BW248" s="356"/>
      <c r="BX248" s="354"/>
      <c r="BY248" s="330"/>
      <c r="BZ248" s="331"/>
      <c r="CA248" s="357"/>
      <c r="CB248" s="330"/>
      <c r="CC248" s="330"/>
      <c r="CD248" s="355"/>
      <c r="CE248" s="330"/>
      <c r="CF248" s="330"/>
      <c r="CG248" s="330"/>
      <c r="CH248" s="330"/>
      <c r="CI248" s="330"/>
      <c r="CJ248" s="355"/>
      <c r="CK248" s="330"/>
      <c r="CL248" s="330"/>
      <c r="CM248" s="330"/>
      <c r="CN248" s="330"/>
      <c r="CO248" s="330"/>
      <c r="CP248" s="355"/>
      <c r="CQ248" s="330"/>
      <c r="CR248" s="330"/>
      <c r="CS248" s="330"/>
      <c r="CT248" s="330"/>
    </row>
    <row r="249" spans="1:98" ht="17.25" customHeight="1">
      <c r="A249" s="310">
        <v>240</v>
      </c>
      <c r="B249" s="311" t="s">
        <v>4381</v>
      </c>
      <c r="C249" s="311" t="s">
        <v>4382</v>
      </c>
      <c r="D249" s="311" t="s">
        <v>781</v>
      </c>
      <c r="E249" s="311" t="s">
        <v>4279</v>
      </c>
      <c r="F249" s="311" t="s">
        <v>4528</v>
      </c>
      <c r="G249" s="311" t="s">
        <v>4281</v>
      </c>
      <c r="H249" s="312">
        <v>200</v>
      </c>
      <c r="I249" s="313" t="s">
        <v>702</v>
      </c>
      <c r="J249" s="314">
        <v>1</v>
      </c>
      <c r="K249" s="314"/>
      <c r="L249" s="314">
        <v>2</v>
      </c>
      <c r="M249" s="312">
        <v>2.8</v>
      </c>
      <c r="N249" s="312">
        <v>5.7</v>
      </c>
      <c r="O249" s="312" t="s">
        <v>674</v>
      </c>
      <c r="P249" s="312" t="s">
        <v>13</v>
      </c>
      <c r="Q249" s="312" t="s">
        <v>703</v>
      </c>
      <c r="R249" s="312"/>
      <c r="S249" s="312"/>
      <c r="T249" s="312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2">
        <f t="shared" ca="1" si="54"/>
        <v>2</v>
      </c>
      <c r="V249" s="312">
        <f t="shared" ca="1" si="55"/>
        <v>0</v>
      </c>
      <c r="W249" s="312"/>
      <c r="X249" s="312"/>
      <c r="Y249" s="312"/>
      <c r="Z249" s="312"/>
      <c r="AA249" s="312"/>
      <c r="AB249" s="312"/>
      <c r="AC249" s="312">
        <v>0.159</v>
      </c>
      <c r="AD249" s="316"/>
      <c r="AE249" s="304"/>
      <c r="AF249" s="304"/>
      <c r="AG249" s="315" t="s">
        <v>677</v>
      </c>
      <c r="AH249" s="315" t="s">
        <v>677</v>
      </c>
      <c r="AI249" s="312">
        <v>0</v>
      </c>
      <c r="AJ249" s="312">
        <v>0</v>
      </c>
      <c r="AK249" s="312"/>
      <c r="AL249" s="312"/>
      <c r="AM249" s="310"/>
      <c r="AN249" s="310"/>
      <c r="AO249" s="310"/>
      <c r="AP249" s="310"/>
      <c r="AQ249" s="310"/>
      <c r="AR249" s="310"/>
      <c r="AS249" s="310"/>
      <c r="AT249" s="310"/>
      <c r="AU249" s="310"/>
      <c r="AV249" s="310"/>
      <c r="AW249" s="310">
        <v>0</v>
      </c>
      <c r="AX249" s="310">
        <v>0</v>
      </c>
      <c r="AY249" s="310">
        <v>0</v>
      </c>
      <c r="AZ249" s="310">
        <v>0</v>
      </c>
      <c r="BA249" s="310">
        <v>0</v>
      </c>
      <c r="BB249" s="310">
        <v>0</v>
      </c>
      <c r="BC249" s="310">
        <v>0</v>
      </c>
      <c r="BD249" s="310" t="s">
        <v>692</v>
      </c>
      <c r="BE249" s="348"/>
      <c r="BF249" s="349"/>
      <c r="BG249" s="310" t="s">
        <v>3991</v>
      </c>
      <c r="BH249" s="310">
        <v>2</v>
      </c>
      <c r="BI249" s="318">
        <v>46277</v>
      </c>
      <c r="BJ249" s="310">
        <v>0</v>
      </c>
      <c r="BK249" s="320"/>
      <c r="BL249" s="321"/>
      <c r="BM249" s="310" t="s">
        <v>3991</v>
      </c>
      <c r="BN249" s="314">
        <v>2</v>
      </c>
      <c r="BO249" s="319">
        <v>46277</v>
      </c>
      <c r="BP249" s="310">
        <v>0</v>
      </c>
      <c r="BQ249" s="320"/>
      <c r="BR249" s="321"/>
      <c r="BS249" s="320"/>
      <c r="BT249" s="322"/>
      <c r="BU249" s="323"/>
      <c r="BV249" s="320"/>
      <c r="BW249" s="324"/>
      <c r="BX249" s="321"/>
      <c r="BY249" s="320"/>
      <c r="BZ249" s="322"/>
      <c r="CA249" s="325"/>
      <c r="CB249" s="320"/>
      <c r="CC249" s="320"/>
      <c r="CD249" s="323"/>
      <c r="CE249" s="320"/>
      <c r="CF249" s="320"/>
      <c r="CG249" s="320"/>
      <c r="CH249" s="320"/>
      <c r="CI249" s="320"/>
      <c r="CJ249" s="323"/>
      <c r="CK249" s="320"/>
      <c r="CL249" s="320"/>
      <c r="CM249" s="320"/>
      <c r="CN249" s="320"/>
      <c r="CO249" s="320"/>
      <c r="CP249" s="323"/>
      <c r="CQ249" s="320"/>
      <c r="CR249" s="320"/>
      <c r="CS249" s="320"/>
      <c r="CT249" s="320"/>
    </row>
    <row r="250" spans="1:98" ht="17.25" customHeight="1">
      <c r="A250" s="186">
        <v>241</v>
      </c>
      <c r="B250" s="181" t="s">
        <v>4385</v>
      </c>
      <c r="C250" s="181" t="s">
        <v>4386</v>
      </c>
      <c r="D250" s="181"/>
      <c r="E250" s="181"/>
      <c r="F250" s="181"/>
      <c r="G250" s="181" t="s">
        <v>4274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0" t="s">
        <v>674</v>
      </c>
      <c r="P250" s="182"/>
      <c r="Q250" s="182"/>
      <c r="R250" s="300" t="s">
        <v>3951</v>
      </c>
      <c r="S250" s="182"/>
      <c r="T250" s="182"/>
      <c r="U250" s="182"/>
      <c r="V250" s="182"/>
      <c r="W250" s="300">
        <f ca="1">_xlfn.MINIFS(V:V,C:C,C250,AE:AE,"",AB:AB,"")</f>
        <v>0</v>
      </c>
      <c r="X250" s="300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4"/>
      <c r="AE250" s="180" t="s">
        <v>675</v>
      </c>
      <c r="AF250" s="180" t="s">
        <v>2161</v>
      </c>
      <c r="AG250" s="185" t="s">
        <v>677</v>
      </c>
      <c r="AH250" s="185" t="s">
        <v>677</v>
      </c>
      <c r="AI250" s="312">
        <v>0</v>
      </c>
      <c r="AJ250" s="312">
        <v>0</v>
      </c>
      <c r="AK250" s="312"/>
      <c r="AL250" s="312"/>
      <c r="AM250" s="310"/>
      <c r="AN250" s="310"/>
      <c r="AO250" s="310"/>
      <c r="AP250" s="310"/>
      <c r="AQ250" s="310"/>
      <c r="AR250" s="310"/>
      <c r="AS250" s="310"/>
      <c r="AT250" s="310"/>
      <c r="AU250" s="310"/>
      <c r="AV250" s="310"/>
      <c r="AW250" s="186"/>
      <c r="AX250" s="186"/>
      <c r="AY250" s="186"/>
      <c r="AZ250" s="186"/>
      <c r="BA250" s="186"/>
      <c r="BB250" s="186"/>
      <c r="BC250" s="186"/>
      <c r="BD250" s="180" t="s">
        <v>2162</v>
      </c>
      <c r="BE250" s="310"/>
      <c r="BF250" s="310"/>
      <c r="BG250" s="310"/>
      <c r="BH250" s="314"/>
      <c r="BI250" s="318"/>
      <c r="BJ250" s="310"/>
      <c r="BK250" s="310"/>
      <c r="BL250" s="317"/>
      <c r="BM250" s="310"/>
      <c r="BN250" s="310"/>
      <c r="BO250" s="319">
        <v>46277</v>
      </c>
      <c r="BP250" s="310"/>
      <c r="BQ250" s="310"/>
      <c r="BR250" s="317"/>
      <c r="BS250" s="310"/>
      <c r="BT250" s="310"/>
      <c r="BU250" s="318"/>
      <c r="BV250" s="310"/>
      <c r="BW250" s="310"/>
      <c r="BX250" s="317"/>
      <c r="BY250" s="310"/>
      <c r="BZ250" s="310"/>
      <c r="CA250" s="310"/>
      <c r="CB250" s="310"/>
      <c r="CC250" s="310"/>
      <c r="CD250" s="318"/>
      <c r="CE250" s="310"/>
      <c r="CF250" s="310"/>
      <c r="CG250" s="310"/>
      <c r="CH250" s="310"/>
      <c r="CI250" s="310"/>
      <c r="CJ250" s="318"/>
      <c r="CK250" s="310"/>
      <c r="CL250" s="310"/>
      <c r="CM250" s="310"/>
      <c r="CN250" s="310"/>
      <c r="CO250" s="310"/>
      <c r="CP250" s="318"/>
      <c r="CQ250" s="310"/>
      <c r="CR250" s="310"/>
      <c r="CS250" s="310"/>
      <c r="CT250" s="310"/>
    </row>
    <row r="251" spans="1:98" ht="17.25" customHeight="1">
      <c r="A251" s="310">
        <v>242</v>
      </c>
      <c r="B251" s="311" t="s">
        <v>4385</v>
      </c>
      <c r="C251" s="311" t="s">
        <v>4386</v>
      </c>
      <c r="D251" s="311" t="s">
        <v>781</v>
      </c>
      <c r="E251" s="311" t="s">
        <v>4275</v>
      </c>
      <c r="F251" s="311" t="s">
        <v>4547</v>
      </c>
      <c r="G251" s="311" t="s">
        <v>4277</v>
      </c>
      <c r="H251" s="312">
        <v>180</v>
      </c>
      <c r="I251" s="313" t="s">
        <v>702</v>
      </c>
      <c r="J251" s="314">
        <v>1</v>
      </c>
      <c r="K251" s="314"/>
      <c r="L251" s="314">
        <v>2</v>
      </c>
      <c r="M251" s="312">
        <v>2</v>
      </c>
      <c r="N251" s="312">
        <v>4.0999999999999996</v>
      </c>
      <c r="O251" s="312" t="s">
        <v>674</v>
      </c>
      <c r="P251" s="312" t="s">
        <v>13</v>
      </c>
      <c r="Q251" s="312" t="s">
        <v>703</v>
      </c>
      <c r="R251" s="312"/>
      <c r="S251" s="312"/>
      <c r="T251" s="312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2">
        <f t="shared" ref="U251:U252" ca="1" si="56">+L251-T251</f>
        <v>0</v>
      </c>
      <c r="V251" s="312">
        <f t="shared" ref="V251:V252" ca="1" si="57">ROUNDDOWN(T251/J251,0)</f>
        <v>2</v>
      </c>
      <c r="W251" s="312"/>
      <c r="X251" s="312"/>
      <c r="Y251" s="312"/>
      <c r="Z251" s="312"/>
      <c r="AA251" s="312"/>
      <c r="AB251" s="312"/>
      <c r="AC251" s="312">
        <v>7.0000000000000007E-2</v>
      </c>
      <c r="AD251" s="316"/>
      <c r="AE251" s="304"/>
      <c r="AF251" s="304"/>
      <c r="AG251" s="315" t="s">
        <v>677</v>
      </c>
      <c r="AH251" s="315" t="s">
        <v>677</v>
      </c>
      <c r="AI251" s="312">
        <v>0</v>
      </c>
      <c r="AJ251" s="312">
        <v>0</v>
      </c>
      <c r="AK251" s="312"/>
      <c r="AL251" s="312"/>
      <c r="AM251" s="310"/>
      <c r="AN251" s="310"/>
      <c r="AO251" s="310"/>
      <c r="AP251" s="310"/>
      <c r="AQ251" s="310"/>
      <c r="AR251" s="310"/>
      <c r="AS251" s="310"/>
      <c r="AT251" s="310"/>
      <c r="AU251" s="310"/>
      <c r="AV251" s="310"/>
      <c r="AW251" s="310">
        <v>1</v>
      </c>
      <c r="AX251" s="310">
        <v>0</v>
      </c>
      <c r="AY251" s="310">
        <v>0</v>
      </c>
      <c r="AZ251" s="310">
        <v>1</v>
      </c>
      <c r="BA251" s="310">
        <v>0</v>
      </c>
      <c r="BB251" s="310">
        <v>0</v>
      </c>
      <c r="BC251" s="310">
        <v>0</v>
      </c>
      <c r="BD251" s="310" t="s">
        <v>692</v>
      </c>
      <c r="BE251" s="336"/>
      <c r="BF251" s="337"/>
      <c r="BG251" s="310" t="s">
        <v>4278</v>
      </c>
      <c r="BH251" s="310">
        <v>2</v>
      </c>
      <c r="BI251" s="318">
        <v>46277</v>
      </c>
      <c r="BJ251" s="310">
        <v>0</v>
      </c>
      <c r="BK251" s="336"/>
      <c r="BL251" s="337"/>
      <c r="BM251" s="338" t="s">
        <v>4278</v>
      </c>
      <c r="BN251" s="339">
        <v>2</v>
      </c>
      <c r="BO251" s="319">
        <v>46277</v>
      </c>
      <c r="BP251" s="338">
        <v>0</v>
      </c>
      <c r="BQ251" s="336"/>
      <c r="BR251" s="337"/>
      <c r="BS251" s="336"/>
      <c r="BT251" s="340"/>
      <c r="BU251" s="341"/>
      <c r="BV251" s="336"/>
      <c r="BW251" s="342"/>
      <c r="BX251" s="337"/>
      <c r="BY251" s="336"/>
      <c r="BZ251" s="340"/>
      <c r="CA251" s="343"/>
      <c r="CB251" s="336"/>
      <c r="CC251" s="336"/>
      <c r="CD251" s="341"/>
      <c r="CE251" s="336"/>
      <c r="CF251" s="336"/>
      <c r="CG251" s="336"/>
      <c r="CH251" s="336"/>
      <c r="CI251" s="336"/>
      <c r="CJ251" s="341"/>
      <c r="CK251" s="336"/>
      <c r="CL251" s="336"/>
      <c r="CM251" s="336"/>
      <c r="CN251" s="336"/>
      <c r="CO251" s="336"/>
      <c r="CP251" s="341"/>
      <c r="CQ251" s="336"/>
      <c r="CR251" s="336"/>
      <c r="CS251" s="336"/>
      <c r="CT251" s="336"/>
    </row>
    <row r="252" spans="1:98" ht="17.25" customHeight="1">
      <c r="A252" s="310">
        <v>243</v>
      </c>
      <c r="B252" s="311" t="s">
        <v>4385</v>
      </c>
      <c r="C252" s="311" t="s">
        <v>4386</v>
      </c>
      <c r="D252" s="311" t="s">
        <v>781</v>
      </c>
      <c r="E252" s="311" t="s">
        <v>4279</v>
      </c>
      <c r="F252" s="311" t="s">
        <v>4548</v>
      </c>
      <c r="G252" s="311" t="s">
        <v>4281</v>
      </c>
      <c r="H252" s="312">
        <v>200</v>
      </c>
      <c r="I252" s="313" t="s">
        <v>702</v>
      </c>
      <c r="J252" s="314">
        <v>1</v>
      </c>
      <c r="K252" s="314"/>
      <c r="L252" s="314">
        <v>2</v>
      </c>
      <c r="M252" s="312">
        <v>2.8</v>
      </c>
      <c r="N252" s="312">
        <v>5.7</v>
      </c>
      <c r="O252" s="312" t="s">
        <v>674</v>
      </c>
      <c r="P252" s="312" t="s">
        <v>13</v>
      </c>
      <c r="Q252" s="312" t="s">
        <v>703</v>
      </c>
      <c r="R252" s="312"/>
      <c r="S252" s="312"/>
      <c r="T252" s="312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2">
        <f t="shared" ca="1" si="56"/>
        <v>2</v>
      </c>
      <c r="V252" s="312">
        <f t="shared" ca="1" si="57"/>
        <v>0</v>
      </c>
      <c r="W252" s="312"/>
      <c r="X252" s="312"/>
      <c r="Y252" s="312"/>
      <c r="Z252" s="312"/>
      <c r="AA252" s="312"/>
      <c r="AB252" s="312"/>
      <c r="AC252" s="312">
        <v>0.159</v>
      </c>
      <c r="AD252" s="316"/>
      <c r="AE252" s="304"/>
      <c r="AF252" s="304"/>
      <c r="AG252" s="315" t="s">
        <v>677</v>
      </c>
      <c r="AH252" s="315" t="s">
        <v>677</v>
      </c>
      <c r="AI252" s="312">
        <v>0</v>
      </c>
      <c r="AJ252" s="312">
        <v>0</v>
      </c>
      <c r="AK252" s="312"/>
      <c r="AL252" s="312"/>
      <c r="AM252" s="310"/>
      <c r="AN252" s="310"/>
      <c r="AO252" s="310"/>
      <c r="AP252" s="310"/>
      <c r="AQ252" s="310"/>
      <c r="AR252" s="310"/>
      <c r="AS252" s="310"/>
      <c r="AT252" s="310"/>
      <c r="AU252" s="310"/>
      <c r="AV252" s="310"/>
      <c r="AW252" s="310">
        <v>0</v>
      </c>
      <c r="AX252" s="310">
        <v>0</v>
      </c>
      <c r="AY252" s="310">
        <v>0</v>
      </c>
      <c r="AZ252" s="310">
        <v>0</v>
      </c>
      <c r="BA252" s="310">
        <v>0</v>
      </c>
      <c r="BB252" s="310">
        <v>0</v>
      </c>
      <c r="BC252" s="310">
        <v>0</v>
      </c>
      <c r="BD252" s="310" t="s">
        <v>692</v>
      </c>
      <c r="BE252" s="310"/>
      <c r="BF252" s="310"/>
      <c r="BG252" s="310" t="s">
        <v>3991</v>
      </c>
      <c r="BH252" s="310">
        <v>2</v>
      </c>
      <c r="BI252" s="318">
        <v>46277</v>
      </c>
      <c r="BJ252" s="310">
        <v>0</v>
      </c>
      <c r="BK252" s="310"/>
      <c r="BL252" s="317"/>
      <c r="BM252" s="310" t="s">
        <v>3991</v>
      </c>
      <c r="BN252" s="314">
        <v>2</v>
      </c>
      <c r="BO252" s="319">
        <v>46277</v>
      </c>
      <c r="BP252" s="310">
        <v>0</v>
      </c>
      <c r="BQ252" s="310"/>
      <c r="BR252" s="317"/>
      <c r="BS252" s="310"/>
      <c r="BT252" s="314"/>
      <c r="BU252" s="318"/>
      <c r="BV252" s="310"/>
      <c r="BW252" s="316"/>
      <c r="BX252" s="317"/>
      <c r="BY252" s="310"/>
      <c r="BZ252" s="314"/>
      <c r="CA252" s="319"/>
      <c r="CB252" s="310"/>
      <c r="CC252" s="310"/>
      <c r="CD252" s="318"/>
      <c r="CE252" s="310"/>
      <c r="CF252" s="310"/>
      <c r="CG252" s="310"/>
      <c r="CH252" s="310"/>
      <c r="CI252" s="310"/>
      <c r="CJ252" s="318"/>
      <c r="CK252" s="310"/>
      <c r="CL252" s="310"/>
      <c r="CM252" s="310"/>
      <c r="CN252" s="310"/>
      <c r="CO252" s="310"/>
      <c r="CP252" s="318"/>
      <c r="CQ252" s="310"/>
      <c r="CR252" s="310"/>
      <c r="CS252" s="310"/>
      <c r="CT252" s="310"/>
    </row>
    <row r="253" spans="1:98" ht="17.25" customHeight="1">
      <c r="A253" s="186">
        <v>244</v>
      </c>
      <c r="B253" s="181" t="s">
        <v>4389</v>
      </c>
      <c r="C253" s="181" t="s">
        <v>4390</v>
      </c>
      <c r="D253" s="181"/>
      <c r="E253" s="181"/>
      <c r="F253" s="181"/>
      <c r="G253" s="181" t="s">
        <v>4274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0" t="s">
        <v>674</v>
      </c>
      <c r="P253" s="182"/>
      <c r="Q253" s="182"/>
      <c r="R253" s="300" t="s">
        <v>3951</v>
      </c>
      <c r="S253" s="182"/>
      <c r="T253" s="182"/>
      <c r="U253" s="182"/>
      <c r="V253" s="182"/>
      <c r="W253" s="300">
        <f ca="1">_xlfn.MINIFS(V:V,C:C,C253,AE:AE,"",AB:AB,"")</f>
        <v>0</v>
      </c>
      <c r="X253" s="300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4"/>
      <c r="AE253" s="180" t="s">
        <v>675</v>
      </c>
      <c r="AF253" s="180" t="s">
        <v>2161</v>
      </c>
      <c r="AG253" s="185" t="s">
        <v>677</v>
      </c>
      <c r="AH253" s="185" t="s">
        <v>677</v>
      </c>
      <c r="AI253" s="312">
        <v>0</v>
      </c>
      <c r="AJ253" s="312">
        <v>0</v>
      </c>
      <c r="AK253" s="312"/>
      <c r="AL253" s="312"/>
      <c r="AM253" s="310"/>
      <c r="AN253" s="310"/>
      <c r="AO253" s="310"/>
      <c r="AP253" s="310"/>
      <c r="AQ253" s="310"/>
      <c r="AR253" s="310"/>
      <c r="AS253" s="310"/>
      <c r="AT253" s="310"/>
      <c r="AU253" s="310"/>
      <c r="AV253" s="310"/>
      <c r="AW253" s="186"/>
      <c r="AX253" s="186"/>
      <c r="AY253" s="186"/>
      <c r="AZ253" s="186"/>
      <c r="BA253" s="186"/>
      <c r="BB253" s="186"/>
      <c r="BC253" s="186"/>
      <c r="BD253" s="180" t="s">
        <v>2162</v>
      </c>
      <c r="BE253" s="310"/>
      <c r="BF253" s="317"/>
      <c r="BG253" s="310"/>
      <c r="BH253" s="314"/>
      <c r="BI253" s="318"/>
      <c r="BJ253" s="310"/>
      <c r="BK253" s="320"/>
      <c r="BL253" s="321"/>
      <c r="BM253" s="310"/>
      <c r="BN253" s="310"/>
      <c r="BO253" s="319">
        <v>46277</v>
      </c>
      <c r="BP253" s="310"/>
      <c r="BQ253" s="320"/>
      <c r="BR253" s="321"/>
      <c r="BS253" s="320"/>
      <c r="BT253" s="320"/>
      <c r="BU253" s="323"/>
      <c r="BV253" s="320"/>
      <c r="BW253" s="320"/>
      <c r="BX253" s="321"/>
      <c r="BY253" s="320"/>
      <c r="BZ253" s="320"/>
      <c r="CA253" s="320"/>
      <c r="CB253" s="320"/>
      <c r="CC253" s="320"/>
      <c r="CD253" s="323"/>
      <c r="CE253" s="320"/>
      <c r="CF253" s="320"/>
      <c r="CG253" s="320"/>
      <c r="CH253" s="320"/>
      <c r="CI253" s="320"/>
      <c r="CJ253" s="323"/>
      <c r="CK253" s="320"/>
      <c r="CL253" s="320"/>
      <c r="CM253" s="320"/>
      <c r="CN253" s="320"/>
      <c r="CO253" s="320"/>
      <c r="CP253" s="323"/>
      <c r="CQ253" s="320"/>
      <c r="CR253" s="320"/>
      <c r="CS253" s="320"/>
      <c r="CT253" s="320"/>
    </row>
    <row r="254" spans="1:98" ht="17.25" customHeight="1">
      <c r="A254" s="310">
        <v>245</v>
      </c>
      <c r="B254" s="311" t="s">
        <v>4389</v>
      </c>
      <c r="C254" s="311" t="s">
        <v>4390</v>
      </c>
      <c r="D254" s="311" t="s">
        <v>781</v>
      </c>
      <c r="E254" s="311" t="s">
        <v>4275</v>
      </c>
      <c r="F254" s="311" t="s">
        <v>4549</v>
      </c>
      <c r="G254" s="311" t="s">
        <v>4277</v>
      </c>
      <c r="H254" s="312">
        <v>180</v>
      </c>
      <c r="I254" s="313" t="s">
        <v>702</v>
      </c>
      <c r="J254" s="314">
        <v>1</v>
      </c>
      <c r="K254" s="314"/>
      <c r="L254" s="314">
        <v>2</v>
      </c>
      <c r="M254" s="312">
        <v>2</v>
      </c>
      <c r="N254" s="312">
        <v>4.0999999999999996</v>
      </c>
      <c r="O254" s="312" t="s">
        <v>674</v>
      </c>
      <c r="P254" s="312" t="s">
        <v>13</v>
      </c>
      <c r="Q254" s="312" t="s">
        <v>703</v>
      </c>
      <c r="R254" s="312"/>
      <c r="S254" s="312"/>
      <c r="T254" s="312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2">
        <f t="shared" ref="U254:U255" ca="1" si="58">+L254-T254</f>
        <v>0</v>
      </c>
      <c r="V254" s="312">
        <f t="shared" ref="V254:V255" ca="1" si="59">ROUNDDOWN(T254/J254,0)</f>
        <v>2</v>
      </c>
      <c r="W254" s="312"/>
      <c r="X254" s="312"/>
      <c r="Y254" s="312"/>
      <c r="Z254" s="312"/>
      <c r="AA254" s="312"/>
      <c r="AB254" s="312"/>
      <c r="AC254" s="312">
        <v>7.0000000000000007E-2</v>
      </c>
      <c r="AD254" s="316"/>
      <c r="AE254" s="304"/>
      <c r="AF254" s="304"/>
      <c r="AG254" s="315" t="s">
        <v>677</v>
      </c>
      <c r="AH254" s="315" t="s">
        <v>677</v>
      </c>
      <c r="AI254" s="312">
        <v>0</v>
      </c>
      <c r="AJ254" s="312">
        <v>0</v>
      </c>
      <c r="AK254" s="312"/>
      <c r="AL254" s="312"/>
      <c r="AM254" s="310"/>
      <c r="AN254" s="310"/>
      <c r="AO254" s="310"/>
      <c r="AP254" s="310"/>
      <c r="AQ254" s="310"/>
      <c r="AR254" s="310"/>
      <c r="AS254" s="310"/>
      <c r="AT254" s="310"/>
      <c r="AU254" s="310"/>
      <c r="AV254" s="310"/>
      <c r="AW254" s="310">
        <v>1</v>
      </c>
      <c r="AX254" s="310">
        <v>0</v>
      </c>
      <c r="AY254" s="310">
        <v>0</v>
      </c>
      <c r="AZ254" s="310">
        <v>1</v>
      </c>
      <c r="BA254" s="310">
        <v>0</v>
      </c>
      <c r="BB254" s="310">
        <v>0</v>
      </c>
      <c r="BC254" s="310">
        <v>0</v>
      </c>
      <c r="BD254" s="310" t="s">
        <v>692</v>
      </c>
      <c r="BE254" s="363"/>
      <c r="BF254" s="349"/>
      <c r="BG254" s="310" t="s">
        <v>4278</v>
      </c>
      <c r="BH254" s="310">
        <v>2</v>
      </c>
      <c r="BI254" s="318">
        <v>46277</v>
      </c>
      <c r="BJ254" s="310">
        <v>0</v>
      </c>
      <c r="BK254" s="310"/>
      <c r="BL254" s="317"/>
      <c r="BM254" s="310" t="s">
        <v>4278</v>
      </c>
      <c r="BN254" s="310">
        <v>2</v>
      </c>
      <c r="BO254" s="319">
        <v>46277</v>
      </c>
      <c r="BP254" s="310">
        <v>0</v>
      </c>
      <c r="BQ254" s="310"/>
      <c r="BR254" s="317"/>
      <c r="BS254" s="310"/>
      <c r="BT254" s="310"/>
      <c r="BU254" s="318"/>
      <c r="BV254" s="310"/>
      <c r="BW254" s="310"/>
      <c r="BX254" s="317"/>
      <c r="BY254" s="310"/>
      <c r="BZ254" s="310"/>
      <c r="CA254" s="310"/>
      <c r="CB254" s="310"/>
      <c r="CC254" s="310"/>
      <c r="CD254" s="318"/>
      <c r="CE254" s="310"/>
      <c r="CF254" s="310"/>
      <c r="CG254" s="310"/>
      <c r="CH254" s="310"/>
      <c r="CI254" s="310"/>
      <c r="CJ254" s="318"/>
      <c r="CK254" s="310"/>
      <c r="CL254" s="310"/>
      <c r="CM254" s="310"/>
      <c r="CN254" s="310"/>
      <c r="CO254" s="310"/>
      <c r="CP254" s="318"/>
      <c r="CQ254" s="310"/>
      <c r="CR254" s="310"/>
      <c r="CS254" s="310"/>
      <c r="CT254" s="310"/>
    </row>
    <row r="255" spans="1:98" ht="17.25" customHeight="1">
      <c r="A255" s="310">
        <v>246</v>
      </c>
      <c r="B255" s="311" t="s">
        <v>4389</v>
      </c>
      <c r="C255" s="311" t="s">
        <v>4390</v>
      </c>
      <c r="D255" s="311" t="s">
        <v>781</v>
      </c>
      <c r="E255" s="311" t="s">
        <v>4279</v>
      </c>
      <c r="F255" s="311" t="s">
        <v>4550</v>
      </c>
      <c r="G255" s="311" t="s">
        <v>4281</v>
      </c>
      <c r="H255" s="312">
        <v>200</v>
      </c>
      <c r="I255" s="313" t="s">
        <v>702</v>
      </c>
      <c r="J255" s="314">
        <v>1</v>
      </c>
      <c r="K255" s="314"/>
      <c r="L255" s="314">
        <v>2</v>
      </c>
      <c r="M255" s="312">
        <v>2.8</v>
      </c>
      <c r="N255" s="312">
        <v>5.7</v>
      </c>
      <c r="O255" s="312" t="s">
        <v>674</v>
      </c>
      <c r="P255" s="312" t="s">
        <v>13</v>
      </c>
      <c r="Q255" s="312" t="s">
        <v>703</v>
      </c>
      <c r="R255" s="312"/>
      <c r="S255" s="312"/>
      <c r="T255" s="312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2">
        <f t="shared" ca="1" si="58"/>
        <v>2</v>
      </c>
      <c r="V255" s="312">
        <f t="shared" ca="1" si="59"/>
        <v>0</v>
      </c>
      <c r="W255" s="312"/>
      <c r="X255" s="312"/>
      <c r="Y255" s="312"/>
      <c r="Z255" s="312"/>
      <c r="AA255" s="312"/>
      <c r="AB255" s="312"/>
      <c r="AC255" s="312">
        <v>0.159</v>
      </c>
      <c r="AD255" s="316"/>
      <c r="AE255" s="304"/>
      <c r="AF255" s="304"/>
      <c r="AG255" s="315" t="s">
        <v>677</v>
      </c>
      <c r="AH255" s="315" t="s">
        <v>677</v>
      </c>
      <c r="AI255" s="312">
        <v>0</v>
      </c>
      <c r="AJ255" s="312">
        <v>0</v>
      </c>
      <c r="AK255" s="312"/>
      <c r="AL255" s="312"/>
      <c r="AM255" s="310"/>
      <c r="AN255" s="310"/>
      <c r="AO255" s="310"/>
      <c r="AP255" s="310"/>
      <c r="AQ255" s="310"/>
      <c r="AR255" s="310"/>
      <c r="AS255" s="310"/>
      <c r="AT255" s="310"/>
      <c r="AU255" s="310"/>
      <c r="AV255" s="310"/>
      <c r="AW255" s="310">
        <v>0</v>
      </c>
      <c r="AX255" s="310">
        <v>0</v>
      </c>
      <c r="AY255" s="310">
        <v>0</v>
      </c>
      <c r="AZ255" s="310">
        <v>0</v>
      </c>
      <c r="BA255" s="310">
        <v>0</v>
      </c>
      <c r="BB255" s="310">
        <v>0</v>
      </c>
      <c r="BC255" s="310">
        <v>0</v>
      </c>
      <c r="BD255" s="310" t="s">
        <v>692</v>
      </c>
      <c r="BE255" s="348"/>
      <c r="BF255" s="349"/>
      <c r="BG255" s="310" t="s">
        <v>3991</v>
      </c>
      <c r="BH255" s="310">
        <v>2</v>
      </c>
      <c r="BI255" s="318">
        <v>46277</v>
      </c>
      <c r="BJ255" s="310">
        <v>0</v>
      </c>
      <c r="BK255" s="320"/>
      <c r="BL255" s="321"/>
      <c r="BM255" s="310" t="s">
        <v>3991</v>
      </c>
      <c r="BN255" s="310">
        <v>2</v>
      </c>
      <c r="BO255" s="319">
        <v>46277</v>
      </c>
      <c r="BP255" s="310">
        <v>0</v>
      </c>
      <c r="BQ255" s="320"/>
      <c r="BR255" s="321"/>
      <c r="BS255" s="320"/>
      <c r="BT255" s="320"/>
      <c r="BU255" s="323"/>
      <c r="BV255" s="320"/>
      <c r="BW255" s="320"/>
      <c r="BX255" s="321"/>
      <c r="BY255" s="320"/>
      <c r="BZ255" s="320"/>
      <c r="CA255" s="320"/>
      <c r="CB255" s="320"/>
      <c r="CC255" s="320"/>
      <c r="CD255" s="323"/>
      <c r="CE255" s="320"/>
      <c r="CF255" s="320"/>
      <c r="CG255" s="320"/>
      <c r="CH255" s="320"/>
      <c r="CI255" s="320"/>
      <c r="CJ255" s="323"/>
      <c r="CK255" s="320"/>
      <c r="CL255" s="320"/>
      <c r="CM255" s="320"/>
      <c r="CN255" s="320"/>
      <c r="CO255" s="320"/>
      <c r="CP255" s="323"/>
      <c r="CQ255" s="320"/>
      <c r="CR255" s="320"/>
      <c r="CS255" s="320"/>
      <c r="CT255" s="320"/>
    </row>
    <row r="256" spans="1:98" ht="17.25" customHeight="1">
      <c r="A256" s="186">
        <v>247</v>
      </c>
      <c r="B256" s="181" t="s">
        <v>4393</v>
      </c>
      <c r="C256" s="181" t="s">
        <v>4394</v>
      </c>
      <c r="D256" s="181"/>
      <c r="E256" s="181"/>
      <c r="F256" s="181"/>
      <c r="G256" s="181" t="s">
        <v>4274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0" t="s">
        <v>674</v>
      </c>
      <c r="P256" s="182"/>
      <c r="Q256" s="182"/>
      <c r="R256" s="300" t="s">
        <v>3951</v>
      </c>
      <c r="S256" s="182"/>
      <c r="T256" s="182"/>
      <c r="U256" s="182"/>
      <c r="V256" s="182"/>
      <c r="W256" s="300">
        <f ca="1">_xlfn.MINIFS(V:V,C:C,C256,AE:AE,"",AB:AB,"")</f>
        <v>0</v>
      </c>
      <c r="X256" s="300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4"/>
      <c r="AE256" s="180" t="s">
        <v>675</v>
      </c>
      <c r="AF256" s="180" t="s">
        <v>2161</v>
      </c>
      <c r="AG256" s="185" t="s">
        <v>677</v>
      </c>
      <c r="AH256" s="185" t="s">
        <v>677</v>
      </c>
      <c r="AI256" s="312">
        <v>0</v>
      </c>
      <c r="AJ256" s="312">
        <v>0</v>
      </c>
      <c r="AK256" s="312"/>
      <c r="AL256" s="312"/>
      <c r="AM256" s="310"/>
      <c r="AN256" s="310"/>
      <c r="AO256" s="310"/>
      <c r="AP256" s="310"/>
      <c r="AQ256" s="310"/>
      <c r="AR256" s="310"/>
      <c r="AS256" s="310"/>
      <c r="AT256" s="310"/>
      <c r="AU256" s="310"/>
      <c r="AV256" s="310"/>
      <c r="AW256" s="186"/>
      <c r="AX256" s="186"/>
      <c r="AY256" s="186"/>
      <c r="AZ256" s="186"/>
      <c r="BA256" s="186"/>
      <c r="BB256" s="186"/>
      <c r="BC256" s="186"/>
      <c r="BD256" s="180" t="s">
        <v>2162</v>
      </c>
      <c r="BE256" s="310"/>
      <c r="BF256" s="310"/>
      <c r="BG256" s="310"/>
      <c r="BH256" s="314"/>
      <c r="BI256" s="318"/>
      <c r="BJ256" s="310"/>
      <c r="BK256" s="310"/>
      <c r="BL256" s="317"/>
      <c r="BM256" s="310"/>
      <c r="BN256" s="314"/>
      <c r="BO256" s="319">
        <v>46277</v>
      </c>
      <c r="BP256" s="310"/>
      <c r="BQ256" s="310"/>
      <c r="BR256" s="317"/>
      <c r="BS256" s="310"/>
      <c r="BT256" s="314"/>
      <c r="BU256" s="318"/>
      <c r="BV256" s="310"/>
      <c r="BW256" s="316"/>
      <c r="BX256" s="317"/>
      <c r="BY256" s="310"/>
      <c r="BZ256" s="314"/>
      <c r="CA256" s="319"/>
      <c r="CB256" s="310"/>
      <c r="CC256" s="310"/>
      <c r="CD256" s="318"/>
      <c r="CE256" s="310"/>
      <c r="CF256" s="310"/>
      <c r="CG256" s="310"/>
      <c r="CH256" s="310"/>
      <c r="CI256" s="310"/>
      <c r="CJ256" s="318"/>
      <c r="CK256" s="310"/>
      <c r="CL256" s="310"/>
      <c r="CM256" s="310"/>
      <c r="CN256" s="310"/>
      <c r="CO256" s="310"/>
      <c r="CP256" s="318"/>
      <c r="CQ256" s="310"/>
      <c r="CR256" s="310"/>
      <c r="CS256" s="310"/>
      <c r="CT256" s="310"/>
    </row>
    <row r="257" spans="1:98" ht="17.25" customHeight="1">
      <c r="A257" s="310">
        <v>248</v>
      </c>
      <c r="B257" s="311" t="s">
        <v>4393</v>
      </c>
      <c r="C257" s="311" t="s">
        <v>4394</v>
      </c>
      <c r="D257" s="311" t="s">
        <v>781</v>
      </c>
      <c r="E257" s="311" t="s">
        <v>4275</v>
      </c>
      <c r="F257" s="311" t="s">
        <v>4551</v>
      </c>
      <c r="G257" s="311" t="s">
        <v>4277</v>
      </c>
      <c r="H257" s="312">
        <v>180</v>
      </c>
      <c r="I257" s="313" t="s">
        <v>702</v>
      </c>
      <c r="J257" s="314">
        <v>1</v>
      </c>
      <c r="K257" s="314"/>
      <c r="L257" s="314">
        <v>2</v>
      </c>
      <c r="M257" s="312">
        <v>2</v>
      </c>
      <c r="N257" s="312">
        <v>4.0999999999999996</v>
      </c>
      <c r="O257" s="312" t="s">
        <v>674</v>
      </c>
      <c r="P257" s="312" t="s">
        <v>13</v>
      </c>
      <c r="Q257" s="312" t="s">
        <v>703</v>
      </c>
      <c r="R257" s="312"/>
      <c r="S257" s="312"/>
      <c r="T257" s="312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2">
        <f t="shared" ref="U257:U258" ca="1" si="60">+L257-T257</f>
        <v>0</v>
      </c>
      <c r="V257" s="312">
        <f t="shared" ref="V257:V258" ca="1" si="61">ROUNDDOWN(T257/J257,0)</f>
        <v>2</v>
      </c>
      <c r="W257" s="312"/>
      <c r="X257" s="312"/>
      <c r="Y257" s="312"/>
      <c r="Z257" s="312"/>
      <c r="AA257" s="312"/>
      <c r="AB257" s="312"/>
      <c r="AC257" s="312">
        <v>7.0000000000000007E-2</v>
      </c>
      <c r="AD257" s="316"/>
      <c r="AE257" s="304"/>
      <c r="AF257" s="304"/>
      <c r="AG257" s="315" t="s">
        <v>677</v>
      </c>
      <c r="AH257" s="315" t="s">
        <v>677</v>
      </c>
      <c r="AI257" s="312">
        <v>0</v>
      </c>
      <c r="AJ257" s="312">
        <v>0</v>
      </c>
      <c r="AK257" s="312"/>
      <c r="AL257" s="312"/>
      <c r="AM257" s="310"/>
      <c r="AN257" s="310"/>
      <c r="AO257" s="310"/>
      <c r="AP257" s="310"/>
      <c r="AQ257" s="310"/>
      <c r="AR257" s="310"/>
      <c r="AS257" s="310"/>
      <c r="AT257" s="310"/>
      <c r="AU257" s="310"/>
      <c r="AV257" s="310"/>
      <c r="AW257" s="310">
        <v>1</v>
      </c>
      <c r="AX257" s="310">
        <v>0</v>
      </c>
      <c r="AY257" s="310">
        <v>0</v>
      </c>
      <c r="AZ257" s="310">
        <v>1</v>
      </c>
      <c r="BA257" s="310">
        <v>0</v>
      </c>
      <c r="BB257" s="310">
        <v>0</v>
      </c>
      <c r="BC257" s="310">
        <v>0</v>
      </c>
      <c r="BD257" s="310" t="s">
        <v>692</v>
      </c>
      <c r="BE257" s="336"/>
      <c r="BF257" s="337"/>
      <c r="BG257" s="310" t="s">
        <v>4278</v>
      </c>
      <c r="BH257" s="310">
        <v>2</v>
      </c>
      <c r="BI257" s="318">
        <v>46277</v>
      </c>
      <c r="BJ257" s="310">
        <v>0</v>
      </c>
      <c r="BK257" s="336"/>
      <c r="BL257" s="337"/>
      <c r="BM257" s="338" t="s">
        <v>4278</v>
      </c>
      <c r="BN257" s="339">
        <v>2</v>
      </c>
      <c r="BO257" s="319">
        <v>46277</v>
      </c>
      <c r="BP257" s="338">
        <v>0</v>
      </c>
      <c r="BQ257" s="336"/>
      <c r="BR257" s="337"/>
      <c r="BS257" s="336"/>
      <c r="BT257" s="340"/>
      <c r="BU257" s="341"/>
      <c r="BV257" s="336"/>
      <c r="BW257" s="342"/>
      <c r="BX257" s="337"/>
      <c r="BY257" s="336"/>
      <c r="BZ257" s="340"/>
      <c r="CA257" s="343"/>
      <c r="CB257" s="336"/>
      <c r="CC257" s="336"/>
      <c r="CD257" s="341"/>
      <c r="CE257" s="336"/>
      <c r="CF257" s="336"/>
      <c r="CG257" s="336"/>
      <c r="CH257" s="336"/>
      <c r="CI257" s="336"/>
      <c r="CJ257" s="341"/>
      <c r="CK257" s="336"/>
      <c r="CL257" s="336"/>
      <c r="CM257" s="336"/>
      <c r="CN257" s="336"/>
      <c r="CO257" s="336"/>
      <c r="CP257" s="341"/>
      <c r="CQ257" s="336"/>
      <c r="CR257" s="336"/>
      <c r="CS257" s="336"/>
      <c r="CT257" s="336"/>
    </row>
    <row r="258" spans="1:98" ht="17.25" customHeight="1">
      <c r="A258" s="310">
        <v>249</v>
      </c>
      <c r="B258" s="311" t="s">
        <v>4393</v>
      </c>
      <c r="C258" s="311" t="s">
        <v>4394</v>
      </c>
      <c r="D258" s="311" t="s">
        <v>781</v>
      </c>
      <c r="E258" s="311" t="s">
        <v>4279</v>
      </c>
      <c r="F258" s="311" t="s">
        <v>4552</v>
      </c>
      <c r="G258" s="311" t="s">
        <v>4281</v>
      </c>
      <c r="H258" s="312">
        <v>200</v>
      </c>
      <c r="I258" s="313" t="s">
        <v>702</v>
      </c>
      <c r="J258" s="314">
        <v>1</v>
      </c>
      <c r="K258" s="314"/>
      <c r="L258" s="314">
        <v>2</v>
      </c>
      <c r="M258" s="312">
        <v>2.8</v>
      </c>
      <c r="N258" s="312">
        <v>5.7</v>
      </c>
      <c r="O258" s="312" t="s">
        <v>674</v>
      </c>
      <c r="P258" s="312" t="s">
        <v>13</v>
      </c>
      <c r="Q258" s="312" t="s">
        <v>703</v>
      </c>
      <c r="R258" s="312"/>
      <c r="S258" s="312"/>
      <c r="T258" s="312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2">
        <f t="shared" ca="1" si="60"/>
        <v>2</v>
      </c>
      <c r="V258" s="312">
        <f t="shared" ca="1" si="61"/>
        <v>0</v>
      </c>
      <c r="W258" s="312"/>
      <c r="X258" s="312"/>
      <c r="Y258" s="312"/>
      <c r="Z258" s="312"/>
      <c r="AA258" s="312"/>
      <c r="AB258" s="312"/>
      <c r="AC258" s="312">
        <v>0.159</v>
      </c>
      <c r="AD258" s="316"/>
      <c r="AE258" s="304"/>
      <c r="AF258" s="304"/>
      <c r="AG258" s="315" t="s">
        <v>677</v>
      </c>
      <c r="AH258" s="315" t="s">
        <v>677</v>
      </c>
      <c r="AI258" s="312">
        <v>0</v>
      </c>
      <c r="AJ258" s="312">
        <v>0</v>
      </c>
      <c r="AK258" s="312"/>
      <c r="AL258" s="312"/>
      <c r="AM258" s="310"/>
      <c r="AN258" s="310"/>
      <c r="AO258" s="310"/>
      <c r="AP258" s="310"/>
      <c r="AQ258" s="310"/>
      <c r="AR258" s="310"/>
      <c r="AS258" s="310"/>
      <c r="AT258" s="310"/>
      <c r="AU258" s="310"/>
      <c r="AV258" s="310"/>
      <c r="AW258" s="310">
        <v>0</v>
      </c>
      <c r="AX258" s="310">
        <v>0</v>
      </c>
      <c r="AY258" s="310">
        <v>0</v>
      </c>
      <c r="AZ258" s="310">
        <v>0</v>
      </c>
      <c r="BA258" s="310">
        <v>0</v>
      </c>
      <c r="BB258" s="310">
        <v>0</v>
      </c>
      <c r="BC258" s="310">
        <v>0</v>
      </c>
      <c r="BD258" s="310" t="s">
        <v>692</v>
      </c>
      <c r="BE258" s="310"/>
      <c r="BF258" s="317"/>
      <c r="BG258" s="310" t="s">
        <v>3991</v>
      </c>
      <c r="BH258" s="310">
        <v>2</v>
      </c>
      <c r="BI258" s="318">
        <v>46277</v>
      </c>
      <c r="BJ258" s="310">
        <v>0</v>
      </c>
      <c r="BK258" s="310"/>
      <c r="BL258" s="317"/>
      <c r="BM258" s="310" t="s">
        <v>3991</v>
      </c>
      <c r="BN258" s="310">
        <v>2</v>
      </c>
      <c r="BO258" s="319">
        <v>46277</v>
      </c>
      <c r="BP258" s="310">
        <v>0</v>
      </c>
      <c r="BQ258" s="310"/>
      <c r="BR258" s="317"/>
      <c r="BS258" s="310"/>
      <c r="BT258" s="310"/>
      <c r="BU258" s="318"/>
      <c r="BV258" s="310"/>
      <c r="BW258" s="310"/>
      <c r="BX258" s="317"/>
      <c r="BY258" s="310"/>
      <c r="BZ258" s="310"/>
      <c r="CA258" s="310"/>
      <c r="CB258" s="310"/>
      <c r="CC258" s="310"/>
      <c r="CD258" s="318"/>
      <c r="CE258" s="310"/>
      <c r="CF258" s="310"/>
      <c r="CG258" s="310"/>
      <c r="CH258" s="310"/>
      <c r="CI258" s="310"/>
      <c r="CJ258" s="318"/>
      <c r="CK258" s="310"/>
      <c r="CL258" s="310"/>
      <c r="CM258" s="310"/>
      <c r="CN258" s="310"/>
      <c r="CO258" s="310"/>
      <c r="CP258" s="318"/>
      <c r="CQ258" s="310"/>
      <c r="CR258" s="310"/>
      <c r="CS258" s="310"/>
      <c r="CT258" s="310"/>
    </row>
    <row r="259" spans="1:98" ht="17.25" customHeight="1">
      <c r="A259" s="186">
        <v>250</v>
      </c>
      <c r="B259" s="181" t="s">
        <v>4397</v>
      </c>
      <c r="C259" s="181" t="s">
        <v>4398</v>
      </c>
      <c r="D259" s="181"/>
      <c r="E259" s="181"/>
      <c r="F259" s="181"/>
      <c r="G259" s="181" t="s">
        <v>4274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0" t="s">
        <v>674</v>
      </c>
      <c r="P259" s="182"/>
      <c r="Q259" s="182"/>
      <c r="R259" s="300" t="s">
        <v>3951</v>
      </c>
      <c r="S259" s="182"/>
      <c r="T259" s="182"/>
      <c r="U259" s="182"/>
      <c r="V259" s="182"/>
      <c r="W259" s="300">
        <f ca="1">_xlfn.MINIFS(V:V,C:C,C259,AE:AE,"",AB:AB,"")</f>
        <v>0</v>
      </c>
      <c r="X259" s="300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4"/>
      <c r="AE259" s="180" t="s">
        <v>675</v>
      </c>
      <c r="AF259" s="180" t="s">
        <v>2161</v>
      </c>
      <c r="AG259" s="185" t="s">
        <v>677</v>
      </c>
      <c r="AH259" s="185" t="s">
        <v>677</v>
      </c>
      <c r="AI259" s="312">
        <v>0</v>
      </c>
      <c r="AJ259" s="312">
        <v>0</v>
      </c>
      <c r="AK259" s="312"/>
      <c r="AL259" s="312"/>
      <c r="AM259" s="310"/>
      <c r="AN259" s="310"/>
      <c r="AO259" s="310"/>
      <c r="AP259" s="310"/>
      <c r="AQ259" s="310"/>
      <c r="AR259" s="310"/>
      <c r="AS259" s="310"/>
      <c r="AT259" s="310"/>
      <c r="AU259" s="310"/>
      <c r="AV259" s="310"/>
      <c r="AW259" s="186"/>
      <c r="AX259" s="186"/>
      <c r="AY259" s="186"/>
      <c r="AZ259" s="186"/>
      <c r="BA259" s="186"/>
      <c r="BB259" s="186"/>
      <c r="BC259" s="186"/>
      <c r="BD259" s="180" t="s">
        <v>2162</v>
      </c>
      <c r="BE259" s="336"/>
      <c r="BF259" s="337"/>
      <c r="BG259" s="336"/>
      <c r="BH259" s="340"/>
      <c r="BI259" s="341"/>
      <c r="BJ259" s="336"/>
      <c r="BK259" s="336"/>
      <c r="BL259" s="337"/>
      <c r="BM259" s="338"/>
      <c r="BN259" s="339"/>
      <c r="BO259" s="319">
        <v>46277</v>
      </c>
      <c r="BP259" s="338"/>
      <c r="BQ259" s="336"/>
      <c r="BR259" s="337"/>
      <c r="BS259" s="336"/>
      <c r="BT259" s="340"/>
      <c r="BU259" s="341"/>
      <c r="BV259" s="336"/>
      <c r="BW259" s="342"/>
      <c r="BX259" s="337"/>
      <c r="BY259" s="336"/>
      <c r="BZ259" s="340"/>
      <c r="CA259" s="343"/>
      <c r="CB259" s="336"/>
      <c r="CC259" s="336"/>
      <c r="CD259" s="341"/>
      <c r="CE259" s="336"/>
      <c r="CF259" s="336"/>
      <c r="CG259" s="336"/>
      <c r="CH259" s="336"/>
      <c r="CI259" s="336"/>
      <c r="CJ259" s="341"/>
      <c r="CK259" s="336"/>
      <c r="CL259" s="336"/>
      <c r="CM259" s="336"/>
      <c r="CN259" s="336"/>
      <c r="CO259" s="336"/>
      <c r="CP259" s="341"/>
      <c r="CQ259" s="336"/>
      <c r="CR259" s="336"/>
      <c r="CS259" s="336"/>
      <c r="CT259" s="336"/>
    </row>
    <row r="260" spans="1:98" ht="17.25" customHeight="1">
      <c r="A260" s="310">
        <v>251</v>
      </c>
      <c r="B260" s="311" t="s">
        <v>4397</v>
      </c>
      <c r="C260" s="311" t="s">
        <v>4398</v>
      </c>
      <c r="D260" s="311" t="s">
        <v>781</v>
      </c>
      <c r="E260" s="311" t="s">
        <v>4275</v>
      </c>
      <c r="F260" s="311" t="s">
        <v>4553</v>
      </c>
      <c r="G260" s="311" t="s">
        <v>4277</v>
      </c>
      <c r="H260" s="312">
        <v>180</v>
      </c>
      <c r="I260" s="313" t="s">
        <v>702</v>
      </c>
      <c r="J260" s="314">
        <v>1</v>
      </c>
      <c r="K260" s="314"/>
      <c r="L260" s="314">
        <v>2</v>
      </c>
      <c r="M260" s="312">
        <v>2</v>
      </c>
      <c r="N260" s="312">
        <v>4.0999999999999996</v>
      </c>
      <c r="O260" s="312" t="s">
        <v>674</v>
      </c>
      <c r="P260" s="312" t="s">
        <v>13</v>
      </c>
      <c r="Q260" s="312" t="s">
        <v>703</v>
      </c>
      <c r="R260" s="312"/>
      <c r="S260" s="312"/>
      <c r="T260" s="312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2">
        <f t="shared" ref="U260:U261" ca="1" si="62">+L260-T260</f>
        <v>0</v>
      </c>
      <c r="V260" s="312">
        <f t="shared" ref="V260:V261" ca="1" si="63">ROUNDDOWN(T260/J260,0)</f>
        <v>2</v>
      </c>
      <c r="W260" s="312"/>
      <c r="X260" s="312"/>
      <c r="Y260" s="312"/>
      <c r="Z260" s="312"/>
      <c r="AA260" s="312"/>
      <c r="AB260" s="312"/>
      <c r="AC260" s="312">
        <v>7.0000000000000007E-2</v>
      </c>
      <c r="AD260" s="316"/>
      <c r="AE260" s="304"/>
      <c r="AF260" s="304"/>
      <c r="AG260" s="315" t="s">
        <v>677</v>
      </c>
      <c r="AH260" s="315" t="s">
        <v>677</v>
      </c>
      <c r="AI260" s="312">
        <v>0</v>
      </c>
      <c r="AJ260" s="312">
        <v>0</v>
      </c>
      <c r="AK260" s="312"/>
      <c r="AL260" s="312"/>
      <c r="AM260" s="310"/>
      <c r="AN260" s="310"/>
      <c r="AO260" s="310"/>
      <c r="AP260" s="310"/>
      <c r="AQ260" s="310"/>
      <c r="AR260" s="310"/>
      <c r="AS260" s="310"/>
      <c r="AT260" s="310"/>
      <c r="AU260" s="310"/>
      <c r="AV260" s="310"/>
      <c r="AW260" s="310">
        <v>1</v>
      </c>
      <c r="AX260" s="310">
        <v>0</v>
      </c>
      <c r="AY260" s="310">
        <v>0</v>
      </c>
      <c r="AZ260" s="310">
        <v>1</v>
      </c>
      <c r="BA260" s="310">
        <v>0</v>
      </c>
      <c r="BB260" s="310">
        <v>0</v>
      </c>
      <c r="BC260" s="310">
        <v>0</v>
      </c>
      <c r="BD260" s="310" t="s">
        <v>692</v>
      </c>
      <c r="BE260" s="348"/>
      <c r="BF260" s="349"/>
      <c r="BG260" s="310" t="s">
        <v>4278</v>
      </c>
      <c r="BH260" s="310">
        <v>2</v>
      </c>
      <c r="BI260" s="318">
        <v>46277</v>
      </c>
      <c r="BJ260" s="310">
        <v>0</v>
      </c>
      <c r="BK260" s="310"/>
      <c r="BL260" s="317"/>
      <c r="BM260" s="310" t="s">
        <v>4278</v>
      </c>
      <c r="BN260" s="314">
        <v>2</v>
      </c>
      <c r="BO260" s="319">
        <v>46277</v>
      </c>
      <c r="BP260" s="310">
        <v>0</v>
      </c>
      <c r="BQ260" s="310"/>
      <c r="BR260" s="317"/>
      <c r="BS260" s="310"/>
      <c r="BT260" s="314"/>
      <c r="BU260" s="318"/>
      <c r="BV260" s="310"/>
      <c r="BW260" s="316"/>
      <c r="BX260" s="317"/>
      <c r="BY260" s="310"/>
      <c r="BZ260" s="314"/>
      <c r="CA260" s="319"/>
      <c r="CB260" s="310"/>
      <c r="CC260" s="310"/>
      <c r="CD260" s="318"/>
      <c r="CE260" s="310"/>
      <c r="CF260" s="310"/>
      <c r="CG260" s="310"/>
      <c r="CH260" s="310"/>
      <c r="CI260" s="310"/>
      <c r="CJ260" s="318"/>
      <c r="CK260" s="310"/>
      <c r="CL260" s="310"/>
      <c r="CM260" s="310"/>
      <c r="CN260" s="310"/>
      <c r="CO260" s="310"/>
      <c r="CP260" s="318"/>
      <c r="CQ260" s="310"/>
      <c r="CR260" s="310"/>
      <c r="CS260" s="310"/>
      <c r="CT260" s="310"/>
    </row>
    <row r="261" spans="1:98" ht="17.25" customHeight="1">
      <c r="A261" s="310">
        <v>252</v>
      </c>
      <c r="B261" s="311" t="s">
        <v>4397</v>
      </c>
      <c r="C261" s="311" t="s">
        <v>4398</v>
      </c>
      <c r="D261" s="311" t="s">
        <v>781</v>
      </c>
      <c r="E261" s="311" t="s">
        <v>4279</v>
      </c>
      <c r="F261" s="311" t="s">
        <v>4554</v>
      </c>
      <c r="G261" s="311" t="s">
        <v>4281</v>
      </c>
      <c r="H261" s="312">
        <v>200</v>
      </c>
      <c r="I261" s="313" t="s">
        <v>702</v>
      </c>
      <c r="J261" s="314">
        <v>1</v>
      </c>
      <c r="K261" s="314"/>
      <c r="L261" s="314">
        <v>2</v>
      </c>
      <c r="M261" s="312">
        <v>2.8</v>
      </c>
      <c r="N261" s="312">
        <v>5.7</v>
      </c>
      <c r="O261" s="312" t="s">
        <v>674</v>
      </c>
      <c r="P261" s="312" t="s">
        <v>13</v>
      </c>
      <c r="Q261" s="312" t="s">
        <v>703</v>
      </c>
      <c r="R261" s="312"/>
      <c r="S261" s="312"/>
      <c r="T261" s="312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2">
        <f t="shared" ca="1" si="62"/>
        <v>2</v>
      </c>
      <c r="V261" s="312">
        <f t="shared" ca="1" si="63"/>
        <v>0</v>
      </c>
      <c r="W261" s="312"/>
      <c r="X261" s="312"/>
      <c r="Y261" s="312"/>
      <c r="Z261" s="312"/>
      <c r="AA261" s="312"/>
      <c r="AB261" s="312"/>
      <c r="AC261" s="312">
        <v>0.159</v>
      </c>
      <c r="AD261" s="316"/>
      <c r="AE261" s="304"/>
      <c r="AF261" s="304"/>
      <c r="AG261" s="315" t="s">
        <v>677</v>
      </c>
      <c r="AH261" s="315" t="s">
        <v>677</v>
      </c>
      <c r="AI261" s="312">
        <v>0</v>
      </c>
      <c r="AJ261" s="312">
        <v>0</v>
      </c>
      <c r="AK261" s="312"/>
      <c r="AL261" s="312"/>
      <c r="AM261" s="310"/>
      <c r="AN261" s="310"/>
      <c r="AO261" s="310"/>
      <c r="AP261" s="310"/>
      <c r="AQ261" s="310"/>
      <c r="AR261" s="310"/>
      <c r="AS261" s="310"/>
      <c r="AT261" s="310"/>
      <c r="AU261" s="310"/>
      <c r="AV261" s="310"/>
      <c r="AW261" s="310">
        <v>0</v>
      </c>
      <c r="AX261" s="310">
        <v>0</v>
      </c>
      <c r="AY261" s="310">
        <v>0</v>
      </c>
      <c r="AZ261" s="310">
        <v>0</v>
      </c>
      <c r="BA261" s="310">
        <v>0</v>
      </c>
      <c r="BB261" s="310">
        <v>0</v>
      </c>
      <c r="BC261" s="310">
        <v>0</v>
      </c>
      <c r="BD261" s="310" t="s">
        <v>692</v>
      </c>
      <c r="BE261" s="348"/>
      <c r="BF261" s="349"/>
      <c r="BG261" s="310" t="s">
        <v>3991</v>
      </c>
      <c r="BH261" s="310">
        <v>2</v>
      </c>
      <c r="BI261" s="318">
        <v>46277</v>
      </c>
      <c r="BJ261" s="310">
        <v>0</v>
      </c>
      <c r="BK261" s="320"/>
      <c r="BL261" s="321"/>
      <c r="BM261" s="310" t="s">
        <v>3991</v>
      </c>
      <c r="BN261" s="310">
        <v>2</v>
      </c>
      <c r="BO261" s="319">
        <v>46277</v>
      </c>
      <c r="BP261" s="310">
        <v>0</v>
      </c>
      <c r="BQ261" s="320"/>
      <c r="BR261" s="321"/>
      <c r="BS261" s="320"/>
      <c r="BT261" s="320"/>
      <c r="BU261" s="323"/>
      <c r="BV261" s="320"/>
      <c r="BW261" s="320"/>
      <c r="BX261" s="321"/>
      <c r="BY261" s="320"/>
      <c r="BZ261" s="320"/>
      <c r="CA261" s="320"/>
      <c r="CB261" s="320"/>
      <c r="CC261" s="320"/>
      <c r="CD261" s="323"/>
      <c r="CE261" s="320"/>
      <c r="CF261" s="320"/>
      <c r="CG261" s="320"/>
      <c r="CH261" s="320"/>
      <c r="CI261" s="320"/>
      <c r="CJ261" s="323"/>
      <c r="CK261" s="320"/>
      <c r="CL261" s="320"/>
      <c r="CM261" s="320"/>
      <c r="CN261" s="320"/>
      <c r="CO261" s="320"/>
      <c r="CP261" s="323"/>
      <c r="CQ261" s="320"/>
      <c r="CR261" s="320"/>
      <c r="CS261" s="320"/>
      <c r="CT261" s="320"/>
    </row>
    <row r="262" spans="1:98" ht="17.25" customHeight="1">
      <c r="A262" s="186">
        <v>253</v>
      </c>
      <c r="B262" s="181" t="s">
        <v>4401</v>
      </c>
      <c r="C262" s="181" t="s">
        <v>4402</v>
      </c>
      <c r="D262" s="181"/>
      <c r="E262" s="181"/>
      <c r="F262" s="181"/>
      <c r="G262" s="181" t="s">
        <v>4274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0" t="s">
        <v>674</v>
      </c>
      <c r="P262" s="182"/>
      <c r="Q262" s="182"/>
      <c r="R262" s="300" t="s">
        <v>3951</v>
      </c>
      <c r="S262" s="182"/>
      <c r="T262" s="182"/>
      <c r="U262" s="182"/>
      <c r="V262" s="182"/>
      <c r="W262" s="300">
        <f ca="1">_xlfn.MINIFS(V:V,C:C,C262,AE:AE,"",AB:AB,"")</f>
        <v>0</v>
      </c>
      <c r="X262" s="300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4"/>
      <c r="AE262" s="180" t="s">
        <v>675</v>
      </c>
      <c r="AF262" s="180" t="s">
        <v>2161</v>
      </c>
      <c r="AG262" s="185" t="s">
        <v>677</v>
      </c>
      <c r="AH262" s="185" t="s">
        <v>677</v>
      </c>
      <c r="AI262" s="312">
        <v>0</v>
      </c>
      <c r="AJ262" s="312">
        <v>0</v>
      </c>
      <c r="AK262" s="312"/>
      <c r="AL262" s="312"/>
      <c r="AM262" s="310"/>
      <c r="AN262" s="310"/>
      <c r="AO262" s="310"/>
      <c r="AP262" s="310"/>
      <c r="AQ262" s="310"/>
      <c r="AR262" s="310"/>
      <c r="AS262" s="310"/>
      <c r="AT262" s="310"/>
      <c r="AU262" s="310"/>
      <c r="AV262" s="310"/>
      <c r="AW262" s="186"/>
      <c r="AX262" s="186"/>
      <c r="AY262" s="186"/>
      <c r="AZ262" s="186"/>
      <c r="BA262" s="186"/>
      <c r="BB262" s="186"/>
      <c r="BC262" s="186"/>
      <c r="BD262" s="180" t="s">
        <v>2162</v>
      </c>
      <c r="BE262" s="310"/>
      <c r="BF262" s="317"/>
      <c r="BG262" s="310"/>
      <c r="BH262" s="314"/>
      <c r="BI262" s="318"/>
      <c r="BJ262" s="310"/>
      <c r="BK262" s="310"/>
      <c r="BL262" s="317"/>
      <c r="BM262" s="310"/>
      <c r="BN262" s="314"/>
      <c r="BO262" s="319">
        <v>46277</v>
      </c>
      <c r="BP262" s="310"/>
      <c r="BQ262" s="310"/>
      <c r="BR262" s="317"/>
      <c r="BS262" s="310"/>
      <c r="BT262" s="314"/>
      <c r="BU262" s="318"/>
      <c r="BV262" s="310"/>
      <c r="BW262" s="316"/>
      <c r="BX262" s="317"/>
      <c r="BY262" s="310"/>
      <c r="BZ262" s="314"/>
      <c r="CA262" s="319"/>
      <c r="CB262" s="310"/>
      <c r="CC262" s="310"/>
      <c r="CD262" s="318"/>
      <c r="CE262" s="310"/>
      <c r="CF262" s="310"/>
      <c r="CG262" s="310"/>
      <c r="CH262" s="310"/>
      <c r="CI262" s="310"/>
      <c r="CJ262" s="318"/>
      <c r="CK262" s="310"/>
      <c r="CL262" s="310"/>
      <c r="CM262" s="310"/>
      <c r="CN262" s="310"/>
      <c r="CO262" s="310"/>
      <c r="CP262" s="318"/>
      <c r="CQ262" s="310"/>
      <c r="CR262" s="310"/>
      <c r="CS262" s="310"/>
      <c r="CT262" s="310"/>
    </row>
    <row r="263" spans="1:98" ht="17.25" customHeight="1">
      <c r="A263" s="310">
        <v>254</v>
      </c>
      <c r="B263" s="311" t="s">
        <v>4401</v>
      </c>
      <c r="C263" s="311" t="s">
        <v>4402</v>
      </c>
      <c r="D263" s="311" t="s">
        <v>781</v>
      </c>
      <c r="E263" s="311" t="s">
        <v>4275</v>
      </c>
      <c r="F263" s="311" t="s">
        <v>4555</v>
      </c>
      <c r="G263" s="311" t="s">
        <v>4277</v>
      </c>
      <c r="H263" s="312">
        <v>180</v>
      </c>
      <c r="I263" s="313" t="s">
        <v>702</v>
      </c>
      <c r="J263" s="314">
        <v>1</v>
      </c>
      <c r="K263" s="314"/>
      <c r="L263" s="314">
        <v>2</v>
      </c>
      <c r="M263" s="312">
        <v>2</v>
      </c>
      <c r="N263" s="312">
        <v>4.0999999999999996</v>
      </c>
      <c r="O263" s="312" t="s">
        <v>674</v>
      </c>
      <c r="P263" s="312" t="s">
        <v>13</v>
      </c>
      <c r="Q263" s="312" t="s">
        <v>703</v>
      </c>
      <c r="R263" s="312"/>
      <c r="S263" s="312"/>
      <c r="T263" s="312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2">
        <f t="shared" ref="U263:U264" ca="1" si="64">+L263-T263</f>
        <v>0</v>
      </c>
      <c r="V263" s="312">
        <f t="shared" ref="V263:V264" ca="1" si="65">ROUNDDOWN(T263/J263,0)</f>
        <v>2</v>
      </c>
      <c r="W263" s="312"/>
      <c r="X263" s="312"/>
      <c r="Y263" s="312"/>
      <c r="Z263" s="312"/>
      <c r="AA263" s="312"/>
      <c r="AB263" s="312"/>
      <c r="AC263" s="312">
        <v>7.0000000000000007E-2</v>
      </c>
      <c r="AD263" s="316"/>
      <c r="AE263" s="304"/>
      <c r="AF263" s="304"/>
      <c r="AG263" s="315" t="s">
        <v>677</v>
      </c>
      <c r="AH263" s="315" t="s">
        <v>677</v>
      </c>
      <c r="AI263" s="312">
        <v>0</v>
      </c>
      <c r="AJ263" s="312">
        <v>0</v>
      </c>
      <c r="AK263" s="312"/>
      <c r="AL263" s="312"/>
      <c r="AM263" s="310"/>
      <c r="AN263" s="310"/>
      <c r="AO263" s="310"/>
      <c r="AP263" s="310"/>
      <c r="AQ263" s="310"/>
      <c r="AR263" s="310"/>
      <c r="AS263" s="310"/>
      <c r="AT263" s="310"/>
      <c r="AU263" s="310"/>
      <c r="AV263" s="310"/>
      <c r="AW263" s="310">
        <v>1</v>
      </c>
      <c r="AX263" s="310">
        <v>0</v>
      </c>
      <c r="AY263" s="310">
        <v>0</v>
      </c>
      <c r="AZ263" s="310">
        <v>1</v>
      </c>
      <c r="BA263" s="310">
        <v>0</v>
      </c>
      <c r="BB263" s="310">
        <v>0</v>
      </c>
      <c r="BC263" s="310">
        <v>0</v>
      </c>
      <c r="BD263" s="310" t="s">
        <v>692</v>
      </c>
      <c r="BE263" s="348"/>
      <c r="BF263" s="349"/>
      <c r="BG263" s="310" t="s">
        <v>4278</v>
      </c>
      <c r="BH263" s="310">
        <v>2</v>
      </c>
      <c r="BI263" s="318">
        <v>46277</v>
      </c>
      <c r="BJ263" s="310">
        <v>0</v>
      </c>
      <c r="BK263" s="320"/>
      <c r="BL263" s="321"/>
      <c r="BM263" s="310" t="s">
        <v>4278</v>
      </c>
      <c r="BN263" s="314">
        <v>2</v>
      </c>
      <c r="BO263" s="319">
        <v>46277</v>
      </c>
      <c r="BP263" s="310">
        <v>0</v>
      </c>
      <c r="BQ263" s="320"/>
      <c r="BR263" s="321"/>
      <c r="BS263" s="320"/>
      <c r="BT263" s="322"/>
      <c r="BU263" s="323"/>
      <c r="BV263" s="320"/>
      <c r="BW263" s="324"/>
      <c r="BX263" s="321"/>
      <c r="BY263" s="320"/>
      <c r="BZ263" s="322"/>
      <c r="CA263" s="325"/>
      <c r="CB263" s="320"/>
      <c r="CC263" s="320"/>
      <c r="CD263" s="323"/>
      <c r="CE263" s="320"/>
      <c r="CF263" s="320"/>
      <c r="CG263" s="320"/>
      <c r="CH263" s="320"/>
      <c r="CI263" s="320"/>
      <c r="CJ263" s="323"/>
      <c r="CK263" s="320"/>
      <c r="CL263" s="320"/>
      <c r="CM263" s="320"/>
      <c r="CN263" s="320"/>
      <c r="CO263" s="320"/>
      <c r="CP263" s="323"/>
      <c r="CQ263" s="320"/>
      <c r="CR263" s="320"/>
      <c r="CS263" s="320"/>
      <c r="CT263" s="320"/>
    </row>
    <row r="264" spans="1:98" ht="17.25" customHeight="1">
      <c r="A264" s="310">
        <v>255</v>
      </c>
      <c r="B264" s="311" t="s">
        <v>4401</v>
      </c>
      <c r="C264" s="311" t="s">
        <v>4402</v>
      </c>
      <c r="D264" s="311" t="s">
        <v>781</v>
      </c>
      <c r="E264" s="311" t="s">
        <v>4279</v>
      </c>
      <c r="F264" s="311" t="s">
        <v>4556</v>
      </c>
      <c r="G264" s="311" t="s">
        <v>4281</v>
      </c>
      <c r="H264" s="312">
        <v>200</v>
      </c>
      <c r="I264" s="313" t="s">
        <v>702</v>
      </c>
      <c r="J264" s="314">
        <v>1</v>
      </c>
      <c r="K264" s="314"/>
      <c r="L264" s="314">
        <v>2</v>
      </c>
      <c r="M264" s="312">
        <v>2.8</v>
      </c>
      <c r="N264" s="312">
        <v>5.7</v>
      </c>
      <c r="O264" s="312" t="s">
        <v>674</v>
      </c>
      <c r="P264" s="312" t="s">
        <v>13</v>
      </c>
      <c r="Q264" s="312" t="s">
        <v>703</v>
      </c>
      <c r="R264" s="312"/>
      <c r="S264" s="312"/>
      <c r="T264" s="312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2">
        <f t="shared" ca="1" si="64"/>
        <v>2</v>
      </c>
      <c r="V264" s="312">
        <f t="shared" ca="1" si="65"/>
        <v>0</v>
      </c>
      <c r="W264" s="312"/>
      <c r="X264" s="312"/>
      <c r="Y264" s="312"/>
      <c r="Z264" s="312"/>
      <c r="AA264" s="312"/>
      <c r="AB264" s="312"/>
      <c r="AC264" s="312">
        <v>0.159</v>
      </c>
      <c r="AD264" s="316"/>
      <c r="AE264" s="304"/>
      <c r="AF264" s="304"/>
      <c r="AG264" s="315" t="s">
        <v>677</v>
      </c>
      <c r="AH264" s="315" t="s">
        <v>677</v>
      </c>
      <c r="AI264" s="312">
        <v>0</v>
      </c>
      <c r="AJ264" s="312">
        <v>0</v>
      </c>
      <c r="AK264" s="312"/>
      <c r="AL264" s="312"/>
      <c r="AM264" s="310"/>
      <c r="AN264" s="310"/>
      <c r="AO264" s="310"/>
      <c r="AP264" s="310"/>
      <c r="AQ264" s="310"/>
      <c r="AR264" s="310"/>
      <c r="AS264" s="310"/>
      <c r="AT264" s="310"/>
      <c r="AU264" s="310"/>
      <c r="AV264" s="310"/>
      <c r="AW264" s="310">
        <v>0</v>
      </c>
      <c r="AX264" s="310">
        <v>0</v>
      </c>
      <c r="AY264" s="310">
        <v>0</v>
      </c>
      <c r="AZ264" s="310">
        <v>0</v>
      </c>
      <c r="BA264" s="310">
        <v>0</v>
      </c>
      <c r="BB264" s="310">
        <v>0</v>
      </c>
      <c r="BC264" s="310">
        <v>0</v>
      </c>
      <c r="BD264" s="310" t="s">
        <v>692</v>
      </c>
      <c r="BE264" s="348"/>
      <c r="BF264" s="349"/>
      <c r="BG264" s="310" t="s">
        <v>3991</v>
      </c>
      <c r="BH264" s="310">
        <v>2</v>
      </c>
      <c r="BI264" s="318">
        <v>46277</v>
      </c>
      <c r="BJ264" s="310">
        <v>0</v>
      </c>
      <c r="BK264" s="310"/>
      <c r="BL264" s="317"/>
      <c r="BM264" s="310" t="s">
        <v>3991</v>
      </c>
      <c r="BN264" s="310">
        <v>2</v>
      </c>
      <c r="BO264" s="319">
        <v>46277</v>
      </c>
      <c r="BP264" s="310">
        <v>0</v>
      </c>
      <c r="BQ264" s="310"/>
      <c r="BR264" s="317"/>
      <c r="BS264" s="310"/>
      <c r="BT264" s="310"/>
      <c r="BU264" s="318"/>
      <c r="BV264" s="310"/>
      <c r="BW264" s="310"/>
      <c r="BX264" s="317"/>
      <c r="BY264" s="310"/>
      <c r="BZ264" s="310"/>
      <c r="CA264" s="310"/>
      <c r="CB264" s="310"/>
      <c r="CC264" s="310"/>
      <c r="CD264" s="318"/>
      <c r="CE264" s="310"/>
      <c r="CF264" s="310"/>
      <c r="CG264" s="310"/>
      <c r="CH264" s="310"/>
      <c r="CI264" s="310"/>
      <c r="CJ264" s="318"/>
      <c r="CK264" s="310"/>
      <c r="CL264" s="310"/>
      <c r="CM264" s="310"/>
      <c r="CN264" s="310"/>
      <c r="CO264" s="310"/>
      <c r="CP264" s="318"/>
      <c r="CQ264" s="310"/>
      <c r="CR264" s="310"/>
      <c r="CS264" s="310"/>
      <c r="CT264" s="310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4" t="s">
        <v>572</v>
      </c>
      <c r="B1" s="265"/>
      <c r="C1" s="265"/>
      <c r="D1" s="266"/>
      <c r="E1" s="266"/>
      <c r="F1" s="266"/>
      <c r="G1" s="266"/>
      <c r="H1" s="265"/>
      <c r="I1" s="267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406"/>
      <c r="AH1" s="406"/>
      <c r="AI1" s="406"/>
      <c r="AJ1" s="406"/>
      <c r="AK1" s="406"/>
      <c r="AL1" s="406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5"/>
      <c r="BC1" s="265"/>
      <c r="BD1" s="268" t="s">
        <v>573</v>
      </c>
      <c r="BE1" s="265"/>
      <c r="BF1" s="265"/>
      <c r="BG1" s="265"/>
      <c r="BH1" s="265"/>
      <c r="BI1" s="265"/>
      <c r="BJ1" s="269"/>
      <c r="BK1" s="270"/>
      <c r="BL1" s="270"/>
      <c r="BM1" s="270"/>
      <c r="BN1" s="270"/>
      <c r="BO1" s="270"/>
      <c r="BP1" s="269"/>
      <c r="BQ1" s="270"/>
      <c r="BR1" s="270"/>
      <c r="BS1" s="270"/>
      <c r="BT1" s="270"/>
      <c r="BU1" s="270"/>
      <c r="BV1" s="269"/>
      <c r="BW1" s="265"/>
      <c r="BX1" s="265"/>
      <c r="BY1" s="265"/>
      <c r="BZ1" s="265"/>
      <c r="CA1" s="265"/>
      <c r="CB1" s="265"/>
      <c r="CC1" s="265"/>
      <c r="CD1" s="265"/>
      <c r="CE1" s="265"/>
      <c r="CF1" s="265"/>
      <c r="CG1" s="265"/>
      <c r="CH1" s="265"/>
      <c r="CI1" s="265"/>
      <c r="CJ1" s="265"/>
      <c r="CK1" s="265"/>
      <c r="CL1" s="265"/>
      <c r="CM1" s="265"/>
      <c r="CN1" s="265"/>
      <c r="CO1" s="265"/>
      <c r="CP1" s="265"/>
      <c r="CQ1" s="265"/>
      <c r="CR1" s="265"/>
      <c r="CS1" s="265"/>
      <c r="CT1" s="268" t="s">
        <v>573</v>
      </c>
    </row>
    <row r="2" spans="1:98" ht="18.75">
      <c r="A2" s="271" t="s">
        <v>3953</v>
      </c>
      <c r="B2" s="272"/>
      <c r="C2" s="273"/>
      <c r="D2" s="274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75"/>
      <c r="V2" s="275"/>
      <c r="W2" s="275"/>
      <c r="X2" s="275"/>
      <c r="Y2" s="275"/>
      <c r="Z2" s="275"/>
      <c r="AA2" s="275"/>
      <c r="AB2" s="275"/>
      <c r="AC2" s="275"/>
      <c r="AD2" s="272"/>
      <c r="AE2" s="272"/>
      <c r="AF2" s="272"/>
      <c r="AG2" s="407"/>
      <c r="AH2" s="407"/>
      <c r="AI2" s="407"/>
      <c r="AJ2" s="407"/>
      <c r="AK2" s="407"/>
      <c r="AL2" s="407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6"/>
      <c r="BE2" s="272"/>
      <c r="BF2" s="272"/>
      <c r="BG2" s="272"/>
      <c r="BH2" s="272"/>
      <c r="BI2" s="272"/>
      <c r="BJ2" s="277"/>
      <c r="BK2" s="278"/>
      <c r="BL2" s="278"/>
      <c r="BM2" s="278"/>
      <c r="BN2" s="278"/>
      <c r="BO2" s="278"/>
      <c r="BP2" s="277"/>
      <c r="BQ2" s="278"/>
      <c r="BR2" s="278"/>
      <c r="BS2" s="278"/>
      <c r="BT2" s="278"/>
      <c r="BU2" s="278"/>
      <c r="BV2" s="277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6"/>
    </row>
    <row r="3" spans="1:98" ht="18.75">
      <c r="A3" s="271" t="s">
        <v>3954</v>
      </c>
      <c r="B3" s="272"/>
      <c r="C3" s="272"/>
      <c r="D3" s="274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2"/>
      <c r="AE3" s="272"/>
      <c r="AF3" s="272"/>
      <c r="AG3" s="407"/>
      <c r="AH3" s="407"/>
      <c r="AI3" s="407"/>
      <c r="AJ3" s="407"/>
      <c r="AK3" s="407"/>
      <c r="AL3" s="407"/>
      <c r="AM3" s="410"/>
      <c r="AN3" s="411"/>
      <c r="AO3" s="411"/>
      <c r="AP3" s="411"/>
      <c r="AQ3" s="411"/>
      <c r="AR3" s="411"/>
      <c r="AS3" s="411"/>
      <c r="AT3" s="411"/>
      <c r="AU3" s="411"/>
      <c r="AV3" s="411"/>
      <c r="AW3" s="272"/>
      <c r="AX3" s="410"/>
      <c r="AY3" s="411"/>
      <c r="AZ3" s="411"/>
      <c r="BA3" s="411"/>
      <c r="BB3" s="411"/>
      <c r="BC3" s="411"/>
      <c r="BD3" s="272"/>
      <c r="BE3" s="410"/>
      <c r="BF3" s="411"/>
      <c r="BG3" s="272"/>
      <c r="BH3" s="272"/>
      <c r="BI3" s="272"/>
      <c r="BJ3" s="278"/>
      <c r="BK3" s="419"/>
      <c r="BL3" s="420"/>
      <c r="BM3" s="278"/>
      <c r="BN3" s="278"/>
      <c r="BO3" s="278"/>
      <c r="BP3" s="278"/>
      <c r="BQ3" s="419"/>
      <c r="BR3" s="420"/>
      <c r="BS3" s="278"/>
      <c r="BT3" s="278"/>
      <c r="BU3" s="278"/>
      <c r="BV3" s="278"/>
      <c r="BW3" s="410"/>
      <c r="BX3" s="411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</row>
    <row r="4" spans="1:98" ht="18.75">
      <c r="A4" s="271" t="s">
        <v>577</v>
      </c>
      <c r="B4" s="272"/>
      <c r="C4" s="272" t="s">
        <v>4557</v>
      </c>
      <c r="D4" s="274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2"/>
      <c r="AE4" s="272"/>
      <c r="AF4" s="272"/>
      <c r="AG4" s="275"/>
      <c r="AH4" s="275"/>
      <c r="AI4" s="275"/>
      <c r="AJ4" s="275"/>
      <c r="AK4" s="275"/>
      <c r="AL4" s="275"/>
      <c r="AM4" s="411"/>
      <c r="AN4" s="411"/>
      <c r="AO4" s="411"/>
      <c r="AP4" s="411"/>
      <c r="AQ4" s="411"/>
      <c r="AR4" s="411"/>
      <c r="AS4" s="411"/>
      <c r="AT4" s="411"/>
      <c r="AU4" s="411"/>
      <c r="AV4" s="411"/>
      <c r="AW4" s="272"/>
      <c r="AX4" s="411"/>
      <c r="AY4" s="411"/>
      <c r="AZ4" s="411"/>
      <c r="BA4" s="411"/>
      <c r="BB4" s="411"/>
      <c r="BC4" s="411"/>
      <c r="BD4" s="279" t="s">
        <v>578</v>
      </c>
      <c r="BE4" s="411"/>
      <c r="BF4" s="411"/>
      <c r="BG4" s="272"/>
      <c r="BH4" s="272"/>
      <c r="BI4" s="272"/>
      <c r="BJ4" s="280"/>
      <c r="BK4" s="420"/>
      <c r="BL4" s="420"/>
      <c r="BM4" s="278"/>
      <c r="BN4" s="278"/>
      <c r="BO4" s="278"/>
      <c r="BP4" s="280"/>
      <c r="BQ4" s="420"/>
      <c r="BR4" s="420"/>
      <c r="BS4" s="278"/>
      <c r="BT4" s="278"/>
      <c r="BU4" s="278"/>
      <c r="BV4" s="280"/>
      <c r="BW4" s="411"/>
      <c r="BX4" s="411"/>
      <c r="BY4" s="272"/>
      <c r="BZ4" s="272"/>
      <c r="CA4" s="272"/>
      <c r="CB4" s="272"/>
      <c r="CC4" s="272"/>
      <c r="CD4" s="272"/>
      <c r="CE4" s="272"/>
      <c r="CF4" s="272"/>
      <c r="CG4" s="272"/>
      <c r="CH4" s="272"/>
      <c r="CI4" s="272"/>
      <c r="CJ4" s="272"/>
      <c r="CK4" s="272"/>
      <c r="CL4" s="272"/>
      <c r="CM4" s="272"/>
      <c r="CN4" s="272"/>
      <c r="CO4" s="272"/>
      <c r="CP4" s="272"/>
      <c r="CQ4" s="272"/>
      <c r="CR4" s="272"/>
      <c r="CS4" s="272"/>
      <c r="CT4" s="279" t="s">
        <v>578</v>
      </c>
    </row>
    <row r="5" spans="1:98" ht="18.75">
      <c r="A5" s="271" t="s">
        <v>3955</v>
      </c>
      <c r="B5" s="272"/>
      <c r="C5" s="272"/>
      <c r="D5" s="274"/>
      <c r="E5" s="275"/>
      <c r="F5" s="275"/>
      <c r="G5" s="275"/>
      <c r="H5" s="272"/>
      <c r="I5" s="273"/>
      <c r="J5" s="272"/>
      <c r="K5" s="272"/>
      <c r="L5" s="272"/>
      <c r="M5" s="272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2"/>
      <c r="AE5" s="281"/>
      <c r="AF5" s="281"/>
      <c r="AG5" s="275"/>
      <c r="AH5" s="275"/>
      <c r="AI5" s="275"/>
      <c r="AJ5" s="275"/>
      <c r="AK5" s="275"/>
      <c r="AL5" s="275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281"/>
      <c r="AX5" s="412"/>
      <c r="AY5" s="412"/>
      <c r="AZ5" s="412"/>
      <c r="BA5" s="412"/>
      <c r="BB5" s="412"/>
      <c r="BC5" s="412"/>
      <c r="BD5" s="282">
        <v>2</v>
      </c>
      <c r="BE5" s="412"/>
      <c r="BF5" s="412"/>
      <c r="BG5" s="281"/>
      <c r="BH5" s="281"/>
      <c r="BI5" s="283"/>
      <c r="BJ5" s="284"/>
      <c r="BK5" s="420"/>
      <c r="BL5" s="420"/>
      <c r="BM5" s="285"/>
      <c r="BN5" s="285"/>
      <c r="BO5" s="285"/>
      <c r="BP5" s="284"/>
      <c r="BQ5" s="420"/>
      <c r="BR5" s="420"/>
      <c r="BS5" s="285"/>
      <c r="BT5" s="285"/>
      <c r="BU5" s="286"/>
      <c r="BV5" s="284"/>
      <c r="BW5" s="412"/>
      <c r="BX5" s="412"/>
      <c r="BY5" s="281"/>
      <c r="BZ5" s="281"/>
      <c r="CA5" s="281"/>
      <c r="CB5" s="281"/>
      <c r="CC5" s="281"/>
      <c r="CD5" s="283"/>
      <c r="CE5" s="281"/>
      <c r="CF5" s="281"/>
      <c r="CG5" s="281"/>
      <c r="CH5" s="281"/>
      <c r="CI5" s="281"/>
      <c r="CJ5" s="283"/>
      <c r="CK5" s="281"/>
      <c r="CL5" s="281"/>
      <c r="CM5" s="281"/>
      <c r="CN5" s="281"/>
      <c r="CO5" s="281"/>
      <c r="CP5" s="283"/>
      <c r="CQ5" s="281"/>
      <c r="CR5" s="281"/>
      <c r="CS5" s="281"/>
      <c r="CT5" s="282">
        <v>2</v>
      </c>
    </row>
    <row r="6" spans="1:98" ht="18.75">
      <c r="A6" s="271" t="s">
        <v>3956</v>
      </c>
      <c r="B6" s="272"/>
      <c r="C6" s="272"/>
      <c r="D6" s="274"/>
      <c r="E6" s="210"/>
      <c r="F6" s="210"/>
      <c r="G6" s="210"/>
      <c r="H6" s="272"/>
      <c r="I6" s="287" t="s">
        <v>2143</v>
      </c>
      <c r="J6" s="272"/>
      <c r="K6" s="272"/>
      <c r="L6" s="272"/>
      <c r="M6" s="288"/>
      <c r="N6" s="275"/>
      <c r="O6" s="275"/>
      <c r="P6" s="275"/>
      <c r="Q6" s="275"/>
      <c r="R6" s="275"/>
      <c r="S6" s="275"/>
      <c r="T6" s="275"/>
      <c r="U6" s="275"/>
      <c r="V6" s="275"/>
      <c r="W6" s="275" t="e" cm="1">
        <f t="array" aca="1" ref="W6" ca="1">SUMPRODUCT(W:W,M:M,--(AE:AE="x"))</f>
        <v>#DIV/0!</v>
      </c>
      <c r="X6" s="275" t="e" cm="1">
        <f t="array" aca="1" ref="X6" ca="1">SUMPRODUCT(X:X,M:M,--(AE:AE="x"),--(X:X&gt;=80%))</f>
        <v>#DIV/0!</v>
      </c>
      <c r="Y6" s="275"/>
      <c r="Z6" s="275"/>
      <c r="AA6" s="275"/>
      <c r="AB6" s="275"/>
      <c r="AC6" s="275"/>
      <c r="AD6" s="289" t="s">
        <v>3957</v>
      </c>
      <c r="AE6" s="281"/>
      <c r="AF6" s="281"/>
      <c r="AG6" s="275"/>
      <c r="AH6" s="275"/>
      <c r="AI6" s="275"/>
      <c r="AJ6" s="275"/>
      <c r="AK6" s="275"/>
      <c r="AL6" s="275"/>
      <c r="AM6" s="413" t="s">
        <v>583</v>
      </c>
      <c r="AN6" s="413"/>
      <c r="AO6" s="413"/>
      <c r="AP6" s="413"/>
      <c r="AQ6" s="413"/>
      <c r="AR6" s="413"/>
      <c r="AS6" s="413"/>
      <c r="AT6" s="413"/>
      <c r="AU6" s="413"/>
      <c r="AV6" s="413"/>
      <c r="AW6" s="414" t="s">
        <v>584</v>
      </c>
      <c r="AX6" s="413"/>
      <c r="AY6" s="413"/>
      <c r="AZ6" s="413"/>
      <c r="BA6" s="413"/>
      <c r="BB6" s="413"/>
      <c r="BC6" s="415"/>
      <c r="BD6" s="290" t="s">
        <v>585</v>
      </c>
      <c r="BE6" s="414" t="s">
        <v>586</v>
      </c>
      <c r="BF6" s="413"/>
      <c r="BG6" s="413"/>
      <c r="BH6" s="413"/>
      <c r="BI6" s="413"/>
      <c r="BJ6" s="416"/>
      <c r="BK6" s="416"/>
      <c r="BL6" s="416"/>
      <c r="BM6" s="416"/>
      <c r="BN6" s="416"/>
      <c r="BO6" s="416"/>
      <c r="BP6" s="416"/>
      <c r="BQ6" s="416"/>
      <c r="BR6" s="416"/>
      <c r="BS6" s="416"/>
      <c r="BT6" s="416"/>
      <c r="BU6" s="416"/>
      <c r="BV6" s="416"/>
      <c r="BW6" s="413"/>
      <c r="BX6" s="413"/>
      <c r="BY6" s="413"/>
      <c r="BZ6" s="413"/>
      <c r="CA6" s="413"/>
      <c r="CB6" s="413"/>
      <c r="CC6" s="413"/>
      <c r="CD6" s="413"/>
      <c r="CE6" s="413"/>
      <c r="CF6" s="413"/>
      <c r="CG6" s="413"/>
      <c r="CH6" s="413"/>
      <c r="CI6" s="413"/>
      <c r="CJ6" s="413"/>
      <c r="CK6" s="413"/>
      <c r="CL6" s="413"/>
      <c r="CM6" s="413"/>
      <c r="CN6" s="413"/>
      <c r="CO6" s="413"/>
      <c r="CP6" s="413"/>
      <c r="CQ6" s="413"/>
      <c r="CR6" s="413"/>
      <c r="CS6" s="413"/>
      <c r="CT6" s="417"/>
    </row>
    <row r="7" spans="1:98" ht="17.25" customHeight="1">
      <c r="A7" s="291" t="s">
        <v>587</v>
      </c>
      <c r="B7" s="291" t="s">
        <v>587</v>
      </c>
      <c r="C7" s="291" t="s">
        <v>587</v>
      </c>
      <c r="D7" s="291" t="s">
        <v>587</v>
      </c>
      <c r="E7" s="291" t="s">
        <v>587</v>
      </c>
      <c r="F7" s="291" t="s">
        <v>587</v>
      </c>
      <c r="G7" s="291" t="s">
        <v>587</v>
      </c>
      <c r="H7" s="291" t="s">
        <v>587</v>
      </c>
      <c r="I7" s="291" t="s">
        <v>587</v>
      </c>
      <c r="J7" s="291" t="s">
        <v>587</v>
      </c>
      <c r="K7" s="291" t="s">
        <v>587</v>
      </c>
      <c r="L7" s="291" t="s">
        <v>587</v>
      </c>
      <c r="M7" s="291" t="s">
        <v>587</v>
      </c>
      <c r="N7" s="291" t="s">
        <v>587</v>
      </c>
      <c r="O7" s="291" t="s">
        <v>1953</v>
      </c>
      <c r="P7" s="291" t="s">
        <v>1953</v>
      </c>
      <c r="Q7" s="291" t="s">
        <v>1953</v>
      </c>
      <c r="R7" s="291" t="s">
        <v>1953</v>
      </c>
      <c r="S7" s="291" t="s">
        <v>1953</v>
      </c>
      <c r="T7" s="291" t="s">
        <v>1953</v>
      </c>
      <c r="U7" s="291" t="s">
        <v>1953</v>
      </c>
      <c r="V7" s="291" t="s">
        <v>1953</v>
      </c>
      <c r="W7" s="291" t="s">
        <v>1953</v>
      </c>
      <c r="X7" s="291" t="s">
        <v>1953</v>
      </c>
      <c r="Y7" s="291" t="s">
        <v>1953</v>
      </c>
      <c r="Z7" s="291" t="s">
        <v>587</v>
      </c>
      <c r="AA7" s="291" t="s">
        <v>587</v>
      </c>
      <c r="AB7" s="291" t="s">
        <v>587</v>
      </c>
      <c r="AC7" s="291" t="s">
        <v>587</v>
      </c>
      <c r="AD7" s="291" t="s">
        <v>587</v>
      </c>
      <c r="AE7" s="291" t="s">
        <v>587</v>
      </c>
      <c r="AF7" s="291" t="s">
        <v>587</v>
      </c>
      <c r="AG7" s="292" t="s">
        <v>587</v>
      </c>
      <c r="AH7" s="292" t="s">
        <v>587</v>
      </c>
      <c r="AI7" s="292" t="s">
        <v>587</v>
      </c>
      <c r="AJ7" s="292" t="s">
        <v>587</v>
      </c>
      <c r="AK7" s="292" t="s">
        <v>587</v>
      </c>
      <c r="AL7" s="292" t="s">
        <v>587</v>
      </c>
      <c r="AM7" s="291" t="s">
        <v>587</v>
      </c>
      <c r="AN7" s="291" t="s">
        <v>587</v>
      </c>
      <c r="AO7" s="291" t="s">
        <v>587</v>
      </c>
      <c r="AP7" s="291" t="s">
        <v>587</v>
      </c>
      <c r="AQ7" s="291" t="s">
        <v>587</v>
      </c>
      <c r="AR7" s="291" t="s">
        <v>587</v>
      </c>
      <c r="AS7" s="291" t="s">
        <v>587</v>
      </c>
      <c r="AT7" s="291" t="s">
        <v>587</v>
      </c>
      <c r="AU7" s="291" t="s">
        <v>587</v>
      </c>
      <c r="AV7" s="291" t="s">
        <v>587</v>
      </c>
      <c r="AW7" s="291" t="s">
        <v>587</v>
      </c>
      <c r="AX7" s="291" t="s">
        <v>3958</v>
      </c>
      <c r="AY7" s="291" t="s">
        <v>3959</v>
      </c>
      <c r="AZ7" s="291" t="s">
        <v>3960</v>
      </c>
      <c r="BA7" s="291" t="s">
        <v>3961</v>
      </c>
      <c r="BB7" s="291" t="s">
        <v>3962</v>
      </c>
      <c r="BC7" s="291" t="s">
        <v>3963</v>
      </c>
      <c r="BD7" s="291" t="s">
        <v>587</v>
      </c>
      <c r="BE7" s="408" t="s">
        <v>3964</v>
      </c>
      <c r="BF7" s="418"/>
      <c r="BG7" s="418"/>
      <c r="BH7" s="418"/>
      <c r="BI7" s="409"/>
      <c r="BJ7" s="291" t="s">
        <v>587</v>
      </c>
      <c r="BK7" s="408" t="s">
        <v>3965</v>
      </c>
      <c r="BL7" s="418"/>
      <c r="BM7" s="418"/>
      <c r="BN7" s="418"/>
      <c r="BO7" s="409"/>
      <c r="BP7" s="291" t="s">
        <v>587</v>
      </c>
      <c r="BQ7" s="408" t="s">
        <v>3966</v>
      </c>
      <c r="BR7" s="418"/>
      <c r="BS7" s="418"/>
      <c r="BT7" s="418"/>
      <c r="BU7" s="409"/>
      <c r="BV7" s="291" t="s">
        <v>587</v>
      </c>
      <c r="BW7" s="408" t="s">
        <v>3967</v>
      </c>
      <c r="BX7" s="418"/>
      <c r="BY7" s="418"/>
      <c r="BZ7" s="418"/>
      <c r="CA7" s="409"/>
      <c r="CB7" s="291" t="s">
        <v>587</v>
      </c>
      <c r="CC7" s="291" t="s">
        <v>587</v>
      </c>
      <c r="CD7" s="294" t="s">
        <v>587</v>
      </c>
      <c r="CE7" s="291" t="s">
        <v>587</v>
      </c>
      <c r="CF7" s="291" t="s">
        <v>587</v>
      </c>
      <c r="CG7" s="291" t="s">
        <v>587</v>
      </c>
      <c r="CH7" s="291" t="s">
        <v>587</v>
      </c>
      <c r="CI7" s="291" t="s">
        <v>587</v>
      </c>
      <c r="CJ7" s="294" t="s">
        <v>587</v>
      </c>
      <c r="CK7" s="291" t="s">
        <v>587</v>
      </c>
      <c r="CL7" s="291" t="s">
        <v>587</v>
      </c>
      <c r="CM7" s="291" t="s">
        <v>587</v>
      </c>
      <c r="CN7" s="291" t="s">
        <v>587</v>
      </c>
      <c r="CO7" s="291" t="s">
        <v>587</v>
      </c>
      <c r="CP7" s="294" t="s">
        <v>587</v>
      </c>
      <c r="CQ7" s="291" t="s">
        <v>587</v>
      </c>
      <c r="CR7" s="291" t="s">
        <v>587</v>
      </c>
      <c r="CS7" s="291" t="s">
        <v>587</v>
      </c>
      <c r="CT7" s="291" t="s">
        <v>587</v>
      </c>
    </row>
    <row r="8" spans="1:98" ht="17.25" customHeight="1">
      <c r="A8" s="295" t="s">
        <v>596</v>
      </c>
      <c r="B8" s="291" t="s">
        <v>2150</v>
      </c>
      <c r="C8" s="291" t="s">
        <v>598</v>
      </c>
      <c r="D8" s="296" t="s">
        <v>30</v>
      </c>
      <c r="E8" s="408" t="s">
        <v>599</v>
      </c>
      <c r="F8" s="409"/>
      <c r="G8" s="296" t="s">
        <v>29</v>
      </c>
      <c r="H8" s="291" t="s">
        <v>31</v>
      </c>
      <c r="I8" s="291" t="s">
        <v>32</v>
      </c>
      <c r="J8" s="296" t="s">
        <v>600</v>
      </c>
      <c r="K8" s="296" t="s">
        <v>601</v>
      </c>
      <c r="L8" s="296" t="s">
        <v>6</v>
      </c>
      <c r="M8" s="291" t="s">
        <v>33</v>
      </c>
      <c r="N8" s="291" t="s">
        <v>7</v>
      </c>
      <c r="O8" s="291" t="s">
        <v>1954</v>
      </c>
      <c r="P8" s="291" t="s">
        <v>1955</v>
      </c>
      <c r="Q8" s="291" t="s">
        <v>1956</v>
      </c>
      <c r="R8" s="291" t="s">
        <v>1957</v>
      </c>
      <c r="S8" s="291" t="s">
        <v>1958</v>
      </c>
      <c r="T8" s="291" t="s">
        <v>1959</v>
      </c>
      <c r="U8" s="291" t="s">
        <v>1960</v>
      </c>
      <c r="V8" s="291" t="s">
        <v>1961</v>
      </c>
      <c r="W8" s="291" t="s">
        <v>1962</v>
      </c>
      <c r="X8" s="291" t="s">
        <v>1963</v>
      </c>
      <c r="Y8" s="291" t="s">
        <v>1964</v>
      </c>
      <c r="Z8" s="291" t="s">
        <v>1965</v>
      </c>
      <c r="AA8" s="291" t="s">
        <v>1966</v>
      </c>
      <c r="AB8" s="291" t="s">
        <v>602</v>
      </c>
      <c r="AC8" s="291" t="s">
        <v>603</v>
      </c>
      <c r="AD8" s="291" t="s">
        <v>604</v>
      </c>
      <c r="AE8" s="293" t="s">
        <v>605</v>
      </c>
      <c r="AF8" s="293" t="s">
        <v>606</v>
      </c>
      <c r="AG8" s="291" t="s">
        <v>608</v>
      </c>
      <c r="AH8" s="291" t="s">
        <v>609</v>
      </c>
      <c r="AI8" s="297" t="s">
        <v>610</v>
      </c>
      <c r="AJ8" s="297" t="s">
        <v>611</v>
      </c>
      <c r="AK8" s="297" t="s">
        <v>612</v>
      </c>
      <c r="AL8" s="297" t="s">
        <v>613</v>
      </c>
      <c r="AM8" s="297" t="s">
        <v>3968</v>
      </c>
      <c r="AN8" s="297" t="s">
        <v>3969</v>
      </c>
      <c r="AO8" s="297" t="s">
        <v>616</v>
      </c>
      <c r="AP8" s="297" t="s">
        <v>617</v>
      </c>
      <c r="AQ8" s="297" t="s">
        <v>618</v>
      </c>
      <c r="AR8" s="297" t="s">
        <v>619</v>
      </c>
      <c r="AS8" s="297" t="s">
        <v>620</v>
      </c>
      <c r="AT8" s="297" t="s">
        <v>621</v>
      </c>
      <c r="AU8" s="297" t="s">
        <v>622</v>
      </c>
      <c r="AV8" s="297" t="s">
        <v>623</v>
      </c>
      <c r="AW8" s="291" t="s">
        <v>624</v>
      </c>
      <c r="AX8" s="291" t="s">
        <v>625</v>
      </c>
      <c r="AY8" s="291" t="s">
        <v>626</v>
      </c>
      <c r="AZ8" s="291" t="s">
        <v>627</v>
      </c>
      <c r="BA8" s="291" t="s">
        <v>628</v>
      </c>
      <c r="BB8" s="291" t="s">
        <v>629</v>
      </c>
      <c r="BC8" s="291" t="s">
        <v>630</v>
      </c>
      <c r="BD8" s="291" t="s">
        <v>631</v>
      </c>
      <c r="BE8" s="291" t="s">
        <v>632</v>
      </c>
      <c r="BF8" s="291" t="s">
        <v>633</v>
      </c>
      <c r="BG8" s="291" t="s">
        <v>42</v>
      </c>
      <c r="BH8" s="295" t="s">
        <v>634</v>
      </c>
      <c r="BI8" s="298" t="s">
        <v>44</v>
      </c>
      <c r="BJ8" s="291" t="s">
        <v>2155</v>
      </c>
      <c r="BK8" s="291" t="s">
        <v>632</v>
      </c>
      <c r="BL8" s="291" t="s">
        <v>633</v>
      </c>
      <c r="BM8" s="291" t="s">
        <v>42</v>
      </c>
      <c r="BN8" s="295" t="s">
        <v>634</v>
      </c>
      <c r="BO8" s="295" t="s">
        <v>44</v>
      </c>
      <c r="BP8" s="291" t="s">
        <v>3970</v>
      </c>
      <c r="BQ8" s="291" t="s">
        <v>632</v>
      </c>
      <c r="BR8" s="291" t="s">
        <v>633</v>
      </c>
      <c r="BS8" s="291" t="s">
        <v>42</v>
      </c>
      <c r="BT8" s="295" t="s">
        <v>634</v>
      </c>
      <c r="BU8" s="298" t="s">
        <v>44</v>
      </c>
      <c r="BV8" s="291" t="s">
        <v>3971</v>
      </c>
      <c r="BW8" s="291" t="s">
        <v>632</v>
      </c>
      <c r="BX8" s="291" t="s">
        <v>633</v>
      </c>
      <c r="BY8" s="291" t="s">
        <v>42</v>
      </c>
      <c r="BZ8" s="295" t="s">
        <v>634</v>
      </c>
      <c r="CA8" s="295" t="s">
        <v>44</v>
      </c>
      <c r="CB8" s="291" t="s">
        <v>42</v>
      </c>
      <c r="CC8" s="295" t="s">
        <v>634</v>
      </c>
      <c r="CD8" s="298" t="s">
        <v>44</v>
      </c>
      <c r="CE8" s="291" t="s">
        <v>42</v>
      </c>
      <c r="CF8" s="295" t="s">
        <v>634</v>
      </c>
      <c r="CG8" s="295" t="s">
        <v>44</v>
      </c>
      <c r="CH8" s="291" t="s">
        <v>42</v>
      </c>
      <c r="CI8" s="295" t="s">
        <v>634</v>
      </c>
      <c r="CJ8" s="298" t="s">
        <v>44</v>
      </c>
      <c r="CK8" s="291" t="s">
        <v>42</v>
      </c>
      <c r="CL8" s="295" t="s">
        <v>634</v>
      </c>
      <c r="CM8" s="295" t="s">
        <v>44</v>
      </c>
      <c r="CN8" s="291" t="s">
        <v>42</v>
      </c>
      <c r="CO8" s="295" t="s">
        <v>634</v>
      </c>
      <c r="CP8" s="298" t="s">
        <v>44</v>
      </c>
      <c r="CQ8" s="291" t="s">
        <v>42</v>
      </c>
      <c r="CR8" s="295" t="s">
        <v>634</v>
      </c>
      <c r="CS8" s="295" t="s">
        <v>44</v>
      </c>
      <c r="CT8" s="291" t="s">
        <v>3972</v>
      </c>
    </row>
    <row r="9" spans="1:98" ht="17.25" customHeight="1">
      <c r="A9" s="295" t="s">
        <v>636</v>
      </c>
      <c r="B9" s="295" t="s">
        <v>3973</v>
      </c>
      <c r="C9" s="295" t="s">
        <v>637</v>
      </c>
      <c r="D9" s="295" t="s">
        <v>638</v>
      </c>
      <c r="E9" s="291" t="s">
        <v>639</v>
      </c>
      <c r="F9" s="291" t="s">
        <v>640</v>
      </c>
      <c r="G9" s="291" t="s">
        <v>641</v>
      </c>
      <c r="H9" s="291" t="s">
        <v>642</v>
      </c>
      <c r="I9" s="291" t="s">
        <v>643</v>
      </c>
      <c r="J9" s="291" t="s">
        <v>644</v>
      </c>
      <c r="K9" s="291" t="s">
        <v>645</v>
      </c>
      <c r="L9" s="291" t="s">
        <v>646</v>
      </c>
      <c r="M9" s="291" t="s">
        <v>647</v>
      </c>
      <c r="N9" s="291" t="s">
        <v>648</v>
      </c>
      <c r="O9" s="291"/>
      <c r="P9" s="291"/>
      <c r="Q9" s="291"/>
      <c r="R9" s="291"/>
      <c r="S9" s="291"/>
      <c r="T9" s="291" t="s">
        <v>653</v>
      </c>
      <c r="U9" s="291" t="s">
        <v>1967</v>
      </c>
      <c r="V9" s="291" t="s">
        <v>1968</v>
      </c>
      <c r="W9" s="291" t="s">
        <v>1969</v>
      </c>
      <c r="X9" s="291" t="s">
        <v>1970</v>
      </c>
      <c r="Y9" s="291"/>
      <c r="Z9" s="291"/>
      <c r="AA9" s="291"/>
      <c r="AB9" s="291" t="s">
        <v>649</v>
      </c>
      <c r="AC9" s="291" t="s">
        <v>650</v>
      </c>
      <c r="AD9" s="291" t="s">
        <v>651</v>
      </c>
      <c r="AE9" s="291" t="s">
        <v>652</v>
      </c>
      <c r="AF9" s="291" t="s">
        <v>653</v>
      </c>
      <c r="AG9" s="291" t="s">
        <v>654</v>
      </c>
      <c r="AH9" s="291" t="s">
        <v>655</v>
      </c>
      <c r="AI9" s="291" t="s">
        <v>656</v>
      </c>
      <c r="AJ9" s="291" t="s">
        <v>657</v>
      </c>
      <c r="AK9" s="291" t="s">
        <v>658</v>
      </c>
      <c r="AL9" s="291" t="s">
        <v>659</v>
      </c>
      <c r="AM9" s="291" t="s">
        <v>660</v>
      </c>
      <c r="AN9" s="291" t="s">
        <v>661</v>
      </c>
      <c r="AO9" s="291" t="s">
        <v>662</v>
      </c>
      <c r="AP9" s="291" t="s">
        <v>663</v>
      </c>
      <c r="AQ9" s="291" t="s">
        <v>664</v>
      </c>
      <c r="AR9" s="291" t="s">
        <v>665</v>
      </c>
      <c r="AS9" s="291" t="s">
        <v>666</v>
      </c>
      <c r="AT9" s="291" t="s">
        <v>667</v>
      </c>
      <c r="AU9" s="291" t="s">
        <v>668</v>
      </c>
      <c r="AV9" s="291" t="s">
        <v>669</v>
      </c>
      <c r="AW9" s="291">
        <v>31</v>
      </c>
      <c r="AX9" s="291">
        <v>32</v>
      </c>
      <c r="AY9" s="291">
        <v>33</v>
      </c>
      <c r="AZ9" s="291">
        <v>34</v>
      </c>
      <c r="BA9" s="291">
        <v>35</v>
      </c>
      <c r="BB9" s="291">
        <v>36</v>
      </c>
      <c r="BC9" s="291">
        <v>37</v>
      </c>
      <c r="BD9" s="291">
        <v>38</v>
      </c>
      <c r="BE9" s="291">
        <v>39</v>
      </c>
      <c r="BF9" s="291">
        <v>40</v>
      </c>
      <c r="BG9" s="291">
        <v>41</v>
      </c>
      <c r="BH9" s="291">
        <v>42</v>
      </c>
      <c r="BI9" s="291">
        <v>43</v>
      </c>
      <c r="BJ9" s="291">
        <v>71</v>
      </c>
      <c r="BK9" s="291">
        <v>39</v>
      </c>
      <c r="BL9" s="291">
        <v>40</v>
      </c>
      <c r="BM9" s="291">
        <v>44</v>
      </c>
      <c r="BN9" s="291">
        <v>45</v>
      </c>
      <c r="BO9" s="291">
        <v>46</v>
      </c>
      <c r="BP9" s="291">
        <v>71</v>
      </c>
      <c r="BQ9" s="291">
        <v>39</v>
      </c>
      <c r="BR9" s="291">
        <v>40</v>
      </c>
      <c r="BS9" s="291">
        <v>47</v>
      </c>
      <c r="BT9" s="291">
        <v>48</v>
      </c>
      <c r="BU9" s="291">
        <v>49</v>
      </c>
      <c r="BV9" s="291">
        <v>71</v>
      </c>
      <c r="BW9" s="291">
        <v>39</v>
      </c>
      <c r="BX9" s="291">
        <v>40</v>
      </c>
      <c r="BY9" s="291">
        <v>50</v>
      </c>
      <c r="BZ9" s="291">
        <v>51</v>
      </c>
      <c r="CA9" s="291">
        <v>52</v>
      </c>
      <c r="CB9" s="291">
        <v>53</v>
      </c>
      <c r="CC9" s="291">
        <v>54</v>
      </c>
      <c r="CD9" s="291">
        <v>55</v>
      </c>
      <c r="CE9" s="291">
        <v>56</v>
      </c>
      <c r="CF9" s="291">
        <v>57</v>
      </c>
      <c r="CG9" s="291">
        <v>58</v>
      </c>
      <c r="CH9" s="291">
        <v>59</v>
      </c>
      <c r="CI9" s="291">
        <v>60</v>
      </c>
      <c r="CJ9" s="291">
        <v>61</v>
      </c>
      <c r="CK9" s="291">
        <v>62</v>
      </c>
      <c r="CL9" s="291">
        <v>63</v>
      </c>
      <c r="CM9" s="291">
        <v>64</v>
      </c>
      <c r="CN9" s="291">
        <v>65</v>
      </c>
      <c r="CO9" s="291">
        <v>66</v>
      </c>
      <c r="CP9" s="291">
        <v>67</v>
      </c>
      <c r="CQ9" s="291">
        <v>68</v>
      </c>
      <c r="CR9" s="291">
        <v>69</v>
      </c>
      <c r="CS9" s="291">
        <v>70</v>
      </c>
      <c r="CT9" s="291">
        <v>71</v>
      </c>
    </row>
    <row r="10" spans="1:98" ht="17.25" customHeight="1">
      <c r="A10" s="180">
        <v>1</v>
      </c>
      <c r="B10" s="299" t="s">
        <v>3974</v>
      </c>
      <c r="C10" s="299" t="s">
        <v>3975</v>
      </c>
      <c r="D10" s="299"/>
      <c r="E10" s="299"/>
      <c r="F10" s="299"/>
      <c r="G10" s="299" t="s">
        <v>3976</v>
      </c>
      <c r="H10" s="300"/>
      <c r="I10" s="185"/>
      <c r="J10" s="301"/>
      <c r="K10" s="301">
        <v>1</v>
      </c>
      <c r="L10" s="301"/>
      <c r="M10" s="300">
        <v>266.5</v>
      </c>
      <c r="N10" s="300">
        <v>266.5</v>
      </c>
      <c r="O10" s="300" t="s">
        <v>674</v>
      </c>
      <c r="P10" s="300"/>
      <c r="Q10" s="300"/>
      <c r="R10" s="300" t="s">
        <v>3951</v>
      </c>
      <c r="S10" s="300"/>
      <c r="T10" s="300"/>
      <c r="U10" s="300"/>
      <c r="V10" s="300"/>
      <c r="W10" s="300">
        <f ca="1">_xlfn.MINIFS(V:V,C:C,C10,AE:AE,"",AB:AB,"")</f>
        <v>0</v>
      </c>
      <c r="X10" s="300">
        <f ca="1">SUMIFS(T:T,C:C,C10,AE:AE,"")/SUMIFS(L:L,C:C,C10,AE:AE,"",AB:AB,"")</f>
        <v>8.3333333333333329E-2</v>
      </c>
      <c r="Y10" s="300"/>
      <c r="Z10" s="300"/>
      <c r="AA10" s="300"/>
      <c r="AB10" s="300"/>
      <c r="AC10" s="300">
        <v>8.9039999999999999</v>
      </c>
      <c r="AD10" s="302"/>
      <c r="AE10" s="180" t="s">
        <v>675</v>
      </c>
      <c r="AF10" s="180" t="s">
        <v>2161</v>
      </c>
      <c r="AG10" s="185" t="s">
        <v>677</v>
      </c>
      <c r="AH10" s="185" t="s">
        <v>677</v>
      </c>
      <c r="AI10" s="303">
        <v>0</v>
      </c>
      <c r="AJ10" s="303">
        <v>0</v>
      </c>
      <c r="AK10" s="303"/>
      <c r="AL10" s="303"/>
      <c r="AM10" s="304"/>
      <c r="AN10" s="305"/>
      <c r="AO10" s="305"/>
      <c r="AP10" s="304"/>
      <c r="AQ10" s="305"/>
      <c r="AR10" s="305"/>
      <c r="AS10" s="305"/>
      <c r="AT10" s="304"/>
      <c r="AU10" s="305"/>
      <c r="AV10" s="305"/>
      <c r="AW10" s="180"/>
      <c r="AX10" s="306"/>
      <c r="AY10" s="306"/>
      <c r="AZ10" s="306"/>
      <c r="BA10" s="306"/>
      <c r="BB10" s="306"/>
      <c r="BC10" s="306"/>
      <c r="BD10" s="180" t="s">
        <v>2162</v>
      </c>
      <c r="BE10" s="307"/>
      <c r="BF10" s="307"/>
      <c r="BG10" s="307"/>
      <c r="BH10" s="307"/>
      <c r="BI10" s="308"/>
      <c r="BJ10" s="309"/>
      <c r="BK10" s="307"/>
      <c r="BL10" s="307"/>
      <c r="BM10" s="306"/>
      <c r="BN10" s="306"/>
      <c r="BO10" s="306"/>
      <c r="BP10" s="180"/>
      <c r="BQ10" s="307"/>
      <c r="BR10" s="307"/>
      <c r="BS10" s="307"/>
      <c r="BT10" s="307"/>
      <c r="BU10" s="308"/>
      <c r="BV10" s="309"/>
      <c r="BW10" s="307"/>
      <c r="BX10" s="307"/>
      <c r="BY10" s="307"/>
      <c r="BZ10" s="307"/>
      <c r="CA10" s="307"/>
      <c r="CB10" s="307"/>
      <c r="CC10" s="307"/>
      <c r="CD10" s="308"/>
      <c r="CE10" s="307"/>
      <c r="CF10" s="307"/>
      <c r="CG10" s="307"/>
      <c r="CH10" s="307"/>
      <c r="CI10" s="307"/>
      <c r="CJ10" s="308"/>
      <c r="CK10" s="307"/>
      <c r="CL10" s="307"/>
      <c r="CM10" s="307"/>
      <c r="CN10" s="307"/>
      <c r="CO10" s="307"/>
      <c r="CP10" s="308"/>
      <c r="CQ10" s="307"/>
      <c r="CR10" s="307"/>
      <c r="CS10" s="307"/>
      <c r="CT10" s="309"/>
    </row>
    <row r="11" spans="1:98" ht="17.25" customHeight="1">
      <c r="A11" s="310">
        <v>2</v>
      </c>
      <c r="B11" s="311" t="s">
        <v>3974</v>
      </c>
      <c r="C11" s="311" t="s">
        <v>3975</v>
      </c>
      <c r="D11" s="311" t="s">
        <v>3977</v>
      </c>
      <c r="E11" s="311" t="s">
        <v>3978</v>
      </c>
      <c r="F11" s="311" t="s">
        <v>3979</v>
      </c>
      <c r="G11" s="311" t="s">
        <v>3980</v>
      </c>
      <c r="H11" s="312">
        <v>3207</v>
      </c>
      <c r="I11" s="313" t="s">
        <v>702</v>
      </c>
      <c r="J11" s="314">
        <v>1</v>
      </c>
      <c r="K11" s="314"/>
      <c r="L11" s="314">
        <v>1</v>
      </c>
      <c r="M11" s="312">
        <v>12.7</v>
      </c>
      <c r="N11" s="312">
        <v>12.7</v>
      </c>
      <c r="O11" s="312" t="s">
        <v>674</v>
      </c>
      <c r="P11" s="312" t="s">
        <v>11</v>
      </c>
      <c r="Q11" s="312" t="s">
        <v>786</v>
      </c>
      <c r="R11" s="312"/>
      <c r="S11" s="312"/>
      <c r="T11" s="312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2">
        <f ca="1">+L11-T11</f>
        <v>1</v>
      </c>
      <c r="V11" s="312">
        <f ca="1">ROUNDDOWN(T11/J11,0)</f>
        <v>0</v>
      </c>
      <c r="W11" s="312"/>
      <c r="X11" s="312"/>
      <c r="Y11" s="312"/>
      <c r="Z11" s="312"/>
      <c r="AA11" s="312"/>
      <c r="AB11" s="312"/>
      <c r="AC11" s="312">
        <v>0.83499999999999996</v>
      </c>
      <c r="AD11" s="316"/>
      <c r="AE11" s="304"/>
      <c r="AF11" s="304"/>
      <c r="AG11" s="315" t="s">
        <v>677</v>
      </c>
      <c r="AH11" s="315" t="s">
        <v>677</v>
      </c>
      <c r="AI11" s="312">
        <v>0</v>
      </c>
      <c r="AJ11" s="312">
        <v>0</v>
      </c>
      <c r="AK11" s="312"/>
      <c r="AL11" s="312"/>
      <c r="AM11" s="310"/>
      <c r="AN11" s="310"/>
      <c r="AO11" s="310"/>
      <c r="AP11" s="310"/>
      <c r="AQ11" s="310"/>
      <c r="AR11" s="310"/>
      <c r="AS11" s="310"/>
      <c r="AT11" s="310"/>
      <c r="AU11" s="310"/>
      <c r="AV11" s="310"/>
      <c r="AW11" s="310">
        <v>0</v>
      </c>
      <c r="AX11" s="310">
        <v>0</v>
      </c>
      <c r="AY11" s="310">
        <v>1</v>
      </c>
      <c r="AZ11" s="310">
        <v>0</v>
      </c>
      <c r="BA11" s="310">
        <v>0</v>
      </c>
      <c r="BB11" s="310">
        <v>0</v>
      </c>
      <c r="BC11" s="310">
        <v>0</v>
      </c>
      <c r="BD11" s="310" t="s">
        <v>692</v>
      </c>
      <c r="BE11" s="310"/>
      <c r="BF11" s="317"/>
      <c r="BG11" s="310" t="s">
        <v>3981</v>
      </c>
      <c r="BH11" s="310">
        <v>1</v>
      </c>
      <c r="BI11" s="318">
        <v>46277</v>
      </c>
      <c r="BJ11" s="310">
        <v>0</v>
      </c>
      <c r="BK11" s="310"/>
      <c r="BL11" s="317"/>
      <c r="BM11" s="310" t="s">
        <v>3981</v>
      </c>
      <c r="BN11" s="310">
        <v>1</v>
      </c>
      <c r="BO11" s="319">
        <v>46277</v>
      </c>
      <c r="BP11" s="310">
        <v>0</v>
      </c>
      <c r="BQ11" s="310"/>
      <c r="BR11" s="317"/>
      <c r="BS11" s="310"/>
      <c r="BT11" s="310"/>
      <c r="BU11" s="318"/>
      <c r="BV11" s="310"/>
      <c r="BW11" s="310"/>
      <c r="BX11" s="317"/>
      <c r="BY11" s="310"/>
      <c r="BZ11" s="310"/>
      <c r="CA11" s="310"/>
      <c r="CB11" s="310"/>
      <c r="CC11" s="310"/>
      <c r="CD11" s="318"/>
      <c r="CE11" s="310"/>
      <c r="CF11" s="310"/>
      <c r="CG11" s="310"/>
      <c r="CH11" s="310"/>
      <c r="CI11" s="310"/>
      <c r="CJ11" s="318"/>
      <c r="CK11" s="310"/>
      <c r="CL11" s="310"/>
      <c r="CM11" s="310"/>
      <c r="CN11" s="310"/>
      <c r="CO11" s="310"/>
      <c r="CP11" s="318"/>
      <c r="CQ11" s="310"/>
      <c r="CR11" s="310"/>
      <c r="CS11" s="310"/>
      <c r="CT11" s="310"/>
    </row>
    <row r="12" spans="1:98" ht="17.25" customHeight="1">
      <c r="A12" s="310">
        <v>3</v>
      </c>
      <c r="B12" s="311" t="s">
        <v>3974</v>
      </c>
      <c r="C12" s="311" t="s">
        <v>3975</v>
      </c>
      <c r="D12" s="311" t="s">
        <v>3977</v>
      </c>
      <c r="E12" s="311" t="s">
        <v>3982</v>
      </c>
      <c r="F12" s="311" t="s">
        <v>3983</v>
      </c>
      <c r="G12" s="311" t="s">
        <v>3980</v>
      </c>
      <c r="H12" s="312">
        <v>3167</v>
      </c>
      <c r="I12" s="313" t="s">
        <v>702</v>
      </c>
      <c r="J12" s="314">
        <v>1</v>
      </c>
      <c r="K12" s="314"/>
      <c r="L12" s="314">
        <v>1</v>
      </c>
      <c r="M12" s="312">
        <v>12.5</v>
      </c>
      <c r="N12" s="312">
        <v>12.5</v>
      </c>
      <c r="O12" s="312" t="s">
        <v>674</v>
      </c>
      <c r="P12" s="312" t="s">
        <v>11</v>
      </c>
      <c r="Q12" s="312" t="s">
        <v>786</v>
      </c>
      <c r="R12" s="312"/>
      <c r="S12" s="312"/>
      <c r="T12" s="312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2">
        <f t="shared" ref="U12:U19" ca="1" si="0">+L12-T12</f>
        <v>1</v>
      </c>
      <c r="V12" s="312">
        <f t="shared" ref="V12:V19" ca="1" si="1">ROUNDDOWN(T12/J12,0)</f>
        <v>0</v>
      </c>
      <c r="W12" s="312"/>
      <c r="X12" s="312"/>
      <c r="Y12" s="312"/>
      <c r="Z12" s="312"/>
      <c r="AA12" s="312"/>
      <c r="AB12" s="312"/>
      <c r="AC12" s="312">
        <v>0.82499999999999996</v>
      </c>
      <c r="AD12" s="316"/>
      <c r="AE12" s="304"/>
      <c r="AF12" s="304"/>
      <c r="AG12" s="315" t="s">
        <v>677</v>
      </c>
      <c r="AH12" s="315" t="s">
        <v>677</v>
      </c>
      <c r="AI12" s="312">
        <v>0</v>
      </c>
      <c r="AJ12" s="312">
        <v>0</v>
      </c>
      <c r="AK12" s="312"/>
      <c r="AL12" s="312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>
        <v>0</v>
      </c>
      <c r="AX12" s="310">
        <v>0</v>
      </c>
      <c r="AY12" s="310">
        <v>1</v>
      </c>
      <c r="AZ12" s="310">
        <v>0</v>
      </c>
      <c r="BA12" s="310">
        <v>0</v>
      </c>
      <c r="BB12" s="310">
        <v>0</v>
      </c>
      <c r="BC12" s="310">
        <v>0</v>
      </c>
      <c r="BD12" s="310" t="s">
        <v>692</v>
      </c>
      <c r="BE12" s="310"/>
      <c r="BF12" s="317"/>
      <c r="BG12" s="310" t="s">
        <v>3981</v>
      </c>
      <c r="BH12" s="310">
        <v>1</v>
      </c>
      <c r="BI12" s="318">
        <v>46277</v>
      </c>
      <c r="BJ12" s="310">
        <v>0</v>
      </c>
      <c r="BK12" s="310"/>
      <c r="BL12" s="317"/>
      <c r="BM12" s="310" t="s">
        <v>3981</v>
      </c>
      <c r="BN12" s="314">
        <v>1</v>
      </c>
      <c r="BO12" s="319">
        <v>46277</v>
      </c>
      <c r="BP12" s="310">
        <v>0</v>
      </c>
      <c r="BQ12" s="310"/>
      <c r="BR12" s="317"/>
      <c r="BS12" s="310"/>
      <c r="BT12" s="314"/>
      <c r="BU12" s="318"/>
      <c r="BV12" s="310"/>
      <c r="BW12" s="316"/>
      <c r="BX12" s="317"/>
      <c r="BY12" s="310"/>
      <c r="BZ12" s="314"/>
      <c r="CA12" s="319"/>
      <c r="CB12" s="310"/>
      <c r="CC12" s="310"/>
      <c r="CD12" s="318"/>
      <c r="CE12" s="310"/>
      <c r="CF12" s="310"/>
      <c r="CG12" s="310"/>
      <c r="CH12" s="310"/>
      <c r="CI12" s="310"/>
      <c r="CJ12" s="318"/>
      <c r="CK12" s="310"/>
      <c r="CL12" s="310"/>
      <c r="CM12" s="310"/>
      <c r="CN12" s="310"/>
      <c r="CO12" s="310"/>
      <c r="CP12" s="318"/>
      <c r="CQ12" s="310"/>
      <c r="CR12" s="310"/>
      <c r="CS12" s="310"/>
      <c r="CT12" s="310"/>
    </row>
    <row r="13" spans="1:98" ht="17.25" customHeight="1">
      <c r="A13" s="310">
        <v>4</v>
      </c>
      <c r="B13" s="311" t="s">
        <v>3974</v>
      </c>
      <c r="C13" s="311" t="s">
        <v>3975</v>
      </c>
      <c r="D13" s="311" t="s">
        <v>3977</v>
      </c>
      <c r="E13" s="311" t="s">
        <v>3984</v>
      </c>
      <c r="F13" s="311" t="s">
        <v>3985</v>
      </c>
      <c r="G13" s="311" t="s">
        <v>3980</v>
      </c>
      <c r="H13" s="312">
        <v>3066</v>
      </c>
      <c r="I13" s="313" t="s">
        <v>702</v>
      </c>
      <c r="J13" s="314">
        <v>1</v>
      </c>
      <c r="K13" s="314"/>
      <c r="L13" s="314">
        <v>1</v>
      </c>
      <c r="M13" s="312">
        <v>12.1</v>
      </c>
      <c r="N13" s="312">
        <v>12.1</v>
      </c>
      <c r="O13" s="312" t="s">
        <v>674</v>
      </c>
      <c r="P13" s="312" t="s">
        <v>11</v>
      </c>
      <c r="Q13" s="312" t="s">
        <v>786</v>
      </c>
      <c r="R13" s="312"/>
      <c r="S13" s="312"/>
      <c r="T13" s="312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2">
        <f t="shared" ca="1" si="0"/>
        <v>1</v>
      </c>
      <c r="V13" s="312">
        <f t="shared" ca="1" si="1"/>
        <v>0</v>
      </c>
      <c r="W13" s="312"/>
      <c r="X13" s="312"/>
      <c r="Y13" s="312"/>
      <c r="Z13" s="312"/>
      <c r="AA13" s="312"/>
      <c r="AB13" s="312"/>
      <c r="AC13" s="312">
        <v>0.79800000000000004</v>
      </c>
      <c r="AD13" s="316"/>
      <c r="AE13" s="304"/>
      <c r="AF13" s="304"/>
      <c r="AG13" s="315" t="s">
        <v>677</v>
      </c>
      <c r="AH13" s="315" t="s">
        <v>677</v>
      </c>
      <c r="AI13" s="312">
        <v>0</v>
      </c>
      <c r="AJ13" s="312">
        <v>0</v>
      </c>
      <c r="AK13" s="312"/>
      <c r="AL13" s="312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>
        <v>0</v>
      </c>
      <c r="AX13" s="310">
        <v>0</v>
      </c>
      <c r="AY13" s="310">
        <v>1</v>
      </c>
      <c r="AZ13" s="310">
        <v>0</v>
      </c>
      <c r="BA13" s="310">
        <v>0</v>
      </c>
      <c r="BB13" s="310">
        <v>0</v>
      </c>
      <c r="BC13" s="310">
        <v>0</v>
      </c>
      <c r="BD13" s="310" t="s">
        <v>692</v>
      </c>
      <c r="BE13" s="320"/>
      <c r="BF13" s="321"/>
      <c r="BG13" s="310" t="s">
        <v>3981</v>
      </c>
      <c r="BH13" s="310">
        <v>1</v>
      </c>
      <c r="BI13" s="318">
        <v>46277</v>
      </c>
      <c r="BJ13" s="310">
        <v>0</v>
      </c>
      <c r="BK13" s="320"/>
      <c r="BL13" s="321"/>
      <c r="BM13" s="310" t="s">
        <v>3981</v>
      </c>
      <c r="BN13" s="314">
        <v>1</v>
      </c>
      <c r="BO13" s="319">
        <v>46277</v>
      </c>
      <c r="BP13" s="310">
        <v>0</v>
      </c>
      <c r="BQ13" s="320"/>
      <c r="BR13" s="321"/>
      <c r="BS13" s="320"/>
      <c r="BT13" s="322"/>
      <c r="BU13" s="323"/>
      <c r="BV13" s="320"/>
      <c r="BW13" s="324"/>
      <c r="BX13" s="321"/>
      <c r="BY13" s="320"/>
      <c r="BZ13" s="322"/>
      <c r="CA13" s="325"/>
      <c r="CB13" s="320"/>
      <c r="CC13" s="320"/>
      <c r="CD13" s="323"/>
      <c r="CE13" s="320"/>
      <c r="CF13" s="320"/>
      <c r="CG13" s="320"/>
      <c r="CH13" s="320"/>
      <c r="CI13" s="320"/>
      <c r="CJ13" s="323"/>
      <c r="CK13" s="320"/>
      <c r="CL13" s="320"/>
      <c r="CM13" s="320"/>
      <c r="CN13" s="320"/>
      <c r="CO13" s="320"/>
      <c r="CP13" s="323"/>
      <c r="CQ13" s="320"/>
      <c r="CR13" s="320"/>
      <c r="CS13" s="320"/>
      <c r="CT13" s="320"/>
    </row>
    <row r="14" spans="1:98" ht="17.25" customHeight="1">
      <c r="A14" s="310">
        <v>5</v>
      </c>
      <c r="B14" s="311" t="s">
        <v>3974</v>
      </c>
      <c r="C14" s="311" t="s">
        <v>3975</v>
      </c>
      <c r="D14" s="311" t="s">
        <v>800</v>
      </c>
      <c r="E14" s="311" t="s">
        <v>3986</v>
      </c>
      <c r="F14" s="311" t="s">
        <v>3987</v>
      </c>
      <c r="G14" s="311" t="s">
        <v>1014</v>
      </c>
      <c r="H14" s="312">
        <v>6950</v>
      </c>
      <c r="I14" s="313" t="s">
        <v>702</v>
      </c>
      <c r="J14" s="314">
        <v>1</v>
      </c>
      <c r="K14" s="314"/>
      <c r="L14" s="314">
        <v>1</v>
      </c>
      <c r="M14" s="312">
        <v>216.3</v>
      </c>
      <c r="N14" s="312">
        <v>216.3</v>
      </c>
      <c r="O14" s="312" t="s">
        <v>674</v>
      </c>
      <c r="P14" s="312" t="s">
        <v>11</v>
      </c>
      <c r="Q14" s="312" t="s">
        <v>703</v>
      </c>
      <c r="R14" s="312"/>
      <c r="S14" s="312"/>
      <c r="T14" s="312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312">
        <f t="shared" ca="1" si="0"/>
        <v>0</v>
      </c>
      <c r="V14" s="312">
        <f t="shared" ca="1" si="1"/>
        <v>1</v>
      </c>
      <c r="W14" s="312"/>
      <c r="X14" s="312"/>
      <c r="Y14" s="312"/>
      <c r="Z14" s="312"/>
      <c r="AA14" s="312"/>
      <c r="AB14" s="312"/>
      <c r="AC14" s="312">
        <v>6.0620000000000003</v>
      </c>
      <c r="AD14" s="316"/>
      <c r="AE14" s="304"/>
      <c r="AF14" s="304"/>
      <c r="AG14" s="315" t="s">
        <v>677</v>
      </c>
      <c r="AH14" s="315" t="s">
        <v>677</v>
      </c>
      <c r="AI14" s="312">
        <v>0</v>
      </c>
      <c r="AJ14" s="312">
        <v>0</v>
      </c>
      <c r="AK14" s="312"/>
      <c r="AL14" s="312"/>
      <c r="AM14" s="310"/>
      <c r="AN14" s="310"/>
      <c r="AO14" s="310"/>
      <c r="AP14" s="310"/>
      <c r="AQ14" s="310"/>
      <c r="AR14" s="310"/>
      <c r="AS14" s="310"/>
      <c r="AT14" s="310"/>
      <c r="AU14" s="310"/>
      <c r="AV14" s="310"/>
      <c r="AW14" s="310">
        <v>0</v>
      </c>
      <c r="AX14" s="310">
        <v>0</v>
      </c>
      <c r="AY14" s="310">
        <v>0</v>
      </c>
      <c r="AZ14" s="310">
        <v>0</v>
      </c>
      <c r="BA14" s="310">
        <v>0</v>
      </c>
      <c r="BB14" s="310">
        <v>0</v>
      </c>
      <c r="BC14" s="310">
        <v>0</v>
      </c>
      <c r="BD14" s="310" t="s">
        <v>692</v>
      </c>
      <c r="BE14" s="326"/>
      <c r="BF14" s="327"/>
      <c r="BG14" s="310" t="s">
        <v>3988</v>
      </c>
      <c r="BH14" s="310">
        <v>1</v>
      </c>
      <c r="BI14" s="318">
        <v>46277</v>
      </c>
      <c r="BJ14" s="310">
        <v>0</v>
      </c>
      <c r="BK14" s="328"/>
      <c r="BL14" s="329"/>
      <c r="BM14" s="330" t="s">
        <v>3988</v>
      </c>
      <c r="BN14" s="331">
        <v>1</v>
      </c>
      <c r="BO14" s="319">
        <v>46277</v>
      </c>
      <c r="BP14" s="330">
        <v>0</v>
      </c>
      <c r="BQ14" s="328"/>
      <c r="BR14" s="329"/>
      <c r="BS14" s="328"/>
      <c r="BT14" s="332"/>
      <c r="BU14" s="333"/>
      <c r="BV14" s="328"/>
      <c r="BW14" s="334"/>
      <c r="BX14" s="329"/>
      <c r="BY14" s="328"/>
      <c r="BZ14" s="332"/>
      <c r="CA14" s="335"/>
      <c r="CB14" s="328"/>
      <c r="CC14" s="328"/>
      <c r="CD14" s="333"/>
      <c r="CE14" s="328"/>
      <c r="CF14" s="328"/>
      <c r="CG14" s="328"/>
      <c r="CH14" s="328"/>
      <c r="CI14" s="328"/>
      <c r="CJ14" s="333"/>
      <c r="CK14" s="328"/>
      <c r="CL14" s="328"/>
      <c r="CM14" s="328"/>
      <c r="CN14" s="328"/>
      <c r="CO14" s="328"/>
      <c r="CP14" s="333"/>
      <c r="CQ14" s="328"/>
      <c r="CR14" s="328"/>
      <c r="CS14" s="328"/>
      <c r="CT14" s="328"/>
    </row>
    <row r="15" spans="1:98" ht="17.25" customHeight="1">
      <c r="A15" s="310">
        <v>6</v>
      </c>
      <c r="B15" s="311" t="s">
        <v>3974</v>
      </c>
      <c r="C15" s="311" t="s">
        <v>3975</v>
      </c>
      <c r="D15" s="311" t="s">
        <v>781</v>
      </c>
      <c r="E15" s="311" t="s">
        <v>852</v>
      </c>
      <c r="F15" s="311" t="s">
        <v>3989</v>
      </c>
      <c r="G15" s="311" t="s">
        <v>3990</v>
      </c>
      <c r="H15" s="312">
        <v>193</v>
      </c>
      <c r="I15" s="313" t="s">
        <v>702</v>
      </c>
      <c r="J15" s="314">
        <v>2</v>
      </c>
      <c r="K15" s="314"/>
      <c r="L15" s="314">
        <v>2</v>
      </c>
      <c r="M15" s="312">
        <v>1.8</v>
      </c>
      <c r="N15" s="312">
        <v>3.6</v>
      </c>
      <c r="O15" s="312" t="s">
        <v>674</v>
      </c>
      <c r="P15" s="312" t="s">
        <v>13</v>
      </c>
      <c r="Q15" s="312" t="s">
        <v>703</v>
      </c>
      <c r="R15" s="312"/>
      <c r="S15" s="312"/>
      <c r="T15" s="312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2">
        <f t="shared" ca="1" si="0"/>
        <v>2</v>
      </c>
      <c r="V15" s="312">
        <f t="shared" ca="1" si="1"/>
        <v>0</v>
      </c>
      <c r="W15" s="312"/>
      <c r="X15" s="312"/>
      <c r="Y15" s="312"/>
      <c r="Z15" s="312"/>
      <c r="AA15" s="312"/>
      <c r="AB15" s="312"/>
      <c r="AC15" s="312">
        <v>0.104</v>
      </c>
      <c r="AD15" s="316"/>
      <c r="AE15" s="304"/>
      <c r="AF15" s="304"/>
      <c r="AG15" s="315" t="s">
        <v>677</v>
      </c>
      <c r="AH15" s="315" t="s">
        <v>677</v>
      </c>
      <c r="AI15" s="312">
        <v>0</v>
      </c>
      <c r="AJ15" s="312">
        <v>0</v>
      </c>
      <c r="AK15" s="312"/>
      <c r="AL15" s="312"/>
      <c r="AM15" s="310"/>
      <c r="AN15" s="310"/>
      <c r="AO15" s="310"/>
      <c r="AP15" s="310"/>
      <c r="AQ15" s="310"/>
      <c r="AR15" s="310"/>
      <c r="AS15" s="310"/>
      <c r="AT15" s="310"/>
      <c r="AU15" s="310"/>
      <c r="AV15" s="310"/>
      <c r="AW15" s="310">
        <v>0</v>
      </c>
      <c r="AX15" s="310">
        <v>0</v>
      </c>
      <c r="AY15" s="310">
        <v>0</v>
      </c>
      <c r="AZ15" s="310">
        <v>0</v>
      </c>
      <c r="BA15" s="310">
        <v>0</v>
      </c>
      <c r="BB15" s="310">
        <v>0</v>
      </c>
      <c r="BC15" s="310">
        <v>0</v>
      </c>
      <c r="BD15" s="310" t="s">
        <v>692</v>
      </c>
      <c r="BE15" s="326"/>
      <c r="BF15" s="327"/>
      <c r="BG15" s="310" t="s">
        <v>3991</v>
      </c>
      <c r="BH15" s="310">
        <v>2</v>
      </c>
      <c r="BI15" s="318">
        <v>46277</v>
      </c>
      <c r="BJ15" s="310">
        <v>0</v>
      </c>
      <c r="BK15" s="328"/>
      <c r="BL15" s="329"/>
      <c r="BM15" s="330" t="s">
        <v>3991</v>
      </c>
      <c r="BN15" s="331">
        <v>2</v>
      </c>
      <c r="BO15" s="319">
        <v>46277</v>
      </c>
      <c r="BP15" s="330">
        <v>0</v>
      </c>
      <c r="BQ15" s="328"/>
      <c r="BR15" s="329"/>
      <c r="BS15" s="328"/>
      <c r="BT15" s="332"/>
      <c r="BU15" s="333"/>
      <c r="BV15" s="328"/>
      <c r="BW15" s="334"/>
      <c r="BX15" s="329"/>
      <c r="BY15" s="328"/>
      <c r="BZ15" s="332"/>
      <c r="CA15" s="335"/>
      <c r="CB15" s="328"/>
      <c r="CC15" s="328"/>
      <c r="CD15" s="333"/>
      <c r="CE15" s="328"/>
      <c r="CF15" s="328"/>
      <c r="CG15" s="328"/>
      <c r="CH15" s="328"/>
      <c r="CI15" s="328"/>
      <c r="CJ15" s="333"/>
      <c r="CK15" s="328"/>
      <c r="CL15" s="328"/>
      <c r="CM15" s="328"/>
      <c r="CN15" s="328"/>
      <c r="CO15" s="328"/>
      <c r="CP15" s="333"/>
      <c r="CQ15" s="328"/>
      <c r="CR15" s="328"/>
      <c r="CS15" s="328"/>
      <c r="CT15" s="328"/>
    </row>
    <row r="16" spans="1:98" ht="17.25" customHeight="1">
      <c r="A16" s="310">
        <v>7</v>
      </c>
      <c r="B16" s="311" t="s">
        <v>3974</v>
      </c>
      <c r="C16" s="311" t="s">
        <v>3975</v>
      </c>
      <c r="D16" s="311" t="s">
        <v>781</v>
      </c>
      <c r="E16" s="311" t="s">
        <v>3992</v>
      </c>
      <c r="F16" s="311" t="s">
        <v>3993</v>
      </c>
      <c r="G16" s="311" t="s">
        <v>3994</v>
      </c>
      <c r="H16" s="312">
        <v>193</v>
      </c>
      <c r="I16" s="313" t="s">
        <v>702</v>
      </c>
      <c r="J16" s="314">
        <v>2</v>
      </c>
      <c r="K16" s="314"/>
      <c r="L16" s="314">
        <v>2</v>
      </c>
      <c r="M16" s="312">
        <v>1.5</v>
      </c>
      <c r="N16" s="312">
        <v>3</v>
      </c>
      <c r="O16" s="312" t="s">
        <v>674</v>
      </c>
      <c r="P16" s="312" t="s">
        <v>13</v>
      </c>
      <c r="Q16" s="312" t="s">
        <v>703</v>
      </c>
      <c r="R16" s="312"/>
      <c r="S16" s="312"/>
      <c r="T16" s="312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2">
        <f t="shared" ca="1" si="0"/>
        <v>2</v>
      </c>
      <c r="V16" s="312">
        <f t="shared" ca="1" si="1"/>
        <v>0</v>
      </c>
      <c r="W16" s="312"/>
      <c r="X16" s="312"/>
      <c r="Y16" s="312"/>
      <c r="Z16" s="312"/>
      <c r="AA16" s="312"/>
      <c r="AB16" s="312"/>
      <c r="AC16" s="312">
        <v>8.7999999999999995E-2</v>
      </c>
      <c r="AD16" s="316"/>
      <c r="AE16" s="304"/>
      <c r="AF16" s="304"/>
      <c r="AG16" s="315" t="s">
        <v>677</v>
      </c>
      <c r="AH16" s="315" t="s">
        <v>677</v>
      </c>
      <c r="AI16" s="312">
        <v>0</v>
      </c>
      <c r="AJ16" s="312">
        <v>0</v>
      </c>
      <c r="AK16" s="312"/>
      <c r="AL16" s="312"/>
      <c r="AM16" s="310"/>
      <c r="AN16" s="310"/>
      <c r="AO16" s="310"/>
      <c r="AP16" s="310"/>
      <c r="AQ16" s="310"/>
      <c r="AR16" s="310"/>
      <c r="AS16" s="310"/>
      <c r="AT16" s="310"/>
      <c r="AU16" s="310"/>
      <c r="AV16" s="310"/>
      <c r="AW16" s="310">
        <v>0</v>
      </c>
      <c r="AX16" s="310">
        <v>0</v>
      </c>
      <c r="AY16" s="310">
        <v>0</v>
      </c>
      <c r="AZ16" s="310">
        <v>0</v>
      </c>
      <c r="BA16" s="310">
        <v>0</v>
      </c>
      <c r="BB16" s="310">
        <v>0</v>
      </c>
      <c r="BC16" s="310">
        <v>0</v>
      </c>
      <c r="BD16" s="310" t="s">
        <v>692</v>
      </c>
      <c r="BE16" s="310"/>
      <c r="BF16" s="317"/>
      <c r="BG16" s="310" t="s">
        <v>3991</v>
      </c>
      <c r="BH16" s="310">
        <v>2</v>
      </c>
      <c r="BI16" s="318">
        <v>46277</v>
      </c>
      <c r="BJ16" s="310">
        <v>0</v>
      </c>
      <c r="BK16" s="310"/>
      <c r="BL16" s="317"/>
      <c r="BM16" s="310" t="s">
        <v>3991</v>
      </c>
      <c r="BN16" s="310">
        <v>2</v>
      </c>
      <c r="BO16" s="319">
        <v>46277</v>
      </c>
      <c r="BP16" s="310">
        <v>0</v>
      </c>
      <c r="BQ16" s="310"/>
      <c r="BR16" s="317"/>
      <c r="BS16" s="310"/>
      <c r="BT16" s="310"/>
      <c r="BU16" s="318"/>
      <c r="BV16" s="310"/>
      <c r="BW16" s="310"/>
      <c r="BX16" s="317"/>
      <c r="BY16" s="310"/>
      <c r="BZ16" s="310"/>
      <c r="CA16" s="310"/>
      <c r="CB16" s="310"/>
      <c r="CC16" s="310"/>
      <c r="CD16" s="318"/>
      <c r="CE16" s="310"/>
      <c r="CF16" s="310"/>
      <c r="CG16" s="310"/>
      <c r="CH16" s="310"/>
      <c r="CI16" s="310"/>
      <c r="CJ16" s="318"/>
      <c r="CK16" s="310"/>
      <c r="CL16" s="310"/>
      <c r="CM16" s="310"/>
      <c r="CN16" s="310"/>
      <c r="CO16" s="310"/>
      <c r="CP16" s="318"/>
      <c r="CQ16" s="310"/>
      <c r="CR16" s="310"/>
      <c r="CS16" s="310"/>
      <c r="CT16" s="310"/>
    </row>
    <row r="17" spans="1:98" ht="17.25" customHeight="1">
      <c r="A17" s="310">
        <v>8</v>
      </c>
      <c r="B17" s="311" t="s">
        <v>3974</v>
      </c>
      <c r="C17" s="311" t="s">
        <v>3975</v>
      </c>
      <c r="D17" s="311" t="s">
        <v>3995</v>
      </c>
      <c r="E17" s="311" t="s">
        <v>3996</v>
      </c>
      <c r="F17" s="311" t="s">
        <v>3997</v>
      </c>
      <c r="G17" s="311" t="s">
        <v>3998</v>
      </c>
      <c r="H17" s="312">
        <v>130</v>
      </c>
      <c r="I17" s="313" t="s">
        <v>702</v>
      </c>
      <c r="J17" s="314">
        <v>2</v>
      </c>
      <c r="K17" s="314"/>
      <c r="L17" s="314">
        <v>2</v>
      </c>
      <c r="M17" s="312">
        <v>0.4</v>
      </c>
      <c r="N17" s="312">
        <v>0.8</v>
      </c>
      <c r="O17" s="312" t="s">
        <v>674</v>
      </c>
      <c r="P17" s="312" t="s">
        <v>13</v>
      </c>
      <c r="Q17" s="312" t="s">
        <v>703</v>
      </c>
      <c r="R17" s="312"/>
      <c r="S17" s="312"/>
      <c r="T17" s="312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2">
        <f t="shared" ca="1" si="0"/>
        <v>2</v>
      </c>
      <c r="V17" s="312">
        <f t="shared" ca="1" si="1"/>
        <v>0</v>
      </c>
      <c r="W17" s="312"/>
      <c r="X17" s="312"/>
      <c r="Y17" s="312"/>
      <c r="Z17" s="312"/>
      <c r="AA17" s="312"/>
      <c r="AB17" s="312"/>
      <c r="AC17" s="312">
        <v>4.1000000000000002E-2</v>
      </c>
      <c r="AD17" s="316"/>
      <c r="AE17" s="304"/>
      <c r="AF17" s="304"/>
      <c r="AG17" s="315" t="s">
        <v>677</v>
      </c>
      <c r="AH17" s="315" t="s">
        <v>677</v>
      </c>
      <c r="AI17" s="312">
        <v>0</v>
      </c>
      <c r="AJ17" s="312">
        <v>0</v>
      </c>
      <c r="AK17" s="312"/>
      <c r="AL17" s="312"/>
      <c r="AM17" s="310"/>
      <c r="AN17" s="310"/>
      <c r="AO17" s="310"/>
      <c r="AP17" s="310"/>
      <c r="AQ17" s="310"/>
      <c r="AR17" s="310"/>
      <c r="AS17" s="310"/>
      <c r="AT17" s="310"/>
      <c r="AU17" s="310"/>
      <c r="AV17" s="310"/>
      <c r="AW17" s="310">
        <v>0</v>
      </c>
      <c r="AX17" s="310">
        <v>0</v>
      </c>
      <c r="AY17" s="310">
        <v>0</v>
      </c>
      <c r="AZ17" s="310">
        <v>0</v>
      </c>
      <c r="BA17" s="310">
        <v>0</v>
      </c>
      <c r="BB17" s="310">
        <v>0</v>
      </c>
      <c r="BC17" s="310">
        <v>0</v>
      </c>
      <c r="BD17" s="310" t="s">
        <v>692</v>
      </c>
      <c r="BE17" s="310"/>
      <c r="BF17" s="317"/>
      <c r="BG17" s="310" t="s">
        <v>3999</v>
      </c>
      <c r="BH17" s="310">
        <v>2</v>
      </c>
      <c r="BI17" s="318">
        <v>46277</v>
      </c>
      <c r="BJ17" s="310">
        <v>0</v>
      </c>
      <c r="BK17" s="310"/>
      <c r="BL17" s="317"/>
      <c r="BM17" s="310" t="s">
        <v>3999</v>
      </c>
      <c r="BN17" s="314">
        <v>2</v>
      </c>
      <c r="BO17" s="319">
        <v>46277</v>
      </c>
      <c r="BP17" s="310">
        <v>0</v>
      </c>
      <c r="BQ17" s="310"/>
      <c r="BR17" s="317"/>
      <c r="BS17" s="310"/>
      <c r="BT17" s="314"/>
      <c r="BU17" s="318"/>
      <c r="BV17" s="310"/>
      <c r="BW17" s="316"/>
      <c r="BX17" s="317"/>
      <c r="BY17" s="310"/>
      <c r="BZ17" s="314"/>
      <c r="CA17" s="319"/>
      <c r="CB17" s="310"/>
      <c r="CC17" s="310"/>
      <c r="CD17" s="318"/>
      <c r="CE17" s="310"/>
      <c r="CF17" s="310"/>
      <c r="CG17" s="310"/>
      <c r="CH17" s="310"/>
      <c r="CI17" s="310"/>
      <c r="CJ17" s="318"/>
      <c r="CK17" s="310"/>
      <c r="CL17" s="310"/>
      <c r="CM17" s="310"/>
      <c r="CN17" s="310"/>
      <c r="CO17" s="310"/>
      <c r="CP17" s="318"/>
      <c r="CQ17" s="310"/>
      <c r="CR17" s="310"/>
      <c r="CS17" s="310"/>
      <c r="CT17" s="310"/>
    </row>
    <row r="18" spans="1:98" ht="17.25" customHeight="1">
      <c r="A18" s="310">
        <v>9</v>
      </c>
      <c r="B18" s="311" t="s">
        <v>3974</v>
      </c>
      <c r="C18" s="311" t="s">
        <v>3975</v>
      </c>
      <c r="D18" s="311" t="s">
        <v>781</v>
      </c>
      <c r="E18" s="311" t="s">
        <v>4000</v>
      </c>
      <c r="F18" s="311" t="s">
        <v>4001</v>
      </c>
      <c r="G18" s="311" t="s">
        <v>3994</v>
      </c>
      <c r="H18" s="312">
        <v>123</v>
      </c>
      <c r="I18" s="313" t="s">
        <v>702</v>
      </c>
      <c r="J18" s="314">
        <v>1</v>
      </c>
      <c r="K18" s="314"/>
      <c r="L18" s="314">
        <v>1</v>
      </c>
      <c r="M18" s="312">
        <v>1</v>
      </c>
      <c r="N18" s="312">
        <v>1</v>
      </c>
      <c r="O18" s="312" t="s">
        <v>674</v>
      </c>
      <c r="P18" s="312" t="s">
        <v>13</v>
      </c>
      <c r="Q18" s="312" t="s">
        <v>703</v>
      </c>
      <c r="R18" s="312"/>
      <c r="S18" s="312"/>
      <c r="T18" s="312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2">
        <f t="shared" ca="1" si="0"/>
        <v>1</v>
      </c>
      <c r="V18" s="312">
        <f t="shared" ca="1" si="1"/>
        <v>0</v>
      </c>
      <c r="W18" s="312"/>
      <c r="X18" s="312"/>
      <c r="Y18" s="312"/>
      <c r="Z18" s="312"/>
      <c r="AA18" s="312"/>
      <c r="AB18" s="312"/>
      <c r="AC18" s="312">
        <v>2.9000000000000001E-2</v>
      </c>
      <c r="AD18" s="316"/>
      <c r="AE18" s="304"/>
      <c r="AF18" s="304"/>
      <c r="AG18" s="315" t="s">
        <v>677</v>
      </c>
      <c r="AH18" s="315" t="s">
        <v>677</v>
      </c>
      <c r="AI18" s="312">
        <v>0</v>
      </c>
      <c r="AJ18" s="312">
        <v>0</v>
      </c>
      <c r="AK18" s="312"/>
      <c r="AL18" s="312"/>
      <c r="AM18" s="310"/>
      <c r="AN18" s="310"/>
      <c r="AO18" s="310"/>
      <c r="AP18" s="310"/>
      <c r="AQ18" s="310"/>
      <c r="AR18" s="310"/>
      <c r="AS18" s="310"/>
      <c r="AT18" s="310"/>
      <c r="AU18" s="310"/>
      <c r="AV18" s="310"/>
      <c r="AW18" s="310">
        <v>0</v>
      </c>
      <c r="AX18" s="310">
        <v>0</v>
      </c>
      <c r="AY18" s="310">
        <v>0</v>
      </c>
      <c r="AZ18" s="310">
        <v>0</v>
      </c>
      <c r="BA18" s="310">
        <v>0</v>
      </c>
      <c r="BB18" s="310">
        <v>0</v>
      </c>
      <c r="BC18" s="310">
        <v>0</v>
      </c>
      <c r="BD18" s="310" t="s">
        <v>692</v>
      </c>
      <c r="BE18" s="336"/>
      <c r="BF18" s="337"/>
      <c r="BG18" s="310" t="s">
        <v>3991</v>
      </c>
      <c r="BH18" s="310">
        <v>1</v>
      </c>
      <c r="BI18" s="318">
        <v>46277</v>
      </c>
      <c r="BJ18" s="310">
        <v>0</v>
      </c>
      <c r="BK18" s="336"/>
      <c r="BL18" s="337"/>
      <c r="BM18" s="338" t="s">
        <v>3991</v>
      </c>
      <c r="BN18" s="339">
        <v>1</v>
      </c>
      <c r="BO18" s="319">
        <v>46277</v>
      </c>
      <c r="BP18" s="338">
        <v>0</v>
      </c>
      <c r="BQ18" s="336"/>
      <c r="BR18" s="337"/>
      <c r="BS18" s="336"/>
      <c r="BT18" s="340"/>
      <c r="BU18" s="341"/>
      <c r="BV18" s="336"/>
      <c r="BW18" s="342"/>
      <c r="BX18" s="337"/>
      <c r="BY18" s="336"/>
      <c r="BZ18" s="340"/>
      <c r="CA18" s="343"/>
      <c r="CB18" s="336"/>
      <c r="CC18" s="336"/>
      <c r="CD18" s="341"/>
      <c r="CE18" s="336"/>
      <c r="CF18" s="336"/>
      <c r="CG18" s="336"/>
      <c r="CH18" s="336"/>
      <c r="CI18" s="336"/>
      <c r="CJ18" s="341"/>
      <c r="CK18" s="336"/>
      <c r="CL18" s="336"/>
      <c r="CM18" s="336"/>
      <c r="CN18" s="336"/>
      <c r="CO18" s="336"/>
      <c r="CP18" s="341"/>
      <c r="CQ18" s="336"/>
      <c r="CR18" s="336"/>
      <c r="CS18" s="336"/>
      <c r="CT18" s="336"/>
    </row>
    <row r="19" spans="1:98" ht="17.25" customHeight="1">
      <c r="A19" s="310">
        <v>10</v>
      </c>
      <c r="B19" s="311" t="s">
        <v>3974</v>
      </c>
      <c r="C19" s="311" t="s">
        <v>3975</v>
      </c>
      <c r="D19" s="311" t="s">
        <v>781</v>
      </c>
      <c r="E19" s="311" t="s">
        <v>4002</v>
      </c>
      <c r="F19" s="311" t="s">
        <v>4003</v>
      </c>
      <c r="G19" s="311" t="s">
        <v>4004</v>
      </c>
      <c r="H19" s="312">
        <v>364</v>
      </c>
      <c r="I19" s="313" t="s">
        <v>702</v>
      </c>
      <c r="J19" s="314">
        <v>1</v>
      </c>
      <c r="K19" s="314"/>
      <c r="L19" s="314">
        <v>1</v>
      </c>
      <c r="M19" s="312">
        <v>4.5</v>
      </c>
      <c r="N19" s="312">
        <v>4.5</v>
      </c>
      <c r="O19" s="312" t="s">
        <v>674</v>
      </c>
      <c r="P19" s="312" t="s">
        <v>13</v>
      </c>
      <c r="Q19" s="312" t="s">
        <v>703</v>
      </c>
      <c r="R19" s="312"/>
      <c r="S19" s="312"/>
      <c r="T19" s="312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2">
        <f t="shared" ca="1" si="0"/>
        <v>1</v>
      </c>
      <c r="V19" s="312">
        <f t="shared" ca="1" si="1"/>
        <v>0</v>
      </c>
      <c r="W19" s="312"/>
      <c r="X19" s="312"/>
      <c r="Y19" s="312"/>
      <c r="Z19" s="312"/>
      <c r="AA19" s="312"/>
      <c r="AB19" s="312"/>
      <c r="AC19" s="312">
        <v>0.123</v>
      </c>
      <c r="AD19" s="316"/>
      <c r="AE19" s="304"/>
      <c r="AF19" s="304"/>
      <c r="AG19" s="315" t="s">
        <v>677</v>
      </c>
      <c r="AH19" s="315" t="s">
        <v>677</v>
      </c>
      <c r="AI19" s="312">
        <v>0</v>
      </c>
      <c r="AJ19" s="312">
        <v>0</v>
      </c>
      <c r="AK19" s="312"/>
      <c r="AL19" s="312"/>
      <c r="AM19" s="310"/>
      <c r="AN19" s="310"/>
      <c r="AO19" s="310"/>
      <c r="AP19" s="310"/>
      <c r="AQ19" s="310"/>
      <c r="AR19" s="310"/>
      <c r="AS19" s="310"/>
      <c r="AT19" s="310"/>
      <c r="AU19" s="310"/>
      <c r="AV19" s="310"/>
      <c r="AW19" s="310">
        <v>0</v>
      </c>
      <c r="AX19" s="310">
        <v>0</v>
      </c>
      <c r="AY19" s="310">
        <v>0</v>
      </c>
      <c r="AZ19" s="310">
        <v>0</v>
      </c>
      <c r="BA19" s="310">
        <v>0</v>
      </c>
      <c r="BB19" s="310">
        <v>0</v>
      </c>
      <c r="BC19" s="310">
        <v>0</v>
      </c>
      <c r="BD19" s="310" t="s">
        <v>692</v>
      </c>
      <c r="BE19" s="310"/>
      <c r="BF19" s="317"/>
      <c r="BG19" s="310" t="s">
        <v>3991</v>
      </c>
      <c r="BH19" s="310">
        <v>1</v>
      </c>
      <c r="BI19" s="318">
        <v>46277</v>
      </c>
      <c r="BJ19" s="310">
        <v>0</v>
      </c>
      <c r="BK19" s="310"/>
      <c r="BL19" s="317"/>
      <c r="BM19" s="310" t="s">
        <v>3991</v>
      </c>
      <c r="BN19" s="310">
        <v>1</v>
      </c>
      <c r="BO19" s="319">
        <v>46277</v>
      </c>
      <c r="BP19" s="310">
        <v>0</v>
      </c>
      <c r="BQ19" s="310"/>
      <c r="BR19" s="317"/>
      <c r="BS19" s="310"/>
      <c r="BT19" s="310"/>
      <c r="BU19" s="318"/>
      <c r="BV19" s="310"/>
      <c r="BW19" s="310"/>
      <c r="BX19" s="317"/>
      <c r="BY19" s="310"/>
      <c r="BZ19" s="310"/>
      <c r="CA19" s="310"/>
      <c r="CB19" s="310"/>
      <c r="CC19" s="310"/>
      <c r="CD19" s="318"/>
      <c r="CE19" s="310"/>
      <c r="CF19" s="310"/>
      <c r="CG19" s="310"/>
      <c r="CH19" s="310"/>
      <c r="CI19" s="310"/>
      <c r="CJ19" s="318"/>
      <c r="CK19" s="310"/>
      <c r="CL19" s="310"/>
      <c r="CM19" s="310"/>
      <c r="CN19" s="310"/>
      <c r="CO19" s="310"/>
      <c r="CP19" s="318"/>
      <c r="CQ19" s="310"/>
      <c r="CR19" s="310"/>
      <c r="CS19" s="310"/>
      <c r="CT19" s="310"/>
    </row>
    <row r="20" spans="1:98" ht="17.25" customHeight="1">
      <c r="A20" s="186">
        <v>11</v>
      </c>
      <c r="B20" s="181" t="s">
        <v>4005</v>
      </c>
      <c r="C20" s="181" t="s">
        <v>4006</v>
      </c>
      <c r="D20" s="181"/>
      <c r="E20" s="181"/>
      <c r="F20" s="181"/>
      <c r="G20" s="181" t="s">
        <v>3976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0" t="s">
        <v>674</v>
      </c>
      <c r="P20" s="182"/>
      <c r="Q20" s="182"/>
      <c r="R20" s="300" t="s">
        <v>3951</v>
      </c>
      <c r="S20" s="182"/>
      <c r="T20" s="182"/>
      <c r="U20" s="182"/>
      <c r="V20" s="182"/>
      <c r="W20" s="300">
        <f ca="1">_xlfn.MINIFS(V:V,C:C,C20,AE:AE,"",AB:AB,"")</f>
        <v>0</v>
      </c>
      <c r="X20" s="300">
        <f ca="1">SUMIFS(T:T,C:C,C20,AE:AE,"")/SUMIFS(L:L,C:C,C20,AE:AE,"",AB:AB,"")</f>
        <v>8.3333333333333329E-2</v>
      </c>
      <c r="Y20" s="182"/>
      <c r="Z20" s="182"/>
      <c r="AA20" s="182"/>
      <c r="AB20" s="182"/>
      <c r="AC20" s="182">
        <v>8.9039999999999999</v>
      </c>
      <c r="AD20" s="344"/>
      <c r="AE20" s="180" t="s">
        <v>675</v>
      </c>
      <c r="AF20" s="180" t="s">
        <v>2161</v>
      </c>
      <c r="AG20" s="185" t="s">
        <v>677</v>
      </c>
      <c r="AH20" s="185" t="s">
        <v>677</v>
      </c>
      <c r="AI20" s="312">
        <v>0</v>
      </c>
      <c r="AJ20" s="312">
        <v>0</v>
      </c>
      <c r="AK20" s="312"/>
      <c r="AL20" s="312"/>
      <c r="AM20" s="310"/>
      <c r="AN20" s="310"/>
      <c r="AO20" s="310"/>
      <c r="AP20" s="310"/>
      <c r="AQ20" s="310"/>
      <c r="AR20" s="310"/>
      <c r="AS20" s="310"/>
      <c r="AT20" s="310"/>
      <c r="AU20" s="310"/>
      <c r="AV20" s="310"/>
      <c r="AW20" s="186"/>
      <c r="AX20" s="186"/>
      <c r="AY20" s="186"/>
      <c r="AZ20" s="186"/>
      <c r="BA20" s="186"/>
      <c r="BB20" s="186"/>
      <c r="BC20" s="186"/>
      <c r="BD20" s="180" t="s">
        <v>2162</v>
      </c>
      <c r="BE20" s="310"/>
      <c r="BF20" s="317"/>
      <c r="BG20" s="310"/>
      <c r="BH20" s="314"/>
      <c r="BI20" s="318"/>
      <c r="BJ20" s="310"/>
      <c r="BK20" s="310"/>
      <c r="BL20" s="317"/>
      <c r="BM20" s="310"/>
      <c r="BN20" s="314"/>
      <c r="BO20" s="319">
        <v>46277</v>
      </c>
      <c r="BP20" s="310"/>
      <c r="BQ20" s="310"/>
      <c r="BR20" s="317"/>
      <c r="BS20" s="310"/>
      <c r="BT20" s="314"/>
      <c r="BU20" s="318"/>
      <c r="BV20" s="310"/>
      <c r="BW20" s="316"/>
      <c r="BX20" s="317"/>
      <c r="BY20" s="310"/>
      <c r="BZ20" s="314"/>
      <c r="CA20" s="319"/>
      <c r="CB20" s="310"/>
      <c r="CC20" s="310"/>
      <c r="CD20" s="318"/>
      <c r="CE20" s="310"/>
      <c r="CF20" s="310"/>
      <c r="CG20" s="310"/>
      <c r="CH20" s="310"/>
      <c r="CI20" s="310"/>
      <c r="CJ20" s="318"/>
      <c r="CK20" s="310"/>
      <c r="CL20" s="310"/>
      <c r="CM20" s="310"/>
      <c r="CN20" s="310"/>
      <c r="CO20" s="310"/>
      <c r="CP20" s="318"/>
      <c r="CQ20" s="310"/>
      <c r="CR20" s="310"/>
      <c r="CS20" s="310"/>
      <c r="CT20" s="310"/>
    </row>
    <row r="21" spans="1:98" ht="17.25" customHeight="1">
      <c r="A21" s="310">
        <v>12</v>
      </c>
      <c r="B21" s="311" t="s">
        <v>4005</v>
      </c>
      <c r="C21" s="311" t="s">
        <v>4006</v>
      </c>
      <c r="D21" s="311" t="s">
        <v>3977</v>
      </c>
      <c r="E21" s="311" t="s">
        <v>3978</v>
      </c>
      <c r="F21" s="311" t="s">
        <v>4007</v>
      </c>
      <c r="G21" s="311" t="s">
        <v>3980</v>
      </c>
      <c r="H21" s="312">
        <v>3207</v>
      </c>
      <c r="I21" s="313" t="s">
        <v>702</v>
      </c>
      <c r="J21" s="314">
        <v>1</v>
      </c>
      <c r="K21" s="314"/>
      <c r="L21" s="314">
        <v>1</v>
      </c>
      <c r="M21" s="312">
        <v>12.7</v>
      </c>
      <c r="N21" s="312">
        <v>12.7</v>
      </c>
      <c r="O21" s="312" t="s">
        <v>674</v>
      </c>
      <c r="P21" s="312" t="s">
        <v>11</v>
      </c>
      <c r="Q21" s="312" t="s">
        <v>786</v>
      </c>
      <c r="R21" s="312"/>
      <c r="S21" s="312"/>
      <c r="T21" s="312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2">
        <f t="shared" ref="U21:U29" ca="1" si="2">+L21-T21</f>
        <v>1</v>
      </c>
      <c r="V21" s="312">
        <f t="shared" ref="V21:V29" ca="1" si="3">ROUNDDOWN(T21/J21,0)</f>
        <v>0</v>
      </c>
      <c r="W21" s="312"/>
      <c r="X21" s="312"/>
      <c r="Y21" s="312"/>
      <c r="Z21" s="312"/>
      <c r="AA21" s="312"/>
      <c r="AB21" s="312"/>
      <c r="AC21" s="312">
        <v>0.83499999999999996</v>
      </c>
      <c r="AD21" s="316"/>
      <c r="AE21" s="304"/>
      <c r="AF21" s="304"/>
      <c r="AG21" s="315" t="s">
        <v>677</v>
      </c>
      <c r="AH21" s="315" t="s">
        <v>677</v>
      </c>
      <c r="AI21" s="312">
        <v>0</v>
      </c>
      <c r="AJ21" s="312">
        <v>0</v>
      </c>
      <c r="AK21" s="312"/>
      <c r="AL21" s="312"/>
      <c r="AM21" s="310"/>
      <c r="AN21" s="310"/>
      <c r="AO21" s="310"/>
      <c r="AP21" s="310"/>
      <c r="AQ21" s="310"/>
      <c r="AR21" s="310"/>
      <c r="AS21" s="310"/>
      <c r="AT21" s="310"/>
      <c r="AU21" s="310"/>
      <c r="AV21" s="310"/>
      <c r="AW21" s="310">
        <v>0</v>
      </c>
      <c r="AX21" s="310">
        <v>0</v>
      </c>
      <c r="AY21" s="310">
        <v>1</v>
      </c>
      <c r="AZ21" s="310">
        <v>0</v>
      </c>
      <c r="BA21" s="310">
        <v>0</v>
      </c>
      <c r="BB21" s="310">
        <v>0</v>
      </c>
      <c r="BC21" s="310">
        <v>0</v>
      </c>
      <c r="BD21" s="310" t="s">
        <v>692</v>
      </c>
      <c r="BE21" s="320"/>
      <c r="BF21" s="321"/>
      <c r="BG21" s="310" t="s">
        <v>3981</v>
      </c>
      <c r="BH21" s="310">
        <v>1</v>
      </c>
      <c r="BI21" s="318">
        <v>46277</v>
      </c>
      <c r="BJ21" s="310">
        <v>0</v>
      </c>
      <c r="BK21" s="320"/>
      <c r="BL21" s="321"/>
      <c r="BM21" s="310" t="s">
        <v>3981</v>
      </c>
      <c r="BN21" s="314">
        <v>1</v>
      </c>
      <c r="BO21" s="319">
        <v>46277</v>
      </c>
      <c r="BP21" s="310">
        <v>0</v>
      </c>
      <c r="BQ21" s="320"/>
      <c r="BR21" s="321"/>
      <c r="BS21" s="320"/>
      <c r="BT21" s="322"/>
      <c r="BU21" s="323"/>
      <c r="BV21" s="320"/>
      <c r="BW21" s="324"/>
      <c r="BX21" s="321"/>
      <c r="BY21" s="320"/>
      <c r="BZ21" s="322"/>
      <c r="CA21" s="325"/>
      <c r="CB21" s="320"/>
      <c r="CC21" s="320"/>
      <c r="CD21" s="323"/>
      <c r="CE21" s="320"/>
      <c r="CF21" s="320"/>
      <c r="CG21" s="320"/>
      <c r="CH21" s="320"/>
      <c r="CI21" s="320"/>
      <c r="CJ21" s="323"/>
      <c r="CK21" s="320"/>
      <c r="CL21" s="320"/>
      <c r="CM21" s="320"/>
      <c r="CN21" s="320"/>
      <c r="CO21" s="320"/>
      <c r="CP21" s="323"/>
      <c r="CQ21" s="320"/>
      <c r="CR21" s="320"/>
      <c r="CS21" s="320"/>
      <c r="CT21" s="320"/>
    </row>
    <row r="22" spans="1:98" ht="17.25" customHeight="1">
      <c r="A22" s="310">
        <v>13</v>
      </c>
      <c r="B22" s="311" t="s">
        <v>4005</v>
      </c>
      <c r="C22" s="311" t="s">
        <v>4006</v>
      </c>
      <c r="D22" s="311" t="s">
        <v>3977</v>
      </c>
      <c r="E22" s="311" t="s">
        <v>3982</v>
      </c>
      <c r="F22" s="311" t="s">
        <v>4008</v>
      </c>
      <c r="G22" s="311" t="s">
        <v>3980</v>
      </c>
      <c r="H22" s="312">
        <v>3167</v>
      </c>
      <c r="I22" s="313" t="s">
        <v>702</v>
      </c>
      <c r="J22" s="314">
        <v>1</v>
      </c>
      <c r="K22" s="314"/>
      <c r="L22" s="314">
        <v>1</v>
      </c>
      <c r="M22" s="312">
        <v>12.5</v>
      </c>
      <c r="N22" s="312">
        <v>12.5</v>
      </c>
      <c r="O22" s="312" t="s">
        <v>674</v>
      </c>
      <c r="P22" s="312" t="s">
        <v>11</v>
      </c>
      <c r="Q22" s="312" t="s">
        <v>786</v>
      </c>
      <c r="R22" s="312"/>
      <c r="S22" s="312"/>
      <c r="T22" s="312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2">
        <f t="shared" ca="1" si="2"/>
        <v>1</v>
      </c>
      <c r="V22" s="312">
        <f t="shared" ca="1" si="3"/>
        <v>0</v>
      </c>
      <c r="W22" s="312"/>
      <c r="X22" s="312"/>
      <c r="Y22" s="312"/>
      <c r="Z22" s="312"/>
      <c r="AA22" s="312"/>
      <c r="AB22" s="312"/>
      <c r="AC22" s="312">
        <v>0.82499999999999996</v>
      </c>
      <c r="AD22" s="316"/>
      <c r="AE22" s="304"/>
      <c r="AF22" s="304"/>
      <c r="AG22" s="315" t="s">
        <v>677</v>
      </c>
      <c r="AH22" s="315" t="s">
        <v>677</v>
      </c>
      <c r="AI22" s="312">
        <v>0</v>
      </c>
      <c r="AJ22" s="312">
        <v>0</v>
      </c>
      <c r="AK22" s="312"/>
      <c r="AL22" s="312"/>
      <c r="AM22" s="310"/>
      <c r="AN22" s="310"/>
      <c r="AO22" s="310"/>
      <c r="AP22" s="310"/>
      <c r="AQ22" s="310"/>
      <c r="AR22" s="310"/>
      <c r="AS22" s="310"/>
      <c r="AT22" s="310"/>
      <c r="AU22" s="310"/>
      <c r="AV22" s="310"/>
      <c r="AW22" s="310">
        <v>0</v>
      </c>
      <c r="AX22" s="310">
        <v>0</v>
      </c>
      <c r="AY22" s="310">
        <v>1</v>
      </c>
      <c r="AZ22" s="310">
        <v>0</v>
      </c>
      <c r="BA22" s="310">
        <v>0</v>
      </c>
      <c r="BB22" s="310">
        <v>0</v>
      </c>
      <c r="BC22" s="310">
        <v>0</v>
      </c>
      <c r="BD22" s="310" t="s">
        <v>692</v>
      </c>
      <c r="BE22" s="326"/>
      <c r="BF22" s="327"/>
      <c r="BG22" s="310" t="s">
        <v>3981</v>
      </c>
      <c r="BH22" s="310">
        <v>1</v>
      </c>
      <c r="BI22" s="318">
        <v>46277</v>
      </c>
      <c r="BJ22" s="310">
        <v>0</v>
      </c>
      <c r="BK22" s="328"/>
      <c r="BL22" s="329"/>
      <c r="BM22" s="330" t="s">
        <v>3981</v>
      </c>
      <c r="BN22" s="331">
        <v>1</v>
      </c>
      <c r="BO22" s="319">
        <v>46277</v>
      </c>
      <c r="BP22" s="330">
        <v>0</v>
      </c>
      <c r="BQ22" s="328"/>
      <c r="BR22" s="329"/>
      <c r="BS22" s="328"/>
      <c r="BT22" s="332"/>
      <c r="BU22" s="333"/>
      <c r="BV22" s="328"/>
      <c r="BW22" s="334"/>
      <c r="BX22" s="329"/>
      <c r="BY22" s="328"/>
      <c r="BZ22" s="332"/>
      <c r="CA22" s="335"/>
      <c r="CB22" s="328"/>
      <c r="CC22" s="328"/>
      <c r="CD22" s="333"/>
      <c r="CE22" s="328"/>
      <c r="CF22" s="328"/>
      <c r="CG22" s="328"/>
      <c r="CH22" s="328"/>
      <c r="CI22" s="328"/>
      <c r="CJ22" s="333"/>
      <c r="CK22" s="328"/>
      <c r="CL22" s="328"/>
      <c r="CM22" s="328"/>
      <c r="CN22" s="328"/>
      <c r="CO22" s="328"/>
      <c r="CP22" s="333"/>
      <c r="CQ22" s="328"/>
      <c r="CR22" s="328"/>
      <c r="CS22" s="328"/>
      <c r="CT22" s="328"/>
    </row>
    <row r="23" spans="1:98" ht="17.25" customHeight="1">
      <c r="A23" s="310">
        <v>14</v>
      </c>
      <c r="B23" s="311" t="s">
        <v>4005</v>
      </c>
      <c r="C23" s="311" t="s">
        <v>4006</v>
      </c>
      <c r="D23" s="311" t="s">
        <v>3977</v>
      </c>
      <c r="E23" s="311" t="s">
        <v>3984</v>
      </c>
      <c r="F23" s="311" t="s">
        <v>4009</v>
      </c>
      <c r="G23" s="311" t="s">
        <v>3980</v>
      </c>
      <c r="H23" s="312">
        <v>3066</v>
      </c>
      <c r="I23" s="313" t="s">
        <v>702</v>
      </c>
      <c r="J23" s="314">
        <v>1</v>
      </c>
      <c r="K23" s="314"/>
      <c r="L23" s="314">
        <v>1</v>
      </c>
      <c r="M23" s="312">
        <v>12.1</v>
      </c>
      <c r="N23" s="312">
        <v>12.1</v>
      </c>
      <c r="O23" s="312" t="s">
        <v>674</v>
      </c>
      <c r="P23" s="312" t="s">
        <v>11</v>
      </c>
      <c r="Q23" s="312" t="s">
        <v>786</v>
      </c>
      <c r="R23" s="312"/>
      <c r="S23" s="312"/>
      <c r="T23" s="312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2">
        <f t="shared" ca="1" si="2"/>
        <v>1</v>
      </c>
      <c r="V23" s="312">
        <f t="shared" ca="1" si="3"/>
        <v>0</v>
      </c>
      <c r="W23" s="312"/>
      <c r="X23" s="312"/>
      <c r="Y23" s="312"/>
      <c r="Z23" s="312"/>
      <c r="AA23" s="312"/>
      <c r="AB23" s="312"/>
      <c r="AC23" s="312">
        <v>0.79800000000000004</v>
      </c>
      <c r="AD23" s="316"/>
      <c r="AE23" s="304"/>
      <c r="AF23" s="304"/>
      <c r="AG23" s="315" t="s">
        <v>677</v>
      </c>
      <c r="AH23" s="315" t="s">
        <v>677</v>
      </c>
      <c r="AI23" s="312">
        <v>0</v>
      </c>
      <c r="AJ23" s="312">
        <v>0</v>
      </c>
      <c r="AK23" s="312"/>
      <c r="AL23" s="312"/>
      <c r="AM23" s="310"/>
      <c r="AN23" s="310"/>
      <c r="AO23" s="310"/>
      <c r="AP23" s="310"/>
      <c r="AQ23" s="310"/>
      <c r="AR23" s="310"/>
      <c r="AS23" s="310"/>
      <c r="AT23" s="310"/>
      <c r="AU23" s="310"/>
      <c r="AV23" s="310"/>
      <c r="AW23" s="310">
        <v>0</v>
      </c>
      <c r="AX23" s="310">
        <v>0</v>
      </c>
      <c r="AY23" s="310">
        <v>1</v>
      </c>
      <c r="AZ23" s="310">
        <v>0</v>
      </c>
      <c r="BA23" s="310">
        <v>0</v>
      </c>
      <c r="BB23" s="310">
        <v>0</v>
      </c>
      <c r="BC23" s="310">
        <v>0</v>
      </c>
      <c r="BD23" s="310" t="s">
        <v>692</v>
      </c>
      <c r="BE23" s="326"/>
      <c r="BF23" s="327"/>
      <c r="BG23" s="310" t="s">
        <v>3981</v>
      </c>
      <c r="BH23" s="310">
        <v>1</v>
      </c>
      <c r="BI23" s="318">
        <v>46277</v>
      </c>
      <c r="BJ23" s="310">
        <v>0</v>
      </c>
      <c r="BK23" s="328"/>
      <c r="BL23" s="329"/>
      <c r="BM23" s="330" t="s">
        <v>3981</v>
      </c>
      <c r="BN23" s="331">
        <v>1</v>
      </c>
      <c r="BO23" s="319">
        <v>46277</v>
      </c>
      <c r="BP23" s="330">
        <v>0</v>
      </c>
      <c r="BQ23" s="328"/>
      <c r="BR23" s="329"/>
      <c r="BS23" s="328"/>
      <c r="BT23" s="332"/>
      <c r="BU23" s="333"/>
      <c r="BV23" s="328"/>
      <c r="BW23" s="334"/>
      <c r="BX23" s="329"/>
      <c r="BY23" s="328"/>
      <c r="BZ23" s="332"/>
      <c r="CA23" s="335"/>
      <c r="CB23" s="328"/>
      <c r="CC23" s="328"/>
      <c r="CD23" s="333"/>
      <c r="CE23" s="328"/>
      <c r="CF23" s="328"/>
      <c r="CG23" s="328"/>
      <c r="CH23" s="328"/>
      <c r="CI23" s="328"/>
      <c r="CJ23" s="333"/>
      <c r="CK23" s="328"/>
      <c r="CL23" s="328"/>
      <c r="CM23" s="328"/>
      <c r="CN23" s="328"/>
      <c r="CO23" s="328"/>
      <c r="CP23" s="333"/>
      <c r="CQ23" s="328"/>
      <c r="CR23" s="328"/>
      <c r="CS23" s="328"/>
      <c r="CT23" s="328"/>
    </row>
    <row r="24" spans="1:98" ht="17.25" customHeight="1">
      <c r="A24" s="310">
        <v>15</v>
      </c>
      <c r="B24" s="311" t="s">
        <v>4005</v>
      </c>
      <c r="C24" s="311" t="s">
        <v>4006</v>
      </c>
      <c r="D24" s="311" t="s">
        <v>800</v>
      </c>
      <c r="E24" s="311" t="s">
        <v>3986</v>
      </c>
      <c r="F24" s="311" t="s">
        <v>4010</v>
      </c>
      <c r="G24" s="311" t="s">
        <v>1014</v>
      </c>
      <c r="H24" s="312">
        <v>6950</v>
      </c>
      <c r="I24" s="313" t="s">
        <v>702</v>
      </c>
      <c r="J24" s="314">
        <v>1</v>
      </c>
      <c r="K24" s="314"/>
      <c r="L24" s="314">
        <v>1</v>
      </c>
      <c r="M24" s="312">
        <v>216.3</v>
      </c>
      <c r="N24" s="312">
        <v>216.3</v>
      </c>
      <c r="O24" s="312" t="s">
        <v>674</v>
      </c>
      <c r="P24" s="312" t="s">
        <v>11</v>
      </c>
      <c r="Q24" s="312" t="s">
        <v>703</v>
      </c>
      <c r="R24" s="312"/>
      <c r="S24" s="312"/>
      <c r="T24" s="312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312">
        <f t="shared" ca="1" si="2"/>
        <v>0</v>
      </c>
      <c r="V24" s="312">
        <f t="shared" ca="1" si="3"/>
        <v>1</v>
      </c>
      <c r="W24" s="312"/>
      <c r="X24" s="312"/>
      <c r="Y24" s="312"/>
      <c r="Z24" s="312"/>
      <c r="AA24" s="312"/>
      <c r="AB24" s="312"/>
      <c r="AC24" s="312">
        <v>6.0620000000000003</v>
      </c>
      <c r="AD24" s="316"/>
      <c r="AE24" s="304"/>
      <c r="AF24" s="304"/>
      <c r="AG24" s="315" t="s">
        <v>677</v>
      </c>
      <c r="AH24" s="315" t="s">
        <v>677</v>
      </c>
      <c r="AI24" s="312">
        <v>0</v>
      </c>
      <c r="AJ24" s="312">
        <v>0</v>
      </c>
      <c r="AK24" s="312"/>
      <c r="AL24" s="312"/>
      <c r="AM24" s="310"/>
      <c r="AN24" s="310"/>
      <c r="AO24" s="310"/>
      <c r="AP24" s="310"/>
      <c r="AQ24" s="310"/>
      <c r="AR24" s="310"/>
      <c r="AS24" s="310"/>
      <c r="AT24" s="310"/>
      <c r="AU24" s="310"/>
      <c r="AV24" s="310"/>
      <c r="AW24" s="310">
        <v>0</v>
      </c>
      <c r="AX24" s="310">
        <v>0</v>
      </c>
      <c r="AY24" s="310">
        <v>0</v>
      </c>
      <c r="AZ24" s="310">
        <v>0</v>
      </c>
      <c r="BA24" s="310">
        <v>0</v>
      </c>
      <c r="BB24" s="310">
        <v>0</v>
      </c>
      <c r="BC24" s="310">
        <v>0</v>
      </c>
      <c r="BD24" s="310" t="s">
        <v>692</v>
      </c>
      <c r="BE24" s="345"/>
      <c r="BF24" s="346"/>
      <c r="BG24" s="310" t="s">
        <v>3988</v>
      </c>
      <c r="BH24" s="310">
        <v>1</v>
      </c>
      <c r="BI24" s="318">
        <v>46277</v>
      </c>
      <c r="BJ24" s="310">
        <v>0</v>
      </c>
      <c r="BK24" s="345"/>
      <c r="BL24" s="346"/>
      <c r="BM24" s="345" t="s">
        <v>3988</v>
      </c>
      <c r="BN24" s="345">
        <v>1</v>
      </c>
      <c r="BO24" s="319">
        <v>46277</v>
      </c>
      <c r="BP24" s="345">
        <v>0</v>
      </c>
      <c r="BQ24" s="345"/>
      <c r="BR24" s="346"/>
      <c r="BS24" s="345"/>
      <c r="BT24" s="345"/>
      <c r="BU24" s="347"/>
      <c r="BV24" s="345"/>
      <c r="BW24" s="345"/>
      <c r="BX24" s="346"/>
      <c r="BY24" s="345"/>
      <c r="BZ24" s="345"/>
      <c r="CA24" s="345"/>
      <c r="CB24" s="345"/>
      <c r="CC24" s="345"/>
      <c r="CD24" s="347"/>
      <c r="CE24" s="345"/>
      <c r="CF24" s="345"/>
      <c r="CG24" s="345"/>
      <c r="CH24" s="345"/>
      <c r="CI24" s="345"/>
      <c r="CJ24" s="347"/>
      <c r="CK24" s="345"/>
      <c r="CL24" s="345"/>
      <c r="CM24" s="345"/>
      <c r="CN24" s="345"/>
      <c r="CO24" s="345"/>
      <c r="CP24" s="347"/>
      <c r="CQ24" s="345"/>
      <c r="CR24" s="345"/>
      <c r="CS24" s="345"/>
      <c r="CT24" s="345"/>
    </row>
    <row r="25" spans="1:98" ht="17.25" customHeight="1">
      <c r="A25" s="310">
        <v>16</v>
      </c>
      <c r="B25" s="311" t="s">
        <v>4005</v>
      </c>
      <c r="C25" s="311" t="s">
        <v>4006</v>
      </c>
      <c r="D25" s="311" t="s">
        <v>781</v>
      </c>
      <c r="E25" s="311" t="s">
        <v>852</v>
      </c>
      <c r="F25" s="311" t="s">
        <v>4011</v>
      </c>
      <c r="G25" s="311" t="s">
        <v>3990</v>
      </c>
      <c r="H25" s="312">
        <v>193</v>
      </c>
      <c r="I25" s="313" t="s">
        <v>702</v>
      </c>
      <c r="J25" s="314">
        <v>2</v>
      </c>
      <c r="K25" s="314"/>
      <c r="L25" s="314">
        <v>2</v>
      </c>
      <c r="M25" s="312">
        <v>1.8</v>
      </c>
      <c r="N25" s="312">
        <v>3.6</v>
      </c>
      <c r="O25" s="312" t="s">
        <v>674</v>
      </c>
      <c r="P25" s="312" t="s">
        <v>13</v>
      </c>
      <c r="Q25" s="312" t="s">
        <v>703</v>
      </c>
      <c r="R25" s="312"/>
      <c r="S25" s="312"/>
      <c r="T25" s="312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2">
        <f t="shared" ca="1" si="2"/>
        <v>2</v>
      </c>
      <c r="V25" s="312">
        <f t="shared" ca="1" si="3"/>
        <v>0</v>
      </c>
      <c r="W25" s="312"/>
      <c r="X25" s="312"/>
      <c r="Y25" s="312"/>
      <c r="Z25" s="312"/>
      <c r="AA25" s="312"/>
      <c r="AB25" s="312"/>
      <c r="AC25" s="312">
        <v>0.104</v>
      </c>
      <c r="AD25" s="316"/>
      <c r="AE25" s="304"/>
      <c r="AF25" s="304"/>
      <c r="AG25" s="315" t="s">
        <v>677</v>
      </c>
      <c r="AH25" s="315" t="s">
        <v>677</v>
      </c>
      <c r="AI25" s="312">
        <v>0</v>
      </c>
      <c r="AJ25" s="312">
        <v>0</v>
      </c>
      <c r="AK25" s="312"/>
      <c r="AL25" s="312"/>
      <c r="AM25" s="310"/>
      <c r="AN25" s="310"/>
      <c r="AO25" s="310"/>
      <c r="AP25" s="310"/>
      <c r="AQ25" s="310"/>
      <c r="AR25" s="310"/>
      <c r="AS25" s="310"/>
      <c r="AT25" s="310"/>
      <c r="AU25" s="310"/>
      <c r="AV25" s="310"/>
      <c r="AW25" s="310">
        <v>0</v>
      </c>
      <c r="AX25" s="310">
        <v>0</v>
      </c>
      <c r="AY25" s="310">
        <v>0</v>
      </c>
      <c r="AZ25" s="310">
        <v>0</v>
      </c>
      <c r="BA25" s="310">
        <v>0</v>
      </c>
      <c r="BB25" s="310">
        <v>0</v>
      </c>
      <c r="BC25" s="310">
        <v>0</v>
      </c>
      <c r="BD25" s="310" t="s">
        <v>692</v>
      </c>
      <c r="BE25" s="348"/>
      <c r="BF25" s="349"/>
      <c r="BG25" s="310" t="s">
        <v>3991</v>
      </c>
      <c r="BH25" s="310">
        <v>2</v>
      </c>
      <c r="BI25" s="318">
        <v>46277</v>
      </c>
      <c r="BJ25" s="310">
        <v>0</v>
      </c>
      <c r="BK25" s="320"/>
      <c r="BL25" s="321"/>
      <c r="BM25" s="310" t="s">
        <v>3991</v>
      </c>
      <c r="BN25" s="314">
        <v>2</v>
      </c>
      <c r="BO25" s="319">
        <v>46277</v>
      </c>
      <c r="BP25" s="310">
        <v>0</v>
      </c>
      <c r="BQ25" s="320"/>
      <c r="BR25" s="321"/>
      <c r="BS25" s="320"/>
      <c r="BT25" s="322"/>
      <c r="BU25" s="323"/>
      <c r="BV25" s="320"/>
      <c r="BW25" s="324"/>
      <c r="BX25" s="321"/>
      <c r="BY25" s="320"/>
      <c r="BZ25" s="322"/>
      <c r="CA25" s="325"/>
      <c r="CB25" s="320"/>
      <c r="CC25" s="320"/>
      <c r="CD25" s="323"/>
      <c r="CE25" s="320"/>
      <c r="CF25" s="320"/>
      <c r="CG25" s="320"/>
      <c r="CH25" s="320"/>
      <c r="CI25" s="320"/>
      <c r="CJ25" s="323"/>
      <c r="CK25" s="320"/>
      <c r="CL25" s="320"/>
      <c r="CM25" s="320"/>
      <c r="CN25" s="320"/>
      <c r="CO25" s="320"/>
      <c r="CP25" s="323"/>
      <c r="CQ25" s="320"/>
      <c r="CR25" s="320"/>
      <c r="CS25" s="320"/>
      <c r="CT25" s="320"/>
    </row>
    <row r="26" spans="1:98" ht="17.25" customHeight="1">
      <c r="A26" s="310">
        <v>17</v>
      </c>
      <c r="B26" s="311" t="s">
        <v>4005</v>
      </c>
      <c r="C26" s="311" t="s">
        <v>4006</v>
      </c>
      <c r="D26" s="311" t="s">
        <v>781</v>
      </c>
      <c r="E26" s="311" t="s">
        <v>3992</v>
      </c>
      <c r="F26" s="311" t="s">
        <v>4012</v>
      </c>
      <c r="G26" s="311" t="s">
        <v>3994</v>
      </c>
      <c r="H26" s="312">
        <v>193</v>
      </c>
      <c r="I26" s="313" t="s">
        <v>702</v>
      </c>
      <c r="J26" s="314">
        <v>2</v>
      </c>
      <c r="K26" s="314"/>
      <c r="L26" s="314">
        <v>2</v>
      </c>
      <c r="M26" s="312">
        <v>1.5</v>
      </c>
      <c r="N26" s="312">
        <v>3</v>
      </c>
      <c r="O26" s="312" t="s">
        <v>674</v>
      </c>
      <c r="P26" s="312" t="s">
        <v>13</v>
      </c>
      <c r="Q26" s="312" t="s">
        <v>703</v>
      </c>
      <c r="R26" s="312"/>
      <c r="S26" s="312"/>
      <c r="T26" s="312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2">
        <f t="shared" ca="1" si="2"/>
        <v>2</v>
      </c>
      <c r="V26" s="312">
        <f t="shared" ca="1" si="3"/>
        <v>0</v>
      </c>
      <c r="W26" s="312"/>
      <c r="X26" s="312"/>
      <c r="Y26" s="312"/>
      <c r="Z26" s="312"/>
      <c r="AA26" s="312"/>
      <c r="AB26" s="312"/>
      <c r="AC26" s="312">
        <v>8.7999999999999995E-2</v>
      </c>
      <c r="AD26" s="316"/>
      <c r="AE26" s="304"/>
      <c r="AF26" s="304"/>
      <c r="AG26" s="315" t="s">
        <v>677</v>
      </c>
      <c r="AH26" s="315" t="s">
        <v>677</v>
      </c>
      <c r="AI26" s="312">
        <v>0</v>
      </c>
      <c r="AJ26" s="312">
        <v>0</v>
      </c>
      <c r="AK26" s="312"/>
      <c r="AL26" s="312"/>
      <c r="AM26" s="310"/>
      <c r="AN26" s="310"/>
      <c r="AO26" s="310"/>
      <c r="AP26" s="310"/>
      <c r="AQ26" s="310"/>
      <c r="AR26" s="310"/>
      <c r="AS26" s="310"/>
      <c r="AT26" s="310"/>
      <c r="AU26" s="310"/>
      <c r="AV26" s="310"/>
      <c r="AW26" s="310">
        <v>0</v>
      </c>
      <c r="AX26" s="310">
        <v>0</v>
      </c>
      <c r="AY26" s="310">
        <v>0</v>
      </c>
      <c r="AZ26" s="310">
        <v>0</v>
      </c>
      <c r="BA26" s="310">
        <v>0</v>
      </c>
      <c r="BB26" s="310">
        <v>0</v>
      </c>
      <c r="BC26" s="310">
        <v>0</v>
      </c>
      <c r="BD26" s="310" t="s">
        <v>692</v>
      </c>
      <c r="BE26" s="310"/>
      <c r="BF26" s="317"/>
      <c r="BG26" s="310" t="s">
        <v>3991</v>
      </c>
      <c r="BH26" s="310">
        <v>2</v>
      </c>
      <c r="BI26" s="318">
        <v>46277</v>
      </c>
      <c r="BJ26" s="310">
        <v>0</v>
      </c>
      <c r="BK26" s="310"/>
      <c r="BL26" s="317"/>
      <c r="BM26" s="310" t="s">
        <v>3991</v>
      </c>
      <c r="BN26" s="314">
        <v>2</v>
      </c>
      <c r="BO26" s="319">
        <v>46277</v>
      </c>
      <c r="BP26" s="310">
        <v>0</v>
      </c>
      <c r="BQ26" s="310"/>
      <c r="BR26" s="317"/>
      <c r="BS26" s="310"/>
      <c r="BT26" s="314"/>
      <c r="BU26" s="318"/>
      <c r="BV26" s="310"/>
      <c r="BW26" s="316"/>
      <c r="BX26" s="317"/>
      <c r="BY26" s="310"/>
      <c r="BZ26" s="314"/>
      <c r="CA26" s="319"/>
      <c r="CB26" s="310"/>
      <c r="CC26" s="310"/>
      <c r="CD26" s="318"/>
      <c r="CE26" s="310"/>
      <c r="CF26" s="310"/>
      <c r="CG26" s="310"/>
      <c r="CH26" s="310"/>
      <c r="CI26" s="310"/>
      <c r="CJ26" s="318"/>
      <c r="CK26" s="310"/>
      <c r="CL26" s="310"/>
      <c r="CM26" s="310"/>
      <c r="CN26" s="310"/>
      <c r="CO26" s="310"/>
      <c r="CP26" s="318"/>
      <c r="CQ26" s="310"/>
      <c r="CR26" s="310"/>
      <c r="CS26" s="310"/>
      <c r="CT26" s="310"/>
    </row>
    <row r="27" spans="1:98" ht="17.25" customHeight="1">
      <c r="A27" s="310">
        <v>18</v>
      </c>
      <c r="B27" s="311" t="s">
        <v>4005</v>
      </c>
      <c r="C27" s="311" t="s">
        <v>4006</v>
      </c>
      <c r="D27" s="311" t="s">
        <v>3995</v>
      </c>
      <c r="E27" s="311" t="s">
        <v>3996</v>
      </c>
      <c r="F27" s="311" t="s">
        <v>4013</v>
      </c>
      <c r="G27" s="311" t="s">
        <v>3998</v>
      </c>
      <c r="H27" s="312">
        <v>130</v>
      </c>
      <c r="I27" s="313" t="s">
        <v>702</v>
      </c>
      <c r="J27" s="314">
        <v>2</v>
      </c>
      <c r="K27" s="314"/>
      <c r="L27" s="314">
        <v>2</v>
      </c>
      <c r="M27" s="312">
        <v>0.4</v>
      </c>
      <c r="N27" s="312">
        <v>0.8</v>
      </c>
      <c r="O27" s="312" t="s">
        <v>674</v>
      </c>
      <c r="P27" s="312" t="s">
        <v>13</v>
      </c>
      <c r="Q27" s="312" t="s">
        <v>703</v>
      </c>
      <c r="R27" s="312"/>
      <c r="S27" s="312"/>
      <c r="T27" s="312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2">
        <f t="shared" ca="1" si="2"/>
        <v>2</v>
      </c>
      <c r="V27" s="312">
        <f t="shared" ca="1" si="3"/>
        <v>0</v>
      </c>
      <c r="W27" s="312"/>
      <c r="X27" s="312"/>
      <c r="Y27" s="312"/>
      <c r="Z27" s="312"/>
      <c r="AA27" s="312"/>
      <c r="AB27" s="312"/>
      <c r="AC27" s="312">
        <v>4.1000000000000002E-2</v>
      </c>
      <c r="AD27" s="316"/>
      <c r="AE27" s="304"/>
      <c r="AF27" s="304"/>
      <c r="AG27" s="315" t="s">
        <v>677</v>
      </c>
      <c r="AH27" s="315" t="s">
        <v>677</v>
      </c>
      <c r="AI27" s="312">
        <v>0</v>
      </c>
      <c r="AJ27" s="312">
        <v>0</v>
      </c>
      <c r="AK27" s="312"/>
      <c r="AL27" s="312"/>
      <c r="AM27" s="310"/>
      <c r="AN27" s="310"/>
      <c r="AO27" s="310"/>
      <c r="AP27" s="310"/>
      <c r="AQ27" s="310"/>
      <c r="AR27" s="310"/>
      <c r="AS27" s="310"/>
      <c r="AT27" s="310"/>
      <c r="AU27" s="310"/>
      <c r="AV27" s="310"/>
      <c r="AW27" s="310">
        <v>0</v>
      </c>
      <c r="AX27" s="310">
        <v>0</v>
      </c>
      <c r="AY27" s="310">
        <v>0</v>
      </c>
      <c r="AZ27" s="310">
        <v>0</v>
      </c>
      <c r="BA27" s="310">
        <v>0</v>
      </c>
      <c r="BB27" s="310">
        <v>0</v>
      </c>
      <c r="BC27" s="310">
        <v>0</v>
      </c>
      <c r="BD27" s="310" t="s">
        <v>692</v>
      </c>
      <c r="BE27" s="310"/>
      <c r="BF27" s="310"/>
      <c r="BG27" s="310" t="s">
        <v>3999</v>
      </c>
      <c r="BH27" s="310">
        <v>2</v>
      </c>
      <c r="BI27" s="318">
        <v>46277</v>
      </c>
      <c r="BJ27" s="310">
        <v>0</v>
      </c>
      <c r="BK27" s="310"/>
      <c r="BL27" s="317"/>
      <c r="BM27" s="310" t="s">
        <v>3999</v>
      </c>
      <c r="BN27" s="314">
        <v>2</v>
      </c>
      <c r="BO27" s="319">
        <v>46277</v>
      </c>
      <c r="BP27" s="310">
        <v>0</v>
      </c>
      <c r="BQ27" s="310"/>
      <c r="BR27" s="317"/>
      <c r="BS27" s="310"/>
      <c r="BT27" s="314"/>
      <c r="BU27" s="318"/>
      <c r="BV27" s="310"/>
      <c r="BW27" s="316"/>
      <c r="BX27" s="317"/>
      <c r="BY27" s="310"/>
      <c r="BZ27" s="314"/>
      <c r="CA27" s="319"/>
      <c r="CB27" s="310"/>
      <c r="CC27" s="310"/>
      <c r="CD27" s="318"/>
      <c r="CE27" s="310"/>
      <c r="CF27" s="310"/>
      <c r="CG27" s="310"/>
      <c r="CH27" s="310"/>
      <c r="CI27" s="310"/>
      <c r="CJ27" s="318"/>
      <c r="CK27" s="310"/>
      <c r="CL27" s="310"/>
      <c r="CM27" s="310"/>
      <c r="CN27" s="310"/>
      <c r="CO27" s="310"/>
      <c r="CP27" s="318"/>
      <c r="CQ27" s="310"/>
      <c r="CR27" s="310"/>
      <c r="CS27" s="310"/>
      <c r="CT27" s="310"/>
    </row>
    <row r="28" spans="1:98" ht="17.25" customHeight="1">
      <c r="A28" s="310">
        <v>19</v>
      </c>
      <c r="B28" s="311" t="s">
        <v>4005</v>
      </c>
      <c r="C28" s="311" t="s">
        <v>4006</v>
      </c>
      <c r="D28" s="311" t="s">
        <v>781</v>
      </c>
      <c r="E28" s="311" t="s">
        <v>4000</v>
      </c>
      <c r="F28" s="311" t="s">
        <v>4014</v>
      </c>
      <c r="G28" s="311" t="s">
        <v>3994</v>
      </c>
      <c r="H28" s="312">
        <v>123</v>
      </c>
      <c r="I28" s="313" t="s">
        <v>702</v>
      </c>
      <c r="J28" s="314">
        <v>1</v>
      </c>
      <c r="K28" s="314"/>
      <c r="L28" s="314">
        <v>1</v>
      </c>
      <c r="M28" s="312">
        <v>1</v>
      </c>
      <c r="N28" s="312">
        <v>1</v>
      </c>
      <c r="O28" s="312" t="s">
        <v>674</v>
      </c>
      <c r="P28" s="312" t="s">
        <v>13</v>
      </c>
      <c r="Q28" s="312" t="s">
        <v>703</v>
      </c>
      <c r="R28" s="312"/>
      <c r="S28" s="312"/>
      <c r="T28" s="312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2">
        <f t="shared" ca="1" si="2"/>
        <v>1</v>
      </c>
      <c r="V28" s="312">
        <f t="shared" ca="1" si="3"/>
        <v>0</v>
      </c>
      <c r="W28" s="312"/>
      <c r="X28" s="312"/>
      <c r="Y28" s="312"/>
      <c r="Z28" s="312"/>
      <c r="AA28" s="312"/>
      <c r="AB28" s="312"/>
      <c r="AC28" s="312">
        <v>2.9000000000000001E-2</v>
      </c>
      <c r="AD28" s="316"/>
      <c r="AE28" s="304"/>
      <c r="AF28" s="304"/>
      <c r="AG28" s="315" t="s">
        <v>677</v>
      </c>
      <c r="AH28" s="315" t="s">
        <v>677</v>
      </c>
      <c r="AI28" s="312">
        <v>0</v>
      </c>
      <c r="AJ28" s="312">
        <v>0</v>
      </c>
      <c r="AK28" s="312"/>
      <c r="AL28" s="312"/>
      <c r="AM28" s="310"/>
      <c r="AN28" s="310"/>
      <c r="AO28" s="310"/>
      <c r="AP28" s="310"/>
      <c r="AQ28" s="310"/>
      <c r="AR28" s="310"/>
      <c r="AS28" s="310"/>
      <c r="AT28" s="310"/>
      <c r="AU28" s="310"/>
      <c r="AV28" s="310"/>
      <c r="AW28" s="310">
        <v>0</v>
      </c>
      <c r="AX28" s="310">
        <v>0</v>
      </c>
      <c r="AY28" s="310">
        <v>0</v>
      </c>
      <c r="AZ28" s="310">
        <v>0</v>
      </c>
      <c r="BA28" s="310">
        <v>0</v>
      </c>
      <c r="BB28" s="310">
        <v>0</v>
      </c>
      <c r="BC28" s="310">
        <v>0</v>
      </c>
      <c r="BD28" s="310" t="s">
        <v>692</v>
      </c>
      <c r="BE28" s="348"/>
      <c r="BF28" s="348"/>
      <c r="BG28" s="310" t="s">
        <v>3991</v>
      </c>
      <c r="BH28" s="310">
        <v>1</v>
      </c>
      <c r="BI28" s="318">
        <v>46277</v>
      </c>
      <c r="BJ28" s="310">
        <v>0</v>
      </c>
      <c r="BK28" s="320"/>
      <c r="BL28" s="321"/>
      <c r="BM28" s="310" t="s">
        <v>3991</v>
      </c>
      <c r="BN28" s="314">
        <v>1</v>
      </c>
      <c r="BO28" s="319">
        <v>46277</v>
      </c>
      <c r="BP28" s="310">
        <v>0</v>
      </c>
      <c r="BQ28" s="320"/>
      <c r="BR28" s="321"/>
      <c r="BS28" s="320"/>
      <c r="BT28" s="322"/>
      <c r="BU28" s="323"/>
      <c r="BV28" s="320"/>
      <c r="BW28" s="324"/>
      <c r="BX28" s="321"/>
      <c r="BY28" s="320"/>
      <c r="BZ28" s="322"/>
      <c r="CA28" s="325"/>
      <c r="CB28" s="320"/>
      <c r="CC28" s="320"/>
      <c r="CD28" s="323"/>
      <c r="CE28" s="320"/>
      <c r="CF28" s="320"/>
      <c r="CG28" s="320"/>
      <c r="CH28" s="320"/>
      <c r="CI28" s="320"/>
      <c r="CJ28" s="323"/>
      <c r="CK28" s="320"/>
      <c r="CL28" s="320"/>
      <c r="CM28" s="320"/>
      <c r="CN28" s="320"/>
      <c r="CO28" s="320"/>
      <c r="CP28" s="323"/>
      <c r="CQ28" s="320"/>
      <c r="CR28" s="320"/>
      <c r="CS28" s="320"/>
      <c r="CT28" s="320"/>
    </row>
    <row r="29" spans="1:98" ht="17.25" customHeight="1">
      <c r="A29" s="310">
        <v>20</v>
      </c>
      <c r="B29" s="311" t="s">
        <v>4005</v>
      </c>
      <c r="C29" s="311" t="s">
        <v>4006</v>
      </c>
      <c r="D29" s="311" t="s">
        <v>781</v>
      </c>
      <c r="E29" s="311" t="s">
        <v>4002</v>
      </c>
      <c r="F29" s="311" t="s">
        <v>4015</v>
      </c>
      <c r="G29" s="311" t="s">
        <v>4004</v>
      </c>
      <c r="H29" s="312">
        <v>364</v>
      </c>
      <c r="I29" s="313" t="s">
        <v>702</v>
      </c>
      <c r="J29" s="314">
        <v>1</v>
      </c>
      <c r="K29" s="314"/>
      <c r="L29" s="314">
        <v>1</v>
      </c>
      <c r="M29" s="312">
        <v>4.5</v>
      </c>
      <c r="N29" s="312">
        <v>4.5</v>
      </c>
      <c r="O29" s="312" t="s">
        <v>674</v>
      </c>
      <c r="P29" s="312" t="s">
        <v>13</v>
      </c>
      <c r="Q29" s="312" t="s">
        <v>703</v>
      </c>
      <c r="R29" s="312"/>
      <c r="S29" s="312"/>
      <c r="T29" s="312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2">
        <f t="shared" ca="1" si="2"/>
        <v>1</v>
      </c>
      <c r="V29" s="312">
        <f t="shared" ca="1" si="3"/>
        <v>0</v>
      </c>
      <c r="W29" s="312"/>
      <c r="X29" s="312"/>
      <c r="Y29" s="312"/>
      <c r="Z29" s="312"/>
      <c r="AA29" s="312"/>
      <c r="AB29" s="312"/>
      <c r="AC29" s="312">
        <v>0.123</v>
      </c>
      <c r="AD29" s="316"/>
      <c r="AE29" s="304"/>
      <c r="AF29" s="304"/>
      <c r="AG29" s="315" t="s">
        <v>677</v>
      </c>
      <c r="AH29" s="315" t="s">
        <v>677</v>
      </c>
      <c r="AI29" s="312">
        <v>0</v>
      </c>
      <c r="AJ29" s="312">
        <v>0</v>
      </c>
      <c r="AK29" s="312"/>
      <c r="AL29" s="312"/>
      <c r="AM29" s="310"/>
      <c r="AN29" s="310"/>
      <c r="AO29" s="310"/>
      <c r="AP29" s="310"/>
      <c r="AQ29" s="310"/>
      <c r="AR29" s="310"/>
      <c r="AS29" s="310"/>
      <c r="AT29" s="310"/>
      <c r="AU29" s="310"/>
      <c r="AV29" s="310"/>
      <c r="AW29" s="310">
        <v>0</v>
      </c>
      <c r="AX29" s="310">
        <v>0</v>
      </c>
      <c r="AY29" s="310">
        <v>0</v>
      </c>
      <c r="AZ29" s="310">
        <v>0</v>
      </c>
      <c r="BA29" s="310">
        <v>0</v>
      </c>
      <c r="BB29" s="310">
        <v>0</v>
      </c>
      <c r="BC29" s="310">
        <v>0</v>
      </c>
      <c r="BD29" s="310" t="s">
        <v>692</v>
      </c>
      <c r="BE29" s="186"/>
      <c r="BF29" s="350"/>
      <c r="BG29" s="310" t="s">
        <v>3991</v>
      </c>
      <c r="BH29" s="310">
        <v>1</v>
      </c>
      <c r="BI29" s="318">
        <v>46277</v>
      </c>
      <c r="BJ29" s="310">
        <v>0</v>
      </c>
      <c r="BK29" s="186"/>
      <c r="BL29" s="350"/>
      <c r="BM29" s="186" t="s">
        <v>3991</v>
      </c>
      <c r="BN29" s="184">
        <v>1</v>
      </c>
      <c r="BO29" s="319">
        <v>46277</v>
      </c>
      <c r="BP29" s="186">
        <v>0</v>
      </c>
      <c r="BQ29" s="186"/>
      <c r="BR29" s="350"/>
      <c r="BS29" s="186"/>
      <c r="BT29" s="184"/>
      <c r="BU29" s="351"/>
      <c r="BV29" s="186"/>
      <c r="BW29" s="344"/>
      <c r="BX29" s="350"/>
      <c r="BY29" s="186"/>
      <c r="BZ29" s="184"/>
      <c r="CA29" s="352"/>
      <c r="CB29" s="186"/>
      <c r="CC29" s="186"/>
      <c r="CD29" s="351"/>
      <c r="CE29" s="186"/>
      <c r="CF29" s="186"/>
      <c r="CG29" s="186"/>
      <c r="CH29" s="186"/>
      <c r="CI29" s="186"/>
      <c r="CJ29" s="351"/>
      <c r="CK29" s="186"/>
      <c r="CL29" s="186"/>
      <c r="CM29" s="186"/>
      <c r="CN29" s="186"/>
      <c r="CO29" s="186"/>
      <c r="CP29" s="351"/>
      <c r="CQ29" s="186"/>
      <c r="CR29" s="186"/>
      <c r="CS29" s="186"/>
      <c r="CT29" s="186"/>
    </row>
    <row r="30" spans="1:98" ht="17.25" customHeight="1">
      <c r="A30" s="186">
        <v>21</v>
      </c>
      <c r="B30" s="181" t="s">
        <v>4016</v>
      </c>
      <c r="C30" s="181" t="s">
        <v>4017</v>
      </c>
      <c r="D30" s="181"/>
      <c r="E30" s="181"/>
      <c r="F30" s="181"/>
      <c r="G30" s="181" t="s">
        <v>4018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0" t="s">
        <v>674</v>
      </c>
      <c r="P30" s="182"/>
      <c r="Q30" s="182"/>
      <c r="R30" s="300" t="s">
        <v>3951</v>
      </c>
      <c r="S30" s="182"/>
      <c r="T30" s="182"/>
      <c r="U30" s="182"/>
      <c r="V30" s="182"/>
      <c r="W30" s="300">
        <f>_xlfn.MINIFS(V:V,C:C,C30,AE:AE,"",AB:AB,"")</f>
        <v>0</v>
      </c>
      <c r="X30" s="300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4"/>
      <c r="AE30" s="180" t="s">
        <v>675</v>
      </c>
      <c r="AF30" s="180" t="s">
        <v>2161</v>
      </c>
      <c r="AG30" s="185" t="s">
        <v>677</v>
      </c>
      <c r="AH30" s="185" t="s">
        <v>677</v>
      </c>
      <c r="AI30" s="312">
        <v>0</v>
      </c>
      <c r="AJ30" s="312">
        <v>0</v>
      </c>
      <c r="AK30" s="312"/>
      <c r="AL30" s="312"/>
      <c r="AM30" s="310"/>
      <c r="AN30" s="310"/>
      <c r="AO30" s="310"/>
      <c r="AP30" s="310"/>
      <c r="AQ30" s="310"/>
      <c r="AR30" s="310"/>
      <c r="AS30" s="310"/>
      <c r="AT30" s="310"/>
      <c r="AU30" s="310"/>
      <c r="AV30" s="310"/>
      <c r="AW30" s="186"/>
      <c r="AX30" s="186"/>
      <c r="AY30" s="186"/>
      <c r="AZ30" s="186"/>
      <c r="BA30" s="186"/>
      <c r="BB30" s="186"/>
      <c r="BC30" s="186"/>
      <c r="BD30" s="180" t="s">
        <v>2162</v>
      </c>
      <c r="BE30" s="310"/>
      <c r="BF30" s="317"/>
      <c r="BG30" s="310"/>
      <c r="BH30" s="314"/>
      <c r="BI30" s="318"/>
      <c r="BJ30" s="310"/>
      <c r="BK30" s="310"/>
      <c r="BL30" s="317"/>
      <c r="BM30" s="310"/>
      <c r="BN30" s="310"/>
      <c r="BO30" s="319">
        <v>46277</v>
      </c>
      <c r="BP30" s="310"/>
      <c r="BQ30" s="310"/>
      <c r="BR30" s="317"/>
      <c r="BS30" s="310"/>
      <c r="BT30" s="310"/>
      <c r="BU30" s="318"/>
      <c r="BV30" s="310"/>
      <c r="BW30" s="310"/>
      <c r="BX30" s="317"/>
      <c r="BY30" s="310"/>
      <c r="BZ30" s="310"/>
      <c r="CA30" s="310"/>
      <c r="CB30" s="310"/>
      <c r="CC30" s="310"/>
      <c r="CD30" s="318"/>
      <c r="CE30" s="310"/>
      <c r="CF30" s="310"/>
      <c r="CG30" s="310"/>
      <c r="CH30" s="310"/>
      <c r="CI30" s="310"/>
      <c r="CJ30" s="318"/>
      <c r="CK30" s="310"/>
      <c r="CL30" s="310"/>
      <c r="CM30" s="310"/>
      <c r="CN30" s="310"/>
      <c r="CO30" s="310"/>
      <c r="CP30" s="318"/>
      <c r="CQ30" s="310"/>
      <c r="CR30" s="310"/>
      <c r="CS30" s="310"/>
      <c r="CT30" s="310"/>
    </row>
    <row r="31" spans="1:98" ht="17.25" customHeight="1">
      <c r="A31" s="310">
        <v>22</v>
      </c>
      <c r="B31" s="311" t="s">
        <v>4016</v>
      </c>
      <c r="C31" s="311" t="s">
        <v>4017</v>
      </c>
      <c r="D31" s="311" t="s">
        <v>781</v>
      </c>
      <c r="E31" s="311" t="s">
        <v>4019</v>
      </c>
      <c r="F31" s="311" t="s">
        <v>4020</v>
      </c>
      <c r="G31" s="311" t="s">
        <v>1389</v>
      </c>
      <c r="H31" s="312">
        <v>3920</v>
      </c>
      <c r="I31" s="313" t="s">
        <v>702</v>
      </c>
      <c r="J31" s="314">
        <v>1</v>
      </c>
      <c r="K31" s="314"/>
      <c r="L31" s="314">
        <v>1</v>
      </c>
      <c r="M31" s="312">
        <v>47.1</v>
      </c>
      <c r="N31" s="312">
        <v>47.1</v>
      </c>
      <c r="O31" s="312" t="s">
        <v>674</v>
      </c>
      <c r="P31" s="312" t="s">
        <v>13</v>
      </c>
      <c r="Q31" s="312" t="s">
        <v>703</v>
      </c>
      <c r="R31" s="312"/>
      <c r="S31" s="312"/>
      <c r="T31" s="312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2">
        <f ca="1">+L31-T31</f>
        <v>1</v>
      </c>
      <c r="V31" s="312">
        <f ca="1">ROUNDDOWN(T31/J31,0)</f>
        <v>0</v>
      </c>
      <c r="W31" s="312"/>
      <c r="X31" s="312"/>
      <c r="Y31" s="312"/>
      <c r="Z31" s="312"/>
      <c r="AA31" s="312"/>
      <c r="AB31" s="312" t="s">
        <v>602</v>
      </c>
      <c r="AC31" s="312">
        <v>1.284</v>
      </c>
      <c r="AD31" s="316"/>
      <c r="AE31" s="304"/>
      <c r="AF31" s="304"/>
      <c r="AG31" s="315" t="s">
        <v>677</v>
      </c>
      <c r="AH31" s="315" t="s">
        <v>677</v>
      </c>
      <c r="AI31" s="312">
        <v>0</v>
      </c>
      <c r="AJ31" s="312">
        <v>0</v>
      </c>
      <c r="AK31" s="312"/>
      <c r="AL31" s="312"/>
      <c r="AM31" s="310"/>
      <c r="AN31" s="310"/>
      <c r="AO31" s="310"/>
      <c r="AP31" s="310"/>
      <c r="AQ31" s="310"/>
      <c r="AR31" s="310"/>
      <c r="AS31" s="310"/>
      <c r="AT31" s="310"/>
      <c r="AU31" s="310"/>
      <c r="AV31" s="310"/>
      <c r="AW31" s="310">
        <v>0</v>
      </c>
      <c r="AX31" s="310">
        <v>0</v>
      </c>
      <c r="AY31" s="310">
        <v>0</v>
      </c>
      <c r="AZ31" s="310">
        <v>0</v>
      </c>
      <c r="BA31" s="310">
        <v>0</v>
      </c>
      <c r="BB31" s="310">
        <v>0</v>
      </c>
      <c r="BC31" s="310">
        <v>0</v>
      </c>
      <c r="BD31" s="310" t="s">
        <v>692</v>
      </c>
      <c r="BE31" s="336"/>
      <c r="BF31" s="337"/>
      <c r="BG31" s="310" t="s">
        <v>3991</v>
      </c>
      <c r="BH31" s="310">
        <v>1</v>
      </c>
      <c r="BI31" s="318">
        <v>46277</v>
      </c>
      <c r="BJ31" s="310">
        <v>0</v>
      </c>
      <c r="BK31" s="336"/>
      <c r="BL31" s="337"/>
      <c r="BM31" s="338" t="s">
        <v>3991</v>
      </c>
      <c r="BN31" s="338">
        <v>1</v>
      </c>
      <c r="BO31" s="319">
        <v>46277</v>
      </c>
      <c r="BP31" s="338">
        <v>0</v>
      </c>
      <c r="BQ31" s="336"/>
      <c r="BR31" s="337"/>
      <c r="BS31" s="336"/>
      <c r="BT31" s="336"/>
      <c r="BU31" s="341"/>
      <c r="BV31" s="336"/>
      <c r="BW31" s="336"/>
      <c r="BX31" s="337"/>
      <c r="BY31" s="336"/>
      <c r="BZ31" s="336"/>
      <c r="CA31" s="336"/>
      <c r="CB31" s="336"/>
      <c r="CC31" s="336"/>
      <c r="CD31" s="341"/>
      <c r="CE31" s="336"/>
      <c r="CF31" s="336"/>
      <c r="CG31" s="336"/>
      <c r="CH31" s="336"/>
      <c r="CI31" s="336"/>
      <c r="CJ31" s="341"/>
      <c r="CK31" s="336"/>
      <c r="CL31" s="336"/>
      <c r="CM31" s="336"/>
      <c r="CN31" s="336"/>
      <c r="CO31" s="336"/>
      <c r="CP31" s="341"/>
      <c r="CQ31" s="336"/>
      <c r="CR31" s="336"/>
      <c r="CS31" s="336"/>
      <c r="CT31" s="336"/>
    </row>
    <row r="32" spans="1:98" ht="17.25" customHeight="1">
      <c r="A32" s="186">
        <v>23</v>
      </c>
      <c r="B32" s="181" t="s">
        <v>4021</v>
      </c>
      <c r="C32" s="181" t="s">
        <v>4022</v>
      </c>
      <c r="D32" s="181"/>
      <c r="E32" s="181"/>
      <c r="F32" s="181"/>
      <c r="G32" s="181" t="s">
        <v>4023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0" t="s">
        <v>674</v>
      </c>
      <c r="P32" s="182"/>
      <c r="Q32" s="182"/>
      <c r="R32" s="300" t="s">
        <v>3951</v>
      </c>
      <c r="S32" s="182"/>
      <c r="T32" s="182"/>
      <c r="U32" s="182"/>
      <c r="V32" s="182"/>
      <c r="W32" s="300">
        <f>_xlfn.MINIFS(V:V,C:C,C32,AE:AE,"",AB:AB,"")</f>
        <v>0</v>
      </c>
      <c r="X32" s="300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4"/>
      <c r="AE32" s="180" t="s">
        <v>675</v>
      </c>
      <c r="AF32" s="180" t="s">
        <v>2161</v>
      </c>
      <c r="AG32" s="185" t="s">
        <v>677</v>
      </c>
      <c r="AH32" s="185" t="s">
        <v>677</v>
      </c>
      <c r="AI32" s="312">
        <v>0</v>
      </c>
      <c r="AJ32" s="312">
        <v>0</v>
      </c>
      <c r="AK32" s="312"/>
      <c r="AL32" s="312"/>
      <c r="AM32" s="310"/>
      <c r="AN32" s="310"/>
      <c r="AO32" s="310"/>
      <c r="AP32" s="310"/>
      <c r="AQ32" s="310"/>
      <c r="AR32" s="310"/>
      <c r="AS32" s="310"/>
      <c r="AT32" s="310"/>
      <c r="AU32" s="310"/>
      <c r="AV32" s="310"/>
      <c r="AW32" s="186"/>
      <c r="AX32" s="186"/>
      <c r="AY32" s="186"/>
      <c r="AZ32" s="186"/>
      <c r="BA32" s="186"/>
      <c r="BB32" s="186"/>
      <c r="BC32" s="186"/>
      <c r="BD32" s="180" t="s">
        <v>2162</v>
      </c>
      <c r="BE32" s="310"/>
      <c r="BF32" s="310"/>
      <c r="BG32" s="310"/>
      <c r="BH32" s="314"/>
      <c r="BI32" s="318"/>
      <c r="BJ32" s="310"/>
      <c r="BK32" s="310"/>
      <c r="BL32" s="317"/>
      <c r="BM32" s="310"/>
      <c r="BN32" s="310"/>
      <c r="BO32" s="319">
        <v>46277</v>
      </c>
      <c r="BP32" s="310"/>
      <c r="BQ32" s="310"/>
      <c r="BR32" s="317"/>
      <c r="BS32" s="310"/>
      <c r="BT32" s="310"/>
      <c r="BU32" s="318"/>
      <c r="BV32" s="310"/>
      <c r="BW32" s="310"/>
      <c r="BX32" s="317"/>
      <c r="BY32" s="310"/>
      <c r="BZ32" s="310"/>
      <c r="CA32" s="310"/>
      <c r="CB32" s="310"/>
      <c r="CC32" s="310"/>
      <c r="CD32" s="318"/>
      <c r="CE32" s="310"/>
      <c r="CF32" s="310"/>
      <c r="CG32" s="310"/>
      <c r="CH32" s="310"/>
      <c r="CI32" s="310"/>
      <c r="CJ32" s="318"/>
      <c r="CK32" s="310"/>
      <c r="CL32" s="310"/>
      <c r="CM32" s="310"/>
      <c r="CN32" s="310"/>
      <c r="CO32" s="310"/>
      <c r="CP32" s="318"/>
      <c r="CQ32" s="310"/>
      <c r="CR32" s="310"/>
      <c r="CS32" s="310"/>
      <c r="CT32" s="310"/>
    </row>
    <row r="33" spans="1:98" ht="17.25" customHeight="1">
      <c r="A33" s="310">
        <v>24</v>
      </c>
      <c r="B33" s="311" t="s">
        <v>4021</v>
      </c>
      <c r="C33" s="311" t="s">
        <v>4022</v>
      </c>
      <c r="D33" s="311" t="s">
        <v>781</v>
      </c>
      <c r="E33" s="311" t="s">
        <v>4024</v>
      </c>
      <c r="F33" s="311" t="s">
        <v>4025</v>
      </c>
      <c r="G33" s="311" t="s">
        <v>1389</v>
      </c>
      <c r="H33" s="312">
        <v>2050</v>
      </c>
      <c r="I33" s="313" t="s">
        <v>702</v>
      </c>
      <c r="J33" s="314">
        <v>1</v>
      </c>
      <c r="K33" s="314"/>
      <c r="L33" s="314">
        <v>1</v>
      </c>
      <c r="M33" s="312">
        <v>24.1</v>
      </c>
      <c r="N33" s="312">
        <v>24.1</v>
      </c>
      <c r="O33" s="312" t="s">
        <v>674</v>
      </c>
      <c r="P33" s="312" t="s">
        <v>13</v>
      </c>
      <c r="Q33" s="312" t="s">
        <v>703</v>
      </c>
      <c r="R33" s="312"/>
      <c r="S33" s="312"/>
      <c r="T33" s="312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2">
        <f ca="1">+L33-T33</f>
        <v>1</v>
      </c>
      <c r="V33" s="312">
        <f ca="1">ROUNDDOWN(T33/J33,0)</f>
        <v>0</v>
      </c>
      <c r="W33" s="312"/>
      <c r="X33" s="312"/>
      <c r="Y33" s="312"/>
      <c r="Z33" s="312"/>
      <c r="AA33" s="312"/>
      <c r="AB33" s="312" t="s">
        <v>602</v>
      </c>
      <c r="AC33" s="312">
        <v>0.65900000000000003</v>
      </c>
      <c r="AD33" s="316"/>
      <c r="AE33" s="304"/>
      <c r="AF33" s="304"/>
      <c r="AG33" s="315" t="s">
        <v>677</v>
      </c>
      <c r="AH33" s="315" t="s">
        <v>677</v>
      </c>
      <c r="AI33" s="312">
        <v>0</v>
      </c>
      <c r="AJ33" s="312">
        <v>0</v>
      </c>
      <c r="AK33" s="312"/>
      <c r="AL33" s="312"/>
      <c r="AM33" s="310"/>
      <c r="AN33" s="310"/>
      <c r="AO33" s="310"/>
      <c r="AP33" s="310"/>
      <c r="AQ33" s="310"/>
      <c r="AR33" s="310"/>
      <c r="AS33" s="310"/>
      <c r="AT33" s="310"/>
      <c r="AU33" s="310"/>
      <c r="AV33" s="310"/>
      <c r="AW33" s="310">
        <v>0</v>
      </c>
      <c r="AX33" s="310">
        <v>0</v>
      </c>
      <c r="AY33" s="310">
        <v>0</v>
      </c>
      <c r="AZ33" s="310">
        <v>0</v>
      </c>
      <c r="BA33" s="310">
        <v>0</v>
      </c>
      <c r="BB33" s="310">
        <v>0</v>
      </c>
      <c r="BC33" s="310">
        <v>0</v>
      </c>
      <c r="BD33" s="310" t="s">
        <v>692</v>
      </c>
      <c r="BE33" s="348"/>
      <c r="BF33" s="348"/>
      <c r="BG33" s="310" t="s">
        <v>3991</v>
      </c>
      <c r="BH33" s="310">
        <v>1</v>
      </c>
      <c r="BI33" s="318">
        <v>46277</v>
      </c>
      <c r="BJ33" s="310">
        <v>0</v>
      </c>
      <c r="BK33" s="320"/>
      <c r="BL33" s="321"/>
      <c r="BM33" s="310" t="s">
        <v>3991</v>
      </c>
      <c r="BN33" s="314">
        <v>1</v>
      </c>
      <c r="BO33" s="319">
        <v>46277</v>
      </c>
      <c r="BP33" s="310">
        <v>0</v>
      </c>
      <c r="BQ33" s="320"/>
      <c r="BR33" s="321"/>
      <c r="BS33" s="320"/>
      <c r="BT33" s="322"/>
      <c r="BU33" s="323"/>
      <c r="BV33" s="320"/>
      <c r="BW33" s="324"/>
      <c r="BX33" s="321"/>
      <c r="BY33" s="320"/>
      <c r="BZ33" s="322"/>
      <c r="CA33" s="325"/>
      <c r="CB33" s="320"/>
      <c r="CC33" s="320"/>
      <c r="CD33" s="323"/>
      <c r="CE33" s="320"/>
      <c r="CF33" s="320"/>
      <c r="CG33" s="320"/>
      <c r="CH33" s="320"/>
      <c r="CI33" s="320"/>
      <c r="CJ33" s="323"/>
      <c r="CK33" s="320"/>
      <c r="CL33" s="320"/>
      <c r="CM33" s="320"/>
      <c r="CN33" s="320"/>
      <c r="CO33" s="320"/>
      <c r="CP33" s="323"/>
      <c r="CQ33" s="320"/>
      <c r="CR33" s="320"/>
      <c r="CS33" s="320"/>
      <c r="CT33" s="320"/>
    </row>
    <row r="34" spans="1:98" ht="17.25" customHeight="1">
      <c r="A34" s="186">
        <v>25</v>
      </c>
      <c r="B34" s="181" t="s">
        <v>4026</v>
      </c>
      <c r="C34" s="181" t="s">
        <v>4027</v>
      </c>
      <c r="D34" s="181"/>
      <c r="E34" s="181"/>
      <c r="F34" s="181"/>
      <c r="G34" s="181" t="s">
        <v>4028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0" t="s">
        <v>674</v>
      </c>
      <c r="P34" s="182"/>
      <c r="Q34" s="182"/>
      <c r="R34" s="300" t="s">
        <v>3951</v>
      </c>
      <c r="S34" s="182"/>
      <c r="T34" s="182"/>
      <c r="U34" s="182"/>
      <c r="V34" s="182"/>
      <c r="W34" s="300">
        <f>_xlfn.MINIFS(V:V,C:C,C34,AE:AE,"",AB:AB,"")</f>
        <v>0</v>
      </c>
      <c r="X34" s="300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4"/>
      <c r="AE34" s="180" t="s">
        <v>675</v>
      </c>
      <c r="AF34" s="180" t="s">
        <v>2161</v>
      </c>
      <c r="AG34" s="185" t="s">
        <v>677</v>
      </c>
      <c r="AH34" s="185" t="s">
        <v>677</v>
      </c>
      <c r="AI34" s="312">
        <v>0</v>
      </c>
      <c r="AJ34" s="312">
        <v>0</v>
      </c>
      <c r="AK34" s="312"/>
      <c r="AL34" s="312"/>
      <c r="AM34" s="310"/>
      <c r="AN34" s="310"/>
      <c r="AO34" s="310"/>
      <c r="AP34" s="310"/>
      <c r="AQ34" s="310"/>
      <c r="AR34" s="310"/>
      <c r="AS34" s="310"/>
      <c r="AT34" s="310"/>
      <c r="AU34" s="310"/>
      <c r="AV34" s="310"/>
      <c r="AW34" s="186"/>
      <c r="AX34" s="186"/>
      <c r="AY34" s="186"/>
      <c r="AZ34" s="186"/>
      <c r="BA34" s="186"/>
      <c r="BB34" s="186"/>
      <c r="BC34" s="186"/>
      <c r="BD34" s="180" t="s">
        <v>2162</v>
      </c>
      <c r="BE34" s="310"/>
      <c r="BF34" s="310"/>
      <c r="BG34" s="310"/>
      <c r="BH34" s="314"/>
      <c r="BI34" s="318"/>
      <c r="BJ34" s="310"/>
      <c r="BK34" s="310"/>
      <c r="BL34" s="317"/>
      <c r="BM34" s="310"/>
      <c r="BN34" s="314"/>
      <c r="BO34" s="319">
        <v>46277</v>
      </c>
      <c r="BP34" s="310"/>
      <c r="BQ34" s="310"/>
      <c r="BR34" s="317"/>
      <c r="BS34" s="310"/>
      <c r="BT34" s="314"/>
      <c r="BU34" s="318"/>
      <c r="BV34" s="310"/>
      <c r="BW34" s="316"/>
      <c r="BX34" s="317"/>
      <c r="BY34" s="310"/>
      <c r="BZ34" s="314"/>
      <c r="CA34" s="319"/>
      <c r="CB34" s="310"/>
      <c r="CC34" s="310"/>
      <c r="CD34" s="318"/>
      <c r="CE34" s="310"/>
      <c r="CF34" s="310"/>
      <c r="CG34" s="310"/>
      <c r="CH34" s="310"/>
      <c r="CI34" s="310"/>
      <c r="CJ34" s="318"/>
      <c r="CK34" s="310"/>
      <c r="CL34" s="310"/>
      <c r="CM34" s="310"/>
      <c r="CN34" s="310"/>
      <c r="CO34" s="310"/>
      <c r="CP34" s="318"/>
      <c r="CQ34" s="310"/>
      <c r="CR34" s="310"/>
      <c r="CS34" s="310"/>
      <c r="CT34" s="310"/>
    </row>
    <row r="35" spans="1:98" ht="17.25" customHeight="1">
      <c r="A35" s="310">
        <v>26</v>
      </c>
      <c r="B35" s="311" t="s">
        <v>4026</v>
      </c>
      <c r="C35" s="311" t="s">
        <v>4027</v>
      </c>
      <c r="D35" s="311" t="s">
        <v>781</v>
      </c>
      <c r="E35" s="311" t="s">
        <v>4029</v>
      </c>
      <c r="F35" s="311" t="s">
        <v>4030</v>
      </c>
      <c r="G35" s="311" t="s">
        <v>1389</v>
      </c>
      <c r="H35" s="312">
        <v>10500</v>
      </c>
      <c r="I35" s="313" t="s">
        <v>702</v>
      </c>
      <c r="J35" s="314">
        <v>1</v>
      </c>
      <c r="K35" s="314"/>
      <c r="L35" s="314">
        <v>1</v>
      </c>
      <c r="M35" s="312">
        <v>123.6</v>
      </c>
      <c r="N35" s="312">
        <v>123.6</v>
      </c>
      <c r="O35" s="312" t="s">
        <v>674</v>
      </c>
      <c r="P35" s="312" t="s">
        <v>13</v>
      </c>
      <c r="Q35" s="312" t="s">
        <v>703</v>
      </c>
      <c r="R35" s="312"/>
      <c r="S35" s="312"/>
      <c r="T35" s="312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2">
        <f ca="1">+L35-T35</f>
        <v>1</v>
      </c>
      <c r="V35" s="312">
        <f ca="1">ROUNDDOWN(T35/J35,0)</f>
        <v>0</v>
      </c>
      <c r="W35" s="312"/>
      <c r="X35" s="312"/>
      <c r="Y35" s="312"/>
      <c r="Z35" s="312"/>
      <c r="AA35" s="312"/>
      <c r="AB35" s="312" t="s">
        <v>602</v>
      </c>
      <c r="AC35" s="312">
        <v>3.363</v>
      </c>
      <c r="AD35" s="316"/>
      <c r="AE35" s="304"/>
      <c r="AF35" s="304"/>
      <c r="AG35" s="315" t="s">
        <v>677</v>
      </c>
      <c r="AH35" s="315" t="s">
        <v>677</v>
      </c>
      <c r="AI35" s="312">
        <v>0</v>
      </c>
      <c r="AJ35" s="312">
        <v>0</v>
      </c>
      <c r="AK35" s="312"/>
      <c r="AL35" s="312"/>
      <c r="AM35" s="310"/>
      <c r="AN35" s="310"/>
      <c r="AO35" s="310"/>
      <c r="AP35" s="310"/>
      <c r="AQ35" s="310"/>
      <c r="AR35" s="310"/>
      <c r="AS35" s="310"/>
      <c r="AT35" s="310"/>
      <c r="AU35" s="310"/>
      <c r="AV35" s="310"/>
      <c r="AW35" s="310">
        <v>0</v>
      </c>
      <c r="AX35" s="310">
        <v>0</v>
      </c>
      <c r="AY35" s="310">
        <v>0</v>
      </c>
      <c r="AZ35" s="310">
        <v>0</v>
      </c>
      <c r="BA35" s="310">
        <v>0</v>
      </c>
      <c r="BB35" s="310">
        <v>0</v>
      </c>
      <c r="BC35" s="310">
        <v>0</v>
      </c>
      <c r="BD35" s="310" t="s">
        <v>692</v>
      </c>
      <c r="BE35" s="310"/>
      <c r="BF35" s="317"/>
      <c r="BG35" s="310" t="s">
        <v>3991</v>
      </c>
      <c r="BH35" s="310">
        <v>1</v>
      </c>
      <c r="BI35" s="318">
        <v>46277</v>
      </c>
      <c r="BJ35" s="310">
        <v>0</v>
      </c>
      <c r="BK35" s="310"/>
      <c r="BL35" s="317"/>
      <c r="BM35" s="310" t="s">
        <v>3991</v>
      </c>
      <c r="BN35" s="314">
        <v>1</v>
      </c>
      <c r="BO35" s="319">
        <v>46277</v>
      </c>
      <c r="BP35" s="310">
        <v>0</v>
      </c>
      <c r="BQ35" s="310"/>
      <c r="BR35" s="317"/>
      <c r="BS35" s="310"/>
      <c r="BT35" s="314"/>
      <c r="BU35" s="318"/>
      <c r="BV35" s="310"/>
      <c r="BW35" s="316"/>
      <c r="BX35" s="317"/>
      <c r="BY35" s="310"/>
      <c r="BZ35" s="314"/>
      <c r="CA35" s="319"/>
      <c r="CB35" s="310"/>
      <c r="CC35" s="310"/>
      <c r="CD35" s="318"/>
      <c r="CE35" s="310"/>
      <c r="CF35" s="310"/>
      <c r="CG35" s="310"/>
      <c r="CH35" s="310"/>
      <c r="CI35" s="310"/>
      <c r="CJ35" s="318"/>
      <c r="CK35" s="310"/>
      <c r="CL35" s="310"/>
      <c r="CM35" s="310"/>
      <c r="CN35" s="310"/>
      <c r="CO35" s="310"/>
      <c r="CP35" s="318"/>
      <c r="CQ35" s="310"/>
      <c r="CR35" s="310"/>
      <c r="CS35" s="310"/>
      <c r="CT35" s="310"/>
    </row>
    <row r="36" spans="1:98" ht="17.25" customHeight="1">
      <c r="A36" s="186">
        <v>27</v>
      </c>
      <c r="B36" s="181" t="s">
        <v>4031</v>
      </c>
      <c r="C36" s="181" t="s">
        <v>4032</v>
      </c>
      <c r="D36" s="181"/>
      <c r="E36" s="181"/>
      <c r="F36" s="181"/>
      <c r="G36" s="181" t="s">
        <v>4033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0" t="s">
        <v>674</v>
      </c>
      <c r="P36" s="182"/>
      <c r="Q36" s="182"/>
      <c r="R36" s="300" t="s">
        <v>3951</v>
      </c>
      <c r="S36" s="182"/>
      <c r="T36" s="182"/>
      <c r="U36" s="182"/>
      <c r="V36" s="182"/>
      <c r="W36" s="300">
        <f>_xlfn.MINIFS(V:V,C:C,C36,AE:AE,"",AB:AB,"")</f>
        <v>0</v>
      </c>
      <c r="X36" s="300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4"/>
      <c r="AE36" s="180" t="s">
        <v>675</v>
      </c>
      <c r="AF36" s="180" t="s">
        <v>2161</v>
      </c>
      <c r="AG36" s="185" t="s">
        <v>677</v>
      </c>
      <c r="AH36" s="185" t="s">
        <v>677</v>
      </c>
      <c r="AI36" s="312">
        <v>0</v>
      </c>
      <c r="AJ36" s="312">
        <v>0</v>
      </c>
      <c r="AK36" s="312"/>
      <c r="AL36" s="312"/>
      <c r="AM36" s="310"/>
      <c r="AN36" s="310"/>
      <c r="AO36" s="310"/>
      <c r="AP36" s="310"/>
      <c r="AQ36" s="310"/>
      <c r="AR36" s="310"/>
      <c r="AS36" s="310"/>
      <c r="AT36" s="310"/>
      <c r="AU36" s="310"/>
      <c r="AV36" s="310"/>
      <c r="AW36" s="186"/>
      <c r="AX36" s="186"/>
      <c r="AY36" s="186"/>
      <c r="AZ36" s="186"/>
      <c r="BA36" s="186"/>
      <c r="BB36" s="186"/>
      <c r="BC36" s="186"/>
      <c r="BD36" s="180" t="s">
        <v>2162</v>
      </c>
      <c r="BE36" s="326"/>
      <c r="BF36" s="327"/>
      <c r="BG36" s="326"/>
      <c r="BH36" s="331"/>
      <c r="BI36" s="353"/>
      <c r="BJ36" s="330"/>
      <c r="BK36" s="330"/>
      <c r="BL36" s="354"/>
      <c r="BM36" s="330"/>
      <c r="BN36" s="331"/>
      <c r="BO36" s="319">
        <v>46277</v>
      </c>
      <c r="BP36" s="330"/>
      <c r="BQ36" s="330"/>
      <c r="BR36" s="354"/>
      <c r="BS36" s="330"/>
      <c r="BT36" s="331"/>
      <c r="BU36" s="355"/>
      <c r="BV36" s="330"/>
      <c r="BW36" s="356"/>
      <c r="BX36" s="354"/>
      <c r="BY36" s="330"/>
      <c r="BZ36" s="331"/>
      <c r="CA36" s="357"/>
      <c r="CB36" s="330"/>
      <c r="CC36" s="330"/>
      <c r="CD36" s="355"/>
      <c r="CE36" s="330"/>
      <c r="CF36" s="330"/>
      <c r="CG36" s="330"/>
      <c r="CH36" s="330"/>
      <c r="CI36" s="330"/>
      <c r="CJ36" s="355"/>
      <c r="CK36" s="330"/>
      <c r="CL36" s="330"/>
      <c r="CM36" s="330"/>
      <c r="CN36" s="330"/>
      <c r="CO36" s="330"/>
      <c r="CP36" s="355"/>
      <c r="CQ36" s="330"/>
      <c r="CR36" s="330"/>
      <c r="CS36" s="330"/>
      <c r="CT36" s="330"/>
    </row>
    <row r="37" spans="1:98" ht="17.25" customHeight="1">
      <c r="A37" s="310">
        <v>28</v>
      </c>
      <c r="B37" s="311" t="s">
        <v>4031</v>
      </c>
      <c r="C37" s="311" t="s">
        <v>4032</v>
      </c>
      <c r="D37" s="311" t="s">
        <v>781</v>
      </c>
      <c r="E37" s="311" t="s">
        <v>4034</v>
      </c>
      <c r="F37" s="311" t="s">
        <v>4035</v>
      </c>
      <c r="G37" s="311" t="s">
        <v>1389</v>
      </c>
      <c r="H37" s="312">
        <v>8100</v>
      </c>
      <c r="I37" s="313" t="s">
        <v>702</v>
      </c>
      <c r="J37" s="314">
        <v>1</v>
      </c>
      <c r="K37" s="314"/>
      <c r="L37" s="314">
        <v>1</v>
      </c>
      <c r="M37" s="312">
        <v>95.4</v>
      </c>
      <c r="N37" s="312">
        <v>95.4</v>
      </c>
      <c r="O37" s="312" t="s">
        <v>674</v>
      </c>
      <c r="P37" s="312" t="s">
        <v>13</v>
      </c>
      <c r="Q37" s="312" t="s">
        <v>703</v>
      </c>
      <c r="R37" s="312"/>
      <c r="S37" s="312"/>
      <c r="T37" s="312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2">
        <f ca="1">+L37-T37</f>
        <v>1</v>
      </c>
      <c r="V37" s="312">
        <f ca="1">ROUNDDOWN(T37/J37,0)</f>
        <v>0</v>
      </c>
      <c r="W37" s="312"/>
      <c r="X37" s="312"/>
      <c r="Y37" s="312"/>
      <c r="Z37" s="312"/>
      <c r="AA37" s="312"/>
      <c r="AB37" s="312" t="s">
        <v>602</v>
      </c>
      <c r="AC37" s="312">
        <v>2.5950000000000002</v>
      </c>
      <c r="AD37" s="316"/>
      <c r="AE37" s="304"/>
      <c r="AF37" s="304"/>
      <c r="AG37" s="315" t="s">
        <v>677</v>
      </c>
      <c r="AH37" s="315" t="s">
        <v>677</v>
      </c>
      <c r="AI37" s="312">
        <v>0</v>
      </c>
      <c r="AJ37" s="312">
        <v>0</v>
      </c>
      <c r="AK37" s="312"/>
      <c r="AL37" s="312"/>
      <c r="AM37" s="310"/>
      <c r="AN37" s="310"/>
      <c r="AO37" s="310"/>
      <c r="AP37" s="310"/>
      <c r="AQ37" s="310"/>
      <c r="AR37" s="310"/>
      <c r="AS37" s="310"/>
      <c r="AT37" s="310"/>
      <c r="AU37" s="310"/>
      <c r="AV37" s="310"/>
      <c r="AW37" s="310">
        <v>0</v>
      </c>
      <c r="AX37" s="310">
        <v>0</v>
      </c>
      <c r="AY37" s="310">
        <v>0</v>
      </c>
      <c r="AZ37" s="310">
        <v>0</v>
      </c>
      <c r="BA37" s="310">
        <v>0</v>
      </c>
      <c r="BB37" s="310">
        <v>0</v>
      </c>
      <c r="BC37" s="310">
        <v>0</v>
      </c>
      <c r="BD37" s="310" t="s">
        <v>692</v>
      </c>
      <c r="BE37" s="326"/>
      <c r="BF37" s="327"/>
      <c r="BG37" s="310" t="s">
        <v>3991</v>
      </c>
      <c r="BH37" s="310">
        <v>1</v>
      </c>
      <c r="BI37" s="318">
        <v>46277</v>
      </c>
      <c r="BJ37" s="310">
        <v>0</v>
      </c>
      <c r="BK37" s="330"/>
      <c r="BL37" s="354"/>
      <c r="BM37" s="330" t="s">
        <v>3991</v>
      </c>
      <c r="BN37" s="331">
        <v>1</v>
      </c>
      <c r="BO37" s="319">
        <v>46277</v>
      </c>
      <c r="BP37" s="330">
        <v>0</v>
      </c>
      <c r="BQ37" s="330"/>
      <c r="BR37" s="354"/>
      <c r="BS37" s="330"/>
      <c r="BT37" s="331"/>
      <c r="BU37" s="355"/>
      <c r="BV37" s="330"/>
      <c r="BW37" s="356"/>
      <c r="BX37" s="354"/>
      <c r="BY37" s="330"/>
      <c r="BZ37" s="331"/>
      <c r="CA37" s="357"/>
      <c r="CB37" s="330"/>
      <c r="CC37" s="330"/>
      <c r="CD37" s="355"/>
      <c r="CE37" s="330"/>
      <c r="CF37" s="330"/>
      <c r="CG37" s="330"/>
      <c r="CH37" s="330"/>
      <c r="CI37" s="330"/>
      <c r="CJ37" s="355"/>
      <c r="CK37" s="330"/>
      <c r="CL37" s="330"/>
      <c r="CM37" s="330"/>
      <c r="CN37" s="330"/>
      <c r="CO37" s="330"/>
      <c r="CP37" s="355"/>
      <c r="CQ37" s="330"/>
      <c r="CR37" s="330"/>
      <c r="CS37" s="330"/>
      <c r="CT37" s="330"/>
    </row>
    <row r="38" spans="1:98" ht="17.25" customHeight="1">
      <c r="A38" s="186">
        <v>29</v>
      </c>
      <c r="B38" s="181" t="s">
        <v>4036</v>
      </c>
      <c r="C38" s="181" t="s">
        <v>4037</v>
      </c>
      <c r="D38" s="181"/>
      <c r="E38" s="181"/>
      <c r="F38" s="181"/>
      <c r="G38" s="181" t="s">
        <v>4038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0" t="s">
        <v>674</v>
      </c>
      <c r="P38" s="182"/>
      <c r="Q38" s="182"/>
      <c r="R38" s="300" t="s">
        <v>3951</v>
      </c>
      <c r="S38" s="182"/>
      <c r="T38" s="182"/>
      <c r="U38" s="182"/>
      <c r="V38" s="182"/>
      <c r="W38" s="300">
        <f>_xlfn.MINIFS(V:V,C:C,C38,AE:AE,"",AB:AB,"")</f>
        <v>0</v>
      </c>
      <c r="X38" s="300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4"/>
      <c r="AE38" s="180" t="s">
        <v>675</v>
      </c>
      <c r="AF38" s="180" t="s">
        <v>2161</v>
      </c>
      <c r="AG38" s="185" t="s">
        <v>677</v>
      </c>
      <c r="AH38" s="185" t="s">
        <v>677</v>
      </c>
      <c r="AI38" s="312">
        <v>0</v>
      </c>
      <c r="AJ38" s="312">
        <v>0</v>
      </c>
      <c r="AK38" s="312"/>
      <c r="AL38" s="312"/>
      <c r="AM38" s="310"/>
      <c r="AN38" s="310"/>
      <c r="AO38" s="310"/>
      <c r="AP38" s="310"/>
      <c r="AQ38" s="310"/>
      <c r="AR38" s="310"/>
      <c r="AS38" s="310"/>
      <c r="AT38" s="310"/>
      <c r="AU38" s="310"/>
      <c r="AV38" s="310"/>
      <c r="AW38" s="186"/>
      <c r="AX38" s="186"/>
      <c r="AY38" s="186"/>
      <c r="AZ38" s="186"/>
      <c r="BA38" s="186"/>
      <c r="BB38" s="186"/>
      <c r="BC38" s="186"/>
      <c r="BD38" s="180" t="s">
        <v>2162</v>
      </c>
      <c r="BE38" s="336"/>
      <c r="BF38" s="337"/>
      <c r="BG38" s="336"/>
      <c r="BH38" s="336"/>
      <c r="BI38" s="341"/>
      <c r="BJ38" s="336"/>
      <c r="BK38" s="336"/>
      <c r="BL38" s="337"/>
      <c r="BM38" s="338"/>
      <c r="BN38" s="338"/>
      <c r="BO38" s="319">
        <v>46277</v>
      </c>
      <c r="BP38" s="338"/>
      <c r="BQ38" s="336"/>
      <c r="BR38" s="337"/>
      <c r="BS38" s="336"/>
      <c r="BT38" s="336"/>
      <c r="BU38" s="341"/>
      <c r="BV38" s="336"/>
      <c r="BW38" s="336"/>
      <c r="BX38" s="337"/>
      <c r="BY38" s="336"/>
      <c r="BZ38" s="336"/>
      <c r="CA38" s="336"/>
      <c r="CB38" s="336"/>
      <c r="CC38" s="336"/>
      <c r="CD38" s="341"/>
      <c r="CE38" s="336"/>
      <c r="CF38" s="336"/>
      <c r="CG38" s="336"/>
      <c r="CH38" s="336"/>
      <c r="CI38" s="336"/>
      <c r="CJ38" s="341"/>
      <c r="CK38" s="336"/>
      <c r="CL38" s="336"/>
      <c r="CM38" s="336"/>
      <c r="CN38" s="336"/>
      <c r="CO38" s="336"/>
      <c r="CP38" s="341"/>
      <c r="CQ38" s="336"/>
      <c r="CR38" s="336"/>
      <c r="CS38" s="336"/>
      <c r="CT38" s="336"/>
    </row>
    <row r="39" spans="1:98" ht="17.25" customHeight="1">
      <c r="A39" s="310">
        <v>30</v>
      </c>
      <c r="B39" s="311" t="s">
        <v>4036</v>
      </c>
      <c r="C39" s="311" t="s">
        <v>4037</v>
      </c>
      <c r="D39" s="311" t="s">
        <v>781</v>
      </c>
      <c r="E39" s="311" t="s">
        <v>4039</v>
      </c>
      <c r="F39" s="311" t="s">
        <v>4040</v>
      </c>
      <c r="G39" s="311" t="s">
        <v>1389</v>
      </c>
      <c r="H39" s="312">
        <v>3621</v>
      </c>
      <c r="I39" s="313" t="s">
        <v>702</v>
      </c>
      <c r="J39" s="314">
        <v>1</v>
      </c>
      <c r="K39" s="314"/>
      <c r="L39" s="314">
        <v>1</v>
      </c>
      <c r="M39" s="312">
        <v>43.5</v>
      </c>
      <c r="N39" s="312">
        <v>43.5</v>
      </c>
      <c r="O39" s="312" t="s">
        <v>674</v>
      </c>
      <c r="P39" s="312" t="s">
        <v>13</v>
      </c>
      <c r="Q39" s="312" t="s">
        <v>703</v>
      </c>
      <c r="R39" s="312"/>
      <c r="S39" s="312"/>
      <c r="T39" s="312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2">
        <f ca="1">+L39-T39</f>
        <v>1</v>
      </c>
      <c r="V39" s="312">
        <f ca="1">ROUNDDOWN(T39/J39,0)</f>
        <v>0</v>
      </c>
      <c r="W39" s="312"/>
      <c r="X39" s="312"/>
      <c r="Y39" s="312"/>
      <c r="Z39" s="312"/>
      <c r="AA39" s="312"/>
      <c r="AB39" s="312" t="s">
        <v>602</v>
      </c>
      <c r="AC39" s="312">
        <v>1.1859999999999999</v>
      </c>
      <c r="AD39" s="316"/>
      <c r="AE39" s="304"/>
      <c r="AF39" s="304"/>
      <c r="AG39" s="315" t="s">
        <v>677</v>
      </c>
      <c r="AH39" s="315" t="s">
        <v>677</v>
      </c>
      <c r="AI39" s="312">
        <v>0</v>
      </c>
      <c r="AJ39" s="312">
        <v>0</v>
      </c>
      <c r="AK39" s="312"/>
      <c r="AL39" s="312"/>
      <c r="AM39" s="310"/>
      <c r="AN39" s="310"/>
      <c r="AO39" s="310"/>
      <c r="AP39" s="310"/>
      <c r="AQ39" s="310"/>
      <c r="AR39" s="310"/>
      <c r="AS39" s="310"/>
      <c r="AT39" s="310"/>
      <c r="AU39" s="310"/>
      <c r="AV39" s="310"/>
      <c r="AW39" s="310">
        <v>0</v>
      </c>
      <c r="AX39" s="310">
        <v>0</v>
      </c>
      <c r="AY39" s="310">
        <v>0</v>
      </c>
      <c r="AZ39" s="310">
        <v>0</v>
      </c>
      <c r="BA39" s="310">
        <v>0</v>
      </c>
      <c r="BB39" s="310">
        <v>0</v>
      </c>
      <c r="BC39" s="310">
        <v>0</v>
      </c>
      <c r="BD39" s="310" t="s">
        <v>692</v>
      </c>
      <c r="BE39" s="310"/>
      <c r="BF39" s="317"/>
      <c r="BG39" s="310" t="s">
        <v>3991</v>
      </c>
      <c r="BH39" s="310">
        <v>1</v>
      </c>
      <c r="BI39" s="318">
        <v>46277</v>
      </c>
      <c r="BJ39" s="310">
        <v>0</v>
      </c>
      <c r="BK39" s="310"/>
      <c r="BL39" s="317"/>
      <c r="BM39" s="310" t="s">
        <v>3991</v>
      </c>
      <c r="BN39" s="314">
        <v>1</v>
      </c>
      <c r="BO39" s="319">
        <v>46277</v>
      </c>
      <c r="BP39" s="310">
        <v>0</v>
      </c>
      <c r="BQ39" s="310"/>
      <c r="BR39" s="317"/>
      <c r="BS39" s="310"/>
      <c r="BT39" s="314"/>
      <c r="BU39" s="318"/>
      <c r="BV39" s="310"/>
      <c r="BW39" s="316"/>
      <c r="BX39" s="317"/>
      <c r="BY39" s="310"/>
      <c r="BZ39" s="314"/>
      <c r="CA39" s="319"/>
      <c r="CB39" s="310"/>
      <c r="CC39" s="310"/>
      <c r="CD39" s="318"/>
      <c r="CE39" s="310"/>
      <c r="CF39" s="310"/>
      <c r="CG39" s="310"/>
      <c r="CH39" s="310"/>
      <c r="CI39" s="310"/>
      <c r="CJ39" s="318"/>
      <c r="CK39" s="310"/>
      <c r="CL39" s="310"/>
      <c r="CM39" s="310"/>
      <c r="CN39" s="310"/>
      <c r="CO39" s="310"/>
      <c r="CP39" s="318"/>
      <c r="CQ39" s="310"/>
      <c r="CR39" s="310"/>
      <c r="CS39" s="310"/>
      <c r="CT39" s="310"/>
    </row>
    <row r="40" spans="1:98" ht="17.25" customHeight="1">
      <c r="A40" s="186">
        <v>31</v>
      </c>
      <c r="B40" s="181" t="s">
        <v>4041</v>
      </c>
      <c r="C40" s="181" t="s">
        <v>4042</v>
      </c>
      <c r="D40" s="181"/>
      <c r="E40" s="181"/>
      <c r="F40" s="181"/>
      <c r="G40" s="181" t="s">
        <v>4018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0" t="s">
        <v>674</v>
      </c>
      <c r="P40" s="182"/>
      <c r="Q40" s="182"/>
      <c r="R40" s="300" t="s">
        <v>3951</v>
      </c>
      <c r="S40" s="182"/>
      <c r="T40" s="182"/>
      <c r="U40" s="182"/>
      <c r="V40" s="182"/>
      <c r="W40" s="300">
        <f>_xlfn.MINIFS(V:V,C:C,C40,AE:AE,"",AB:AB,"")</f>
        <v>0</v>
      </c>
      <c r="X40" s="300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4"/>
      <c r="AE40" s="180" t="s">
        <v>675</v>
      </c>
      <c r="AF40" s="180" t="s">
        <v>2161</v>
      </c>
      <c r="AG40" s="185" t="s">
        <v>677</v>
      </c>
      <c r="AH40" s="185" t="s">
        <v>677</v>
      </c>
      <c r="AI40" s="312">
        <v>0</v>
      </c>
      <c r="AJ40" s="312">
        <v>0</v>
      </c>
      <c r="AK40" s="312"/>
      <c r="AL40" s="312"/>
      <c r="AM40" s="310"/>
      <c r="AN40" s="310"/>
      <c r="AO40" s="310"/>
      <c r="AP40" s="310"/>
      <c r="AQ40" s="310"/>
      <c r="AR40" s="310"/>
      <c r="AS40" s="310"/>
      <c r="AT40" s="310"/>
      <c r="AU40" s="310"/>
      <c r="AV40" s="310"/>
      <c r="AW40" s="186"/>
      <c r="AX40" s="186"/>
      <c r="AY40" s="186"/>
      <c r="AZ40" s="186"/>
      <c r="BA40" s="186"/>
      <c r="BB40" s="186"/>
      <c r="BC40" s="186"/>
      <c r="BD40" s="180" t="s">
        <v>2162</v>
      </c>
      <c r="BE40" s="336"/>
      <c r="BF40" s="337"/>
      <c r="BG40" s="336"/>
      <c r="BH40" s="340"/>
      <c r="BI40" s="341"/>
      <c r="BJ40" s="336"/>
      <c r="BK40" s="336"/>
      <c r="BL40" s="337"/>
      <c r="BM40" s="338"/>
      <c r="BN40" s="339"/>
      <c r="BO40" s="319">
        <v>46277</v>
      </c>
      <c r="BP40" s="338"/>
      <c r="BQ40" s="336"/>
      <c r="BR40" s="337"/>
      <c r="BS40" s="336"/>
      <c r="BT40" s="340"/>
      <c r="BU40" s="341"/>
      <c r="BV40" s="336"/>
      <c r="BW40" s="342"/>
      <c r="BX40" s="337"/>
      <c r="BY40" s="336"/>
      <c r="BZ40" s="340"/>
      <c r="CA40" s="343"/>
      <c r="CB40" s="336"/>
      <c r="CC40" s="336"/>
      <c r="CD40" s="341"/>
      <c r="CE40" s="336"/>
      <c r="CF40" s="336"/>
      <c r="CG40" s="336"/>
      <c r="CH40" s="336"/>
      <c r="CI40" s="336"/>
      <c r="CJ40" s="341"/>
      <c r="CK40" s="336"/>
      <c r="CL40" s="336"/>
      <c r="CM40" s="336"/>
      <c r="CN40" s="336"/>
      <c r="CO40" s="336"/>
      <c r="CP40" s="341"/>
      <c r="CQ40" s="336"/>
      <c r="CR40" s="336"/>
      <c r="CS40" s="336"/>
      <c r="CT40" s="336"/>
    </row>
    <row r="41" spans="1:98" ht="17.25" customHeight="1">
      <c r="A41" s="310">
        <v>32</v>
      </c>
      <c r="B41" s="311" t="s">
        <v>4041</v>
      </c>
      <c r="C41" s="311" t="s">
        <v>4042</v>
      </c>
      <c r="D41" s="311" t="s">
        <v>781</v>
      </c>
      <c r="E41" s="311" t="s">
        <v>4019</v>
      </c>
      <c r="F41" s="311" t="s">
        <v>4043</v>
      </c>
      <c r="G41" s="311" t="s">
        <v>1389</v>
      </c>
      <c r="H41" s="312">
        <v>3920</v>
      </c>
      <c r="I41" s="313" t="s">
        <v>702</v>
      </c>
      <c r="J41" s="314">
        <v>1</v>
      </c>
      <c r="K41" s="314"/>
      <c r="L41" s="314">
        <v>2</v>
      </c>
      <c r="M41" s="312">
        <v>47.1</v>
      </c>
      <c r="N41" s="312">
        <v>94.3</v>
      </c>
      <c r="O41" s="312" t="s">
        <v>674</v>
      </c>
      <c r="P41" s="312" t="s">
        <v>13</v>
      </c>
      <c r="Q41" s="312" t="s">
        <v>703</v>
      </c>
      <c r="R41" s="312"/>
      <c r="S41" s="312"/>
      <c r="T41" s="312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2">
        <f ca="1">+L41-T41</f>
        <v>2</v>
      </c>
      <c r="V41" s="312">
        <f ca="1">ROUNDDOWN(T41/J41,0)</f>
        <v>0</v>
      </c>
      <c r="W41" s="312"/>
      <c r="X41" s="312"/>
      <c r="Y41" s="312"/>
      <c r="Z41" s="312"/>
      <c r="AA41" s="312"/>
      <c r="AB41" s="312" t="s">
        <v>602</v>
      </c>
      <c r="AC41" s="312">
        <v>2.5680000000000001</v>
      </c>
      <c r="AD41" s="316"/>
      <c r="AE41" s="304"/>
      <c r="AF41" s="304"/>
      <c r="AG41" s="315" t="s">
        <v>677</v>
      </c>
      <c r="AH41" s="315" t="s">
        <v>677</v>
      </c>
      <c r="AI41" s="312">
        <v>0</v>
      </c>
      <c r="AJ41" s="312">
        <v>0</v>
      </c>
      <c r="AK41" s="312"/>
      <c r="AL41" s="312"/>
      <c r="AM41" s="310"/>
      <c r="AN41" s="310"/>
      <c r="AO41" s="310"/>
      <c r="AP41" s="310"/>
      <c r="AQ41" s="310"/>
      <c r="AR41" s="310"/>
      <c r="AS41" s="310"/>
      <c r="AT41" s="310"/>
      <c r="AU41" s="310"/>
      <c r="AV41" s="310"/>
      <c r="AW41" s="310">
        <v>0</v>
      </c>
      <c r="AX41" s="310">
        <v>0</v>
      </c>
      <c r="AY41" s="310">
        <v>0</v>
      </c>
      <c r="AZ41" s="310">
        <v>0</v>
      </c>
      <c r="BA41" s="310">
        <v>0</v>
      </c>
      <c r="BB41" s="310">
        <v>0</v>
      </c>
      <c r="BC41" s="310">
        <v>0</v>
      </c>
      <c r="BD41" s="310" t="s">
        <v>692</v>
      </c>
      <c r="BE41" s="348"/>
      <c r="BF41" s="349"/>
      <c r="BG41" s="310" t="s">
        <v>3991</v>
      </c>
      <c r="BH41" s="310">
        <v>2</v>
      </c>
      <c r="BI41" s="318">
        <v>46277</v>
      </c>
      <c r="BJ41" s="310">
        <v>0</v>
      </c>
      <c r="BK41" s="310"/>
      <c r="BL41" s="317"/>
      <c r="BM41" s="310" t="s">
        <v>3991</v>
      </c>
      <c r="BN41" s="310">
        <v>2</v>
      </c>
      <c r="BO41" s="319">
        <v>46277</v>
      </c>
      <c r="BP41" s="310">
        <v>0</v>
      </c>
      <c r="BQ41" s="310"/>
      <c r="BR41" s="317"/>
      <c r="BS41" s="310"/>
      <c r="BT41" s="310"/>
      <c r="BU41" s="318"/>
      <c r="BV41" s="310"/>
      <c r="BW41" s="310"/>
      <c r="BX41" s="317"/>
      <c r="BY41" s="310"/>
      <c r="BZ41" s="310"/>
      <c r="CA41" s="310"/>
      <c r="CB41" s="310"/>
      <c r="CC41" s="310"/>
      <c r="CD41" s="318"/>
      <c r="CE41" s="310"/>
      <c r="CF41" s="310"/>
      <c r="CG41" s="310"/>
      <c r="CH41" s="310"/>
      <c r="CI41" s="310"/>
      <c r="CJ41" s="318"/>
      <c r="CK41" s="310"/>
      <c r="CL41" s="310"/>
      <c r="CM41" s="310"/>
      <c r="CN41" s="310"/>
      <c r="CO41" s="310"/>
      <c r="CP41" s="318"/>
      <c r="CQ41" s="310"/>
      <c r="CR41" s="310"/>
      <c r="CS41" s="310"/>
      <c r="CT41" s="310"/>
    </row>
    <row r="42" spans="1:98" ht="17.25" customHeight="1">
      <c r="A42" s="186">
        <v>33</v>
      </c>
      <c r="B42" s="181" t="s">
        <v>4044</v>
      </c>
      <c r="C42" s="181" t="s">
        <v>4045</v>
      </c>
      <c r="D42" s="181"/>
      <c r="E42" s="181"/>
      <c r="F42" s="181"/>
      <c r="G42" s="181" t="s">
        <v>4028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0" t="s">
        <v>674</v>
      </c>
      <c r="P42" s="182"/>
      <c r="Q42" s="182"/>
      <c r="R42" s="300" t="s">
        <v>3951</v>
      </c>
      <c r="S42" s="182"/>
      <c r="T42" s="182"/>
      <c r="U42" s="182"/>
      <c r="V42" s="182"/>
      <c r="W42" s="300">
        <f>_xlfn.MINIFS(V:V,C:C,C42,AE:AE,"",AB:AB,"")</f>
        <v>0</v>
      </c>
      <c r="X42" s="300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4"/>
      <c r="AE42" s="180" t="s">
        <v>675</v>
      </c>
      <c r="AF42" s="180" t="s">
        <v>2161</v>
      </c>
      <c r="AG42" s="185" t="s">
        <v>677</v>
      </c>
      <c r="AH42" s="185" t="s">
        <v>677</v>
      </c>
      <c r="AI42" s="312">
        <v>0</v>
      </c>
      <c r="AJ42" s="312">
        <v>0</v>
      </c>
      <c r="AK42" s="312"/>
      <c r="AL42" s="312"/>
      <c r="AM42" s="310"/>
      <c r="AN42" s="310"/>
      <c r="AO42" s="310"/>
      <c r="AP42" s="310"/>
      <c r="AQ42" s="310"/>
      <c r="AR42" s="310"/>
      <c r="AS42" s="310"/>
      <c r="AT42" s="310"/>
      <c r="AU42" s="310"/>
      <c r="AV42" s="310"/>
      <c r="AW42" s="186"/>
      <c r="AX42" s="186"/>
      <c r="AY42" s="186"/>
      <c r="AZ42" s="186"/>
      <c r="BA42" s="186"/>
      <c r="BB42" s="186"/>
      <c r="BC42" s="186"/>
      <c r="BD42" s="180" t="s">
        <v>2162</v>
      </c>
      <c r="BE42" s="336"/>
      <c r="BF42" s="337"/>
      <c r="BG42" s="336"/>
      <c r="BH42" s="340"/>
      <c r="BI42" s="341"/>
      <c r="BJ42" s="336"/>
      <c r="BK42" s="336"/>
      <c r="BL42" s="337"/>
      <c r="BM42" s="338"/>
      <c r="BN42" s="339"/>
      <c r="BO42" s="319">
        <v>46277</v>
      </c>
      <c r="BP42" s="338"/>
      <c r="BQ42" s="336"/>
      <c r="BR42" s="337"/>
      <c r="BS42" s="336"/>
      <c r="BT42" s="340"/>
      <c r="BU42" s="341"/>
      <c r="BV42" s="336"/>
      <c r="BW42" s="342"/>
      <c r="BX42" s="337"/>
      <c r="BY42" s="336"/>
      <c r="BZ42" s="340"/>
      <c r="CA42" s="343"/>
      <c r="CB42" s="336"/>
      <c r="CC42" s="336"/>
      <c r="CD42" s="341"/>
      <c r="CE42" s="336"/>
      <c r="CF42" s="336"/>
      <c r="CG42" s="336"/>
      <c r="CH42" s="336"/>
      <c r="CI42" s="336"/>
      <c r="CJ42" s="341"/>
      <c r="CK42" s="336"/>
      <c r="CL42" s="336"/>
      <c r="CM42" s="336"/>
      <c r="CN42" s="336"/>
      <c r="CO42" s="336"/>
      <c r="CP42" s="341"/>
      <c r="CQ42" s="336"/>
      <c r="CR42" s="336"/>
      <c r="CS42" s="336"/>
      <c r="CT42" s="336"/>
    </row>
    <row r="43" spans="1:98" ht="17.25" customHeight="1">
      <c r="A43" s="310">
        <v>34</v>
      </c>
      <c r="B43" s="311" t="s">
        <v>4044</v>
      </c>
      <c r="C43" s="311" t="s">
        <v>4045</v>
      </c>
      <c r="D43" s="311" t="s">
        <v>781</v>
      </c>
      <c r="E43" s="311" t="s">
        <v>4029</v>
      </c>
      <c r="F43" s="311" t="s">
        <v>4046</v>
      </c>
      <c r="G43" s="311" t="s">
        <v>1389</v>
      </c>
      <c r="H43" s="312">
        <v>10500</v>
      </c>
      <c r="I43" s="313" t="s">
        <v>702</v>
      </c>
      <c r="J43" s="314">
        <v>1</v>
      </c>
      <c r="K43" s="314"/>
      <c r="L43" s="314">
        <v>2</v>
      </c>
      <c r="M43" s="312">
        <v>123.6</v>
      </c>
      <c r="N43" s="312">
        <v>247.3</v>
      </c>
      <c r="O43" s="312" t="s">
        <v>674</v>
      </c>
      <c r="P43" s="312" t="s">
        <v>13</v>
      </c>
      <c r="Q43" s="312" t="s">
        <v>703</v>
      </c>
      <c r="R43" s="312"/>
      <c r="S43" s="312"/>
      <c r="T43" s="312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2">
        <f ca="1">+L43-T43</f>
        <v>2</v>
      </c>
      <c r="V43" s="312">
        <f ca="1">ROUNDDOWN(T43/J43,0)</f>
        <v>0</v>
      </c>
      <c r="W43" s="312"/>
      <c r="X43" s="312"/>
      <c r="Y43" s="312"/>
      <c r="Z43" s="312"/>
      <c r="AA43" s="312"/>
      <c r="AB43" s="312" t="s">
        <v>602</v>
      </c>
      <c r="AC43" s="312">
        <v>6.726</v>
      </c>
      <c r="AD43" s="316"/>
      <c r="AE43" s="304"/>
      <c r="AF43" s="304"/>
      <c r="AG43" s="315" t="s">
        <v>677</v>
      </c>
      <c r="AH43" s="315" t="s">
        <v>677</v>
      </c>
      <c r="AI43" s="312">
        <v>0</v>
      </c>
      <c r="AJ43" s="312">
        <v>0</v>
      </c>
      <c r="AK43" s="312"/>
      <c r="AL43" s="312"/>
      <c r="AM43" s="310"/>
      <c r="AN43" s="310"/>
      <c r="AO43" s="310"/>
      <c r="AP43" s="310"/>
      <c r="AQ43" s="310"/>
      <c r="AR43" s="310"/>
      <c r="AS43" s="310"/>
      <c r="AT43" s="310"/>
      <c r="AU43" s="310"/>
      <c r="AV43" s="310"/>
      <c r="AW43" s="310">
        <v>0</v>
      </c>
      <c r="AX43" s="310">
        <v>0</v>
      </c>
      <c r="AY43" s="310">
        <v>0</v>
      </c>
      <c r="AZ43" s="310">
        <v>0</v>
      </c>
      <c r="BA43" s="310">
        <v>0</v>
      </c>
      <c r="BB43" s="310">
        <v>0</v>
      </c>
      <c r="BC43" s="310">
        <v>0</v>
      </c>
      <c r="BD43" s="310" t="s">
        <v>692</v>
      </c>
      <c r="BE43" s="348"/>
      <c r="BF43" s="349"/>
      <c r="BG43" s="310" t="s">
        <v>3991</v>
      </c>
      <c r="BH43" s="310">
        <v>2</v>
      </c>
      <c r="BI43" s="318">
        <v>46277</v>
      </c>
      <c r="BJ43" s="310">
        <v>0</v>
      </c>
      <c r="BK43" s="310"/>
      <c r="BL43" s="317"/>
      <c r="BM43" s="310" t="s">
        <v>3991</v>
      </c>
      <c r="BN43" s="314">
        <v>2</v>
      </c>
      <c r="BO43" s="319">
        <v>46277</v>
      </c>
      <c r="BP43" s="310">
        <v>0</v>
      </c>
      <c r="BQ43" s="310"/>
      <c r="BR43" s="317"/>
      <c r="BS43" s="310"/>
      <c r="BT43" s="314"/>
      <c r="BU43" s="318"/>
      <c r="BV43" s="310"/>
      <c r="BW43" s="316"/>
      <c r="BX43" s="317"/>
      <c r="BY43" s="310"/>
      <c r="BZ43" s="314"/>
      <c r="CA43" s="319"/>
      <c r="CB43" s="310"/>
      <c r="CC43" s="310"/>
      <c r="CD43" s="318"/>
      <c r="CE43" s="310"/>
      <c r="CF43" s="310"/>
      <c r="CG43" s="310"/>
      <c r="CH43" s="310"/>
      <c r="CI43" s="310"/>
      <c r="CJ43" s="318"/>
      <c r="CK43" s="310"/>
      <c r="CL43" s="310"/>
      <c r="CM43" s="310"/>
      <c r="CN43" s="310"/>
      <c r="CO43" s="310"/>
      <c r="CP43" s="318"/>
      <c r="CQ43" s="310"/>
      <c r="CR43" s="310"/>
      <c r="CS43" s="310"/>
      <c r="CT43" s="310"/>
    </row>
    <row r="44" spans="1:98" ht="17.25" customHeight="1">
      <c r="A44" s="186">
        <v>35</v>
      </c>
      <c r="B44" s="181" t="s">
        <v>4047</v>
      </c>
      <c r="C44" s="181" t="s">
        <v>4048</v>
      </c>
      <c r="D44" s="181"/>
      <c r="E44" s="181"/>
      <c r="F44" s="181"/>
      <c r="G44" s="181" t="s">
        <v>4018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0" t="s">
        <v>674</v>
      </c>
      <c r="P44" s="182"/>
      <c r="Q44" s="182"/>
      <c r="R44" s="300" t="s">
        <v>3951</v>
      </c>
      <c r="S44" s="182"/>
      <c r="T44" s="182"/>
      <c r="U44" s="182"/>
      <c r="V44" s="182"/>
      <c r="W44" s="300">
        <f>_xlfn.MINIFS(V:V,C:C,C44,AE:AE,"",AB:AB,"")</f>
        <v>0</v>
      </c>
      <c r="X44" s="300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4"/>
      <c r="AE44" s="180" t="s">
        <v>675</v>
      </c>
      <c r="AF44" s="180" t="s">
        <v>2161</v>
      </c>
      <c r="AG44" s="185" t="s">
        <v>677</v>
      </c>
      <c r="AH44" s="185" t="s">
        <v>677</v>
      </c>
      <c r="AI44" s="312">
        <v>0</v>
      </c>
      <c r="AJ44" s="312">
        <v>0</v>
      </c>
      <c r="AK44" s="312"/>
      <c r="AL44" s="312"/>
      <c r="AM44" s="310"/>
      <c r="AN44" s="310"/>
      <c r="AO44" s="310"/>
      <c r="AP44" s="310"/>
      <c r="AQ44" s="310"/>
      <c r="AR44" s="310"/>
      <c r="AS44" s="310"/>
      <c r="AT44" s="310"/>
      <c r="AU44" s="310"/>
      <c r="AV44" s="310"/>
      <c r="AW44" s="186"/>
      <c r="AX44" s="186"/>
      <c r="AY44" s="186"/>
      <c r="AZ44" s="186"/>
      <c r="BA44" s="186"/>
      <c r="BB44" s="186"/>
      <c r="BC44" s="186"/>
      <c r="BD44" s="180" t="s">
        <v>2162</v>
      </c>
      <c r="BE44" s="336"/>
      <c r="BF44" s="337"/>
      <c r="BG44" s="336"/>
      <c r="BH44" s="336"/>
      <c r="BI44" s="341"/>
      <c r="BJ44" s="336"/>
      <c r="BK44" s="336"/>
      <c r="BL44" s="337"/>
      <c r="BM44" s="338"/>
      <c r="BN44" s="338"/>
      <c r="BO44" s="319">
        <v>46277</v>
      </c>
      <c r="BP44" s="338"/>
      <c r="BQ44" s="336"/>
      <c r="BR44" s="337"/>
      <c r="BS44" s="336"/>
      <c r="BT44" s="336"/>
      <c r="BU44" s="341"/>
      <c r="BV44" s="336"/>
      <c r="BW44" s="336"/>
      <c r="BX44" s="337"/>
      <c r="BY44" s="336"/>
      <c r="BZ44" s="336"/>
      <c r="CA44" s="336"/>
      <c r="CB44" s="336"/>
      <c r="CC44" s="336"/>
      <c r="CD44" s="341"/>
      <c r="CE44" s="336"/>
      <c r="CF44" s="336"/>
      <c r="CG44" s="336"/>
      <c r="CH44" s="336"/>
      <c r="CI44" s="336"/>
      <c r="CJ44" s="341"/>
      <c r="CK44" s="336"/>
      <c r="CL44" s="336"/>
      <c r="CM44" s="336"/>
      <c r="CN44" s="336"/>
      <c r="CO44" s="336"/>
      <c r="CP44" s="341"/>
      <c r="CQ44" s="336"/>
      <c r="CR44" s="336"/>
      <c r="CS44" s="336"/>
      <c r="CT44" s="336"/>
    </row>
    <row r="45" spans="1:98" ht="17.25" customHeight="1">
      <c r="A45" s="310">
        <v>36</v>
      </c>
      <c r="B45" s="311" t="s">
        <v>4047</v>
      </c>
      <c r="C45" s="311" t="s">
        <v>4048</v>
      </c>
      <c r="D45" s="311" t="s">
        <v>781</v>
      </c>
      <c r="E45" s="311" t="s">
        <v>4019</v>
      </c>
      <c r="F45" s="311" t="s">
        <v>4049</v>
      </c>
      <c r="G45" s="311" t="s">
        <v>1389</v>
      </c>
      <c r="H45" s="312">
        <v>3920</v>
      </c>
      <c r="I45" s="313" t="s">
        <v>702</v>
      </c>
      <c r="J45" s="314">
        <v>1</v>
      </c>
      <c r="K45" s="314"/>
      <c r="L45" s="314">
        <v>2</v>
      </c>
      <c r="M45" s="312">
        <v>47.1</v>
      </c>
      <c r="N45" s="312">
        <v>94.3</v>
      </c>
      <c r="O45" s="312" t="s">
        <v>674</v>
      </c>
      <c r="P45" s="312" t="s">
        <v>13</v>
      </c>
      <c r="Q45" s="312" t="s">
        <v>703</v>
      </c>
      <c r="R45" s="312"/>
      <c r="S45" s="312"/>
      <c r="T45" s="312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2">
        <f ca="1">+L45-T45</f>
        <v>2</v>
      </c>
      <c r="V45" s="312">
        <f ca="1">ROUNDDOWN(T45/J45,0)</f>
        <v>0</v>
      </c>
      <c r="W45" s="312"/>
      <c r="X45" s="312"/>
      <c r="Y45" s="312"/>
      <c r="Z45" s="312"/>
      <c r="AA45" s="312"/>
      <c r="AB45" s="312" t="s">
        <v>602</v>
      </c>
      <c r="AC45" s="312">
        <v>2.5680000000000001</v>
      </c>
      <c r="AD45" s="316"/>
      <c r="AE45" s="304"/>
      <c r="AF45" s="304"/>
      <c r="AG45" s="315" t="s">
        <v>677</v>
      </c>
      <c r="AH45" s="315" t="s">
        <v>677</v>
      </c>
      <c r="AI45" s="312">
        <v>0</v>
      </c>
      <c r="AJ45" s="312">
        <v>0</v>
      </c>
      <c r="AK45" s="312"/>
      <c r="AL45" s="312"/>
      <c r="AM45" s="310"/>
      <c r="AN45" s="310"/>
      <c r="AO45" s="310"/>
      <c r="AP45" s="310"/>
      <c r="AQ45" s="310"/>
      <c r="AR45" s="310"/>
      <c r="AS45" s="310"/>
      <c r="AT45" s="310"/>
      <c r="AU45" s="310"/>
      <c r="AV45" s="310"/>
      <c r="AW45" s="310">
        <v>0</v>
      </c>
      <c r="AX45" s="310">
        <v>0</v>
      </c>
      <c r="AY45" s="310">
        <v>0</v>
      </c>
      <c r="AZ45" s="310">
        <v>0</v>
      </c>
      <c r="BA45" s="310">
        <v>0</v>
      </c>
      <c r="BB45" s="310">
        <v>0</v>
      </c>
      <c r="BC45" s="310">
        <v>0</v>
      </c>
      <c r="BD45" s="310" t="s">
        <v>692</v>
      </c>
      <c r="BE45" s="310"/>
      <c r="BF45" s="317"/>
      <c r="BG45" s="310" t="s">
        <v>3991</v>
      </c>
      <c r="BH45" s="310">
        <v>2</v>
      </c>
      <c r="BI45" s="318">
        <v>46277</v>
      </c>
      <c r="BJ45" s="310">
        <v>0</v>
      </c>
      <c r="BK45" s="310"/>
      <c r="BL45" s="317"/>
      <c r="BM45" s="310" t="s">
        <v>3991</v>
      </c>
      <c r="BN45" s="314">
        <v>2</v>
      </c>
      <c r="BO45" s="319">
        <v>46277</v>
      </c>
      <c r="BP45" s="310">
        <v>0</v>
      </c>
      <c r="BQ45" s="310"/>
      <c r="BR45" s="317"/>
      <c r="BS45" s="310"/>
      <c r="BT45" s="314"/>
      <c r="BU45" s="318"/>
      <c r="BV45" s="310"/>
      <c r="BW45" s="316"/>
      <c r="BX45" s="317"/>
      <c r="BY45" s="310"/>
      <c r="BZ45" s="314"/>
      <c r="CA45" s="319"/>
      <c r="CB45" s="310"/>
      <c r="CC45" s="310"/>
      <c r="CD45" s="318"/>
      <c r="CE45" s="310"/>
      <c r="CF45" s="310"/>
      <c r="CG45" s="310"/>
      <c r="CH45" s="310"/>
      <c r="CI45" s="310"/>
      <c r="CJ45" s="318"/>
      <c r="CK45" s="310"/>
      <c r="CL45" s="310"/>
      <c r="CM45" s="310"/>
      <c r="CN45" s="310"/>
      <c r="CO45" s="310"/>
      <c r="CP45" s="318"/>
      <c r="CQ45" s="310"/>
      <c r="CR45" s="310"/>
      <c r="CS45" s="310"/>
      <c r="CT45" s="310"/>
    </row>
    <row r="46" spans="1:98" ht="17.25" customHeight="1">
      <c r="A46" s="186">
        <v>37</v>
      </c>
      <c r="B46" s="181" t="s">
        <v>4050</v>
      </c>
      <c r="C46" s="181" t="s">
        <v>4051</v>
      </c>
      <c r="D46" s="181"/>
      <c r="E46" s="181"/>
      <c r="F46" s="181"/>
      <c r="G46" s="181" t="s">
        <v>4052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0" t="s">
        <v>674</v>
      </c>
      <c r="P46" s="182"/>
      <c r="Q46" s="182"/>
      <c r="R46" s="300" t="s">
        <v>3951</v>
      </c>
      <c r="S46" s="182"/>
      <c r="T46" s="182"/>
      <c r="U46" s="182"/>
      <c r="V46" s="182"/>
      <c r="W46" s="300">
        <f>_xlfn.MINIFS(V:V,C:C,C46,AE:AE,"",AB:AB,"")</f>
        <v>0</v>
      </c>
      <c r="X46" s="300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4"/>
      <c r="AE46" s="180" t="s">
        <v>675</v>
      </c>
      <c r="AF46" s="180" t="s">
        <v>2161</v>
      </c>
      <c r="AG46" s="185" t="s">
        <v>677</v>
      </c>
      <c r="AH46" s="185" t="s">
        <v>677</v>
      </c>
      <c r="AI46" s="312">
        <v>0</v>
      </c>
      <c r="AJ46" s="312">
        <v>0</v>
      </c>
      <c r="AK46" s="312"/>
      <c r="AL46" s="312"/>
      <c r="AM46" s="310"/>
      <c r="AN46" s="310"/>
      <c r="AO46" s="310"/>
      <c r="AP46" s="310"/>
      <c r="AQ46" s="310"/>
      <c r="AR46" s="310"/>
      <c r="AS46" s="310"/>
      <c r="AT46" s="310"/>
      <c r="AU46" s="310"/>
      <c r="AV46" s="310"/>
      <c r="AW46" s="186"/>
      <c r="AX46" s="186"/>
      <c r="AY46" s="186"/>
      <c r="AZ46" s="186"/>
      <c r="BA46" s="186"/>
      <c r="BB46" s="186"/>
      <c r="BC46" s="186"/>
      <c r="BD46" s="180" t="s">
        <v>2162</v>
      </c>
      <c r="BE46" s="336"/>
      <c r="BF46" s="337"/>
      <c r="BG46" s="336"/>
      <c r="BH46" s="340"/>
      <c r="BI46" s="341"/>
      <c r="BJ46" s="336"/>
      <c r="BK46" s="336"/>
      <c r="BL46" s="337"/>
      <c r="BM46" s="338"/>
      <c r="BN46" s="339"/>
      <c r="BO46" s="319">
        <v>46277</v>
      </c>
      <c r="BP46" s="338"/>
      <c r="BQ46" s="336"/>
      <c r="BR46" s="337"/>
      <c r="BS46" s="336"/>
      <c r="BT46" s="340"/>
      <c r="BU46" s="341"/>
      <c r="BV46" s="336"/>
      <c r="BW46" s="342"/>
      <c r="BX46" s="337"/>
      <c r="BY46" s="336"/>
      <c r="BZ46" s="340"/>
      <c r="CA46" s="343"/>
      <c r="CB46" s="336"/>
      <c r="CC46" s="336"/>
      <c r="CD46" s="341"/>
      <c r="CE46" s="336"/>
      <c r="CF46" s="336"/>
      <c r="CG46" s="336"/>
      <c r="CH46" s="336"/>
      <c r="CI46" s="336"/>
      <c r="CJ46" s="341"/>
      <c r="CK46" s="336"/>
      <c r="CL46" s="336"/>
      <c r="CM46" s="336"/>
      <c r="CN46" s="336"/>
      <c r="CO46" s="336"/>
      <c r="CP46" s="341"/>
      <c r="CQ46" s="336"/>
      <c r="CR46" s="336"/>
      <c r="CS46" s="336"/>
      <c r="CT46" s="336"/>
    </row>
    <row r="47" spans="1:98" ht="17.25" customHeight="1">
      <c r="A47" s="310">
        <v>38</v>
      </c>
      <c r="B47" s="311" t="s">
        <v>4050</v>
      </c>
      <c r="C47" s="311" t="s">
        <v>4051</v>
      </c>
      <c r="D47" s="311" t="s">
        <v>781</v>
      </c>
      <c r="E47" s="311" t="s">
        <v>4053</v>
      </c>
      <c r="F47" s="311" t="s">
        <v>4054</v>
      </c>
      <c r="G47" s="311" t="s">
        <v>1389</v>
      </c>
      <c r="H47" s="312">
        <v>2000</v>
      </c>
      <c r="I47" s="313" t="s">
        <v>702</v>
      </c>
      <c r="J47" s="314">
        <v>1</v>
      </c>
      <c r="K47" s="314"/>
      <c r="L47" s="314">
        <v>2</v>
      </c>
      <c r="M47" s="312">
        <v>23.6</v>
      </c>
      <c r="N47" s="312">
        <v>47.1</v>
      </c>
      <c r="O47" s="312" t="s">
        <v>674</v>
      </c>
      <c r="P47" s="312" t="s">
        <v>13</v>
      </c>
      <c r="Q47" s="312" t="s">
        <v>703</v>
      </c>
      <c r="R47" s="312"/>
      <c r="S47" s="312"/>
      <c r="T47" s="312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2">
        <f ca="1">+L47-T47</f>
        <v>2</v>
      </c>
      <c r="V47" s="312">
        <f ca="1">ROUNDDOWN(T47/J47,0)</f>
        <v>0</v>
      </c>
      <c r="W47" s="312"/>
      <c r="X47" s="312"/>
      <c r="Y47" s="312"/>
      <c r="Z47" s="312"/>
      <c r="AA47" s="312"/>
      <c r="AB47" s="312" t="s">
        <v>602</v>
      </c>
      <c r="AC47" s="312">
        <v>1.286</v>
      </c>
      <c r="AD47" s="316"/>
      <c r="AE47" s="304"/>
      <c r="AF47" s="304"/>
      <c r="AG47" s="315" t="s">
        <v>677</v>
      </c>
      <c r="AH47" s="315" t="s">
        <v>677</v>
      </c>
      <c r="AI47" s="312">
        <v>0</v>
      </c>
      <c r="AJ47" s="312">
        <v>0</v>
      </c>
      <c r="AK47" s="312"/>
      <c r="AL47" s="312"/>
      <c r="AM47" s="310"/>
      <c r="AN47" s="310"/>
      <c r="AO47" s="310"/>
      <c r="AP47" s="310"/>
      <c r="AQ47" s="310"/>
      <c r="AR47" s="310"/>
      <c r="AS47" s="310"/>
      <c r="AT47" s="310"/>
      <c r="AU47" s="310"/>
      <c r="AV47" s="310"/>
      <c r="AW47" s="310">
        <v>0</v>
      </c>
      <c r="AX47" s="310">
        <v>0</v>
      </c>
      <c r="AY47" s="310">
        <v>0</v>
      </c>
      <c r="AZ47" s="310">
        <v>0</v>
      </c>
      <c r="BA47" s="310">
        <v>0</v>
      </c>
      <c r="BB47" s="310">
        <v>0</v>
      </c>
      <c r="BC47" s="310">
        <v>0</v>
      </c>
      <c r="BD47" s="310" t="s">
        <v>692</v>
      </c>
      <c r="BE47" s="310"/>
      <c r="BF47" s="310"/>
      <c r="BG47" s="310" t="s">
        <v>3991</v>
      </c>
      <c r="BH47" s="310">
        <v>2</v>
      </c>
      <c r="BI47" s="318">
        <v>46277</v>
      </c>
      <c r="BJ47" s="310">
        <v>0</v>
      </c>
      <c r="BK47" s="310"/>
      <c r="BL47" s="317"/>
      <c r="BM47" s="310" t="s">
        <v>3991</v>
      </c>
      <c r="BN47" s="310">
        <v>2</v>
      </c>
      <c r="BO47" s="319">
        <v>46277</v>
      </c>
      <c r="BP47" s="310">
        <v>0</v>
      </c>
      <c r="BQ47" s="310"/>
      <c r="BR47" s="317"/>
      <c r="BS47" s="310"/>
      <c r="BT47" s="310"/>
      <c r="BU47" s="318"/>
      <c r="BV47" s="310"/>
      <c r="BW47" s="310"/>
      <c r="BX47" s="317"/>
      <c r="BY47" s="310"/>
      <c r="BZ47" s="310"/>
      <c r="CA47" s="310"/>
      <c r="CB47" s="310"/>
      <c r="CC47" s="310"/>
      <c r="CD47" s="318"/>
      <c r="CE47" s="310"/>
      <c r="CF47" s="310"/>
      <c r="CG47" s="310"/>
      <c r="CH47" s="310"/>
      <c r="CI47" s="310"/>
      <c r="CJ47" s="318"/>
      <c r="CK47" s="310"/>
      <c r="CL47" s="310"/>
      <c r="CM47" s="310"/>
      <c r="CN47" s="310"/>
      <c r="CO47" s="310"/>
      <c r="CP47" s="318"/>
      <c r="CQ47" s="310"/>
      <c r="CR47" s="310"/>
      <c r="CS47" s="310"/>
      <c r="CT47" s="310"/>
    </row>
    <row r="48" spans="1:98" ht="17.25" customHeight="1">
      <c r="A48" s="186">
        <v>39</v>
      </c>
      <c r="B48" s="181" t="s">
        <v>4055</v>
      </c>
      <c r="C48" s="181" t="s">
        <v>4056</v>
      </c>
      <c r="D48" s="181"/>
      <c r="E48" s="181"/>
      <c r="F48" s="181"/>
      <c r="G48" s="181" t="s">
        <v>4018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0" t="s">
        <v>674</v>
      </c>
      <c r="P48" s="182"/>
      <c r="Q48" s="182"/>
      <c r="R48" s="300" t="s">
        <v>3951</v>
      </c>
      <c r="S48" s="182"/>
      <c r="T48" s="182"/>
      <c r="U48" s="182"/>
      <c r="V48" s="182"/>
      <c r="W48" s="300">
        <f>_xlfn.MINIFS(V:V,C:C,C48,AE:AE,"",AB:AB,"")</f>
        <v>0</v>
      </c>
      <c r="X48" s="300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4"/>
      <c r="AE48" s="180" t="s">
        <v>675</v>
      </c>
      <c r="AF48" s="180" t="s">
        <v>2161</v>
      </c>
      <c r="AG48" s="185" t="s">
        <v>677</v>
      </c>
      <c r="AH48" s="185" t="s">
        <v>677</v>
      </c>
      <c r="AI48" s="312">
        <v>0</v>
      </c>
      <c r="AJ48" s="312">
        <v>0</v>
      </c>
      <c r="AK48" s="312"/>
      <c r="AL48" s="312"/>
      <c r="AM48" s="310"/>
      <c r="AN48" s="310"/>
      <c r="AO48" s="310"/>
      <c r="AP48" s="310"/>
      <c r="AQ48" s="310"/>
      <c r="AR48" s="310"/>
      <c r="AS48" s="310"/>
      <c r="AT48" s="310"/>
      <c r="AU48" s="310"/>
      <c r="AV48" s="310"/>
      <c r="AW48" s="186"/>
      <c r="AX48" s="186"/>
      <c r="AY48" s="186"/>
      <c r="AZ48" s="186"/>
      <c r="BA48" s="186"/>
      <c r="BB48" s="186"/>
      <c r="BC48" s="186"/>
      <c r="BD48" s="180" t="s">
        <v>2162</v>
      </c>
      <c r="BE48" s="348"/>
      <c r="BF48" s="348"/>
      <c r="BG48" s="348"/>
      <c r="BH48" s="314"/>
      <c r="BI48" s="358"/>
      <c r="BJ48" s="310"/>
      <c r="BK48" s="320"/>
      <c r="BL48" s="321"/>
      <c r="BM48" s="310"/>
      <c r="BN48" s="314"/>
      <c r="BO48" s="319">
        <v>46277</v>
      </c>
      <c r="BP48" s="310"/>
      <c r="BQ48" s="320"/>
      <c r="BR48" s="321"/>
      <c r="BS48" s="320"/>
      <c r="BT48" s="322"/>
      <c r="BU48" s="323"/>
      <c r="BV48" s="320"/>
      <c r="BW48" s="324"/>
      <c r="BX48" s="321"/>
      <c r="BY48" s="320"/>
      <c r="BZ48" s="322"/>
      <c r="CA48" s="325"/>
      <c r="CB48" s="320"/>
      <c r="CC48" s="320"/>
      <c r="CD48" s="323"/>
      <c r="CE48" s="320"/>
      <c r="CF48" s="320"/>
      <c r="CG48" s="320"/>
      <c r="CH48" s="320"/>
      <c r="CI48" s="320"/>
      <c r="CJ48" s="323"/>
      <c r="CK48" s="320"/>
      <c r="CL48" s="320"/>
      <c r="CM48" s="320"/>
      <c r="CN48" s="320"/>
      <c r="CO48" s="320"/>
      <c r="CP48" s="323"/>
      <c r="CQ48" s="320"/>
      <c r="CR48" s="320"/>
      <c r="CS48" s="320"/>
      <c r="CT48" s="320"/>
    </row>
    <row r="49" spans="1:98" ht="17.25" customHeight="1">
      <c r="A49" s="310">
        <v>40</v>
      </c>
      <c r="B49" s="311" t="s">
        <v>4055</v>
      </c>
      <c r="C49" s="311" t="s">
        <v>4056</v>
      </c>
      <c r="D49" s="311" t="s">
        <v>781</v>
      </c>
      <c r="E49" s="311" t="s">
        <v>4019</v>
      </c>
      <c r="F49" s="311" t="s">
        <v>4057</v>
      </c>
      <c r="G49" s="311" t="s">
        <v>1389</v>
      </c>
      <c r="H49" s="312">
        <v>3920</v>
      </c>
      <c r="I49" s="313" t="s">
        <v>702</v>
      </c>
      <c r="J49" s="314">
        <v>1</v>
      </c>
      <c r="K49" s="314"/>
      <c r="L49" s="314">
        <v>2</v>
      </c>
      <c r="M49" s="312">
        <v>47.1</v>
      </c>
      <c r="N49" s="312">
        <v>94.3</v>
      </c>
      <c r="O49" s="312" t="s">
        <v>674</v>
      </c>
      <c r="P49" s="312" t="s">
        <v>13</v>
      </c>
      <c r="Q49" s="312" t="s">
        <v>703</v>
      </c>
      <c r="R49" s="312"/>
      <c r="S49" s="312"/>
      <c r="T49" s="312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2">
        <f ca="1">+L49-T49</f>
        <v>2</v>
      </c>
      <c r="V49" s="312">
        <f ca="1">ROUNDDOWN(T49/J49,0)</f>
        <v>0</v>
      </c>
      <c r="W49" s="312"/>
      <c r="X49" s="312"/>
      <c r="Y49" s="312"/>
      <c r="Z49" s="312"/>
      <c r="AA49" s="312"/>
      <c r="AB49" s="312" t="s">
        <v>602</v>
      </c>
      <c r="AC49" s="312">
        <v>2.5680000000000001</v>
      </c>
      <c r="AD49" s="316"/>
      <c r="AE49" s="304"/>
      <c r="AF49" s="304"/>
      <c r="AG49" s="315" t="s">
        <v>677</v>
      </c>
      <c r="AH49" s="315" t="s">
        <v>677</v>
      </c>
      <c r="AI49" s="312">
        <v>0</v>
      </c>
      <c r="AJ49" s="312">
        <v>0</v>
      </c>
      <c r="AK49" s="312"/>
      <c r="AL49" s="312"/>
      <c r="AM49" s="310"/>
      <c r="AN49" s="310"/>
      <c r="AO49" s="310"/>
      <c r="AP49" s="310"/>
      <c r="AQ49" s="310"/>
      <c r="AR49" s="310"/>
      <c r="AS49" s="310"/>
      <c r="AT49" s="310"/>
      <c r="AU49" s="310"/>
      <c r="AV49" s="310"/>
      <c r="AW49" s="310">
        <v>0</v>
      </c>
      <c r="AX49" s="310">
        <v>0</v>
      </c>
      <c r="AY49" s="310">
        <v>0</v>
      </c>
      <c r="AZ49" s="310">
        <v>0</v>
      </c>
      <c r="BA49" s="310">
        <v>0</v>
      </c>
      <c r="BB49" s="310">
        <v>0</v>
      </c>
      <c r="BC49" s="310">
        <v>0</v>
      </c>
      <c r="BD49" s="310" t="s">
        <v>692</v>
      </c>
      <c r="BE49" s="345"/>
      <c r="BF49" s="346"/>
      <c r="BG49" s="310" t="s">
        <v>3991</v>
      </c>
      <c r="BH49" s="310">
        <v>2</v>
      </c>
      <c r="BI49" s="318">
        <v>46277</v>
      </c>
      <c r="BJ49" s="310">
        <v>0</v>
      </c>
      <c r="BK49" s="345"/>
      <c r="BL49" s="346"/>
      <c r="BM49" s="345" t="s">
        <v>3991</v>
      </c>
      <c r="BN49" s="359">
        <v>2</v>
      </c>
      <c r="BO49" s="319">
        <v>46277</v>
      </c>
      <c r="BP49" s="345">
        <v>0</v>
      </c>
      <c r="BQ49" s="345"/>
      <c r="BR49" s="346"/>
      <c r="BS49" s="345"/>
      <c r="BT49" s="359"/>
      <c r="BU49" s="347"/>
      <c r="BV49" s="345"/>
      <c r="BW49" s="360"/>
      <c r="BX49" s="346"/>
      <c r="BY49" s="345"/>
      <c r="BZ49" s="359"/>
      <c r="CA49" s="361"/>
      <c r="CB49" s="345"/>
      <c r="CC49" s="345"/>
      <c r="CD49" s="347"/>
      <c r="CE49" s="345"/>
      <c r="CF49" s="345"/>
      <c r="CG49" s="345"/>
      <c r="CH49" s="345"/>
      <c r="CI49" s="345"/>
      <c r="CJ49" s="347"/>
      <c r="CK49" s="345"/>
      <c r="CL49" s="345"/>
      <c r="CM49" s="345"/>
      <c r="CN49" s="345"/>
      <c r="CO49" s="345"/>
      <c r="CP49" s="347"/>
      <c r="CQ49" s="345"/>
      <c r="CR49" s="345"/>
      <c r="CS49" s="345"/>
      <c r="CT49" s="345"/>
    </row>
    <row r="50" spans="1:98" ht="17.25" customHeight="1">
      <c r="A50" s="186">
        <v>41</v>
      </c>
      <c r="B50" s="181" t="s">
        <v>4058</v>
      </c>
      <c r="C50" s="181" t="s">
        <v>4059</v>
      </c>
      <c r="D50" s="181"/>
      <c r="E50" s="181"/>
      <c r="F50" s="181"/>
      <c r="G50" s="181" t="s">
        <v>4028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0" t="s">
        <v>674</v>
      </c>
      <c r="P50" s="182"/>
      <c r="Q50" s="182"/>
      <c r="R50" s="300" t="s">
        <v>3951</v>
      </c>
      <c r="S50" s="182"/>
      <c r="T50" s="182"/>
      <c r="U50" s="182"/>
      <c r="V50" s="182"/>
      <c r="W50" s="300">
        <f>_xlfn.MINIFS(V:V,C:C,C50,AE:AE,"",AB:AB,"")</f>
        <v>0</v>
      </c>
      <c r="X50" s="300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4"/>
      <c r="AE50" s="180" t="s">
        <v>675</v>
      </c>
      <c r="AF50" s="180" t="s">
        <v>2161</v>
      </c>
      <c r="AG50" s="185" t="s">
        <v>677</v>
      </c>
      <c r="AH50" s="185" t="s">
        <v>677</v>
      </c>
      <c r="AI50" s="312">
        <v>0</v>
      </c>
      <c r="AJ50" s="312">
        <v>0</v>
      </c>
      <c r="AK50" s="312"/>
      <c r="AL50" s="312"/>
      <c r="AM50" s="310"/>
      <c r="AN50" s="310"/>
      <c r="AO50" s="310"/>
      <c r="AP50" s="310"/>
      <c r="AQ50" s="310"/>
      <c r="AR50" s="310"/>
      <c r="AS50" s="310"/>
      <c r="AT50" s="310"/>
      <c r="AU50" s="310"/>
      <c r="AV50" s="310"/>
      <c r="AW50" s="186"/>
      <c r="AX50" s="186"/>
      <c r="AY50" s="186"/>
      <c r="AZ50" s="186"/>
      <c r="BA50" s="186"/>
      <c r="BB50" s="186"/>
      <c r="BC50" s="186"/>
      <c r="BD50" s="180" t="s">
        <v>2162</v>
      </c>
      <c r="BE50" s="320"/>
      <c r="BF50" s="321"/>
      <c r="BG50" s="348"/>
      <c r="BH50" s="348"/>
      <c r="BI50" s="323"/>
      <c r="BJ50" s="310"/>
      <c r="BK50" s="320"/>
      <c r="BL50" s="321"/>
      <c r="BM50" s="310"/>
      <c r="BN50" s="310"/>
      <c r="BO50" s="319">
        <v>46277</v>
      </c>
      <c r="BP50" s="310"/>
      <c r="BQ50" s="320"/>
      <c r="BR50" s="321"/>
      <c r="BS50" s="320"/>
      <c r="BT50" s="320"/>
      <c r="BU50" s="323"/>
      <c r="BV50" s="320"/>
      <c r="BW50" s="320"/>
      <c r="BX50" s="321"/>
      <c r="BY50" s="320"/>
      <c r="BZ50" s="320"/>
      <c r="CA50" s="320"/>
      <c r="CB50" s="320"/>
      <c r="CC50" s="320"/>
      <c r="CD50" s="323"/>
      <c r="CE50" s="320"/>
      <c r="CF50" s="320"/>
      <c r="CG50" s="320"/>
      <c r="CH50" s="320"/>
      <c r="CI50" s="320"/>
      <c r="CJ50" s="323"/>
      <c r="CK50" s="320"/>
      <c r="CL50" s="320"/>
      <c r="CM50" s="320"/>
      <c r="CN50" s="320"/>
      <c r="CO50" s="320"/>
      <c r="CP50" s="323"/>
      <c r="CQ50" s="320"/>
      <c r="CR50" s="320"/>
      <c r="CS50" s="320"/>
      <c r="CT50" s="320"/>
    </row>
    <row r="51" spans="1:98" ht="17.25" customHeight="1">
      <c r="A51" s="310">
        <v>42</v>
      </c>
      <c r="B51" s="311" t="s">
        <v>4058</v>
      </c>
      <c r="C51" s="311" t="s">
        <v>4059</v>
      </c>
      <c r="D51" s="311" t="s">
        <v>781</v>
      </c>
      <c r="E51" s="311" t="s">
        <v>4029</v>
      </c>
      <c r="F51" s="311" t="s">
        <v>4060</v>
      </c>
      <c r="G51" s="311" t="s">
        <v>1389</v>
      </c>
      <c r="H51" s="312">
        <v>10500</v>
      </c>
      <c r="I51" s="313" t="s">
        <v>702</v>
      </c>
      <c r="J51" s="314">
        <v>1</v>
      </c>
      <c r="K51" s="314"/>
      <c r="L51" s="314">
        <v>2</v>
      </c>
      <c r="M51" s="312">
        <v>123.6</v>
      </c>
      <c r="N51" s="312">
        <v>247.3</v>
      </c>
      <c r="O51" s="312" t="s">
        <v>674</v>
      </c>
      <c r="P51" s="312" t="s">
        <v>13</v>
      </c>
      <c r="Q51" s="312" t="s">
        <v>703</v>
      </c>
      <c r="R51" s="312"/>
      <c r="S51" s="312"/>
      <c r="T51" s="312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2">
        <f ca="1">+L51-T51</f>
        <v>2</v>
      </c>
      <c r="V51" s="312">
        <f ca="1">ROUNDDOWN(T51/J51,0)</f>
        <v>0</v>
      </c>
      <c r="W51" s="312"/>
      <c r="X51" s="312"/>
      <c r="Y51" s="312"/>
      <c r="Z51" s="312"/>
      <c r="AA51" s="312"/>
      <c r="AB51" s="312" t="s">
        <v>602</v>
      </c>
      <c r="AC51" s="312">
        <v>6.726</v>
      </c>
      <c r="AD51" s="316"/>
      <c r="AE51" s="304"/>
      <c r="AF51" s="304"/>
      <c r="AG51" s="315" t="s">
        <v>677</v>
      </c>
      <c r="AH51" s="315" t="s">
        <v>677</v>
      </c>
      <c r="AI51" s="312">
        <v>0</v>
      </c>
      <c r="AJ51" s="312">
        <v>0</v>
      </c>
      <c r="AK51" s="312"/>
      <c r="AL51" s="312"/>
      <c r="AM51" s="310"/>
      <c r="AN51" s="310"/>
      <c r="AO51" s="310"/>
      <c r="AP51" s="310"/>
      <c r="AQ51" s="310"/>
      <c r="AR51" s="310"/>
      <c r="AS51" s="310"/>
      <c r="AT51" s="310"/>
      <c r="AU51" s="310"/>
      <c r="AV51" s="310"/>
      <c r="AW51" s="310">
        <v>0</v>
      </c>
      <c r="AX51" s="310">
        <v>0</v>
      </c>
      <c r="AY51" s="310">
        <v>0</v>
      </c>
      <c r="AZ51" s="310">
        <v>0</v>
      </c>
      <c r="BA51" s="310">
        <v>0</v>
      </c>
      <c r="BB51" s="310">
        <v>0</v>
      </c>
      <c r="BC51" s="310">
        <v>0</v>
      </c>
      <c r="BD51" s="310" t="s">
        <v>692</v>
      </c>
      <c r="BE51" s="326"/>
      <c r="BF51" s="327"/>
      <c r="BG51" s="310" t="s">
        <v>3991</v>
      </c>
      <c r="BH51" s="310">
        <v>2</v>
      </c>
      <c r="BI51" s="318">
        <v>46277</v>
      </c>
      <c r="BJ51" s="310">
        <v>0</v>
      </c>
      <c r="BK51" s="328"/>
      <c r="BL51" s="329"/>
      <c r="BM51" s="330" t="s">
        <v>3991</v>
      </c>
      <c r="BN51" s="330">
        <v>2</v>
      </c>
      <c r="BO51" s="319">
        <v>46277</v>
      </c>
      <c r="BP51" s="330">
        <v>0</v>
      </c>
      <c r="BQ51" s="328"/>
      <c r="BR51" s="329"/>
      <c r="BS51" s="328"/>
      <c r="BT51" s="328"/>
      <c r="BU51" s="333"/>
      <c r="BV51" s="328"/>
      <c r="BW51" s="328"/>
      <c r="BX51" s="329"/>
      <c r="BY51" s="328"/>
      <c r="BZ51" s="328"/>
      <c r="CA51" s="328"/>
      <c r="CB51" s="328"/>
      <c r="CC51" s="328"/>
      <c r="CD51" s="333"/>
      <c r="CE51" s="328"/>
      <c r="CF51" s="328"/>
      <c r="CG51" s="328"/>
      <c r="CH51" s="328"/>
      <c r="CI51" s="328"/>
      <c r="CJ51" s="333"/>
      <c r="CK51" s="328"/>
      <c r="CL51" s="328"/>
      <c r="CM51" s="328"/>
      <c r="CN51" s="328"/>
      <c r="CO51" s="328"/>
      <c r="CP51" s="333"/>
      <c r="CQ51" s="328"/>
      <c r="CR51" s="328"/>
      <c r="CS51" s="328"/>
      <c r="CT51" s="328"/>
    </row>
    <row r="52" spans="1:98" ht="17.25" customHeight="1">
      <c r="A52" s="186">
        <v>43</v>
      </c>
      <c r="B52" s="181" t="s">
        <v>4061</v>
      </c>
      <c r="C52" s="181" t="s">
        <v>4062</v>
      </c>
      <c r="D52" s="181"/>
      <c r="E52" s="181"/>
      <c r="F52" s="181"/>
      <c r="G52" s="181" t="s">
        <v>4018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0" t="s">
        <v>674</v>
      </c>
      <c r="P52" s="182"/>
      <c r="Q52" s="182"/>
      <c r="R52" s="300" t="s">
        <v>3951</v>
      </c>
      <c r="S52" s="182"/>
      <c r="T52" s="182"/>
      <c r="U52" s="182"/>
      <c r="V52" s="182"/>
      <c r="W52" s="300">
        <f>_xlfn.MINIFS(V:V,C:C,C52,AE:AE,"",AB:AB,"")</f>
        <v>0</v>
      </c>
      <c r="X52" s="300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4"/>
      <c r="AE52" s="180" t="s">
        <v>675</v>
      </c>
      <c r="AF52" s="180" t="s">
        <v>2161</v>
      </c>
      <c r="AG52" s="185" t="s">
        <v>677</v>
      </c>
      <c r="AH52" s="185" t="s">
        <v>677</v>
      </c>
      <c r="AI52" s="312">
        <v>0</v>
      </c>
      <c r="AJ52" s="312">
        <v>0</v>
      </c>
      <c r="AK52" s="312"/>
      <c r="AL52" s="312"/>
      <c r="AM52" s="310"/>
      <c r="AN52" s="310"/>
      <c r="AO52" s="310"/>
      <c r="AP52" s="310"/>
      <c r="AQ52" s="310"/>
      <c r="AR52" s="310"/>
      <c r="AS52" s="310"/>
      <c r="AT52" s="310"/>
      <c r="AU52" s="310"/>
      <c r="AV52" s="310"/>
      <c r="AW52" s="186"/>
      <c r="AX52" s="186"/>
      <c r="AY52" s="186"/>
      <c r="AZ52" s="186"/>
      <c r="BA52" s="186"/>
      <c r="BB52" s="186"/>
      <c r="BC52" s="186"/>
      <c r="BD52" s="180" t="s">
        <v>2162</v>
      </c>
      <c r="BE52" s="326"/>
      <c r="BF52" s="327"/>
      <c r="BG52" s="326"/>
      <c r="BH52" s="331"/>
      <c r="BI52" s="353"/>
      <c r="BJ52" s="330"/>
      <c r="BK52" s="328"/>
      <c r="BL52" s="329"/>
      <c r="BM52" s="330"/>
      <c r="BN52" s="330"/>
      <c r="BO52" s="319">
        <v>46277</v>
      </c>
      <c r="BP52" s="330"/>
      <c r="BQ52" s="328"/>
      <c r="BR52" s="329"/>
      <c r="BS52" s="328"/>
      <c r="BT52" s="328"/>
      <c r="BU52" s="333"/>
      <c r="BV52" s="328"/>
      <c r="BW52" s="328"/>
      <c r="BX52" s="329"/>
      <c r="BY52" s="328"/>
      <c r="BZ52" s="328"/>
      <c r="CA52" s="328"/>
      <c r="CB52" s="328"/>
      <c r="CC52" s="328"/>
      <c r="CD52" s="333"/>
      <c r="CE52" s="328"/>
      <c r="CF52" s="328"/>
      <c r="CG52" s="328"/>
      <c r="CH52" s="328"/>
      <c r="CI52" s="328"/>
      <c r="CJ52" s="333"/>
      <c r="CK52" s="328"/>
      <c r="CL52" s="328"/>
      <c r="CM52" s="328"/>
      <c r="CN52" s="328"/>
      <c r="CO52" s="328"/>
      <c r="CP52" s="333"/>
      <c r="CQ52" s="328"/>
      <c r="CR52" s="328"/>
      <c r="CS52" s="328"/>
      <c r="CT52" s="328"/>
    </row>
    <row r="53" spans="1:98" ht="17.25" customHeight="1">
      <c r="A53" s="310">
        <v>44</v>
      </c>
      <c r="B53" s="311" t="s">
        <v>4061</v>
      </c>
      <c r="C53" s="311" t="s">
        <v>4062</v>
      </c>
      <c r="D53" s="311" t="s">
        <v>781</v>
      </c>
      <c r="E53" s="311" t="s">
        <v>4019</v>
      </c>
      <c r="F53" s="311" t="s">
        <v>4063</v>
      </c>
      <c r="G53" s="311" t="s">
        <v>1389</v>
      </c>
      <c r="H53" s="312">
        <v>3920</v>
      </c>
      <c r="I53" s="313" t="s">
        <v>702</v>
      </c>
      <c r="J53" s="314">
        <v>1</v>
      </c>
      <c r="K53" s="314"/>
      <c r="L53" s="314">
        <v>1</v>
      </c>
      <c r="M53" s="312">
        <v>47.1</v>
      </c>
      <c r="N53" s="312">
        <v>47.1</v>
      </c>
      <c r="O53" s="312" t="s">
        <v>674</v>
      </c>
      <c r="P53" s="312" t="s">
        <v>13</v>
      </c>
      <c r="Q53" s="312" t="s">
        <v>703</v>
      </c>
      <c r="R53" s="312"/>
      <c r="S53" s="312"/>
      <c r="T53" s="312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2">
        <f ca="1">+L53-T53</f>
        <v>1</v>
      </c>
      <c r="V53" s="312">
        <f ca="1">ROUNDDOWN(T53/J53,0)</f>
        <v>0</v>
      </c>
      <c r="W53" s="312"/>
      <c r="X53" s="312"/>
      <c r="Y53" s="312"/>
      <c r="Z53" s="312"/>
      <c r="AA53" s="312"/>
      <c r="AB53" s="312" t="s">
        <v>602</v>
      </c>
      <c r="AC53" s="312">
        <v>1.284</v>
      </c>
      <c r="AD53" s="316"/>
      <c r="AE53" s="304"/>
      <c r="AF53" s="304"/>
      <c r="AG53" s="315" t="s">
        <v>677</v>
      </c>
      <c r="AH53" s="315" t="s">
        <v>677</v>
      </c>
      <c r="AI53" s="312">
        <v>0</v>
      </c>
      <c r="AJ53" s="312">
        <v>0</v>
      </c>
      <c r="AK53" s="312"/>
      <c r="AL53" s="312"/>
      <c r="AM53" s="310"/>
      <c r="AN53" s="310"/>
      <c r="AO53" s="310"/>
      <c r="AP53" s="310"/>
      <c r="AQ53" s="310"/>
      <c r="AR53" s="310"/>
      <c r="AS53" s="310"/>
      <c r="AT53" s="310"/>
      <c r="AU53" s="310"/>
      <c r="AV53" s="310"/>
      <c r="AW53" s="310">
        <v>0</v>
      </c>
      <c r="AX53" s="310">
        <v>0</v>
      </c>
      <c r="AY53" s="310">
        <v>0</v>
      </c>
      <c r="AZ53" s="310">
        <v>0</v>
      </c>
      <c r="BA53" s="310">
        <v>0</v>
      </c>
      <c r="BB53" s="310">
        <v>0</v>
      </c>
      <c r="BC53" s="310">
        <v>0</v>
      </c>
      <c r="BD53" s="310" t="s">
        <v>692</v>
      </c>
      <c r="BE53" s="310"/>
      <c r="BF53" s="317"/>
      <c r="BG53" s="310" t="s">
        <v>3991</v>
      </c>
      <c r="BH53" s="310">
        <v>1</v>
      </c>
      <c r="BI53" s="318">
        <v>46277</v>
      </c>
      <c r="BJ53" s="310">
        <v>0</v>
      </c>
      <c r="BK53" s="310"/>
      <c r="BL53" s="317"/>
      <c r="BM53" s="310" t="s">
        <v>3991</v>
      </c>
      <c r="BN53" s="310">
        <v>1</v>
      </c>
      <c r="BO53" s="319">
        <v>46277</v>
      </c>
      <c r="BP53" s="310">
        <v>0</v>
      </c>
      <c r="BQ53" s="310"/>
      <c r="BR53" s="317"/>
      <c r="BS53" s="310"/>
      <c r="BT53" s="310"/>
      <c r="BU53" s="318"/>
      <c r="BV53" s="310"/>
      <c r="BW53" s="310"/>
      <c r="BX53" s="317"/>
      <c r="BY53" s="310"/>
      <c r="BZ53" s="310"/>
      <c r="CA53" s="310"/>
      <c r="CB53" s="310"/>
      <c r="CC53" s="310"/>
      <c r="CD53" s="318"/>
      <c r="CE53" s="310"/>
      <c r="CF53" s="310"/>
      <c r="CG53" s="310"/>
      <c r="CH53" s="310"/>
      <c r="CI53" s="310"/>
      <c r="CJ53" s="318"/>
      <c r="CK53" s="310"/>
      <c r="CL53" s="310"/>
      <c r="CM53" s="310"/>
      <c r="CN53" s="310"/>
      <c r="CO53" s="310"/>
      <c r="CP53" s="318"/>
      <c r="CQ53" s="310"/>
      <c r="CR53" s="310"/>
      <c r="CS53" s="310"/>
      <c r="CT53" s="310"/>
    </row>
    <row r="54" spans="1:98" ht="17.25" customHeight="1">
      <c r="A54" s="186">
        <v>45</v>
      </c>
      <c r="B54" s="181" t="s">
        <v>4064</v>
      </c>
      <c r="C54" s="181" t="s">
        <v>4065</v>
      </c>
      <c r="D54" s="181"/>
      <c r="E54" s="181"/>
      <c r="F54" s="181"/>
      <c r="G54" s="181" t="s">
        <v>4023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0" t="s">
        <v>674</v>
      </c>
      <c r="P54" s="182"/>
      <c r="Q54" s="182"/>
      <c r="R54" s="300" t="s">
        <v>3951</v>
      </c>
      <c r="S54" s="182"/>
      <c r="T54" s="182"/>
      <c r="U54" s="182"/>
      <c r="V54" s="182"/>
      <c r="W54" s="300">
        <f>_xlfn.MINIFS(V:V,C:C,C54,AE:AE,"",AB:AB,"")</f>
        <v>0</v>
      </c>
      <c r="X54" s="300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4"/>
      <c r="AE54" s="180" t="s">
        <v>675</v>
      </c>
      <c r="AF54" s="180" t="s">
        <v>2161</v>
      </c>
      <c r="AG54" s="185" t="s">
        <v>677</v>
      </c>
      <c r="AH54" s="185" t="s">
        <v>677</v>
      </c>
      <c r="AI54" s="312">
        <v>0</v>
      </c>
      <c r="AJ54" s="312">
        <v>0</v>
      </c>
      <c r="AK54" s="312"/>
      <c r="AL54" s="312"/>
      <c r="AM54" s="310"/>
      <c r="AN54" s="310"/>
      <c r="AO54" s="310"/>
      <c r="AP54" s="310"/>
      <c r="AQ54" s="310"/>
      <c r="AR54" s="310"/>
      <c r="AS54" s="310"/>
      <c r="AT54" s="310"/>
      <c r="AU54" s="310"/>
      <c r="AV54" s="310"/>
      <c r="AW54" s="186"/>
      <c r="AX54" s="186"/>
      <c r="AY54" s="186"/>
      <c r="AZ54" s="186"/>
      <c r="BA54" s="186"/>
      <c r="BB54" s="186"/>
      <c r="BC54" s="186"/>
      <c r="BD54" s="180" t="s">
        <v>2162</v>
      </c>
      <c r="BE54" s="310"/>
      <c r="BF54" s="317"/>
      <c r="BG54" s="310"/>
      <c r="BH54" s="314"/>
      <c r="BI54" s="318"/>
      <c r="BJ54" s="310"/>
      <c r="BK54" s="320"/>
      <c r="BL54" s="321"/>
      <c r="BM54" s="310"/>
      <c r="BN54" s="310"/>
      <c r="BO54" s="319">
        <v>46277</v>
      </c>
      <c r="BP54" s="310"/>
      <c r="BQ54" s="320"/>
      <c r="BR54" s="321"/>
      <c r="BS54" s="320"/>
      <c r="BT54" s="320"/>
      <c r="BU54" s="323"/>
      <c r="BV54" s="320"/>
      <c r="BW54" s="320"/>
      <c r="BX54" s="321"/>
      <c r="BY54" s="320"/>
      <c r="BZ54" s="320"/>
      <c r="CA54" s="320"/>
      <c r="CB54" s="320"/>
      <c r="CC54" s="320"/>
      <c r="CD54" s="323"/>
      <c r="CE54" s="320"/>
      <c r="CF54" s="320"/>
      <c r="CG54" s="320"/>
      <c r="CH54" s="320"/>
      <c r="CI54" s="320"/>
      <c r="CJ54" s="323"/>
      <c r="CK54" s="320"/>
      <c r="CL54" s="320"/>
      <c r="CM54" s="320"/>
      <c r="CN54" s="320"/>
      <c r="CO54" s="320"/>
      <c r="CP54" s="323"/>
      <c r="CQ54" s="320"/>
      <c r="CR54" s="320"/>
      <c r="CS54" s="320"/>
      <c r="CT54" s="320"/>
    </row>
    <row r="55" spans="1:98" ht="17.25" customHeight="1">
      <c r="A55" s="310">
        <v>46</v>
      </c>
      <c r="B55" s="311" t="s">
        <v>4064</v>
      </c>
      <c r="C55" s="311" t="s">
        <v>4065</v>
      </c>
      <c r="D55" s="311" t="s">
        <v>781</v>
      </c>
      <c r="E55" s="311" t="s">
        <v>4024</v>
      </c>
      <c r="F55" s="311" t="s">
        <v>4066</v>
      </c>
      <c r="G55" s="311" t="s">
        <v>1389</v>
      </c>
      <c r="H55" s="312">
        <v>2050</v>
      </c>
      <c r="I55" s="313" t="s">
        <v>702</v>
      </c>
      <c r="J55" s="314">
        <v>1</v>
      </c>
      <c r="K55" s="314"/>
      <c r="L55" s="314">
        <v>1</v>
      </c>
      <c r="M55" s="312">
        <v>24.1</v>
      </c>
      <c r="N55" s="312">
        <v>24.1</v>
      </c>
      <c r="O55" s="312" t="s">
        <v>674</v>
      </c>
      <c r="P55" s="312" t="s">
        <v>13</v>
      </c>
      <c r="Q55" s="312" t="s">
        <v>703</v>
      </c>
      <c r="R55" s="312"/>
      <c r="S55" s="312"/>
      <c r="T55" s="312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2">
        <f ca="1">+L55-T55</f>
        <v>1</v>
      </c>
      <c r="V55" s="312">
        <f ca="1">ROUNDDOWN(T55/J55,0)</f>
        <v>0</v>
      </c>
      <c r="W55" s="312"/>
      <c r="X55" s="312"/>
      <c r="Y55" s="312"/>
      <c r="Z55" s="312"/>
      <c r="AA55" s="312"/>
      <c r="AB55" s="312" t="s">
        <v>602</v>
      </c>
      <c r="AC55" s="312">
        <v>0.65900000000000003</v>
      </c>
      <c r="AD55" s="316"/>
      <c r="AE55" s="304"/>
      <c r="AF55" s="304"/>
      <c r="AG55" s="315" t="s">
        <v>677</v>
      </c>
      <c r="AH55" s="315" t="s">
        <v>677</v>
      </c>
      <c r="AI55" s="312">
        <v>0</v>
      </c>
      <c r="AJ55" s="312">
        <v>0</v>
      </c>
      <c r="AK55" s="312"/>
      <c r="AL55" s="312"/>
      <c r="AM55" s="310"/>
      <c r="AN55" s="310"/>
      <c r="AO55" s="310"/>
      <c r="AP55" s="310"/>
      <c r="AQ55" s="310"/>
      <c r="AR55" s="310"/>
      <c r="AS55" s="310"/>
      <c r="AT55" s="310"/>
      <c r="AU55" s="310"/>
      <c r="AV55" s="310"/>
      <c r="AW55" s="310">
        <v>0</v>
      </c>
      <c r="AX55" s="310">
        <v>0</v>
      </c>
      <c r="AY55" s="310">
        <v>0</v>
      </c>
      <c r="AZ55" s="310">
        <v>0</v>
      </c>
      <c r="BA55" s="310">
        <v>0</v>
      </c>
      <c r="BB55" s="310">
        <v>0</v>
      </c>
      <c r="BC55" s="310">
        <v>0</v>
      </c>
      <c r="BD55" s="310" t="s">
        <v>692</v>
      </c>
      <c r="BE55" s="310"/>
      <c r="BF55" s="310"/>
      <c r="BG55" s="310" t="s">
        <v>3991</v>
      </c>
      <c r="BH55" s="310">
        <v>1</v>
      </c>
      <c r="BI55" s="318">
        <v>46277</v>
      </c>
      <c r="BJ55" s="310">
        <v>0</v>
      </c>
      <c r="BK55" s="310"/>
      <c r="BL55" s="317"/>
      <c r="BM55" s="310" t="s">
        <v>3991</v>
      </c>
      <c r="BN55" s="314">
        <v>1</v>
      </c>
      <c r="BO55" s="319">
        <v>46277</v>
      </c>
      <c r="BP55" s="310">
        <v>0</v>
      </c>
      <c r="BQ55" s="310"/>
      <c r="BR55" s="317"/>
      <c r="BS55" s="310"/>
      <c r="BT55" s="314"/>
      <c r="BU55" s="318"/>
      <c r="BV55" s="310"/>
      <c r="BW55" s="316"/>
      <c r="BX55" s="317"/>
      <c r="BY55" s="310"/>
      <c r="BZ55" s="314"/>
      <c r="CA55" s="319"/>
      <c r="CB55" s="310"/>
      <c r="CC55" s="310"/>
      <c r="CD55" s="318"/>
      <c r="CE55" s="310"/>
      <c r="CF55" s="310"/>
      <c r="CG55" s="310"/>
      <c r="CH55" s="310"/>
      <c r="CI55" s="310"/>
      <c r="CJ55" s="318"/>
      <c r="CK55" s="310"/>
      <c r="CL55" s="310"/>
      <c r="CM55" s="310"/>
      <c r="CN55" s="310"/>
      <c r="CO55" s="310"/>
      <c r="CP55" s="318"/>
      <c r="CQ55" s="310"/>
      <c r="CR55" s="310"/>
      <c r="CS55" s="310"/>
      <c r="CT55" s="310"/>
    </row>
    <row r="56" spans="1:98" ht="17.25" customHeight="1">
      <c r="A56" s="186">
        <v>47</v>
      </c>
      <c r="B56" s="181" t="s">
        <v>4067</v>
      </c>
      <c r="C56" s="181" t="s">
        <v>4068</v>
      </c>
      <c r="D56" s="181"/>
      <c r="E56" s="181"/>
      <c r="F56" s="181"/>
      <c r="G56" s="181" t="s">
        <v>4028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0" t="s">
        <v>674</v>
      </c>
      <c r="P56" s="182"/>
      <c r="Q56" s="182"/>
      <c r="R56" s="300" t="s">
        <v>3951</v>
      </c>
      <c r="S56" s="182"/>
      <c r="T56" s="182"/>
      <c r="U56" s="182"/>
      <c r="V56" s="182"/>
      <c r="W56" s="300">
        <f>_xlfn.MINIFS(V:V,C:C,C56,AE:AE,"",AB:AB,"")</f>
        <v>0</v>
      </c>
      <c r="X56" s="300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4"/>
      <c r="AE56" s="180" t="s">
        <v>675</v>
      </c>
      <c r="AF56" s="180" t="s">
        <v>2161</v>
      </c>
      <c r="AG56" s="185" t="s">
        <v>677</v>
      </c>
      <c r="AH56" s="185" t="s">
        <v>677</v>
      </c>
      <c r="AI56" s="312">
        <v>0</v>
      </c>
      <c r="AJ56" s="312">
        <v>0</v>
      </c>
      <c r="AK56" s="312"/>
      <c r="AL56" s="312"/>
      <c r="AM56" s="310"/>
      <c r="AN56" s="310"/>
      <c r="AO56" s="310"/>
      <c r="AP56" s="310"/>
      <c r="AQ56" s="310"/>
      <c r="AR56" s="310"/>
      <c r="AS56" s="310"/>
      <c r="AT56" s="310"/>
      <c r="AU56" s="310"/>
      <c r="AV56" s="310"/>
      <c r="AW56" s="186"/>
      <c r="AX56" s="186"/>
      <c r="AY56" s="186"/>
      <c r="AZ56" s="186"/>
      <c r="BA56" s="186"/>
      <c r="BB56" s="186"/>
      <c r="BC56" s="186"/>
      <c r="BD56" s="180" t="s">
        <v>2162</v>
      </c>
      <c r="BE56" s="320"/>
      <c r="BF56" s="321"/>
      <c r="BG56" s="348"/>
      <c r="BH56" s="362"/>
      <c r="BI56" s="323"/>
      <c r="BJ56" s="310"/>
      <c r="BK56" s="320"/>
      <c r="BL56" s="321"/>
      <c r="BM56" s="310"/>
      <c r="BN56" s="314"/>
      <c r="BO56" s="319">
        <v>46277</v>
      </c>
      <c r="BP56" s="310"/>
      <c r="BQ56" s="320"/>
      <c r="BR56" s="321"/>
      <c r="BS56" s="320"/>
      <c r="BT56" s="322"/>
      <c r="BU56" s="323"/>
      <c r="BV56" s="320"/>
      <c r="BW56" s="324"/>
      <c r="BX56" s="321"/>
      <c r="BY56" s="320"/>
      <c r="BZ56" s="322"/>
      <c r="CA56" s="325"/>
      <c r="CB56" s="320"/>
      <c r="CC56" s="320"/>
      <c r="CD56" s="323"/>
      <c r="CE56" s="320"/>
      <c r="CF56" s="320"/>
      <c r="CG56" s="320"/>
      <c r="CH56" s="320"/>
      <c r="CI56" s="320"/>
      <c r="CJ56" s="323"/>
      <c r="CK56" s="320"/>
      <c r="CL56" s="320"/>
      <c r="CM56" s="320"/>
      <c r="CN56" s="320"/>
      <c r="CO56" s="320"/>
      <c r="CP56" s="323"/>
      <c r="CQ56" s="320"/>
      <c r="CR56" s="320"/>
      <c r="CS56" s="320"/>
      <c r="CT56" s="320"/>
    </row>
    <row r="57" spans="1:98" ht="17.25" customHeight="1">
      <c r="A57" s="310">
        <v>48</v>
      </c>
      <c r="B57" s="311" t="s">
        <v>4067</v>
      </c>
      <c r="C57" s="311" t="s">
        <v>4068</v>
      </c>
      <c r="D57" s="311" t="s">
        <v>781</v>
      </c>
      <c r="E57" s="311" t="s">
        <v>4029</v>
      </c>
      <c r="F57" s="311" t="s">
        <v>4069</v>
      </c>
      <c r="G57" s="311" t="s">
        <v>1389</v>
      </c>
      <c r="H57" s="312">
        <v>10500</v>
      </c>
      <c r="I57" s="313" t="s">
        <v>702</v>
      </c>
      <c r="J57" s="314">
        <v>1</v>
      </c>
      <c r="K57" s="314"/>
      <c r="L57" s="314">
        <v>1</v>
      </c>
      <c r="M57" s="312">
        <v>123.6</v>
      </c>
      <c r="N57" s="312">
        <v>123.6</v>
      </c>
      <c r="O57" s="312" t="s">
        <v>674</v>
      </c>
      <c r="P57" s="312" t="s">
        <v>13</v>
      </c>
      <c r="Q57" s="312" t="s">
        <v>703</v>
      </c>
      <c r="R57" s="312"/>
      <c r="S57" s="312"/>
      <c r="T57" s="312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2">
        <f ca="1">+L57-T57</f>
        <v>1</v>
      </c>
      <c r="V57" s="312">
        <f ca="1">ROUNDDOWN(T57/J57,0)</f>
        <v>0</v>
      </c>
      <c r="W57" s="312"/>
      <c r="X57" s="312"/>
      <c r="Y57" s="312"/>
      <c r="Z57" s="312"/>
      <c r="AA57" s="312"/>
      <c r="AB57" s="312" t="s">
        <v>602</v>
      </c>
      <c r="AC57" s="312">
        <v>3.363</v>
      </c>
      <c r="AD57" s="316"/>
      <c r="AE57" s="304"/>
      <c r="AF57" s="304"/>
      <c r="AG57" s="315" t="s">
        <v>677</v>
      </c>
      <c r="AH57" s="315" t="s">
        <v>677</v>
      </c>
      <c r="AI57" s="312">
        <v>0</v>
      </c>
      <c r="AJ57" s="312">
        <v>0</v>
      </c>
      <c r="AK57" s="312"/>
      <c r="AL57" s="312"/>
      <c r="AM57" s="310"/>
      <c r="AN57" s="310"/>
      <c r="AO57" s="310"/>
      <c r="AP57" s="310"/>
      <c r="AQ57" s="310"/>
      <c r="AR57" s="310"/>
      <c r="AS57" s="310"/>
      <c r="AT57" s="310"/>
      <c r="AU57" s="310"/>
      <c r="AV57" s="310"/>
      <c r="AW57" s="310">
        <v>0</v>
      </c>
      <c r="AX57" s="310">
        <v>0</v>
      </c>
      <c r="AY57" s="310">
        <v>0</v>
      </c>
      <c r="AZ57" s="310">
        <v>0</v>
      </c>
      <c r="BA57" s="310">
        <v>0</v>
      </c>
      <c r="BB57" s="310">
        <v>0</v>
      </c>
      <c r="BC57" s="310">
        <v>0</v>
      </c>
      <c r="BD57" s="310" t="s">
        <v>692</v>
      </c>
      <c r="BE57" s="326"/>
      <c r="BF57" s="327"/>
      <c r="BG57" s="310" t="s">
        <v>3991</v>
      </c>
      <c r="BH57" s="310">
        <v>1</v>
      </c>
      <c r="BI57" s="318">
        <v>46277</v>
      </c>
      <c r="BJ57" s="310">
        <v>0</v>
      </c>
      <c r="BK57" s="328"/>
      <c r="BL57" s="329"/>
      <c r="BM57" s="330" t="s">
        <v>3991</v>
      </c>
      <c r="BN57" s="331">
        <v>1</v>
      </c>
      <c r="BO57" s="319">
        <v>46277</v>
      </c>
      <c r="BP57" s="330">
        <v>0</v>
      </c>
      <c r="BQ57" s="328"/>
      <c r="BR57" s="329"/>
      <c r="BS57" s="328"/>
      <c r="BT57" s="332"/>
      <c r="BU57" s="333"/>
      <c r="BV57" s="328"/>
      <c r="BW57" s="334"/>
      <c r="BX57" s="329"/>
      <c r="BY57" s="328"/>
      <c r="BZ57" s="332"/>
      <c r="CA57" s="335"/>
      <c r="CB57" s="328"/>
      <c r="CC57" s="328"/>
      <c r="CD57" s="333"/>
      <c r="CE57" s="328"/>
      <c r="CF57" s="328"/>
      <c r="CG57" s="328"/>
      <c r="CH57" s="328"/>
      <c r="CI57" s="328"/>
      <c r="CJ57" s="333"/>
      <c r="CK57" s="328"/>
      <c r="CL57" s="328"/>
      <c r="CM57" s="328"/>
      <c r="CN57" s="328"/>
      <c r="CO57" s="328"/>
      <c r="CP57" s="333"/>
      <c r="CQ57" s="328"/>
      <c r="CR57" s="328"/>
      <c r="CS57" s="328"/>
      <c r="CT57" s="328"/>
    </row>
    <row r="58" spans="1:98" ht="17.25" customHeight="1">
      <c r="A58" s="186">
        <v>49</v>
      </c>
      <c r="B58" s="181" t="s">
        <v>4070</v>
      </c>
      <c r="C58" s="181" t="s">
        <v>4071</v>
      </c>
      <c r="D58" s="181"/>
      <c r="E58" s="181"/>
      <c r="F58" s="181"/>
      <c r="G58" s="181" t="s">
        <v>4033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0" t="s">
        <v>674</v>
      </c>
      <c r="P58" s="182"/>
      <c r="Q58" s="182"/>
      <c r="R58" s="300" t="s">
        <v>3951</v>
      </c>
      <c r="S58" s="182"/>
      <c r="T58" s="182"/>
      <c r="U58" s="182"/>
      <c r="V58" s="182"/>
      <c r="W58" s="300">
        <f>_xlfn.MINIFS(V:V,C:C,C58,AE:AE,"",AB:AB,"")</f>
        <v>0</v>
      </c>
      <c r="X58" s="300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4"/>
      <c r="AE58" s="180" t="s">
        <v>675</v>
      </c>
      <c r="AF58" s="180" t="s">
        <v>2161</v>
      </c>
      <c r="AG58" s="185" t="s">
        <v>677</v>
      </c>
      <c r="AH58" s="185" t="s">
        <v>677</v>
      </c>
      <c r="AI58" s="312">
        <v>0</v>
      </c>
      <c r="AJ58" s="312">
        <v>0</v>
      </c>
      <c r="AK58" s="312"/>
      <c r="AL58" s="312"/>
      <c r="AM58" s="310"/>
      <c r="AN58" s="310"/>
      <c r="AO58" s="310"/>
      <c r="AP58" s="310"/>
      <c r="AQ58" s="310"/>
      <c r="AR58" s="310"/>
      <c r="AS58" s="310"/>
      <c r="AT58" s="310"/>
      <c r="AU58" s="310"/>
      <c r="AV58" s="310"/>
      <c r="AW58" s="186"/>
      <c r="AX58" s="186"/>
      <c r="AY58" s="186"/>
      <c r="AZ58" s="186"/>
      <c r="BA58" s="186"/>
      <c r="BB58" s="186"/>
      <c r="BC58" s="186"/>
      <c r="BD58" s="180" t="s">
        <v>2162</v>
      </c>
      <c r="BE58" s="326"/>
      <c r="BF58" s="327"/>
      <c r="BG58" s="326"/>
      <c r="BH58" s="331"/>
      <c r="BI58" s="353"/>
      <c r="BJ58" s="330"/>
      <c r="BK58" s="328"/>
      <c r="BL58" s="329"/>
      <c r="BM58" s="330"/>
      <c r="BN58" s="331"/>
      <c r="BO58" s="319">
        <v>46277</v>
      </c>
      <c r="BP58" s="330"/>
      <c r="BQ58" s="328"/>
      <c r="BR58" s="329"/>
      <c r="BS58" s="328"/>
      <c r="BT58" s="332"/>
      <c r="BU58" s="333"/>
      <c r="BV58" s="328"/>
      <c r="BW58" s="334"/>
      <c r="BX58" s="329"/>
      <c r="BY58" s="328"/>
      <c r="BZ58" s="332"/>
      <c r="CA58" s="335"/>
      <c r="CB58" s="328"/>
      <c r="CC58" s="328"/>
      <c r="CD58" s="333"/>
      <c r="CE58" s="328"/>
      <c r="CF58" s="328"/>
      <c r="CG58" s="328"/>
      <c r="CH58" s="328"/>
      <c r="CI58" s="328"/>
      <c r="CJ58" s="333"/>
      <c r="CK58" s="328"/>
      <c r="CL58" s="328"/>
      <c r="CM58" s="328"/>
      <c r="CN58" s="328"/>
      <c r="CO58" s="328"/>
      <c r="CP58" s="333"/>
      <c r="CQ58" s="328"/>
      <c r="CR58" s="328"/>
      <c r="CS58" s="328"/>
      <c r="CT58" s="328"/>
    </row>
    <row r="59" spans="1:98" ht="17.25" customHeight="1">
      <c r="A59" s="310">
        <v>50</v>
      </c>
      <c r="B59" s="311" t="s">
        <v>4070</v>
      </c>
      <c r="C59" s="311" t="s">
        <v>4071</v>
      </c>
      <c r="D59" s="311" t="s">
        <v>781</v>
      </c>
      <c r="E59" s="311" t="s">
        <v>4034</v>
      </c>
      <c r="F59" s="311" t="s">
        <v>4072</v>
      </c>
      <c r="G59" s="311" t="s">
        <v>1389</v>
      </c>
      <c r="H59" s="312">
        <v>8100</v>
      </c>
      <c r="I59" s="313" t="s">
        <v>702</v>
      </c>
      <c r="J59" s="314">
        <v>1</v>
      </c>
      <c r="K59" s="314"/>
      <c r="L59" s="314">
        <v>1</v>
      </c>
      <c r="M59" s="312">
        <v>95.4</v>
      </c>
      <c r="N59" s="312">
        <v>95.4</v>
      </c>
      <c r="O59" s="312" t="s">
        <v>674</v>
      </c>
      <c r="P59" s="312" t="s">
        <v>13</v>
      </c>
      <c r="Q59" s="312" t="s">
        <v>703</v>
      </c>
      <c r="R59" s="312"/>
      <c r="S59" s="312"/>
      <c r="T59" s="312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2">
        <f ca="1">+L59-T59</f>
        <v>1</v>
      </c>
      <c r="V59" s="312">
        <f ca="1">ROUNDDOWN(T59/J59,0)</f>
        <v>0</v>
      </c>
      <c r="W59" s="312"/>
      <c r="X59" s="312"/>
      <c r="Y59" s="312"/>
      <c r="Z59" s="312"/>
      <c r="AA59" s="312"/>
      <c r="AB59" s="312" t="s">
        <v>602</v>
      </c>
      <c r="AC59" s="312">
        <v>2.5950000000000002</v>
      </c>
      <c r="AD59" s="316"/>
      <c r="AE59" s="304"/>
      <c r="AF59" s="304"/>
      <c r="AG59" s="315" t="s">
        <v>677</v>
      </c>
      <c r="AH59" s="315" t="s">
        <v>677</v>
      </c>
      <c r="AI59" s="312">
        <v>0</v>
      </c>
      <c r="AJ59" s="312">
        <v>0</v>
      </c>
      <c r="AK59" s="312"/>
      <c r="AL59" s="312"/>
      <c r="AM59" s="310"/>
      <c r="AN59" s="310"/>
      <c r="AO59" s="310"/>
      <c r="AP59" s="310"/>
      <c r="AQ59" s="310"/>
      <c r="AR59" s="310"/>
      <c r="AS59" s="310"/>
      <c r="AT59" s="310"/>
      <c r="AU59" s="310"/>
      <c r="AV59" s="310"/>
      <c r="AW59" s="310">
        <v>0</v>
      </c>
      <c r="AX59" s="310">
        <v>0</v>
      </c>
      <c r="AY59" s="310">
        <v>0</v>
      </c>
      <c r="AZ59" s="310">
        <v>0</v>
      </c>
      <c r="BA59" s="310">
        <v>0</v>
      </c>
      <c r="BB59" s="310">
        <v>0</v>
      </c>
      <c r="BC59" s="310">
        <v>0</v>
      </c>
      <c r="BD59" s="310" t="s">
        <v>692</v>
      </c>
      <c r="BE59" s="310"/>
      <c r="BF59" s="317"/>
      <c r="BG59" s="310" t="s">
        <v>3991</v>
      </c>
      <c r="BH59" s="310">
        <v>1</v>
      </c>
      <c r="BI59" s="318">
        <v>46277</v>
      </c>
      <c r="BJ59" s="310">
        <v>0</v>
      </c>
      <c r="BK59" s="310"/>
      <c r="BL59" s="317"/>
      <c r="BM59" s="310" t="s">
        <v>3991</v>
      </c>
      <c r="BN59" s="310">
        <v>1</v>
      </c>
      <c r="BO59" s="319">
        <v>46277</v>
      </c>
      <c r="BP59" s="310">
        <v>0</v>
      </c>
      <c r="BQ59" s="310"/>
      <c r="BR59" s="317"/>
      <c r="BS59" s="310"/>
      <c r="BT59" s="310"/>
      <c r="BU59" s="318"/>
      <c r="BV59" s="310"/>
      <c r="BW59" s="310"/>
      <c r="BX59" s="317"/>
      <c r="BY59" s="310"/>
      <c r="BZ59" s="310"/>
      <c r="CA59" s="310"/>
      <c r="CB59" s="310"/>
      <c r="CC59" s="310"/>
      <c r="CD59" s="318"/>
      <c r="CE59" s="310"/>
      <c r="CF59" s="310"/>
      <c r="CG59" s="310"/>
      <c r="CH59" s="310"/>
      <c r="CI59" s="310"/>
      <c r="CJ59" s="318"/>
      <c r="CK59" s="310"/>
      <c r="CL59" s="310"/>
      <c r="CM59" s="310"/>
      <c r="CN59" s="310"/>
      <c r="CO59" s="310"/>
      <c r="CP59" s="318"/>
      <c r="CQ59" s="310"/>
      <c r="CR59" s="310"/>
      <c r="CS59" s="310"/>
      <c r="CT59" s="310"/>
    </row>
    <row r="60" spans="1:98" ht="17.25" customHeight="1">
      <c r="A60" s="186">
        <v>51</v>
      </c>
      <c r="B60" s="181" t="s">
        <v>4073</v>
      </c>
      <c r="C60" s="181" t="s">
        <v>4074</v>
      </c>
      <c r="D60" s="181"/>
      <c r="E60" s="181"/>
      <c r="F60" s="181"/>
      <c r="G60" s="181" t="s">
        <v>4075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0" t="s">
        <v>674</v>
      </c>
      <c r="P60" s="182"/>
      <c r="Q60" s="182"/>
      <c r="R60" s="300" t="s">
        <v>3951</v>
      </c>
      <c r="S60" s="182"/>
      <c r="T60" s="182"/>
      <c r="U60" s="182"/>
      <c r="V60" s="182"/>
      <c r="W60" s="300">
        <f>_xlfn.MINIFS(V:V,C:C,C60,AE:AE,"",AB:AB,"")</f>
        <v>0</v>
      </c>
      <c r="X60" s="300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4"/>
      <c r="AE60" s="180" t="s">
        <v>675</v>
      </c>
      <c r="AF60" s="180" t="s">
        <v>2161</v>
      </c>
      <c r="AG60" s="185" t="s">
        <v>677</v>
      </c>
      <c r="AH60" s="185" t="s">
        <v>677</v>
      </c>
      <c r="AI60" s="312">
        <v>0</v>
      </c>
      <c r="AJ60" s="312">
        <v>0</v>
      </c>
      <c r="AK60" s="312"/>
      <c r="AL60" s="312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186"/>
      <c r="AX60" s="186"/>
      <c r="AY60" s="186"/>
      <c r="AZ60" s="186"/>
      <c r="BA60" s="186"/>
      <c r="BB60" s="186"/>
      <c r="BC60" s="186"/>
      <c r="BD60" s="180" t="s">
        <v>2162</v>
      </c>
      <c r="BE60" s="310"/>
      <c r="BF60" s="317"/>
      <c r="BG60" s="310"/>
      <c r="BH60" s="314"/>
      <c r="BI60" s="318"/>
      <c r="BJ60" s="310"/>
      <c r="BK60" s="310"/>
      <c r="BL60" s="317"/>
      <c r="BM60" s="310"/>
      <c r="BN60" s="314"/>
      <c r="BO60" s="319">
        <v>46277</v>
      </c>
      <c r="BP60" s="310"/>
      <c r="BQ60" s="310"/>
      <c r="BR60" s="317"/>
      <c r="BS60" s="310"/>
      <c r="BT60" s="314"/>
      <c r="BU60" s="318"/>
      <c r="BV60" s="310"/>
      <c r="BW60" s="316"/>
      <c r="BX60" s="317"/>
      <c r="BY60" s="310"/>
      <c r="BZ60" s="314"/>
      <c r="CA60" s="319"/>
      <c r="CB60" s="310"/>
      <c r="CC60" s="310"/>
      <c r="CD60" s="318"/>
      <c r="CE60" s="310"/>
      <c r="CF60" s="310"/>
      <c r="CG60" s="310"/>
      <c r="CH60" s="310"/>
      <c r="CI60" s="310"/>
      <c r="CJ60" s="318"/>
      <c r="CK60" s="310"/>
      <c r="CL60" s="310"/>
      <c r="CM60" s="310"/>
      <c r="CN60" s="310"/>
      <c r="CO60" s="310"/>
      <c r="CP60" s="318"/>
      <c r="CQ60" s="310"/>
      <c r="CR60" s="310"/>
      <c r="CS60" s="310"/>
      <c r="CT60" s="310"/>
    </row>
    <row r="61" spans="1:98" ht="17.25" customHeight="1">
      <c r="A61" s="310">
        <v>52</v>
      </c>
      <c r="B61" s="311" t="s">
        <v>4073</v>
      </c>
      <c r="C61" s="311" t="s">
        <v>4074</v>
      </c>
      <c r="D61" s="311" t="s">
        <v>781</v>
      </c>
      <c r="E61" s="311" t="s">
        <v>4076</v>
      </c>
      <c r="F61" s="311" t="s">
        <v>4077</v>
      </c>
      <c r="G61" s="311" t="s">
        <v>1389</v>
      </c>
      <c r="H61" s="312">
        <v>3622</v>
      </c>
      <c r="I61" s="313" t="s">
        <v>702</v>
      </c>
      <c r="J61" s="314">
        <v>1</v>
      </c>
      <c r="K61" s="314"/>
      <c r="L61" s="314">
        <v>1</v>
      </c>
      <c r="M61" s="312">
        <v>43.5</v>
      </c>
      <c r="N61" s="312">
        <v>43.5</v>
      </c>
      <c r="O61" s="312" t="s">
        <v>674</v>
      </c>
      <c r="P61" s="312" t="s">
        <v>13</v>
      </c>
      <c r="Q61" s="312" t="s">
        <v>703</v>
      </c>
      <c r="R61" s="312"/>
      <c r="S61" s="312"/>
      <c r="T61" s="312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2">
        <f ca="1">+L61-T61</f>
        <v>1</v>
      </c>
      <c r="V61" s="312">
        <f ca="1">ROUNDDOWN(T61/J61,0)</f>
        <v>0</v>
      </c>
      <c r="W61" s="312"/>
      <c r="X61" s="312"/>
      <c r="Y61" s="312"/>
      <c r="Z61" s="312"/>
      <c r="AA61" s="312"/>
      <c r="AB61" s="312" t="s">
        <v>602</v>
      </c>
      <c r="AC61" s="312">
        <v>1.1859999999999999</v>
      </c>
      <c r="AD61" s="316"/>
      <c r="AE61" s="304"/>
      <c r="AF61" s="304"/>
      <c r="AG61" s="315" t="s">
        <v>677</v>
      </c>
      <c r="AH61" s="315" t="s">
        <v>677</v>
      </c>
      <c r="AI61" s="312">
        <v>0</v>
      </c>
      <c r="AJ61" s="312">
        <v>0</v>
      </c>
      <c r="AK61" s="312"/>
      <c r="AL61" s="312"/>
      <c r="AM61" s="310"/>
      <c r="AN61" s="310"/>
      <c r="AO61" s="310"/>
      <c r="AP61" s="310"/>
      <c r="AQ61" s="310"/>
      <c r="AR61" s="310"/>
      <c r="AS61" s="310"/>
      <c r="AT61" s="310"/>
      <c r="AU61" s="310"/>
      <c r="AV61" s="310"/>
      <c r="AW61" s="310">
        <v>0</v>
      </c>
      <c r="AX61" s="310">
        <v>0</v>
      </c>
      <c r="AY61" s="310">
        <v>0</v>
      </c>
      <c r="AZ61" s="310">
        <v>0</v>
      </c>
      <c r="BA61" s="310">
        <v>0</v>
      </c>
      <c r="BB61" s="310">
        <v>0</v>
      </c>
      <c r="BC61" s="310">
        <v>0</v>
      </c>
      <c r="BD61" s="310" t="s">
        <v>692</v>
      </c>
      <c r="BE61" s="336"/>
      <c r="BF61" s="337"/>
      <c r="BG61" s="310" t="s">
        <v>3991</v>
      </c>
      <c r="BH61" s="310">
        <v>1</v>
      </c>
      <c r="BI61" s="318">
        <v>46277</v>
      </c>
      <c r="BJ61" s="310">
        <v>0</v>
      </c>
      <c r="BK61" s="336"/>
      <c r="BL61" s="337"/>
      <c r="BM61" s="338" t="s">
        <v>3991</v>
      </c>
      <c r="BN61" s="338">
        <v>1</v>
      </c>
      <c r="BO61" s="319">
        <v>46277</v>
      </c>
      <c r="BP61" s="338">
        <v>0</v>
      </c>
      <c r="BQ61" s="336"/>
      <c r="BR61" s="337"/>
      <c r="BS61" s="336"/>
      <c r="BT61" s="336"/>
      <c r="BU61" s="341"/>
      <c r="BV61" s="336"/>
      <c r="BW61" s="336"/>
      <c r="BX61" s="337"/>
      <c r="BY61" s="336"/>
      <c r="BZ61" s="336"/>
      <c r="CA61" s="336"/>
      <c r="CB61" s="336"/>
      <c r="CC61" s="336"/>
      <c r="CD61" s="341"/>
      <c r="CE61" s="336"/>
      <c r="CF61" s="336"/>
      <c r="CG61" s="336"/>
      <c r="CH61" s="336"/>
      <c r="CI61" s="336"/>
      <c r="CJ61" s="341"/>
      <c r="CK61" s="336"/>
      <c r="CL61" s="336"/>
      <c r="CM61" s="336"/>
      <c r="CN61" s="336"/>
      <c r="CO61" s="336"/>
      <c r="CP61" s="341"/>
      <c r="CQ61" s="336"/>
      <c r="CR61" s="336"/>
      <c r="CS61" s="336"/>
      <c r="CT61" s="336"/>
    </row>
    <row r="62" spans="1:98" ht="17.25" customHeight="1">
      <c r="A62" s="186">
        <v>53</v>
      </c>
      <c r="B62" s="181" t="s">
        <v>4078</v>
      </c>
      <c r="C62" s="181" t="s">
        <v>4079</v>
      </c>
      <c r="D62" s="181"/>
      <c r="E62" s="181"/>
      <c r="F62" s="181"/>
      <c r="G62" s="181" t="s">
        <v>4018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0" t="s">
        <v>674</v>
      </c>
      <c r="P62" s="182"/>
      <c r="Q62" s="182"/>
      <c r="R62" s="300" t="s">
        <v>3951</v>
      </c>
      <c r="S62" s="182"/>
      <c r="T62" s="182"/>
      <c r="U62" s="182"/>
      <c r="V62" s="182"/>
      <c r="W62" s="300">
        <f>_xlfn.MINIFS(V:V,C:C,C62,AE:AE,"",AB:AB,"")</f>
        <v>0</v>
      </c>
      <c r="X62" s="300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4"/>
      <c r="AE62" s="180" t="s">
        <v>675</v>
      </c>
      <c r="AF62" s="180" t="s">
        <v>2161</v>
      </c>
      <c r="AG62" s="185" t="s">
        <v>677</v>
      </c>
      <c r="AH62" s="185" t="s">
        <v>677</v>
      </c>
      <c r="AI62" s="312">
        <v>0</v>
      </c>
      <c r="AJ62" s="312">
        <v>0</v>
      </c>
      <c r="AK62" s="312"/>
      <c r="AL62" s="312"/>
      <c r="AM62" s="310"/>
      <c r="AN62" s="310"/>
      <c r="AO62" s="310"/>
      <c r="AP62" s="310"/>
      <c r="AQ62" s="310"/>
      <c r="AR62" s="310"/>
      <c r="AS62" s="310"/>
      <c r="AT62" s="310"/>
      <c r="AU62" s="310"/>
      <c r="AV62" s="310"/>
      <c r="AW62" s="186"/>
      <c r="AX62" s="186"/>
      <c r="AY62" s="186"/>
      <c r="AZ62" s="186"/>
      <c r="BA62" s="186"/>
      <c r="BB62" s="186"/>
      <c r="BC62" s="186"/>
      <c r="BD62" s="180" t="s">
        <v>2162</v>
      </c>
      <c r="BE62" s="310"/>
      <c r="BF62" s="310"/>
      <c r="BG62" s="310"/>
      <c r="BH62" s="314"/>
      <c r="BI62" s="318"/>
      <c r="BJ62" s="310"/>
      <c r="BK62" s="310"/>
      <c r="BL62" s="317"/>
      <c r="BM62" s="310"/>
      <c r="BN62" s="314"/>
      <c r="BO62" s="319">
        <v>46277</v>
      </c>
      <c r="BP62" s="310"/>
      <c r="BQ62" s="310"/>
      <c r="BR62" s="317"/>
      <c r="BS62" s="310"/>
      <c r="BT62" s="314"/>
      <c r="BU62" s="318"/>
      <c r="BV62" s="310"/>
      <c r="BW62" s="316"/>
      <c r="BX62" s="317"/>
      <c r="BY62" s="310"/>
      <c r="BZ62" s="314"/>
      <c r="CA62" s="319"/>
      <c r="CB62" s="310"/>
      <c r="CC62" s="310"/>
      <c r="CD62" s="318"/>
      <c r="CE62" s="310"/>
      <c r="CF62" s="310"/>
      <c r="CG62" s="310"/>
      <c r="CH62" s="310"/>
      <c r="CI62" s="310"/>
      <c r="CJ62" s="318"/>
      <c r="CK62" s="310"/>
      <c r="CL62" s="310"/>
      <c r="CM62" s="310"/>
      <c r="CN62" s="310"/>
      <c r="CO62" s="310"/>
      <c r="CP62" s="318"/>
      <c r="CQ62" s="310"/>
      <c r="CR62" s="310"/>
      <c r="CS62" s="310"/>
      <c r="CT62" s="310"/>
    </row>
    <row r="63" spans="1:98" ht="17.25" customHeight="1">
      <c r="A63" s="310">
        <v>54</v>
      </c>
      <c r="B63" s="311" t="s">
        <v>4078</v>
      </c>
      <c r="C63" s="311" t="s">
        <v>4079</v>
      </c>
      <c r="D63" s="311" t="s">
        <v>781</v>
      </c>
      <c r="E63" s="311" t="s">
        <v>4019</v>
      </c>
      <c r="F63" s="311" t="s">
        <v>4080</v>
      </c>
      <c r="G63" s="311" t="s">
        <v>1389</v>
      </c>
      <c r="H63" s="312">
        <v>3920</v>
      </c>
      <c r="I63" s="313" t="s">
        <v>702</v>
      </c>
      <c r="J63" s="314">
        <v>1</v>
      </c>
      <c r="K63" s="314"/>
      <c r="L63" s="314">
        <v>2</v>
      </c>
      <c r="M63" s="312">
        <v>47.1</v>
      </c>
      <c r="N63" s="312">
        <v>94.3</v>
      </c>
      <c r="O63" s="312" t="s">
        <v>674</v>
      </c>
      <c r="P63" s="312" t="s">
        <v>13</v>
      </c>
      <c r="Q63" s="312" t="s">
        <v>703</v>
      </c>
      <c r="R63" s="312"/>
      <c r="S63" s="312"/>
      <c r="T63" s="312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2">
        <f ca="1">+L63-T63</f>
        <v>2</v>
      </c>
      <c r="V63" s="312">
        <f ca="1">ROUNDDOWN(T63/J63,0)</f>
        <v>0</v>
      </c>
      <c r="W63" s="312"/>
      <c r="X63" s="312"/>
      <c r="Y63" s="312"/>
      <c r="Z63" s="312"/>
      <c r="AA63" s="312"/>
      <c r="AB63" s="312" t="s">
        <v>602</v>
      </c>
      <c r="AC63" s="312">
        <v>2.5680000000000001</v>
      </c>
      <c r="AD63" s="316"/>
      <c r="AE63" s="304"/>
      <c r="AF63" s="304"/>
      <c r="AG63" s="315" t="s">
        <v>677</v>
      </c>
      <c r="AH63" s="315" t="s">
        <v>677</v>
      </c>
      <c r="AI63" s="312">
        <v>0</v>
      </c>
      <c r="AJ63" s="312">
        <v>0</v>
      </c>
      <c r="AK63" s="312"/>
      <c r="AL63" s="312"/>
      <c r="AM63" s="310"/>
      <c r="AN63" s="310"/>
      <c r="AO63" s="310"/>
      <c r="AP63" s="310"/>
      <c r="AQ63" s="310"/>
      <c r="AR63" s="310"/>
      <c r="AS63" s="310"/>
      <c r="AT63" s="310"/>
      <c r="AU63" s="310"/>
      <c r="AV63" s="310"/>
      <c r="AW63" s="310">
        <v>0</v>
      </c>
      <c r="AX63" s="310">
        <v>0</v>
      </c>
      <c r="AY63" s="310">
        <v>0</v>
      </c>
      <c r="AZ63" s="310">
        <v>0</v>
      </c>
      <c r="BA63" s="310">
        <v>0</v>
      </c>
      <c r="BB63" s="310">
        <v>0</v>
      </c>
      <c r="BC63" s="310">
        <v>0</v>
      </c>
      <c r="BD63" s="310" t="s">
        <v>692</v>
      </c>
      <c r="BE63" s="348"/>
      <c r="BF63" s="348"/>
      <c r="BG63" s="310" t="s">
        <v>3991</v>
      </c>
      <c r="BH63" s="310">
        <v>2</v>
      </c>
      <c r="BI63" s="318">
        <v>46277</v>
      </c>
      <c r="BJ63" s="310">
        <v>0</v>
      </c>
      <c r="BK63" s="320"/>
      <c r="BL63" s="321"/>
      <c r="BM63" s="310" t="s">
        <v>3991</v>
      </c>
      <c r="BN63" s="314">
        <v>2</v>
      </c>
      <c r="BO63" s="319">
        <v>46277</v>
      </c>
      <c r="BP63" s="310">
        <v>0</v>
      </c>
      <c r="BQ63" s="320"/>
      <c r="BR63" s="321"/>
      <c r="BS63" s="320"/>
      <c r="BT63" s="322"/>
      <c r="BU63" s="323"/>
      <c r="BV63" s="320"/>
      <c r="BW63" s="324"/>
      <c r="BX63" s="321"/>
      <c r="BY63" s="320"/>
      <c r="BZ63" s="322"/>
      <c r="CA63" s="325"/>
      <c r="CB63" s="320"/>
      <c r="CC63" s="320"/>
      <c r="CD63" s="323"/>
      <c r="CE63" s="320"/>
      <c r="CF63" s="320"/>
      <c r="CG63" s="320"/>
      <c r="CH63" s="320"/>
      <c r="CI63" s="320"/>
      <c r="CJ63" s="323"/>
      <c r="CK63" s="320"/>
      <c r="CL63" s="320"/>
      <c r="CM63" s="320"/>
      <c r="CN63" s="320"/>
      <c r="CO63" s="320"/>
      <c r="CP63" s="323"/>
      <c r="CQ63" s="320"/>
      <c r="CR63" s="320"/>
      <c r="CS63" s="320"/>
      <c r="CT63" s="320"/>
    </row>
    <row r="64" spans="1:98" ht="17.25" customHeight="1">
      <c r="A64" s="186">
        <v>55</v>
      </c>
      <c r="B64" s="181" t="s">
        <v>4081</v>
      </c>
      <c r="C64" s="181" t="s">
        <v>4082</v>
      </c>
      <c r="D64" s="181"/>
      <c r="E64" s="181"/>
      <c r="F64" s="181"/>
      <c r="G64" s="181" t="s">
        <v>4083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0" t="s">
        <v>674</v>
      </c>
      <c r="P64" s="182"/>
      <c r="Q64" s="182"/>
      <c r="R64" s="300" t="s">
        <v>3951</v>
      </c>
      <c r="S64" s="182"/>
      <c r="T64" s="182"/>
      <c r="U64" s="182"/>
      <c r="V64" s="182"/>
      <c r="W64" s="300">
        <f>_xlfn.MINIFS(V:V,C:C,C64,AE:AE,"",AB:AB,"")</f>
        <v>0</v>
      </c>
      <c r="X64" s="300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4"/>
      <c r="AE64" s="180" t="s">
        <v>675</v>
      </c>
      <c r="AF64" s="180" t="s">
        <v>2161</v>
      </c>
      <c r="AG64" s="185" t="s">
        <v>677</v>
      </c>
      <c r="AH64" s="185" t="s">
        <v>677</v>
      </c>
      <c r="AI64" s="312">
        <v>0</v>
      </c>
      <c r="AJ64" s="312">
        <v>0</v>
      </c>
      <c r="AK64" s="312"/>
      <c r="AL64" s="312"/>
      <c r="AM64" s="310"/>
      <c r="AN64" s="310"/>
      <c r="AO64" s="310"/>
      <c r="AP64" s="310"/>
      <c r="AQ64" s="310"/>
      <c r="AR64" s="310"/>
      <c r="AS64" s="310"/>
      <c r="AT64" s="310"/>
      <c r="AU64" s="310"/>
      <c r="AV64" s="310"/>
      <c r="AW64" s="186"/>
      <c r="AX64" s="186"/>
      <c r="AY64" s="186"/>
      <c r="AZ64" s="186"/>
      <c r="BA64" s="186"/>
      <c r="BB64" s="186"/>
      <c r="BC64" s="186"/>
      <c r="BD64" s="180" t="s">
        <v>2162</v>
      </c>
      <c r="BE64" s="310"/>
      <c r="BF64" s="317"/>
      <c r="BG64" s="310"/>
      <c r="BH64" s="310"/>
      <c r="BI64" s="318"/>
      <c r="BJ64" s="310"/>
      <c r="BK64" s="310"/>
      <c r="BL64" s="317"/>
      <c r="BM64" s="310"/>
      <c r="BN64" s="310"/>
      <c r="BO64" s="319">
        <v>46277</v>
      </c>
      <c r="BP64" s="310"/>
      <c r="BQ64" s="310"/>
      <c r="BR64" s="317"/>
      <c r="BS64" s="310"/>
      <c r="BT64" s="310"/>
      <c r="BU64" s="318"/>
      <c r="BV64" s="310"/>
      <c r="BW64" s="310"/>
      <c r="BX64" s="317"/>
      <c r="BY64" s="310"/>
      <c r="BZ64" s="310"/>
      <c r="CA64" s="310"/>
      <c r="CB64" s="310"/>
      <c r="CC64" s="310"/>
      <c r="CD64" s="318"/>
      <c r="CE64" s="310"/>
      <c r="CF64" s="310"/>
      <c r="CG64" s="310"/>
      <c r="CH64" s="310"/>
      <c r="CI64" s="310"/>
      <c r="CJ64" s="318"/>
      <c r="CK64" s="310"/>
      <c r="CL64" s="310"/>
      <c r="CM64" s="310"/>
      <c r="CN64" s="310"/>
      <c r="CO64" s="310"/>
      <c r="CP64" s="318"/>
      <c r="CQ64" s="310"/>
      <c r="CR64" s="310"/>
      <c r="CS64" s="310"/>
      <c r="CT64" s="310"/>
    </row>
    <row r="65" spans="1:98" ht="17.25" customHeight="1">
      <c r="A65" s="310">
        <v>56</v>
      </c>
      <c r="B65" s="311" t="s">
        <v>4081</v>
      </c>
      <c r="C65" s="311" t="s">
        <v>4082</v>
      </c>
      <c r="D65" s="311" t="s">
        <v>781</v>
      </c>
      <c r="E65" s="311" t="s">
        <v>4084</v>
      </c>
      <c r="F65" s="311" t="s">
        <v>4085</v>
      </c>
      <c r="G65" s="311" t="s">
        <v>1389</v>
      </c>
      <c r="H65" s="312">
        <v>9350</v>
      </c>
      <c r="I65" s="313" t="s">
        <v>702</v>
      </c>
      <c r="J65" s="314">
        <v>1</v>
      </c>
      <c r="K65" s="314"/>
      <c r="L65" s="314">
        <v>4</v>
      </c>
      <c r="M65" s="312">
        <v>110.1</v>
      </c>
      <c r="N65" s="312">
        <v>440.4</v>
      </c>
      <c r="O65" s="312" t="s">
        <v>674</v>
      </c>
      <c r="P65" s="312" t="s">
        <v>13</v>
      </c>
      <c r="Q65" s="312" t="s">
        <v>703</v>
      </c>
      <c r="R65" s="312"/>
      <c r="S65" s="312"/>
      <c r="T65" s="312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2">
        <f ca="1">+L65-T65</f>
        <v>4</v>
      </c>
      <c r="V65" s="312">
        <f ca="1">ROUNDDOWN(T65/J65,0)</f>
        <v>0</v>
      </c>
      <c r="W65" s="312"/>
      <c r="X65" s="312"/>
      <c r="Y65" s="312"/>
      <c r="Z65" s="312"/>
      <c r="AA65" s="312"/>
      <c r="AB65" s="312" t="s">
        <v>602</v>
      </c>
      <c r="AC65" s="312">
        <v>11.98</v>
      </c>
      <c r="AD65" s="316"/>
      <c r="AE65" s="304"/>
      <c r="AF65" s="304"/>
      <c r="AG65" s="315" t="s">
        <v>677</v>
      </c>
      <c r="AH65" s="315" t="s">
        <v>677</v>
      </c>
      <c r="AI65" s="312">
        <v>0</v>
      </c>
      <c r="AJ65" s="312">
        <v>0</v>
      </c>
      <c r="AK65" s="312"/>
      <c r="AL65" s="312"/>
      <c r="AM65" s="310"/>
      <c r="AN65" s="310"/>
      <c r="AO65" s="310"/>
      <c r="AP65" s="310"/>
      <c r="AQ65" s="310"/>
      <c r="AR65" s="310"/>
      <c r="AS65" s="310"/>
      <c r="AT65" s="310"/>
      <c r="AU65" s="310"/>
      <c r="AV65" s="310"/>
      <c r="AW65" s="310">
        <v>0</v>
      </c>
      <c r="AX65" s="310">
        <v>0</v>
      </c>
      <c r="AY65" s="310">
        <v>0</v>
      </c>
      <c r="AZ65" s="310">
        <v>0</v>
      </c>
      <c r="BA65" s="310">
        <v>0</v>
      </c>
      <c r="BB65" s="310">
        <v>0</v>
      </c>
      <c r="BC65" s="310">
        <v>0</v>
      </c>
      <c r="BD65" s="310" t="s">
        <v>692</v>
      </c>
      <c r="BE65" s="310"/>
      <c r="BF65" s="310"/>
      <c r="BG65" s="310" t="s">
        <v>3991</v>
      </c>
      <c r="BH65" s="310">
        <v>4</v>
      </c>
      <c r="BI65" s="318">
        <v>46277</v>
      </c>
      <c r="BJ65" s="310">
        <v>0</v>
      </c>
      <c r="BK65" s="320"/>
      <c r="BL65" s="321"/>
      <c r="BM65" s="310" t="s">
        <v>3991</v>
      </c>
      <c r="BN65" s="314">
        <v>4</v>
      </c>
      <c r="BO65" s="319">
        <v>46277</v>
      </c>
      <c r="BP65" s="310">
        <v>0</v>
      </c>
      <c r="BQ65" s="320"/>
      <c r="BR65" s="321"/>
      <c r="BS65" s="320"/>
      <c r="BT65" s="322"/>
      <c r="BU65" s="323"/>
      <c r="BV65" s="320"/>
      <c r="BW65" s="324"/>
      <c r="BX65" s="321"/>
      <c r="BY65" s="320"/>
      <c r="BZ65" s="322"/>
      <c r="CA65" s="325"/>
      <c r="CB65" s="320"/>
      <c r="CC65" s="320"/>
      <c r="CD65" s="323"/>
      <c r="CE65" s="320"/>
      <c r="CF65" s="320"/>
      <c r="CG65" s="320"/>
      <c r="CH65" s="320"/>
      <c r="CI65" s="320"/>
      <c r="CJ65" s="323"/>
      <c r="CK65" s="320"/>
      <c r="CL65" s="320"/>
      <c r="CM65" s="320"/>
      <c r="CN65" s="320"/>
      <c r="CO65" s="320"/>
      <c r="CP65" s="323"/>
      <c r="CQ65" s="320"/>
      <c r="CR65" s="320"/>
      <c r="CS65" s="320"/>
      <c r="CT65" s="320"/>
    </row>
    <row r="66" spans="1:98" ht="17.25" customHeight="1">
      <c r="A66" s="186">
        <v>57</v>
      </c>
      <c r="B66" s="181" t="s">
        <v>4086</v>
      </c>
      <c r="C66" s="181" t="s">
        <v>4087</v>
      </c>
      <c r="D66" s="181"/>
      <c r="E66" s="181"/>
      <c r="F66" s="181"/>
      <c r="G66" s="181" t="s">
        <v>4088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0" t="s">
        <v>674</v>
      </c>
      <c r="P66" s="182"/>
      <c r="Q66" s="182"/>
      <c r="R66" s="300" t="s">
        <v>3951</v>
      </c>
      <c r="S66" s="182"/>
      <c r="T66" s="182"/>
      <c r="U66" s="182"/>
      <c r="V66" s="182"/>
      <c r="W66" s="300">
        <f>_xlfn.MINIFS(V:V,C:C,C66,AE:AE,"",AB:AB,"")</f>
        <v>0</v>
      </c>
      <c r="X66" s="300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4"/>
      <c r="AE66" s="180" t="s">
        <v>675</v>
      </c>
      <c r="AF66" s="180" t="s">
        <v>2161</v>
      </c>
      <c r="AG66" s="185" t="s">
        <v>677</v>
      </c>
      <c r="AH66" s="185" t="s">
        <v>677</v>
      </c>
      <c r="AI66" s="312">
        <v>0</v>
      </c>
      <c r="AJ66" s="312">
        <v>0</v>
      </c>
      <c r="AK66" s="312"/>
      <c r="AL66" s="312"/>
      <c r="AM66" s="310"/>
      <c r="AN66" s="310"/>
      <c r="AO66" s="310"/>
      <c r="AP66" s="310"/>
      <c r="AQ66" s="310"/>
      <c r="AR66" s="310"/>
      <c r="AS66" s="310"/>
      <c r="AT66" s="310"/>
      <c r="AU66" s="310"/>
      <c r="AV66" s="310"/>
      <c r="AW66" s="186"/>
      <c r="AX66" s="186"/>
      <c r="AY66" s="186"/>
      <c r="AZ66" s="186"/>
      <c r="BA66" s="186"/>
      <c r="BB66" s="186"/>
      <c r="BC66" s="186"/>
      <c r="BD66" s="180" t="s">
        <v>2162</v>
      </c>
      <c r="BE66" s="310"/>
      <c r="BF66" s="317"/>
      <c r="BG66" s="310"/>
      <c r="BH66" s="314"/>
      <c r="BI66" s="318"/>
      <c r="BJ66" s="310"/>
      <c r="BK66" s="310"/>
      <c r="BL66" s="317"/>
      <c r="BM66" s="310"/>
      <c r="BN66" s="314"/>
      <c r="BO66" s="319">
        <v>46277</v>
      </c>
      <c r="BP66" s="310"/>
      <c r="BQ66" s="310"/>
      <c r="BR66" s="317"/>
      <c r="BS66" s="310"/>
      <c r="BT66" s="314"/>
      <c r="BU66" s="318"/>
      <c r="BV66" s="310"/>
      <c r="BW66" s="316"/>
      <c r="BX66" s="317"/>
      <c r="BY66" s="310"/>
      <c r="BZ66" s="314"/>
      <c r="CA66" s="319"/>
      <c r="CB66" s="310"/>
      <c r="CC66" s="310"/>
      <c r="CD66" s="318"/>
      <c r="CE66" s="310"/>
      <c r="CF66" s="310"/>
      <c r="CG66" s="310"/>
      <c r="CH66" s="310"/>
      <c r="CI66" s="310"/>
      <c r="CJ66" s="318"/>
      <c r="CK66" s="310"/>
      <c r="CL66" s="310"/>
      <c r="CM66" s="310"/>
      <c r="CN66" s="310"/>
      <c r="CO66" s="310"/>
      <c r="CP66" s="318"/>
      <c r="CQ66" s="310"/>
      <c r="CR66" s="310"/>
      <c r="CS66" s="310"/>
      <c r="CT66" s="310"/>
    </row>
    <row r="67" spans="1:98" ht="17.25" customHeight="1">
      <c r="A67" s="310">
        <v>58</v>
      </c>
      <c r="B67" s="311" t="s">
        <v>4086</v>
      </c>
      <c r="C67" s="311" t="s">
        <v>4087</v>
      </c>
      <c r="D67" s="311" t="s">
        <v>781</v>
      </c>
      <c r="E67" s="311" t="s">
        <v>4089</v>
      </c>
      <c r="F67" s="311" t="s">
        <v>4090</v>
      </c>
      <c r="G67" s="311" t="s">
        <v>1389</v>
      </c>
      <c r="H67" s="312">
        <v>2394</v>
      </c>
      <c r="I67" s="313" t="s">
        <v>702</v>
      </c>
      <c r="J67" s="314">
        <v>1</v>
      </c>
      <c r="K67" s="314"/>
      <c r="L67" s="314">
        <v>1</v>
      </c>
      <c r="M67" s="312">
        <v>28.8</v>
      </c>
      <c r="N67" s="312">
        <v>28.8</v>
      </c>
      <c r="O67" s="312" t="s">
        <v>674</v>
      </c>
      <c r="P67" s="312" t="s">
        <v>13</v>
      </c>
      <c r="Q67" s="312" t="s">
        <v>703</v>
      </c>
      <c r="R67" s="312"/>
      <c r="S67" s="312"/>
      <c r="T67" s="312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2">
        <f ca="1">+L67-T67</f>
        <v>1</v>
      </c>
      <c r="V67" s="312">
        <f ca="1">ROUNDDOWN(T67/J67,0)</f>
        <v>0</v>
      </c>
      <c r="W67" s="312"/>
      <c r="X67" s="312"/>
      <c r="Y67" s="312"/>
      <c r="Z67" s="312"/>
      <c r="AA67" s="312"/>
      <c r="AB67" s="312" t="s">
        <v>602</v>
      </c>
      <c r="AC67" s="312">
        <v>0.78500000000000003</v>
      </c>
      <c r="AD67" s="316"/>
      <c r="AE67" s="304"/>
      <c r="AF67" s="304"/>
      <c r="AG67" s="315" t="s">
        <v>677</v>
      </c>
      <c r="AH67" s="315" t="s">
        <v>677</v>
      </c>
      <c r="AI67" s="312">
        <v>0</v>
      </c>
      <c r="AJ67" s="312">
        <v>0</v>
      </c>
      <c r="AK67" s="312"/>
      <c r="AL67" s="312"/>
      <c r="AM67" s="310"/>
      <c r="AN67" s="310"/>
      <c r="AO67" s="310"/>
      <c r="AP67" s="310"/>
      <c r="AQ67" s="310"/>
      <c r="AR67" s="310"/>
      <c r="AS67" s="310"/>
      <c r="AT67" s="310"/>
      <c r="AU67" s="310"/>
      <c r="AV67" s="310"/>
      <c r="AW67" s="310">
        <v>0</v>
      </c>
      <c r="AX67" s="310">
        <v>0</v>
      </c>
      <c r="AY67" s="310">
        <v>0</v>
      </c>
      <c r="AZ67" s="310">
        <v>0</v>
      </c>
      <c r="BA67" s="310">
        <v>0</v>
      </c>
      <c r="BB67" s="310">
        <v>0</v>
      </c>
      <c r="BC67" s="310">
        <v>0</v>
      </c>
      <c r="BD67" s="310" t="s">
        <v>692</v>
      </c>
      <c r="BE67" s="363"/>
      <c r="BF67" s="349"/>
      <c r="BG67" s="310" t="s">
        <v>3991</v>
      </c>
      <c r="BH67" s="310">
        <v>1</v>
      </c>
      <c r="BI67" s="318">
        <v>46277</v>
      </c>
      <c r="BJ67" s="310">
        <v>0</v>
      </c>
      <c r="BK67" s="320"/>
      <c r="BL67" s="321"/>
      <c r="BM67" s="310" t="s">
        <v>3991</v>
      </c>
      <c r="BN67" s="310">
        <v>1</v>
      </c>
      <c r="BO67" s="319">
        <v>46277</v>
      </c>
      <c r="BP67" s="310">
        <v>0</v>
      </c>
      <c r="BQ67" s="320"/>
      <c r="BR67" s="321"/>
      <c r="BS67" s="320"/>
      <c r="BT67" s="320"/>
      <c r="BU67" s="323"/>
      <c r="BV67" s="320"/>
      <c r="BW67" s="320"/>
      <c r="BX67" s="321"/>
      <c r="BY67" s="320"/>
      <c r="BZ67" s="320"/>
      <c r="CA67" s="320"/>
      <c r="CB67" s="320"/>
      <c r="CC67" s="320"/>
      <c r="CD67" s="323"/>
      <c r="CE67" s="320"/>
      <c r="CF67" s="320"/>
      <c r="CG67" s="320"/>
      <c r="CH67" s="320"/>
      <c r="CI67" s="320"/>
      <c r="CJ67" s="323"/>
      <c r="CK67" s="320"/>
      <c r="CL67" s="320"/>
      <c r="CM67" s="320"/>
      <c r="CN67" s="320"/>
      <c r="CO67" s="320"/>
      <c r="CP67" s="323"/>
      <c r="CQ67" s="320"/>
      <c r="CR67" s="320"/>
      <c r="CS67" s="320"/>
      <c r="CT67" s="320"/>
    </row>
    <row r="68" spans="1:98" ht="17.25" customHeight="1">
      <c r="A68" s="186">
        <v>59</v>
      </c>
      <c r="B68" s="181" t="s">
        <v>4091</v>
      </c>
      <c r="C68" s="181" t="s">
        <v>4092</v>
      </c>
      <c r="D68" s="181"/>
      <c r="E68" s="181"/>
      <c r="F68" s="181"/>
      <c r="G68" s="181" t="s">
        <v>4083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0" t="s">
        <v>674</v>
      </c>
      <c r="P68" s="182"/>
      <c r="Q68" s="182"/>
      <c r="R68" s="300" t="s">
        <v>3951</v>
      </c>
      <c r="S68" s="182"/>
      <c r="T68" s="182"/>
      <c r="U68" s="182"/>
      <c r="V68" s="182"/>
      <c r="W68" s="300">
        <f>_xlfn.MINIFS(V:V,C:C,C68,AE:AE,"",AB:AB,"")</f>
        <v>0</v>
      </c>
      <c r="X68" s="300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4"/>
      <c r="AE68" s="180" t="s">
        <v>675</v>
      </c>
      <c r="AF68" s="180" t="s">
        <v>2161</v>
      </c>
      <c r="AG68" s="185" t="s">
        <v>677</v>
      </c>
      <c r="AH68" s="185" t="s">
        <v>677</v>
      </c>
      <c r="AI68" s="312">
        <v>0</v>
      </c>
      <c r="AJ68" s="312">
        <v>0</v>
      </c>
      <c r="AK68" s="312"/>
      <c r="AL68" s="312"/>
      <c r="AM68" s="310"/>
      <c r="AN68" s="310"/>
      <c r="AO68" s="310"/>
      <c r="AP68" s="310"/>
      <c r="AQ68" s="310"/>
      <c r="AR68" s="310"/>
      <c r="AS68" s="310"/>
      <c r="AT68" s="310"/>
      <c r="AU68" s="310"/>
      <c r="AV68" s="310"/>
      <c r="AW68" s="186"/>
      <c r="AX68" s="186"/>
      <c r="AY68" s="186"/>
      <c r="AZ68" s="186"/>
      <c r="BA68" s="186"/>
      <c r="BB68" s="186"/>
      <c r="BC68" s="186"/>
      <c r="BD68" s="180" t="s">
        <v>2162</v>
      </c>
      <c r="BE68" s="364"/>
      <c r="BF68" s="327"/>
      <c r="BG68" s="326"/>
      <c r="BH68" s="331"/>
      <c r="BI68" s="353"/>
      <c r="BJ68" s="330"/>
      <c r="BK68" s="328"/>
      <c r="BL68" s="329"/>
      <c r="BM68" s="330"/>
      <c r="BN68" s="330"/>
      <c r="BO68" s="319">
        <v>46277</v>
      </c>
      <c r="BP68" s="330"/>
      <c r="BQ68" s="328"/>
      <c r="BR68" s="329"/>
      <c r="BS68" s="328"/>
      <c r="BT68" s="328"/>
      <c r="BU68" s="333"/>
      <c r="BV68" s="328"/>
      <c r="BW68" s="328"/>
      <c r="BX68" s="329"/>
      <c r="BY68" s="328"/>
      <c r="BZ68" s="328"/>
      <c r="CA68" s="328"/>
      <c r="CB68" s="328"/>
      <c r="CC68" s="328"/>
      <c r="CD68" s="333"/>
      <c r="CE68" s="328"/>
      <c r="CF68" s="328"/>
      <c r="CG68" s="328"/>
      <c r="CH68" s="328"/>
      <c r="CI68" s="328"/>
      <c r="CJ68" s="333"/>
      <c r="CK68" s="328"/>
      <c r="CL68" s="328"/>
      <c r="CM68" s="328"/>
      <c r="CN68" s="328"/>
      <c r="CO68" s="328"/>
      <c r="CP68" s="333"/>
      <c r="CQ68" s="328"/>
      <c r="CR68" s="328"/>
      <c r="CS68" s="328"/>
      <c r="CT68" s="328"/>
    </row>
    <row r="69" spans="1:98" ht="17.25" customHeight="1">
      <c r="A69" s="310">
        <v>60</v>
      </c>
      <c r="B69" s="311" t="s">
        <v>4091</v>
      </c>
      <c r="C69" s="311" t="s">
        <v>4092</v>
      </c>
      <c r="D69" s="311" t="s">
        <v>781</v>
      </c>
      <c r="E69" s="311" t="s">
        <v>4084</v>
      </c>
      <c r="F69" s="311" t="s">
        <v>4093</v>
      </c>
      <c r="G69" s="311" t="s">
        <v>1389</v>
      </c>
      <c r="H69" s="312">
        <v>9350</v>
      </c>
      <c r="I69" s="313" t="s">
        <v>702</v>
      </c>
      <c r="J69" s="314">
        <v>1</v>
      </c>
      <c r="K69" s="314"/>
      <c r="L69" s="314">
        <v>2</v>
      </c>
      <c r="M69" s="312">
        <v>110.1</v>
      </c>
      <c r="N69" s="312">
        <v>220.2</v>
      </c>
      <c r="O69" s="312" t="s">
        <v>674</v>
      </c>
      <c r="P69" s="312" t="s">
        <v>13</v>
      </c>
      <c r="Q69" s="312" t="s">
        <v>703</v>
      </c>
      <c r="R69" s="312"/>
      <c r="S69" s="312"/>
      <c r="T69" s="312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2">
        <f ca="1">+L69-T69</f>
        <v>2</v>
      </c>
      <c r="V69" s="312">
        <f ca="1">ROUNDDOWN(T69/J69,0)</f>
        <v>0</v>
      </c>
      <c r="W69" s="312"/>
      <c r="X69" s="312"/>
      <c r="Y69" s="312"/>
      <c r="Z69" s="312"/>
      <c r="AA69" s="312"/>
      <c r="AB69" s="312" t="s">
        <v>602</v>
      </c>
      <c r="AC69" s="312">
        <v>5.99</v>
      </c>
      <c r="AD69" s="316"/>
      <c r="AE69" s="304"/>
      <c r="AF69" s="304"/>
      <c r="AG69" s="315" t="s">
        <v>677</v>
      </c>
      <c r="AH69" s="315" t="s">
        <v>677</v>
      </c>
      <c r="AI69" s="312">
        <v>0</v>
      </c>
      <c r="AJ69" s="312">
        <v>0</v>
      </c>
      <c r="AK69" s="312"/>
      <c r="AL69" s="312"/>
      <c r="AM69" s="310"/>
      <c r="AN69" s="310"/>
      <c r="AO69" s="310"/>
      <c r="AP69" s="310"/>
      <c r="AQ69" s="310"/>
      <c r="AR69" s="310"/>
      <c r="AS69" s="310"/>
      <c r="AT69" s="310"/>
      <c r="AU69" s="310"/>
      <c r="AV69" s="310"/>
      <c r="AW69" s="310">
        <v>0</v>
      </c>
      <c r="AX69" s="310">
        <v>0</v>
      </c>
      <c r="AY69" s="310">
        <v>0</v>
      </c>
      <c r="AZ69" s="310">
        <v>0</v>
      </c>
      <c r="BA69" s="310">
        <v>0</v>
      </c>
      <c r="BB69" s="310">
        <v>0</v>
      </c>
      <c r="BC69" s="310">
        <v>0</v>
      </c>
      <c r="BD69" s="310" t="s">
        <v>692</v>
      </c>
      <c r="BE69" s="364"/>
      <c r="BF69" s="327"/>
      <c r="BG69" s="310" t="s">
        <v>3991</v>
      </c>
      <c r="BH69" s="310">
        <v>2</v>
      </c>
      <c r="BI69" s="318">
        <v>46277</v>
      </c>
      <c r="BJ69" s="310">
        <v>0</v>
      </c>
      <c r="BK69" s="328"/>
      <c r="BL69" s="329"/>
      <c r="BM69" s="330" t="s">
        <v>3991</v>
      </c>
      <c r="BN69" s="330">
        <v>2</v>
      </c>
      <c r="BO69" s="319">
        <v>46277</v>
      </c>
      <c r="BP69" s="330">
        <v>0</v>
      </c>
      <c r="BQ69" s="328"/>
      <c r="BR69" s="329"/>
      <c r="BS69" s="328"/>
      <c r="BT69" s="328"/>
      <c r="BU69" s="333"/>
      <c r="BV69" s="328"/>
      <c r="BW69" s="328"/>
      <c r="BX69" s="329"/>
      <c r="BY69" s="328"/>
      <c r="BZ69" s="328"/>
      <c r="CA69" s="328"/>
      <c r="CB69" s="328"/>
      <c r="CC69" s="328"/>
      <c r="CD69" s="333"/>
      <c r="CE69" s="328"/>
      <c r="CF69" s="328"/>
      <c r="CG69" s="328"/>
      <c r="CH69" s="328"/>
      <c r="CI69" s="328"/>
      <c r="CJ69" s="333"/>
      <c r="CK69" s="328"/>
      <c r="CL69" s="328"/>
      <c r="CM69" s="328"/>
      <c r="CN69" s="328"/>
      <c r="CO69" s="328"/>
      <c r="CP69" s="333"/>
      <c r="CQ69" s="328"/>
      <c r="CR69" s="328"/>
      <c r="CS69" s="328"/>
      <c r="CT69" s="328"/>
    </row>
    <row r="70" spans="1:98" ht="17.25" customHeight="1">
      <c r="A70" s="186">
        <v>61</v>
      </c>
      <c r="B70" s="181" t="s">
        <v>4094</v>
      </c>
      <c r="C70" s="181" t="s">
        <v>4095</v>
      </c>
      <c r="D70" s="181"/>
      <c r="E70" s="181"/>
      <c r="F70" s="181"/>
      <c r="G70" s="181" t="s">
        <v>4018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0" t="s">
        <v>674</v>
      </c>
      <c r="P70" s="182"/>
      <c r="Q70" s="182"/>
      <c r="R70" s="300" t="s">
        <v>3951</v>
      </c>
      <c r="S70" s="182"/>
      <c r="T70" s="182"/>
      <c r="U70" s="182"/>
      <c r="V70" s="182"/>
      <c r="W70" s="300">
        <f>_xlfn.MINIFS(V:V,C:C,C70,AE:AE,"",AB:AB,"")</f>
        <v>0</v>
      </c>
      <c r="X70" s="300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4"/>
      <c r="AE70" s="180" t="s">
        <v>675</v>
      </c>
      <c r="AF70" s="180" t="s">
        <v>2161</v>
      </c>
      <c r="AG70" s="185" t="s">
        <v>677</v>
      </c>
      <c r="AH70" s="185" t="s">
        <v>677</v>
      </c>
      <c r="AI70" s="312">
        <v>0</v>
      </c>
      <c r="AJ70" s="312">
        <v>0</v>
      </c>
      <c r="AK70" s="312"/>
      <c r="AL70" s="312"/>
      <c r="AM70" s="310"/>
      <c r="AN70" s="310"/>
      <c r="AO70" s="310"/>
      <c r="AP70" s="310"/>
      <c r="AQ70" s="310"/>
      <c r="AR70" s="310"/>
      <c r="AS70" s="310"/>
      <c r="AT70" s="310"/>
      <c r="AU70" s="310"/>
      <c r="AV70" s="310"/>
      <c r="AW70" s="186"/>
      <c r="AX70" s="186"/>
      <c r="AY70" s="186"/>
      <c r="AZ70" s="186"/>
      <c r="BA70" s="186"/>
      <c r="BB70" s="186"/>
      <c r="BC70" s="186"/>
      <c r="BD70" s="180" t="s">
        <v>2162</v>
      </c>
      <c r="BE70" s="310"/>
      <c r="BF70" s="310"/>
      <c r="BG70" s="310"/>
      <c r="BH70" s="314"/>
      <c r="BI70" s="318"/>
      <c r="BJ70" s="310"/>
      <c r="BK70" s="310"/>
      <c r="BL70" s="317"/>
      <c r="BM70" s="310"/>
      <c r="BN70" s="314"/>
      <c r="BO70" s="319">
        <v>46277</v>
      </c>
      <c r="BP70" s="310"/>
      <c r="BQ70" s="310"/>
      <c r="BR70" s="317"/>
      <c r="BS70" s="310"/>
      <c r="BT70" s="314"/>
      <c r="BU70" s="318"/>
      <c r="BV70" s="310"/>
      <c r="BW70" s="316"/>
      <c r="BX70" s="317"/>
      <c r="BY70" s="310"/>
      <c r="BZ70" s="314"/>
      <c r="CA70" s="319"/>
      <c r="CB70" s="310"/>
      <c r="CC70" s="310"/>
      <c r="CD70" s="318"/>
      <c r="CE70" s="310"/>
      <c r="CF70" s="310"/>
      <c r="CG70" s="310"/>
      <c r="CH70" s="310"/>
      <c r="CI70" s="310"/>
      <c r="CJ70" s="318"/>
      <c r="CK70" s="310"/>
      <c r="CL70" s="310"/>
      <c r="CM70" s="310"/>
      <c r="CN70" s="310"/>
      <c r="CO70" s="310"/>
      <c r="CP70" s="318"/>
      <c r="CQ70" s="310"/>
      <c r="CR70" s="310"/>
      <c r="CS70" s="310"/>
      <c r="CT70" s="310"/>
    </row>
    <row r="71" spans="1:98" ht="17.25" customHeight="1">
      <c r="A71" s="310">
        <v>62</v>
      </c>
      <c r="B71" s="311" t="s">
        <v>4094</v>
      </c>
      <c r="C71" s="311" t="s">
        <v>4095</v>
      </c>
      <c r="D71" s="311" t="s">
        <v>781</v>
      </c>
      <c r="E71" s="311" t="s">
        <v>4019</v>
      </c>
      <c r="F71" s="311" t="s">
        <v>4096</v>
      </c>
      <c r="G71" s="311" t="s">
        <v>1389</v>
      </c>
      <c r="H71" s="312">
        <v>3920</v>
      </c>
      <c r="I71" s="313" t="s">
        <v>702</v>
      </c>
      <c r="J71" s="314">
        <v>1</v>
      </c>
      <c r="K71" s="314"/>
      <c r="L71" s="314">
        <v>1</v>
      </c>
      <c r="M71" s="312">
        <v>47.1</v>
      </c>
      <c r="N71" s="312">
        <v>47.1</v>
      </c>
      <c r="O71" s="312" t="s">
        <v>674</v>
      </c>
      <c r="P71" s="312" t="s">
        <v>13</v>
      </c>
      <c r="Q71" s="312" t="s">
        <v>703</v>
      </c>
      <c r="R71" s="312"/>
      <c r="S71" s="312"/>
      <c r="T71" s="312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2">
        <f ca="1">+L71-T71</f>
        <v>1</v>
      </c>
      <c r="V71" s="312">
        <f ca="1">ROUNDDOWN(T71/J71,0)</f>
        <v>0</v>
      </c>
      <c r="W71" s="312"/>
      <c r="X71" s="312"/>
      <c r="Y71" s="312"/>
      <c r="Z71" s="312"/>
      <c r="AA71" s="312"/>
      <c r="AB71" s="312" t="s">
        <v>602</v>
      </c>
      <c r="AC71" s="312">
        <v>1.284</v>
      </c>
      <c r="AD71" s="316"/>
      <c r="AE71" s="304"/>
      <c r="AF71" s="304"/>
      <c r="AG71" s="315" t="s">
        <v>677</v>
      </c>
      <c r="AH71" s="315" t="s">
        <v>677</v>
      </c>
      <c r="AI71" s="312">
        <v>0</v>
      </c>
      <c r="AJ71" s="312">
        <v>0</v>
      </c>
      <c r="AK71" s="312"/>
      <c r="AL71" s="312"/>
      <c r="AM71" s="310"/>
      <c r="AN71" s="310"/>
      <c r="AO71" s="310"/>
      <c r="AP71" s="310"/>
      <c r="AQ71" s="310"/>
      <c r="AR71" s="310"/>
      <c r="AS71" s="310"/>
      <c r="AT71" s="310"/>
      <c r="AU71" s="310"/>
      <c r="AV71" s="310"/>
      <c r="AW71" s="310">
        <v>0</v>
      </c>
      <c r="AX71" s="310">
        <v>0</v>
      </c>
      <c r="AY71" s="310">
        <v>0</v>
      </c>
      <c r="AZ71" s="310">
        <v>0</v>
      </c>
      <c r="BA71" s="310">
        <v>0</v>
      </c>
      <c r="BB71" s="310">
        <v>0</v>
      </c>
      <c r="BC71" s="310">
        <v>0</v>
      </c>
      <c r="BD71" s="310" t="s">
        <v>692</v>
      </c>
      <c r="BE71" s="348"/>
      <c r="BF71" s="349"/>
      <c r="BG71" s="310" t="s">
        <v>3991</v>
      </c>
      <c r="BH71" s="310">
        <v>1</v>
      </c>
      <c r="BI71" s="318">
        <v>46277</v>
      </c>
      <c r="BJ71" s="310">
        <v>0</v>
      </c>
      <c r="BK71" s="320"/>
      <c r="BL71" s="321"/>
      <c r="BM71" s="310" t="s">
        <v>3991</v>
      </c>
      <c r="BN71" s="314">
        <v>1</v>
      </c>
      <c r="BO71" s="319">
        <v>46277</v>
      </c>
      <c r="BP71" s="310">
        <v>0</v>
      </c>
      <c r="BQ71" s="320"/>
      <c r="BR71" s="321"/>
      <c r="BS71" s="320"/>
      <c r="BT71" s="322"/>
      <c r="BU71" s="323"/>
      <c r="BV71" s="320"/>
      <c r="BW71" s="324"/>
      <c r="BX71" s="321"/>
      <c r="BY71" s="320"/>
      <c r="BZ71" s="322"/>
      <c r="CA71" s="325"/>
      <c r="CB71" s="320"/>
      <c r="CC71" s="320"/>
      <c r="CD71" s="323"/>
      <c r="CE71" s="320"/>
      <c r="CF71" s="320"/>
      <c r="CG71" s="320"/>
      <c r="CH71" s="320"/>
      <c r="CI71" s="320"/>
      <c r="CJ71" s="323"/>
      <c r="CK71" s="320"/>
      <c r="CL71" s="320"/>
      <c r="CM71" s="320"/>
      <c r="CN71" s="320"/>
      <c r="CO71" s="320"/>
      <c r="CP71" s="323"/>
      <c r="CQ71" s="320"/>
      <c r="CR71" s="320"/>
      <c r="CS71" s="320"/>
      <c r="CT71" s="320"/>
    </row>
    <row r="72" spans="1:98" ht="17.25" customHeight="1">
      <c r="A72" s="186">
        <v>63</v>
      </c>
      <c r="B72" s="181" t="s">
        <v>4097</v>
      </c>
      <c r="C72" s="181" t="s">
        <v>4098</v>
      </c>
      <c r="D72" s="181"/>
      <c r="E72" s="181"/>
      <c r="F72" s="181"/>
      <c r="G72" s="181" t="s">
        <v>4083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0" t="s">
        <v>674</v>
      </c>
      <c r="P72" s="182"/>
      <c r="Q72" s="182"/>
      <c r="R72" s="300" t="s">
        <v>3951</v>
      </c>
      <c r="S72" s="182"/>
      <c r="T72" s="182"/>
      <c r="U72" s="182"/>
      <c r="V72" s="182"/>
      <c r="W72" s="300">
        <f>_xlfn.MINIFS(V:V,C:C,C72,AE:AE,"",AB:AB,"")</f>
        <v>0</v>
      </c>
      <c r="X72" s="300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4"/>
      <c r="AE72" s="180" t="s">
        <v>675</v>
      </c>
      <c r="AF72" s="180" t="s">
        <v>2161</v>
      </c>
      <c r="AG72" s="185" t="s">
        <v>677</v>
      </c>
      <c r="AH72" s="185" t="s">
        <v>677</v>
      </c>
      <c r="AI72" s="312">
        <v>0</v>
      </c>
      <c r="AJ72" s="312">
        <v>0</v>
      </c>
      <c r="AK72" s="312"/>
      <c r="AL72" s="312"/>
      <c r="AM72" s="310"/>
      <c r="AN72" s="310"/>
      <c r="AO72" s="310"/>
      <c r="AP72" s="310"/>
      <c r="AQ72" s="310"/>
      <c r="AR72" s="310"/>
      <c r="AS72" s="310"/>
      <c r="AT72" s="310"/>
      <c r="AU72" s="310"/>
      <c r="AV72" s="310"/>
      <c r="AW72" s="186"/>
      <c r="AX72" s="186"/>
      <c r="AY72" s="186"/>
      <c r="AZ72" s="186"/>
      <c r="BA72" s="186"/>
      <c r="BB72" s="186"/>
      <c r="BC72" s="186"/>
      <c r="BD72" s="180" t="s">
        <v>2162</v>
      </c>
      <c r="BE72" s="310"/>
      <c r="BF72" s="310"/>
      <c r="BG72" s="310"/>
      <c r="BH72" s="314"/>
      <c r="BI72" s="318"/>
      <c r="BJ72" s="310"/>
      <c r="BK72" s="310"/>
      <c r="BL72" s="317"/>
      <c r="BM72" s="310"/>
      <c r="BN72" s="314"/>
      <c r="BO72" s="319">
        <v>46277</v>
      </c>
      <c r="BP72" s="310"/>
      <c r="BQ72" s="310"/>
      <c r="BR72" s="317"/>
      <c r="BS72" s="310"/>
      <c r="BT72" s="314"/>
      <c r="BU72" s="318"/>
      <c r="BV72" s="310"/>
      <c r="BW72" s="316"/>
      <c r="BX72" s="317"/>
      <c r="BY72" s="310"/>
      <c r="BZ72" s="314"/>
      <c r="CA72" s="319"/>
      <c r="CB72" s="310"/>
      <c r="CC72" s="310"/>
      <c r="CD72" s="318"/>
      <c r="CE72" s="310"/>
      <c r="CF72" s="310"/>
      <c r="CG72" s="310"/>
      <c r="CH72" s="310"/>
      <c r="CI72" s="310"/>
      <c r="CJ72" s="318"/>
      <c r="CK72" s="310"/>
      <c r="CL72" s="310"/>
      <c r="CM72" s="310"/>
      <c r="CN72" s="310"/>
      <c r="CO72" s="310"/>
      <c r="CP72" s="318"/>
      <c r="CQ72" s="310"/>
      <c r="CR72" s="310"/>
      <c r="CS72" s="310"/>
      <c r="CT72" s="310"/>
    </row>
    <row r="73" spans="1:98" ht="17.25" customHeight="1">
      <c r="A73" s="310">
        <v>64</v>
      </c>
      <c r="B73" s="311" t="s">
        <v>4097</v>
      </c>
      <c r="C73" s="311" t="s">
        <v>4098</v>
      </c>
      <c r="D73" s="311" t="s">
        <v>781</v>
      </c>
      <c r="E73" s="311" t="s">
        <v>4084</v>
      </c>
      <c r="F73" s="311" t="s">
        <v>4099</v>
      </c>
      <c r="G73" s="311" t="s">
        <v>1389</v>
      </c>
      <c r="H73" s="312">
        <v>9350</v>
      </c>
      <c r="I73" s="313" t="s">
        <v>702</v>
      </c>
      <c r="J73" s="314">
        <v>1</v>
      </c>
      <c r="K73" s="314"/>
      <c r="L73" s="314">
        <v>2</v>
      </c>
      <c r="M73" s="312">
        <v>110.1</v>
      </c>
      <c r="N73" s="312">
        <v>220.2</v>
      </c>
      <c r="O73" s="312" t="s">
        <v>674</v>
      </c>
      <c r="P73" s="312" t="s">
        <v>13</v>
      </c>
      <c r="Q73" s="312" t="s">
        <v>703</v>
      </c>
      <c r="R73" s="312"/>
      <c r="S73" s="312"/>
      <c r="T73" s="312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2">
        <f ca="1">+L73-T73</f>
        <v>2</v>
      </c>
      <c r="V73" s="312">
        <f ca="1">ROUNDDOWN(T73/J73,0)</f>
        <v>0</v>
      </c>
      <c r="W73" s="312"/>
      <c r="X73" s="312"/>
      <c r="Y73" s="312"/>
      <c r="Z73" s="312"/>
      <c r="AA73" s="312"/>
      <c r="AB73" s="312" t="s">
        <v>602</v>
      </c>
      <c r="AC73" s="312">
        <v>5.99</v>
      </c>
      <c r="AD73" s="316"/>
      <c r="AE73" s="304"/>
      <c r="AF73" s="304"/>
      <c r="AG73" s="315" t="s">
        <v>677</v>
      </c>
      <c r="AH73" s="315" t="s">
        <v>677</v>
      </c>
      <c r="AI73" s="312">
        <v>0</v>
      </c>
      <c r="AJ73" s="312">
        <v>0</v>
      </c>
      <c r="AK73" s="312"/>
      <c r="AL73" s="312"/>
      <c r="AM73" s="310"/>
      <c r="AN73" s="310"/>
      <c r="AO73" s="310"/>
      <c r="AP73" s="310"/>
      <c r="AQ73" s="310"/>
      <c r="AR73" s="310"/>
      <c r="AS73" s="310"/>
      <c r="AT73" s="310"/>
      <c r="AU73" s="310"/>
      <c r="AV73" s="310"/>
      <c r="AW73" s="310">
        <v>0</v>
      </c>
      <c r="AX73" s="310">
        <v>0</v>
      </c>
      <c r="AY73" s="310">
        <v>0</v>
      </c>
      <c r="AZ73" s="310">
        <v>0</v>
      </c>
      <c r="BA73" s="310">
        <v>0</v>
      </c>
      <c r="BB73" s="310">
        <v>0</v>
      </c>
      <c r="BC73" s="310">
        <v>0</v>
      </c>
      <c r="BD73" s="310" t="s">
        <v>692</v>
      </c>
      <c r="BE73" s="336"/>
      <c r="BF73" s="337"/>
      <c r="BG73" s="310" t="s">
        <v>3991</v>
      </c>
      <c r="BH73" s="310">
        <v>2</v>
      </c>
      <c r="BI73" s="318">
        <v>46277</v>
      </c>
      <c r="BJ73" s="310">
        <v>0</v>
      </c>
      <c r="BK73" s="336"/>
      <c r="BL73" s="337"/>
      <c r="BM73" s="338" t="s">
        <v>3991</v>
      </c>
      <c r="BN73" s="339">
        <v>2</v>
      </c>
      <c r="BO73" s="319">
        <v>46277</v>
      </c>
      <c r="BP73" s="338">
        <v>0</v>
      </c>
      <c r="BQ73" s="336"/>
      <c r="BR73" s="337"/>
      <c r="BS73" s="336"/>
      <c r="BT73" s="340"/>
      <c r="BU73" s="341"/>
      <c r="BV73" s="336"/>
      <c r="BW73" s="342"/>
      <c r="BX73" s="337"/>
      <c r="BY73" s="336"/>
      <c r="BZ73" s="340"/>
      <c r="CA73" s="343"/>
      <c r="CB73" s="336"/>
      <c r="CC73" s="336"/>
      <c r="CD73" s="341"/>
      <c r="CE73" s="336"/>
      <c r="CF73" s="336"/>
      <c r="CG73" s="336"/>
      <c r="CH73" s="336"/>
      <c r="CI73" s="336"/>
      <c r="CJ73" s="341"/>
      <c r="CK73" s="336"/>
      <c r="CL73" s="336"/>
      <c r="CM73" s="336"/>
      <c r="CN73" s="336"/>
      <c r="CO73" s="336"/>
      <c r="CP73" s="341"/>
      <c r="CQ73" s="336"/>
      <c r="CR73" s="336"/>
      <c r="CS73" s="336"/>
      <c r="CT73" s="336"/>
    </row>
    <row r="74" spans="1:98" ht="17.25" customHeight="1">
      <c r="A74" s="186">
        <v>65</v>
      </c>
      <c r="B74" s="181" t="s">
        <v>4100</v>
      </c>
      <c r="C74" s="181" t="s">
        <v>4101</v>
      </c>
      <c r="D74" s="181"/>
      <c r="E74" s="181"/>
      <c r="F74" s="181"/>
      <c r="G74" s="181" t="s">
        <v>4102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0" t="s">
        <v>674</v>
      </c>
      <c r="P74" s="182"/>
      <c r="Q74" s="182"/>
      <c r="R74" s="300" t="s">
        <v>3951</v>
      </c>
      <c r="S74" s="182"/>
      <c r="T74" s="182"/>
      <c r="U74" s="182"/>
      <c r="V74" s="182"/>
      <c r="W74" s="300">
        <f>_xlfn.MINIFS(V:V,C:C,C74,AE:AE,"",AB:AB,"")</f>
        <v>0</v>
      </c>
      <c r="X74" s="300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4"/>
      <c r="AE74" s="180" t="s">
        <v>675</v>
      </c>
      <c r="AF74" s="180" t="s">
        <v>2161</v>
      </c>
      <c r="AG74" s="185" t="s">
        <v>677</v>
      </c>
      <c r="AH74" s="185" t="s">
        <v>677</v>
      </c>
      <c r="AI74" s="312">
        <v>0</v>
      </c>
      <c r="AJ74" s="312">
        <v>0</v>
      </c>
      <c r="AK74" s="312"/>
      <c r="AL74" s="312"/>
      <c r="AM74" s="310"/>
      <c r="AN74" s="310"/>
      <c r="AO74" s="310"/>
      <c r="AP74" s="310"/>
      <c r="AQ74" s="310"/>
      <c r="AR74" s="310"/>
      <c r="AS74" s="310"/>
      <c r="AT74" s="310"/>
      <c r="AU74" s="310"/>
      <c r="AV74" s="310"/>
      <c r="AW74" s="186"/>
      <c r="AX74" s="186"/>
      <c r="AY74" s="186"/>
      <c r="AZ74" s="186"/>
      <c r="BA74" s="186"/>
      <c r="BB74" s="186"/>
      <c r="BC74" s="186"/>
      <c r="BD74" s="180" t="s">
        <v>2162</v>
      </c>
      <c r="BE74" s="310"/>
      <c r="BF74" s="310"/>
      <c r="BG74" s="310"/>
      <c r="BH74" s="314"/>
      <c r="BI74" s="318"/>
      <c r="BJ74" s="310"/>
      <c r="BK74" s="310"/>
      <c r="BL74" s="317"/>
      <c r="BM74" s="310"/>
      <c r="BN74" s="314"/>
      <c r="BO74" s="319">
        <v>46277</v>
      </c>
      <c r="BP74" s="310"/>
      <c r="BQ74" s="310"/>
      <c r="BR74" s="317"/>
      <c r="BS74" s="310"/>
      <c r="BT74" s="314"/>
      <c r="BU74" s="318"/>
      <c r="BV74" s="310"/>
      <c r="BW74" s="316"/>
      <c r="BX74" s="317"/>
      <c r="BY74" s="310"/>
      <c r="BZ74" s="314"/>
      <c r="CA74" s="319"/>
      <c r="CB74" s="310"/>
      <c r="CC74" s="310"/>
      <c r="CD74" s="318"/>
      <c r="CE74" s="310"/>
      <c r="CF74" s="310"/>
      <c r="CG74" s="310"/>
      <c r="CH74" s="310"/>
      <c r="CI74" s="310"/>
      <c r="CJ74" s="318"/>
      <c r="CK74" s="310"/>
      <c r="CL74" s="310"/>
      <c r="CM74" s="310"/>
      <c r="CN74" s="310"/>
      <c r="CO74" s="310"/>
      <c r="CP74" s="318"/>
      <c r="CQ74" s="310"/>
      <c r="CR74" s="310"/>
      <c r="CS74" s="310"/>
      <c r="CT74" s="310"/>
    </row>
    <row r="75" spans="1:98" ht="17.25" customHeight="1">
      <c r="A75" s="310">
        <v>66</v>
      </c>
      <c r="B75" s="311" t="s">
        <v>4100</v>
      </c>
      <c r="C75" s="311" t="s">
        <v>4101</v>
      </c>
      <c r="D75" s="311" t="s">
        <v>781</v>
      </c>
      <c r="E75" s="311" t="s">
        <v>4103</v>
      </c>
      <c r="F75" s="311" t="s">
        <v>4104</v>
      </c>
      <c r="G75" s="311" t="s">
        <v>3994</v>
      </c>
      <c r="H75" s="312">
        <v>779</v>
      </c>
      <c r="I75" s="313" t="s">
        <v>702</v>
      </c>
      <c r="J75" s="314">
        <v>1</v>
      </c>
      <c r="K75" s="314"/>
      <c r="L75" s="314">
        <v>2</v>
      </c>
      <c r="M75" s="312">
        <v>6.2</v>
      </c>
      <c r="N75" s="312">
        <v>12.4</v>
      </c>
      <c r="O75" s="312" t="s">
        <v>674</v>
      </c>
      <c r="P75" s="312" t="s">
        <v>13</v>
      </c>
      <c r="Q75" s="312" t="s">
        <v>703</v>
      </c>
      <c r="R75" s="312"/>
      <c r="S75" s="312"/>
      <c r="T75" s="312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2">
        <f ca="1">+L75-T75</f>
        <v>2</v>
      </c>
      <c r="V75" s="312">
        <f ca="1">ROUNDDOWN(T75/J75,0)</f>
        <v>0</v>
      </c>
      <c r="W75" s="312"/>
      <c r="X75" s="312"/>
      <c r="Y75" s="312"/>
      <c r="Z75" s="312"/>
      <c r="AA75" s="312"/>
      <c r="AB75" s="312" t="s">
        <v>602</v>
      </c>
      <c r="AC75" s="312">
        <v>0.35199999999999998</v>
      </c>
      <c r="AD75" s="316"/>
      <c r="AE75" s="304"/>
      <c r="AF75" s="304"/>
      <c r="AG75" s="315" t="s">
        <v>677</v>
      </c>
      <c r="AH75" s="315" t="s">
        <v>677</v>
      </c>
      <c r="AI75" s="312">
        <v>0</v>
      </c>
      <c r="AJ75" s="312">
        <v>0</v>
      </c>
      <c r="AK75" s="312"/>
      <c r="AL75" s="312"/>
      <c r="AM75" s="310"/>
      <c r="AN75" s="310"/>
      <c r="AO75" s="310"/>
      <c r="AP75" s="310"/>
      <c r="AQ75" s="310"/>
      <c r="AR75" s="310"/>
      <c r="AS75" s="310"/>
      <c r="AT75" s="310"/>
      <c r="AU75" s="310"/>
      <c r="AV75" s="310"/>
      <c r="AW75" s="310">
        <v>0</v>
      </c>
      <c r="AX75" s="310">
        <v>0</v>
      </c>
      <c r="AY75" s="310">
        <v>0</v>
      </c>
      <c r="AZ75" s="310">
        <v>0</v>
      </c>
      <c r="BA75" s="310">
        <v>0</v>
      </c>
      <c r="BB75" s="310">
        <v>0</v>
      </c>
      <c r="BC75" s="310">
        <v>0</v>
      </c>
      <c r="BD75" s="310" t="s">
        <v>692</v>
      </c>
      <c r="BE75" s="310"/>
      <c r="BF75" s="317"/>
      <c r="BG75" s="310" t="s">
        <v>3991</v>
      </c>
      <c r="BH75" s="310">
        <v>2</v>
      </c>
      <c r="BI75" s="318">
        <v>46277</v>
      </c>
      <c r="BJ75" s="310">
        <v>0</v>
      </c>
      <c r="BK75" s="320"/>
      <c r="BL75" s="321"/>
      <c r="BM75" s="310" t="s">
        <v>3991</v>
      </c>
      <c r="BN75" s="310">
        <v>2</v>
      </c>
      <c r="BO75" s="319">
        <v>46277</v>
      </c>
      <c r="BP75" s="310">
        <v>0</v>
      </c>
      <c r="BQ75" s="320"/>
      <c r="BR75" s="321"/>
      <c r="BS75" s="320"/>
      <c r="BT75" s="320"/>
      <c r="BU75" s="323"/>
      <c r="BV75" s="320"/>
      <c r="BW75" s="320"/>
      <c r="BX75" s="321"/>
      <c r="BY75" s="320"/>
      <c r="BZ75" s="320"/>
      <c r="CA75" s="320"/>
      <c r="CB75" s="320"/>
      <c r="CC75" s="320"/>
      <c r="CD75" s="323"/>
      <c r="CE75" s="320"/>
      <c r="CF75" s="320"/>
      <c r="CG75" s="320"/>
      <c r="CH75" s="320"/>
      <c r="CI75" s="320"/>
      <c r="CJ75" s="323"/>
      <c r="CK75" s="320"/>
      <c r="CL75" s="320"/>
      <c r="CM75" s="320"/>
      <c r="CN75" s="320"/>
      <c r="CO75" s="320"/>
      <c r="CP75" s="323"/>
      <c r="CQ75" s="320"/>
      <c r="CR75" s="320"/>
      <c r="CS75" s="320"/>
      <c r="CT75" s="320"/>
    </row>
    <row r="76" spans="1:98" ht="17.25" customHeight="1">
      <c r="A76" s="186">
        <v>67</v>
      </c>
      <c r="B76" s="181" t="s">
        <v>4105</v>
      </c>
      <c r="C76" s="181" t="s">
        <v>4106</v>
      </c>
      <c r="D76" s="181"/>
      <c r="E76" s="181"/>
      <c r="F76" s="181"/>
      <c r="G76" s="181" t="s">
        <v>4107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0" t="s">
        <v>674</v>
      </c>
      <c r="P76" s="182"/>
      <c r="Q76" s="182"/>
      <c r="R76" s="300" t="s">
        <v>3951</v>
      </c>
      <c r="S76" s="182"/>
      <c r="T76" s="182"/>
      <c r="U76" s="182"/>
      <c r="V76" s="182"/>
      <c r="W76" s="300">
        <f>_xlfn.MINIFS(V:V,C:C,C76,AE:AE,"",AB:AB,"")</f>
        <v>0</v>
      </c>
      <c r="X76" s="300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4"/>
      <c r="AE76" s="180" t="s">
        <v>675</v>
      </c>
      <c r="AF76" s="180" t="s">
        <v>2161</v>
      </c>
      <c r="AG76" s="185" t="s">
        <v>677</v>
      </c>
      <c r="AH76" s="185" t="s">
        <v>677</v>
      </c>
      <c r="AI76" s="312">
        <v>0</v>
      </c>
      <c r="AJ76" s="312">
        <v>0</v>
      </c>
      <c r="AK76" s="312"/>
      <c r="AL76" s="312"/>
      <c r="AM76" s="310"/>
      <c r="AN76" s="310"/>
      <c r="AO76" s="310"/>
      <c r="AP76" s="310"/>
      <c r="AQ76" s="310"/>
      <c r="AR76" s="310"/>
      <c r="AS76" s="310"/>
      <c r="AT76" s="310"/>
      <c r="AU76" s="310"/>
      <c r="AV76" s="310"/>
      <c r="AW76" s="186"/>
      <c r="AX76" s="186"/>
      <c r="AY76" s="186"/>
      <c r="AZ76" s="186"/>
      <c r="BA76" s="186"/>
      <c r="BB76" s="186"/>
      <c r="BC76" s="186"/>
      <c r="BD76" s="180" t="s">
        <v>2162</v>
      </c>
      <c r="BE76" s="310"/>
      <c r="BF76" s="317"/>
      <c r="BG76" s="310"/>
      <c r="BH76" s="314"/>
      <c r="BI76" s="318"/>
      <c r="BJ76" s="310"/>
      <c r="BK76" s="310"/>
      <c r="BL76" s="317"/>
      <c r="BM76" s="310"/>
      <c r="BN76" s="314"/>
      <c r="BO76" s="319">
        <v>46277</v>
      </c>
      <c r="BP76" s="310"/>
      <c r="BQ76" s="310"/>
      <c r="BR76" s="317"/>
      <c r="BS76" s="310"/>
      <c r="BT76" s="314"/>
      <c r="BU76" s="318"/>
      <c r="BV76" s="310"/>
      <c r="BW76" s="316"/>
      <c r="BX76" s="317"/>
      <c r="BY76" s="310"/>
      <c r="BZ76" s="314"/>
      <c r="CA76" s="319"/>
      <c r="CB76" s="310"/>
      <c r="CC76" s="310"/>
      <c r="CD76" s="318"/>
      <c r="CE76" s="310"/>
      <c r="CF76" s="310"/>
      <c r="CG76" s="310"/>
      <c r="CH76" s="310"/>
      <c r="CI76" s="310"/>
      <c r="CJ76" s="318"/>
      <c r="CK76" s="310"/>
      <c r="CL76" s="310"/>
      <c r="CM76" s="310"/>
      <c r="CN76" s="310"/>
      <c r="CO76" s="310"/>
      <c r="CP76" s="318"/>
      <c r="CQ76" s="310"/>
      <c r="CR76" s="310"/>
      <c r="CS76" s="310"/>
      <c r="CT76" s="310"/>
    </row>
    <row r="77" spans="1:98" ht="17.25" customHeight="1">
      <c r="A77" s="310">
        <v>68</v>
      </c>
      <c r="B77" s="311" t="s">
        <v>4105</v>
      </c>
      <c r="C77" s="311" t="s">
        <v>4106</v>
      </c>
      <c r="D77" s="311" t="s">
        <v>781</v>
      </c>
      <c r="E77" s="311" t="s">
        <v>4108</v>
      </c>
      <c r="F77" s="311" t="s">
        <v>4109</v>
      </c>
      <c r="G77" s="311" t="s">
        <v>3994</v>
      </c>
      <c r="H77" s="312">
        <v>9450</v>
      </c>
      <c r="I77" s="313" t="s">
        <v>702</v>
      </c>
      <c r="J77" s="314">
        <v>1</v>
      </c>
      <c r="K77" s="314"/>
      <c r="L77" s="314">
        <v>2</v>
      </c>
      <c r="M77" s="312">
        <v>74.2</v>
      </c>
      <c r="N77" s="312">
        <v>148.4</v>
      </c>
      <c r="O77" s="312" t="s">
        <v>674</v>
      </c>
      <c r="P77" s="312" t="s">
        <v>13</v>
      </c>
      <c r="Q77" s="312" t="s">
        <v>703</v>
      </c>
      <c r="R77" s="312"/>
      <c r="S77" s="312"/>
      <c r="T77" s="312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2">
        <f ca="1">+L77-T77</f>
        <v>2</v>
      </c>
      <c r="V77" s="312">
        <f ca="1">ROUNDDOWN(T77/J77,0)</f>
        <v>0</v>
      </c>
      <c r="W77" s="312"/>
      <c r="X77" s="312"/>
      <c r="Y77" s="312"/>
      <c r="Z77" s="312"/>
      <c r="AA77" s="312"/>
      <c r="AB77" s="312" t="s">
        <v>602</v>
      </c>
      <c r="AC77" s="312">
        <v>4.1619999999999999</v>
      </c>
      <c r="AD77" s="316"/>
      <c r="AE77" s="304"/>
      <c r="AF77" s="304"/>
      <c r="AG77" s="315" t="s">
        <v>677</v>
      </c>
      <c r="AH77" s="315" t="s">
        <v>677</v>
      </c>
      <c r="AI77" s="312">
        <v>0</v>
      </c>
      <c r="AJ77" s="312">
        <v>0</v>
      </c>
      <c r="AK77" s="312"/>
      <c r="AL77" s="312"/>
      <c r="AM77" s="310"/>
      <c r="AN77" s="310"/>
      <c r="AO77" s="310"/>
      <c r="AP77" s="310"/>
      <c r="AQ77" s="310"/>
      <c r="AR77" s="310"/>
      <c r="AS77" s="310"/>
      <c r="AT77" s="310"/>
      <c r="AU77" s="310"/>
      <c r="AV77" s="310"/>
      <c r="AW77" s="310">
        <v>0</v>
      </c>
      <c r="AX77" s="310">
        <v>0</v>
      </c>
      <c r="AY77" s="310">
        <v>0</v>
      </c>
      <c r="AZ77" s="310">
        <v>0</v>
      </c>
      <c r="BA77" s="310">
        <v>0</v>
      </c>
      <c r="BB77" s="310">
        <v>0</v>
      </c>
      <c r="BC77" s="310">
        <v>0</v>
      </c>
      <c r="BD77" s="310" t="s">
        <v>692</v>
      </c>
      <c r="BE77" s="364"/>
      <c r="BF77" s="327"/>
      <c r="BG77" s="310" t="s">
        <v>3991</v>
      </c>
      <c r="BH77" s="310">
        <v>2</v>
      </c>
      <c r="BI77" s="318">
        <v>46277</v>
      </c>
      <c r="BJ77" s="310">
        <v>0</v>
      </c>
      <c r="BK77" s="330"/>
      <c r="BL77" s="354"/>
      <c r="BM77" s="330" t="s">
        <v>3991</v>
      </c>
      <c r="BN77" s="331">
        <v>2</v>
      </c>
      <c r="BO77" s="319">
        <v>46277</v>
      </c>
      <c r="BP77" s="330">
        <v>0</v>
      </c>
      <c r="BQ77" s="330"/>
      <c r="BR77" s="354"/>
      <c r="BS77" s="330"/>
      <c r="BT77" s="331"/>
      <c r="BU77" s="355"/>
      <c r="BV77" s="330"/>
      <c r="BW77" s="356"/>
      <c r="BX77" s="354"/>
      <c r="BY77" s="330"/>
      <c r="BZ77" s="331"/>
      <c r="CA77" s="357"/>
      <c r="CB77" s="330"/>
      <c r="CC77" s="330"/>
      <c r="CD77" s="355"/>
      <c r="CE77" s="330"/>
      <c r="CF77" s="330"/>
      <c r="CG77" s="330"/>
      <c r="CH77" s="330"/>
      <c r="CI77" s="330"/>
      <c r="CJ77" s="355"/>
      <c r="CK77" s="330"/>
      <c r="CL77" s="330"/>
      <c r="CM77" s="330"/>
      <c r="CN77" s="330"/>
      <c r="CO77" s="330"/>
      <c r="CP77" s="355"/>
      <c r="CQ77" s="330"/>
      <c r="CR77" s="330"/>
      <c r="CS77" s="330"/>
      <c r="CT77" s="330"/>
    </row>
    <row r="78" spans="1:98" ht="17.25" customHeight="1">
      <c r="A78" s="186">
        <v>69</v>
      </c>
      <c r="B78" s="181" t="s">
        <v>4110</v>
      </c>
      <c r="C78" s="181" t="s">
        <v>4111</v>
      </c>
      <c r="D78" s="181"/>
      <c r="E78" s="181"/>
      <c r="F78" s="181"/>
      <c r="G78" s="181" t="s">
        <v>4112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0" t="s">
        <v>674</v>
      </c>
      <c r="P78" s="182"/>
      <c r="Q78" s="182"/>
      <c r="R78" s="300" t="s">
        <v>3951</v>
      </c>
      <c r="S78" s="182"/>
      <c r="T78" s="182"/>
      <c r="U78" s="182"/>
      <c r="V78" s="182"/>
      <c r="W78" s="300">
        <f>_xlfn.MINIFS(V:V,C:C,C78,AE:AE,"",AB:AB,"")</f>
        <v>0</v>
      </c>
      <c r="X78" s="300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4"/>
      <c r="AE78" s="180" t="s">
        <v>675</v>
      </c>
      <c r="AF78" s="180" t="s">
        <v>2161</v>
      </c>
      <c r="AG78" s="185" t="s">
        <v>677</v>
      </c>
      <c r="AH78" s="185" t="s">
        <v>677</v>
      </c>
      <c r="AI78" s="312">
        <v>0</v>
      </c>
      <c r="AJ78" s="312">
        <v>0</v>
      </c>
      <c r="AK78" s="312"/>
      <c r="AL78" s="312"/>
      <c r="AM78" s="310"/>
      <c r="AN78" s="310"/>
      <c r="AO78" s="310"/>
      <c r="AP78" s="310"/>
      <c r="AQ78" s="310"/>
      <c r="AR78" s="310"/>
      <c r="AS78" s="310"/>
      <c r="AT78" s="310"/>
      <c r="AU78" s="310"/>
      <c r="AV78" s="310"/>
      <c r="AW78" s="186"/>
      <c r="AX78" s="186"/>
      <c r="AY78" s="186"/>
      <c r="AZ78" s="186"/>
      <c r="BA78" s="186"/>
      <c r="BB78" s="186"/>
      <c r="BC78" s="186"/>
      <c r="BD78" s="180" t="s">
        <v>2162</v>
      </c>
      <c r="BE78" s="364"/>
      <c r="BF78" s="327"/>
      <c r="BG78" s="326"/>
      <c r="BH78" s="331"/>
      <c r="BI78" s="353"/>
      <c r="BJ78" s="330"/>
      <c r="BK78" s="330"/>
      <c r="BL78" s="354"/>
      <c r="BM78" s="330"/>
      <c r="BN78" s="331"/>
      <c r="BO78" s="319">
        <v>46277</v>
      </c>
      <c r="BP78" s="330"/>
      <c r="BQ78" s="330"/>
      <c r="BR78" s="354"/>
      <c r="BS78" s="330"/>
      <c r="BT78" s="331"/>
      <c r="BU78" s="355"/>
      <c r="BV78" s="330"/>
      <c r="BW78" s="356"/>
      <c r="BX78" s="354"/>
      <c r="BY78" s="330"/>
      <c r="BZ78" s="331"/>
      <c r="CA78" s="357"/>
      <c r="CB78" s="330"/>
      <c r="CC78" s="330"/>
      <c r="CD78" s="355"/>
      <c r="CE78" s="330"/>
      <c r="CF78" s="330"/>
      <c r="CG78" s="330"/>
      <c r="CH78" s="330"/>
      <c r="CI78" s="330"/>
      <c r="CJ78" s="355"/>
      <c r="CK78" s="330"/>
      <c r="CL78" s="330"/>
      <c r="CM78" s="330"/>
      <c r="CN78" s="330"/>
      <c r="CO78" s="330"/>
      <c r="CP78" s="355"/>
      <c r="CQ78" s="330"/>
      <c r="CR78" s="330"/>
      <c r="CS78" s="330"/>
      <c r="CT78" s="330"/>
    </row>
    <row r="79" spans="1:98" ht="17.25" customHeight="1">
      <c r="A79" s="310">
        <v>70</v>
      </c>
      <c r="B79" s="311" t="s">
        <v>4110</v>
      </c>
      <c r="C79" s="311" t="s">
        <v>4111</v>
      </c>
      <c r="D79" s="311" t="s">
        <v>781</v>
      </c>
      <c r="E79" s="311" t="s">
        <v>4113</v>
      </c>
      <c r="F79" s="311" t="s">
        <v>4114</v>
      </c>
      <c r="G79" s="311" t="s">
        <v>1389</v>
      </c>
      <c r="H79" s="312">
        <v>3590</v>
      </c>
      <c r="I79" s="313" t="s">
        <v>702</v>
      </c>
      <c r="J79" s="314">
        <v>1</v>
      </c>
      <c r="K79" s="314"/>
      <c r="L79" s="314">
        <v>1</v>
      </c>
      <c r="M79" s="312">
        <v>43.2</v>
      </c>
      <c r="N79" s="312">
        <v>43.2</v>
      </c>
      <c r="O79" s="312" t="s">
        <v>674</v>
      </c>
      <c r="P79" s="312" t="s">
        <v>13</v>
      </c>
      <c r="Q79" s="312" t="s">
        <v>703</v>
      </c>
      <c r="R79" s="312"/>
      <c r="S79" s="312"/>
      <c r="T79" s="312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2">
        <f ca="1">+L79-T79</f>
        <v>1</v>
      </c>
      <c r="V79" s="312">
        <f ca="1">ROUNDDOWN(T79/J79,0)</f>
        <v>0</v>
      </c>
      <c r="W79" s="312"/>
      <c r="X79" s="312"/>
      <c r="Y79" s="312"/>
      <c r="Z79" s="312"/>
      <c r="AA79" s="312"/>
      <c r="AB79" s="312" t="s">
        <v>602</v>
      </c>
      <c r="AC79" s="312">
        <v>1.1759999999999999</v>
      </c>
      <c r="AD79" s="316"/>
      <c r="AE79" s="304"/>
      <c r="AF79" s="304"/>
      <c r="AG79" s="315" t="s">
        <v>677</v>
      </c>
      <c r="AH79" s="315" t="s">
        <v>677</v>
      </c>
      <c r="AI79" s="312">
        <v>0</v>
      </c>
      <c r="AJ79" s="312">
        <v>0</v>
      </c>
      <c r="AK79" s="312"/>
      <c r="AL79" s="312"/>
      <c r="AM79" s="310"/>
      <c r="AN79" s="310"/>
      <c r="AO79" s="310"/>
      <c r="AP79" s="310"/>
      <c r="AQ79" s="310"/>
      <c r="AR79" s="310"/>
      <c r="AS79" s="310"/>
      <c r="AT79" s="310"/>
      <c r="AU79" s="310"/>
      <c r="AV79" s="310"/>
      <c r="AW79" s="310">
        <v>0</v>
      </c>
      <c r="AX79" s="310">
        <v>0</v>
      </c>
      <c r="AY79" s="310">
        <v>0</v>
      </c>
      <c r="AZ79" s="310">
        <v>0</v>
      </c>
      <c r="BA79" s="310">
        <v>0</v>
      </c>
      <c r="BB79" s="310">
        <v>0</v>
      </c>
      <c r="BC79" s="310">
        <v>0</v>
      </c>
      <c r="BD79" s="310" t="s">
        <v>692</v>
      </c>
      <c r="BE79" s="348"/>
      <c r="BF79" s="349"/>
      <c r="BG79" s="310" t="s">
        <v>3991</v>
      </c>
      <c r="BH79" s="310">
        <v>1</v>
      </c>
      <c r="BI79" s="318">
        <v>46277</v>
      </c>
      <c r="BJ79" s="310">
        <v>0</v>
      </c>
      <c r="BK79" s="320"/>
      <c r="BL79" s="321"/>
      <c r="BM79" s="310" t="s">
        <v>3991</v>
      </c>
      <c r="BN79" s="314">
        <v>1</v>
      </c>
      <c r="BO79" s="319">
        <v>46277</v>
      </c>
      <c r="BP79" s="310">
        <v>0</v>
      </c>
      <c r="BQ79" s="320"/>
      <c r="BR79" s="321"/>
      <c r="BS79" s="320"/>
      <c r="BT79" s="322"/>
      <c r="BU79" s="323"/>
      <c r="BV79" s="320"/>
      <c r="BW79" s="324"/>
      <c r="BX79" s="321"/>
      <c r="BY79" s="320"/>
      <c r="BZ79" s="322"/>
      <c r="CA79" s="325"/>
      <c r="CB79" s="320"/>
      <c r="CC79" s="320"/>
      <c r="CD79" s="323"/>
      <c r="CE79" s="320"/>
      <c r="CF79" s="320"/>
      <c r="CG79" s="320"/>
      <c r="CH79" s="320"/>
      <c r="CI79" s="320"/>
      <c r="CJ79" s="323"/>
      <c r="CK79" s="320"/>
      <c r="CL79" s="320"/>
      <c r="CM79" s="320"/>
      <c r="CN79" s="320"/>
      <c r="CO79" s="320"/>
      <c r="CP79" s="323"/>
      <c r="CQ79" s="320"/>
      <c r="CR79" s="320"/>
      <c r="CS79" s="320"/>
      <c r="CT79" s="320"/>
    </row>
    <row r="80" spans="1:98" ht="17.25" customHeight="1">
      <c r="A80" s="186">
        <v>71</v>
      </c>
      <c r="B80" s="181" t="s">
        <v>4115</v>
      </c>
      <c r="C80" s="181" t="s">
        <v>4116</v>
      </c>
      <c r="D80" s="181"/>
      <c r="E80" s="181"/>
      <c r="F80" s="181"/>
      <c r="G80" s="181" t="s">
        <v>4117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0" t="s">
        <v>674</v>
      </c>
      <c r="P80" s="182"/>
      <c r="Q80" s="182"/>
      <c r="R80" s="300" t="s">
        <v>3951</v>
      </c>
      <c r="S80" s="182"/>
      <c r="T80" s="182"/>
      <c r="U80" s="182"/>
      <c r="V80" s="182"/>
      <c r="W80" s="300">
        <f>_xlfn.MINIFS(V:V,C:C,C80,AE:AE,"",AB:AB,"")</f>
        <v>0</v>
      </c>
      <c r="X80" s="300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4"/>
      <c r="AE80" s="180" t="s">
        <v>675</v>
      </c>
      <c r="AF80" s="180" t="s">
        <v>2161</v>
      </c>
      <c r="AG80" s="185" t="s">
        <v>677</v>
      </c>
      <c r="AH80" s="185" t="s">
        <v>677</v>
      </c>
      <c r="AI80" s="312">
        <v>0</v>
      </c>
      <c r="AJ80" s="312">
        <v>0</v>
      </c>
      <c r="AK80" s="312"/>
      <c r="AL80" s="312"/>
      <c r="AM80" s="310"/>
      <c r="AN80" s="310"/>
      <c r="AO80" s="310"/>
      <c r="AP80" s="310"/>
      <c r="AQ80" s="310"/>
      <c r="AR80" s="310"/>
      <c r="AS80" s="310"/>
      <c r="AT80" s="310"/>
      <c r="AU80" s="310"/>
      <c r="AV80" s="310"/>
      <c r="AW80" s="186"/>
      <c r="AX80" s="186"/>
      <c r="AY80" s="186"/>
      <c r="AZ80" s="186"/>
      <c r="BA80" s="186"/>
      <c r="BB80" s="186"/>
      <c r="BC80" s="186"/>
      <c r="BD80" s="180" t="s">
        <v>2162</v>
      </c>
      <c r="BE80" s="310"/>
      <c r="BF80" s="310"/>
      <c r="BG80" s="310"/>
      <c r="BH80" s="314"/>
      <c r="BI80" s="318"/>
      <c r="BJ80" s="310"/>
      <c r="BK80" s="310"/>
      <c r="BL80" s="317"/>
      <c r="BM80" s="310"/>
      <c r="BN80" s="310"/>
      <c r="BO80" s="319">
        <v>46277</v>
      </c>
      <c r="BP80" s="310"/>
      <c r="BQ80" s="310"/>
      <c r="BR80" s="317"/>
      <c r="BS80" s="310"/>
      <c r="BT80" s="310"/>
      <c r="BU80" s="318"/>
      <c r="BV80" s="310"/>
      <c r="BW80" s="310"/>
      <c r="BX80" s="317"/>
      <c r="BY80" s="310"/>
      <c r="BZ80" s="310"/>
      <c r="CA80" s="310"/>
      <c r="CB80" s="310"/>
      <c r="CC80" s="310"/>
      <c r="CD80" s="318"/>
      <c r="CE80" s="310"/>
      <c r="CF80" s="310"/>
      <c r="CG80" s="310"/>
      <c r="CH80" s="310"/>
      <c r="CI80" s="310"/>
      <c r="CJ80" s="318"/>
      <c r="CK80" s="310"/>
      <c r="CL80" s="310"/>
      <c r="CM80" s="310"/>
      <c r="CN80" s="310"/>
      <c r="CO80" s="310"/>
      <c r="CP80" s="318"/>
      <c r="CQ80" s="310"/>
      <c r="CR80" s="310"/>
      <c r="CS80" s="310"/>
      <c r="CT80" s="310"/>
    </row>
    <row r="81" spans="1:98" ht="17.25" customHeight="1">
      <c r="A81" s="310">
        <v>72</v>
      </c>
      <c r="B81" s="311" t="s">
        <v>4115</v>
      </c>
      <c r="C81" s="311" t="s">
        <v>4116</v>
      </c>
      <c r="D81" s="311" t="s">
        <v>781</v>
      </c>
      <c r="E81" s="311" t="s">
        <v>4118</v>
      </c>
      <c r="F81" s="311" t="s">
        <v>4119</v>
      </c>
      <c r="G81" s="311" t="s">
        <v>1389</v>
      </c>
      <c r="H81" s="312">
        <v>6000</v>
      </c>
      <c r="I81" s="313" t="s">
        <v>702</v>
      </c>
      <c r="J81" s="314">
        <v>1</v>
      </c>
      <c r="K81" s="314"/>
      <c r="L81" s="314">
        <v>1</v>
      </c>
      <c r="M81" s="312">
        <v>70.599999999999994</v>
      </c>
      <c r="N81" s="312">
        <v>70.599999999999994</v>
      </c>
      <c r="O81" s="312" t="s">
        <v>674</v>
      </c>
      <c r="P81" s="312" t="s">
        <v>13</v>
      </c>
      <c r="Q81" s="312" t="s">
        <v>703</v>
      </c>
      <c r="R81" s="312"/>
      <c r="S81" s="312"/>
      <c r="T81" s="312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2">
        <f ca="1">+L81-T81</f>
        <v>1</v>
      </c>
      <c r="V81" s="312">
        <f ca="1">ROUNDDOWN(T81/J81,0)</f>
        <v>0</v>
      </c>
      <c r="W81" s="312"/>
      <c r="X81" s="312"/>
      <c r="Y81" s="312"/>
      <c r="Z81" s="312"/>
      <c r="AA81" s="312"/>
      <c r="AB81" s="312" t="s">
        <v>602</v>
      </c>
      <c r="AC81" s="312">
        <v>1.923</v>
      </c>
      <c r="AD81" s="316"/>
      <c r="AE81" s="304"/>
      <c r="AF81" s="304"/>
      <c r="AG81" s="315" t="s">
        <v>677</v>
      </c>
      <c r="AH81" s="315" t="s">
        <v>677</v>
      </c>
      <c r="AI81" s="312">
        <v>0</v>
      </c>
      <c r="AJ81" s="312">
        <v>0</v>
      </c>
      <c r="AK81" s="312"/>
      <c r="AL81" s="312"/>
      <c r="AM81" s="310"/>
      <c r="AN81" s="310"/>
      <c r="AO81" s="310"/>
      <c r="AP81" s="310"/>
      <c r="AQ81" s="310"/>
      <c r="AR81" s="310"/>
      <c r="AS81" s="310"/>
      <c r="AT81" s="310"/>
      <c r="AU81" s="310"/>
      <c r="AV81" s="310"/>
      <c r="AW81" s="310">
        <v>0</v>
      </c>
      <c r="AX81" s="310">
        <v>0</v>
      </c>
      <c r="AY81" s="310">
        <v>0</v>
      </c>
      <c r="AZ81" s="310">
        <v>0</v>
      </c>
      <c r="BA81" s="310">
        <v>0</v>
      </c>
      <c r="BB81" s="310">
        <v>0</v>
      </c>
      <c r="BC81" s="310">
        <v>0</v>
      </c>
      <c r="BD81" s="310" t="s">
        <v>692</v>
      </c>
      <c r="BE81" s="336"/>
      <c r="BF81" s="337"/>
      <c r="BG81" s="310" t="s">
        <v>3991</v>
      </c>
      <c r="BH81" s="310">
        <v>1</v>
      </c>
      <c r="BI81" s="318">
        <v>46277</v>
      </c>
      <c r="BJ81" s="310">
        <v>0</v>
      </c>
      <c r="BK81" s="336"/>
      <c r="BL81" s="337"/>
      <c r="BM81" s="338" t="s">
        <v>3991</v>
      </c>
      <c r="BN81" s="339">
        <v>1</v>
      </c>
      <c r="BO81" s="319">
        <v>46277</v>
      </c>
      <c r="BP81" s="338">
        <v>0</v>
      </c>
      <c r="BQ81" s="336"/>
      <c r="BR81" s="337"/>
      <c r="BS81" s="336"/>
      <c r="BT81" s="340"/>
      <c r="BU81" s="341"/>
      <c r="BV81" s="336"/>
      <c r="BW81" s="342"/>
      <c r="BX81" s="337"/>
      <c r="BY81" s="336"/>
      <c r="BZ81" s="340"/>
      <c r="CA81" s="343"/>
      <c r="CB81" s="336"/>
      <c r="CC81" s="336"/>
      <c r="CD81" s="341"/>
      <c r="CE81" s="336"/>
      <c r="CF81" s="336"/>
      <c r="CG81" s="336"/>
      <c r="CH81" s="336"/>
      <c r="CI81" s="336"/>
      <c r="CJ81" s="341"/>
      <c r="CK81" s="336"/>
      <c r="CL81" s="336"/>
      <c r="CM81" s="336"/>
      <c r="CN81" s="336"/>
      <c r="CO81" s="336"/>
      <c r="CP81" s="341"/>
      <c r="CQ81" s="336"/>
      <c r="CR81" s="336"/>
      <c r="CS81" s="336"/>
      <c r="CT81" s="336"/>
    </row>
    <row r="82" spans="1:98" ht="17.25" customHeight="1">
      <c r="A82" s="186">
        <v>73</v>
      </c>
      <c r="B82" s="181" t="s">
        <v>4120</v>
      </c>
      <c r="C82" s="181" t="s">
        <v>4121</v>
      </c>
      <c r="D82" s="181"/>
      <c r="E82" s="181"/>
      <c r="F82" s="181"/>
      <c r="G82" s="181" t="s">
        <v>4122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0" t="s">
        <v>674</v>
      </c>
      <c r="P82" s="182"/>
      <c r="Q82" s="182"/>
      <c r="R82" s="300" t="s">
        <v>3951</v>
      </c>
      <c r="S82" s="182"/>
      <c r="T82" s="182"/>
      <c r="U82" s="182"/>
      <c r="V82" s="182"/>
      <c r="W82" s="300">
        <f>_xlfn.MINIFS(V:V,C:C,C82,AE:AE,"",AB:AB,"")</f>
        <v>0</v>
      </c>
      <c r="X82" s="300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4"/>
      <c r="AE82" s="180" t="s">
        <v>675</v>
      </c>
      <c r="AF82" s="180" t="s">
        <v>2161</v>
      </c>
      <c r="AG82" s="185" t="s">
        <v>677</v>
      </c>
      <c r="AH82" s="185" t="s">
        <v>677</v>
      </c>
      <c r="AI82" s="312">
        <v>0</v>
      </c>
      <c r="AJ82" s="312">
        <v>0</v>
      </c>
      <c r="AK82" s="312"/>
      <c r="AL82" s="312"/>
      <c r="AM82" s="310"/>
      <c r="AN82" s="310"/>
      <c r="AO82" s="310"/>
      <c r="AP82" s="310"/>
      <c r="AQ82" s="310"/>
      <c r="AR82" s="310"/>
      <c r="AS82" s="310"/>
      <c r="AT82" s="310"/>
      <c r="AU82" s="310"/>
      <c r="AV82" s="310"/>
      <c r="AW82" s="186"/>
      <c r="AX82" s="186"/>
      <c r="AY82" s="186"/>
      <c r="AZ82" s="186"/>
      <c r="BA82" s="186"/>
      <c r="BB82" s="186"/>
      <c r="BC82" s="186"/>
      <c r="BD82" s="180" t="s">
        <v>2162</v>
      </c>
      <c r="BE82" s="310"/>
      <c r="BF82" s="310"/>
      <c r="BG82" s="310"/>
      <c r="BH82" s="314"/>
      <c r="BI82" s="318"/>
      <c r="BJ82" s="310"/>
      <c r="BK82" s="310"/>
      <c r="BL82" s="317"/>
      <c r="BM82" s="310"/>
      <c r="BN82" s="314"/>
      <c r="BO82" s="319">
        <v>46277</v>
      </c>
      <c r="BP82" s="310"/>
      <c r="BQ82" s="310"/>
      <c r="BR82" s="317"/>
      <c r="BS82" s="310"/>
      <c r="BT82" s="314"/>
      <c r="BU82" s="318"/>
      <c r="BV82" s="310"/>
      <c r="BW82" s="316"/>
      <c r="BX82" s="317"/>
      <c r="BY82" s="310"/>
      <c r="BZ82" s="314"/>
      <c r="CA82" s="319"/>
      <c r="CB82" s="310"/>
      <c r="CC82" s="310"/>
      <c r="CD82" s="318"/>
      <c r="CE82" s="310"/>
      <c r="CF82" s="310"/>
      <c r="CG82" s="310"/>
      <c r="CH82" s="310"/>
      <c r="CI82" s="310"/>
      <c r="CJ82" s="318"/>
      <c r="CK82" s="310"/>
      <c r="CL82" s="310"/>
      <c r="CM82" s="310"/>
      <c r="CN82" s="310"/>
      <c r="CO82" s="310"/>
      <c r="CP82" s="318"/>
      <c r="CQ82" s="310"/>
      <c r="CR82" s="310"/>
      <c r="CS82" s="310"/>
      <c r="CT82" s="310"/>
    </row>
    <row r="83" spans="1:98" ht="17.25" customHeight="1">
      <c r="A83" s="310">
        <v>74</v>
      </c>
      <c r="B83" s="311" t="s">
        <v>4120</v>
      </c>
      <c r="C83" s="311" t="s">
        <v>4121</v>
      </c>
      <c r="D83" s="311" t="s">
        <v>781</v>
      </c>
      <c r="E83" s="311" t="s">
        <v>4123</v>
      </c>
      <c r="F83" s="311" t="s">
        <v>4124</v>
      </c>
      <c r="G83" s="311" t="s">
        <v>1389</v>
      </c>
      <c r="H83" s="312">
        <v>9400</v>
      </c>
      <c r="I83" s="313" t="s">
        <v>702</v>
      </c>
      <c r="J83" s="314">
        <v>1</v>
      </c>
      <c r="K83" s="314"/>
      <c r="L83" s="314">
        <v>1</v>
      </c>
      <c r="M83" s="312">
        <v>110.7</v>
      </c>
      <c r="N83" s="312">
        <v>110.7</v>
      </c>
      <c r="O83" s="312" t="s">
        <v>674</v>
      </c>
      <c r="P83" s="312" t="s">
        <v>13</v>
      </c>
      <c r="Q83" s="312" t="s">
        <v>703</v>
      </c>
      <c r="R83" s="312"/>
      <c r="S83" s="312"/>
      <c r="T83" s="312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2">
        <f ca="1">+L83-T83</f>
        <v>1</v>
      </c>
      <c r="V83" s="312">
        <f ca="1">ROUNDDOWN(T83/J83,0)</f>
        <v>0</v>
      </c>
      <c r="W83" s="312"/>
      <c r="X83" s="312"/>
      <c r="Y83" s="312"/>
      <c r="Z83" s="312"/>
      <c r="AA83" s="312"/>
      <c r="AB83" s="312" t="s">
        <v>602</v>
      </c>
      <c r="AC83" s="312">
        <v>3.0110000000000001</v>
      </c>
      <c r="AD83" s="316"/>
      <c r="AE83" s="304"/>
      <c r="AF83" s="304"/>
      <c r="AG83" s="315" t="s">
        <v>677</v>
      </c>
      <c r="AH83" s="315" t="s">
        <v>677</v>
      </c>
      <c r="AI83" s="312">
        <v>0</v>
      </c>
      <c r="AJ83" s="312">
        <v>0</v>
      </c>
      <c r="AK83" s="312"/>
      <c r="AL83" s="312"/>
      <c r="AM83" s="310"/>
      <c r="AN83" s="310"/>
      <c r="AO83" s="310"/>
      <c r="AP83" s="310"/>
      <c r="AQ83" s="310"/>
      <c r="AR83" s="310"/>
      <c r="AS83" s="310"/>
      <c r="AT83" s="310"/>
      <c r="AU83" s="310"/>
      <c r="AV83" s="310"/>
      <c r="AW83" s="310">
        <v>0</v>
      </c>
      <c r="AX83" s="310">
        <v>0</v>
      </c>
      <c r="AY83" s="310">
        <v>0</v>
      </c>
      <c r="AZ83" s="310">
        <v>0</v>
      </c>
      <c r="BA83" s="310">
        <v>0</v>
      </c>
      <c r="BB83" s="310">
        <v>0</v>
      </c>
      <c r="BC83" s="310">
        <v>0</v>
      </c>
      <c r="BD83" s="310" t="s">
        <v>692</v>
      </c>
      <c r="BE83" s="310"/>
      <c r="BF83" s="317"/>
      <c r="BG83" s="310" t="s">
        <v>3991</v>
      </c>
      <c r="BH83" s="310">
        <v>1</v>
      </c>
      <c r="BI83" s="318">
        <v>46277</v>
      </c>
      <c r="BJ83" s="310">
        <v>0</v>
      </c>
      <c r="BK83" s="320"/>
      <c r="BL83" s="321"/>
      <c r="BM83" s="310" t="s">
        <v>3991</v>
      </c>
      <c r="BN83" s="310">
        <v>1</v>
      </c>
      <c r="BO83" s="319">
        <v>46277</v>
      </c>
      <c r="BP83" s="310">
        <v>0</v>
      </c>
      <c r="BQ83" s="320"/>
      <c r="BR83" s="321"/>
      <c r="BS83" s="320"/>
      <c r="BT83" s="320"/>
      <c r="BU83" s="323"/>
      <c r="BV83" s="320"/>
      <c r="BW83" s="320"/>
      <c r="BX83" s="321"/>
      <c r="BY83" s="320"/>
      <c r="BZ83" s="320"/>
      <c r="CA83" s="320"/>
      <c r="CB83" s="320"/>
      <c r="CC83" s="320"/>
      <c r="CD83" s="323"/>
      <c r="CE83" s="320"/>
      <c r="CF83" s="320"/>
      <c r="CG83" s="320"/>
      <c r="CH83" s="320"/>
      <c r="CI83" s="320"/>
      <c r="CJ83" s="323"/>
      <c r="CK83" s="320"/>
      <c r="CL83" s="320"/>
      <c r="CM83" s="320"/>
      <c r="CN83" s="320"/>
      <c r="CO83" s="320"/>
      <c r="CP83" s="323"/>
      <c r="CQ83" s="320"/>
      <c r="CR83" s="320"/>
      <c r="CS83" s="320"/>
      <c r="CT83" s="320"/>
    </row>
    <row r="84" spans="1:98" ht="17.25" customHeight="1">
      <c r="A84" s="186">
        <v>75</v>
      </c>
      <c r="B84" s="181" t="s">
        <v>4125</v>
      </c>
      <c r="C84" s="181" t="s">
        <v>4126</v>
      </c>
      <c r="D84" s="181"/>
      <c r="E84" s="181"/>
      <c r="F84" s="181"/>
      <c r="G84" s="181" t="s">
        <v>4127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0" t="s">
        <v>674</v>
      </c>
      <c r="P84" s="182"/>
      <c r="Q84" s="182"/>
      <c r="R84" s="300" t="s">
        <v>3951</v>
      </c>
      <c r="S84" s="182"/>
      <c r="T84" s="182"/>
      <c r="U84" s="182"/>
      <c r="V84" s="182"/>
      <c r="W84" s="300">
        <f>_xlfn.MINIFS(V:V,C:C,C84,AE:AE,"",AB:AB,"")</f>
        <v>0</v>
      </c>
      <c r="X84" s="300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4"/>
      <c r="AE84" s="180" t="s">
        <v>675</v>
      </c>
      <c r="AF84" s="180" t="s">
        <v>2161</v>
      </c>
      <c r="AG84" s="185" t="s">
        <v>677</v>
      </c>
      <c r="AH84" s="185" t="s">
        <v>677</v>
      </c>
      <c r="AI84" s="312">
        <v>0</v>
      </c>
      <c r="AJ84" s="312">
        <v>0</v>
      </c>
      <c r="AK84" s="312"/>
      <c r="AL84" s="312"/>
      <c r="AM84" s="310"/>
      <c r="AN84" s="310"/>
      <c r="AO84" s="310"/>
      <c r="AP84" s="310"/>
      <c r="AQ84" s="310"/>
      <c r="AR84" s="310"/>
      <c r="AS84" s="310"/>
      <c r="AT84" s="310"/>
      <c r="AU84" s="310"/>
      <c r="AV84" s="310"/>
      <c r="AW84" s="186"/>
      <c r="AX84" s="186"/>
      <c r="AY84" s="186"/>
      <c r="AZ84" s="186"/>
      <c r="BA84" s="186"/>
      <c r="BB84" s="186"/>
      <c r="BC84" s="186"/>
      <c r="BD84" s="180" t="s">
        <v>2162</v>
      </c>
      <c r="BE84" s="363"/>
      <c r="BF84" s="349"/>
      <c r="BG84" s="348"/>
      <c r="BH84" s="314"/>
      <c r="BI84" s="358"/>
      <c r="BJ84" s="310"/>
      <c r="BK84" s="310"/>
      <c r="BL84" s="317"/>
      <c r="BM84" s="310"/>
      <c r="BN84" s="310"/>
      <c r="BO84" s="319">
        <v>46277</v>
      </c>
      <c r="BP84" s="310"/>
      <c r="BQ84" s="310"/>
      <c r="BR84" s="317"/>
      <c r="BS84" s="310"/>
      <c r="BT84" s="310"/>
      <c r="BU84" s="318"/>
      <c r="BV84" s="310"/>
      <c r="BW84" s="310"/>
      <c r="BX84" s="317"/>
      <c r="BY84" s="310"/>
      <c r="BZ84" s="310"/>
      <c r="CA84" s="310"/>
      <c r="CB84" s="310"/>
      <c r="CC84" s="310"/>
      <c r="CD84" s="318"/>
      <c r="CE84" s="310"/>
      <c r="CF84" s="310"/>
      <c r="CG84" s="310"/>
      <c r="CH84" s="310"/>
      <c r="CI84" s="310"/>
      <c r="CJ84" s="318"/>
      <c r="CK84" s="310"/>
      <c r="CL84" s="310"/>
      <c r="CM84" s="310"/>
      <c r="CN84" s="310"/>
      <c r="CO84" s="310"/>
      <c r="CP84" s="318"/>
      <c r="CQ84" s="310"/>
      <c r="CR84" s="310"/>
      <c r="CS84" s="310"/>
      <c r="CT84" s="310"/>
    </row>
    <row r="85" spans="1:98" ht="17.25" customHeight="1">
      <c r="A85" s="310">
        <v>76</v>
      </c>
      <c r="B85" s="311" t="s">
        <v>4125</v>
      </c>
      <c r="C85" s="311" t="s">
        <v>4126</v>
      </c>
      <c r="D85" s="311" t="s">
        <v>781</v>
      </c>
      <c r="E85" s="311" t="s">
        <v>4128</v>
      </c>
      <c r="F85" s="311" t="s">
        <v>4129</v>
      </c>
      <c r="G85" s="311" t="s">
        <v>1389</v>
      </c>
      <c r="H85" s="312">
        <v>3200</v>
      </c>
      <c r="I85" s="313" t="s">
        <v>702</v>
      </c>
      <c r="J85" s="314">
        <v>1</v>
      </c>
      <c r="K85" s="314"/>
      <c r="L85" s="314">
        <v>1</v>
      </c>
      <c r="M85" s="312">
        <v>37.700000000000003</v>
      </c>
      <c r="N85" s="312">
        <v>37.700000000000003</v>
      </c>
      <c r="O85" s="312" t="s">
        <v>674</v>
      </c>
      <c r="P85" s="312" t="s">
        <v>13</v>
      </c>
      <c r="Q85" s="312" t="s">
        <v>703</v>
      </c>
      <c r="R85" s="312"/>
      <c r="S85" s="312"/>
      <c r="T85" s="312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2">
        <f ca="1">+L85-T85</f>
        <v>1</v>
      </c>
      <c r="V85" s="312">
        <f ca="1">ROUNDDOWN(T85/J85,0)</f>
        <v>0</v>
      </c>
      <c r="W85" s="312"/>
      <c r="X85" s="312"/>
      <c r="Y85" s="312"/>
      <c r="Z85" s="312"/>
      <c r="AA85" s="312"/>
      <c r="AB85" s="312" t="s">
        <v>602</v>
      </c>
      <c r="AC85" s="312">
        <v>1.0269999999999999</v>
      </c>
      <c r="AD85" s="316"/>
      <c r="AE85" s="304"/>
      <c r="AF85" s="304"/>
      <c r="AG85" s="315" t="s">
        <v>677</v>
      </c>
      <c r="AH85" s="315" t="s">
        <v>677</v>
      </c>
      <c r="AI85" s="312">
        <v>0</v>
      </c>
      <c r="AJ85" s="312">
        <v>0</v>
      </c>
      <c r="AK85" s="312"/>
      <c r="AL85" s="312"/>
      <c r="AM85" s="310"/>
      <c r="AN85" s="310"/>
      <c r="AO85" s="310"/>
      <c r="AP85" s="310"/>
      <c r="AQ85" s="310"/>
      <c r="AR85" s="310"/>
      <c r="AS85" s="310"/>
      <c r="AT85" s="310"/>
      <c r="AU85" s="310"/>
      <c r="AV85" s="310"/>
      <c r="AW85" s="310">
        <v>0</v>
      </c>
      <c r="AX85" s="310">
        <v>0</v>
      </c>
      <c r="AY85" s="310">
        <v>0</v>
      </c>
      <c r="AZ85" s="310">
        <v>0</v>
      </c>
      <c r="BA85" s="310">
        <v>0</v>
      </c>
      <c r="BB85" s="310">
        <v>0</v>
      </c>
      <c r="BC85" s="310">
        <v>0</v>
      </c>
      <c r="BD85" s="310" t="s">
        <v>692</v>
      </c>
      <c r="BE85" s="348"/>
      <c r="BF85" s="349"/>
      <c r="BG85" s="310" t="s">
        <v>3991</v>
      </c>
      <c r="BH85" s="310">
        <v>1</v>
      </c>
      <c r="BI85" s="318">
        <v>46277</v>
      </c>
      <c r="BJ85" s="310">
        <v>0</v>
      </c>
      <c r="BK85" s="320"/>
      <c r="BL85" s="321"/>
      <c r="BM85" s="310" t="s">
        <v>3991</v>
      </c>
      <c r="BN85" s="310">
        <v>1</v>
      </c>
      <c r="BO85" s="319">
        <v>46277</v>
      </c>
      <c r="BP85" s="310">
        <v>0</v>
      </c>
      <c r="BQ85" s="320"/>
      <c r="BR85" s="321"/>
      <c r="BS85" s="320"/>
      <c r="BT85" s="320"/>
      <c r="BU85" s="323"/>
      <c r="BV85" s="320"/>
      <c r="BW85" s="320"/>
      <c r="BX85" s="321"/>
      <c r="BY85" s="320"/>
      <c r="BZ85" s="320"/>
      <c r="CA85" s="320"/>
      <c r="CB85" s="320"/>
      <c r="CC85" s="320"/>
      <c r="CD85" s="323"/>
      <c r="CE85" s="320"/>
      <c r="CF85" s="320"/>
      <c r="CG85" s="320"/>
      <c r="CH85" s="320"/>
      <c r="CI85" s="320"/>
      <c r="CJ85" s="323"/>
      <c r="CK85" s="320"/>
      <c r="CL85" s="320"/>
      <c r="CM85" s="320"/>
      <c r="CN85" s="320"/>
      <c r="CO85" s="320"/>
      <c r="CP85" s="323"/>
      <c r="CQ85" s="320"/>
      <c r="CR85" s="320"/>
      <c r="CS85" s="320"/>
      <c r="CT85" s="320"/>
    </row>
    <row r="86" spans="1:98" ht="17.25" customHeight="1">
      <c r="A86" s="186">
        <v>77</v>
      </c>
      <c r="B86" s="181" t="s">
        <v>4130</v>
      </c>
      <c r="C86" s="181" t="s">
        <v>4131</v>
      </c>
      <c r="D86" s="181"/>
      <c r="E86" s="181"/>
      <c r="F86" s="181"/>
      <c r="G86" s="181" t="s">
        <v>4018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0" t="s">
        <v>674</v>
      </c>
      <c r="P86" s="182"/>
      <c r="Q86" s="182"/>
      <c r="R86" s="300" t="s">
        <v>3951</v>
      </c>
      <c r="S86" s="182"/>
      <c r="T86" s="182"/>
      <c r="U86" s="182"/>
      <c r="V86" s="182"/>
      <c r="W86" s="300">
        <f>_xlfn.MINIFS(V:V,C:C,C86,AE:AE,"",AB:AB,"")</f>
        <v>0</v>
      </c>
      <c r="X86" s="300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4"/>
      <c r="AE86" s="180" t="s">
        <v>675</v>
      </c>
      <c r="AF86" s="180" t="s">
        <v>2161</v>
      </c>
      <c r="AG86" s="185" t="s">
        <v>677</v>
      </c>
      <c r="AH86" s="185" t="s">
        <v>677</v>
      </c>
      <c r="AI86" s="312">
        <v>0</v>
      </c>
      <c r="AJ86" s="312">
        <v>0</v>
      </c>
      <c r="AK86" s="312"/>
      <c r="AL86" s="312"/>
      <c r="AM86" s="310"/>
      <c r="AN86" s="310"/>
      <c r="AO86" s="310"/>
      <c r="AP86" s="310"/>
      <c r="AQ86" s="310"/>
      <c r="AR86" s="310"/>
      <c r="AS86" s="310"/>
      <c r="AT86" s="310"/>
      <c r="AU86" s="310"/>
      <c r="AV86" s="310"/>
      <c r="AW86" s="186"/>
      <c r="AX86" s="186"/>
      <c r="AY86" s="186"/>
      <c r="AZ86" s="186"/>
      <c r="BA86" s="186"/>
      <c r="BB86" s="186"/>
      <c r="BC86" s="186"/>
      <c r="BD86" s="180" t="s">
        <v>2162</v>
      </c>
      <c r="BE86" s="310"/>
      <c r="BF86" s="310"/>
      <c r="BG86" s="310"/>
      <c r="BH86" s="314"/>
      <c r="BI86" s="318"/>
      <c r="BJ86" s="310"/>
      <c r="BK86" s="310"/>
      <c r="BL86" s="317"/>
      <c r="BM86" s="310"/>
      <c r="BN86" s="314"/>
      <c r="BO86" s="319">
        <v>46277</v>
      </c>
      <c r="BP86" s="310"/>
      <c r="BQ86" s="310"/>
      <c r="BR86" s="317"/>
      <c r="BS86" s="310"/>
      <c r="BT86" s="314"/>
      <c r="BU86" s="318"/>
      <c r="BV86" s="310"/>
      <c r="BW86" s="316"/>
      <c r="BX86" s="317"/>
      <c r="BY86" s="310"/>
      <c r="BZ86" s="314"/>
      <c r="CA86" s="319"/>
      <c r="CB86" s="310"/>
      <c r="CC86" s="310"/>
      <c r="CD86" s="318"/>
      <c r="CE86" s="310"/>
      <c r="CF86" s="310"/>
      <c r="CG86" s="310"/>
      <c r="CH86" s="310"/>
      <c r="CI86" s="310"/>
      <c r="CJ86" s="318"/>
      <c r="CK86" s="310"/>
      <c r="CL86" s="310"/>
      <c r="CM86" s="310"/>
      <c r="CN86" s="310"/>
      <c r="CO86" s="310"/>
      <c r="CP86" s="318"/>
      <c r="CQ86" s="310"/>
      <c r="CR86" s="310"/>
      <c r="CS86" s="310"/>
      <c r="CT86" s="310"/>
    </row>
    <row r="87" spans="1:98" ht="17.25" customHeight="1">
      <c r="A87" s="310">
        <v>78</v>
      </c>
      <c r="B87" s="311" t="s">
        <v>4130</v>
      </c>
      <c r="C87" s="311" t="s">
        <v>4131</v>
      </c>
      <c r="D87" s="311" t="s">
        <v>781</v>
      </c>
      <c r="E87" s="311" t="s">
        <v>4019</v>
      </c>
      <c r="F87" s="311" t="s">
        <v>4132</v>
      </c>
      <c r="G87" s="311" t="s">
        <v>1389</v>
      </c>
      <c r="H87" s="312">
        <v>3920</v>
      </c>
      <c r="I87" s="313" t="s">
        <v>702</v>
      </c>
      <c r="J87" s="314">
        <v>1</v>
      </c>
      <c r="K87" s="314"/>
      <c r="L87" s="314">
        <v>1</v>
      </c>
      <c r="M87" s="312">
        <v>47.1</v>
      </c>
      <c r="N87" s="312">
        <v>47.1</v>
      </c>
      <c r="O87" s="312" t="s">
        <v>674</v>
      </c>
      <c r="P87" s="312" t="s">
        <v>13</v>
      </c>
      <c r="Q87" s="312" t="s">
        <v>703</v>
      </c>
      <c r="R87" s="312"/>
      <c r="S87" s="312"/>
      <c r="T87" s="312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2">
        <f ca="1">+L87-T87</f>
        <v>1</v>
      </c>
      <c r="V87" s="312">
        <f ca="1">ROUNDDOWN(T87/J87,0)</f>
        <v>0</v>
      </c>
      <c r="W87" s="312"/>
      <c r="X87" s="312"/>
      <c r="Y87" s="312"/>
      <c r="Z87" s="312"/>
      <c r="AA87" s="312"/>
      <c r="AB87" s="312" t="s">
        <v>602</v>
      </c>
      <c r="AC87" s="312">
        <v>1.284</v>
      </c>
      <c r="AD87" s="316"/>
      <c r="AE87" s="304"/>
      <c r="AF87" s="304"/>
      <c r="AG87" s="315" t="s">
        <v>677</v>
      </c>
      <c r="AH87" s="315" t="s">
        <v>677</v>
      </c>
      <c r="AI87" s="312">
        <v>0</v>
      </c>
      <c r="AJ87" s="312">
        <v>0</v>
      </c>
      <c r="AK87" s="312"/>
      <c r="AL87" s="312"/>
      <c r="AM87" s="310"/>
      <c r="AN87" s="310"/>
      <c r="AO87" s="310"/>
      <c r="AP87" s="310"/>
      <c r="AQ87" s="310"/>
      <c r="AR87" s="310"/>
      <c r="AS87" s="310"/>
      <c r="AT87" s="310"/>
      <c r="AU87" s="310"/>
      <c r="AV87" s="310"/>
      <c r="AW87" s="310">
        <v>0</v>
      </c>
      <c r="AX87" s="310">
        <v>0</v>
      </c>
      <c r="AY87" s="310">
        <v>0</v>
      </c>
      <c r="AZ87" s="310">
        <v>0</v>
      </c>
      <c r="BA87" s="310">
        <v>0</v>
      </c>
      <c r="BB87" s="310">
        <v>0</v>
      </c>
      <c r="BC87" s="310">
        <v>0</v>
      </c>
      <c r="BD87" s="310" t="s">
        <v>692</v>
      </c>
      <c r="BE87" s="336"/>
      <c r="BF87" s="337"/>
      <c r="BG87" s="310" t="s">
        <v>3991</v>
      </c>
      <c r="BH87" s="310">
        <v>1</v>
      </c>
      <c r="BI87" s="318">
        <v>46277</v>
      </c>
      <c r="BJ87" s="310">
        <v>0</v>
      </c>
      <c r="BK87" s="336"/>
      <c r="BL87" s="337"/>
      <c r="BM87" s="338" t="s">
        <v>3991</v>
      </c>
      <c r="BN87" s="339">
        <v>1</v>
      </c>
      <c r="BO87" s="319">
        <v>46277</v>
      </c>
      <c r="BP87" s="338">
        <v>0</v>
      </c>
      <c r="BQ87" s="336"/>
      <c r="BR87" s="337"/>
      <c r="BS87" s="336"/>
      <c r="BT87" s="340"/>
      <c r="BU87" s="341"/>
      <c r="BV87" s="336"/>
      <c r="BW87" s="342"/>
      <c r="BX87" s="337"/>
      <c r="BY87" s="336"/>
      <c r="BZ87" s="340"/>
      <c r="CA87" s="343"/>
      <c r="CB87" s="336"/>
      <c r="CC87" s="336"/>
      <c r="CD87" s="341"/>
      <c r="CE87" s="336"/>
      <c r="CF87" s="336"/>
      <c r="CG87" s="336"/>
      <c r="CH87" s="336"/>
      <c r="CI87" s="336"/>
      <c r="CJ87" s="341"/>
      <c r="CK87" s="336"/>
      <c r="CL87" s="336"/>
      <c r="CM87" s="336"/>
      <c r="CN87" s="336"/>
      <c r="CO87" s="336"/>
      <c r="CP87" s="341"/>
      <c r="CQ87" s="336"/>
      <c r="CR87" s="336"/>
      <c r="CS87" s="336"/>
      <c r="CT87" s="336"/>
    </row>
    <row r="88" spans="1:98" ht="17.25" customHeight="1">
      <c r="A88" s="186">
        <v>79</v>
      </c>
      <c r="B88" s="181" t="s">
        <v>4133</v>
      </c>
      <c r="C88" s="181" t="s">
        <v>4134</v>
      </c>
      <c r="D88" s="181"/>
      <c r="E88" s="181"/>
      <c r="F88" s="181"/>
      <c r="G88" s="181" t="s">
        <v>4018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0" t="s">
        <v>674</v>
      </c>
      <c r="P88" s="182"/>
      <c r="Q88" s="182"/>
      <c r="R88" s="300" t="s">
        <v>3951</v>
      </c>
      <c r="S88" s="182"/>
      <c r="T88" s="182"/>
      <c r="U88" s="182"/>
      <c r="V88" s="182"/>
      <c r="W88" s="300">
        <f>_xlfn.MINIFS(V:V,C:C,C88,AE:AE,"",AB:AB,"")</f>
        <v>0</v>
      </c>
      <c r="X88" s="300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4"/>
      <c r="AE88" s="180" t="s">
        <v>675</v>
      </c>
      <c r="AF88" s="180" t="s">
        <v>2161</v>
      </c>
      <c r="AG88" s="185" t="s">
        <v>677</v>
      </c>
      <c r="AH88" s="185" t="s">
        <v>677</v>
      </c>
      <c r="AI88" s="312">
        <v>0</v>
      </c>
      <c r="AJ88" s="312">
        <v>0</v>
      </c>
      <c r="AK88" s="312"/>
      <c r="AL88" s="312"/>
      <c r="AM88" s="310"/>
      <c r="AN88" s="310"/>
      <c r="AO88" s="310"/>
      <c r="AP88" s="310"/>
      <c r="AQ88" s="310"/>
      <c r="AR88" s="310"/>
      <c r="AS88" s="310"/>
      <c r="AT88" s="310"/>
      <c r="AU88" s="310"/>
      <c r="AV88" s="310"/>
      <c r="AW88" s="186"/>
      <c r="AX88" s="186"/>
      <c r="AY88" s="186"/>
      <c r="AZ88" s="186"/>
      <c r="BA88" s="186"/>
      <c r="BB88" s="186"/>
      <c r="BC88" s="186"/>
      <c r="BD88" s="180" t="s">
        <v>2162</v>
      </c>
      <c r="BE88" s="310"/>
      <c r="BF88" s="317"/>
      <c r="BG88" s="310"/>
      <c r="BH88" s="310"/>
      <c r="BI88" s="318"/>
      <c r="BJ88" s="310"/>
      <c r="BK88" s="310"/>
      <c r="BL88" s="317"/>
      <c r="BM88" s="310"/>
      <c r="BN88" s="310"/>
      <c r="BO88" s="319">
        <v>46277</v>
      </c>
      <c r="BP88" s="310"/>
      <c r="BQ88" s="310"/>
      <c r="BR88" s="317"/>
      <c r="BS88" s="310"/>
      <c r="BT88" s="310"/>
      <c r="BU88" s="318"/>
      <c r="BV88" s="310"/>
      <c r="BW88" s="310"/>
      <c r="BX88" s="317"/>
      <c r="BY88" s="310"/>
      <c r="BZ88" s="310"/>
      <c r="CA88" s="310"/>
      <c r="CB88" s="310"/>
      <c r="CC88" s="310"/>
      <c r="CD88" s="318"/>
      <c r="CE88" s="310"/>
      <c r="CF88" s="310"/>
      <c r="CG88" s="310"/>
      <c r="CH88" s="310"/>
      <c r="CI88" s="310"/>
      <c r="CJ88" s="318"/>
      <c r="CK88" s="310"/>
      <c r="CL88" s="310"/>
      <c r="CM88" s="310"/>
      <c r="CN88" s="310"/>
      <c r="CO88" s="310"/>
      <c r="CP88" s="318"/>
      <c r="CQ88" s="310"/>
      <c r="CR88" s="310"/>
      <c r="CS88" s="310"/>
      <c r="CT88" s="310"/>
    </row>
    <row r="89" spans="1:98" ht="17.25" customHeight="1">
      <c r="A89" s="310">
        <v>80</v>
      </c>
      <c r="B89" s="311" t="s">
        <v>4133</v>
      </c>
      <c r="C89" s="311" t="s">
        <v>4134</v>
      </c>
      <c r="D89" s="311" t="s">
        <v>781</v>
      </c>
      <c r="E89" s="311" t="s">
        <v>4019</v>
      </c>
      <c r="F89" s="311" t="s">
        <v>4135</v>
      </c>
      <c r="G89" s="311" t="s">
        <v>1389</v>
      </c>
      <c r="H89" s="312">
        <v>3920</v>
      </c>
      <c r="I89" s="313" t="s">
        <v>702</v>
      </c>
      <c r="J89" s="314">
        <v>1</v>
      </c>
      <c r="K89" s="314"/>
      <c r="L89" s="314">
        <v>2</v>
      </c>
      <c r="M89" s="312">
        <v>47.1</v>
      </c>
      <c r="N89" s="312">
        <v>94.3</v>
      </c>
      <c r="O89" s="312" t="s">
        <v>674</v>
      </c>
      <c r="P89" s="312" t="s">
        <v>13</v>
      </c>
      <c r="Q89" s="312" t="s">
        <v>703</v>
      </c>
      <c r="R89" s="312"/>
      <c r="S89" s="312"/>
      <c r="T89" s="312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2">
        <f ca="1">+L89-T89</f>
        <v>2</v>
      </c>
      <c r="V89" s="312">
        <f ca="1">ROUNDDOWN(T89/J89,0)</f>
        <v>0</v>
      </c>
      <c r="W89" s="312"/>
      <c r="X89" s="312"/>
      <c r="Y89" s="312"/>
      <c r="Z89" s="312"/>
      <c r="AA89" s="312"/>
      <c r="AB89" s="312" t="s">
        <v>602</v>
      </c>
      <c r="AC89" s="312">
        <v>2.5680000000000001</v>
      </c>
      <c r="AD89" s="316"/>
      <c r="AE89" s="304"/>
      <c r="AF89" s="304"/>
      <c r="AG89" s="315" t="s">
        <v>677</v>
      </c>
      <c r="AH89" s="315" t="s">
        <v>677</v>
      </c>
      <c r="AI89" s="312">
        <v>0</v>
      </c>
      <c r="AJ89" s="312">
        <v>0</v>
      </c>
      <c r="AK89" s="312"/>
      <c r="AL89" s="312"/>
      <c r="AM89" s="310"/>
      <c r="AN89" s="310"/>
      <c r="AO89" s="310"/>
      <c r="AP89" s="310"/>
      <c r="AQ89" s="310"/>
      <c r="AR89" s="310"/>
      <c r="AS89" s="310"/>
      <c r="AT89" s="310"/>
      <c r="AU89" s="310"/>
      <c r="AV89" s="310"/>
      <c r="AW89" s="310">
        <v>0</v>
      </c>
      <c r="AX89" s="310">
        <v>0</v>
      </c>
      <c r="AY89" s="310">
        <v>0</v>
      </c>
      <c r="AZ89" s="310">
        <v>0</v>
      </c>
      <c r="BA89" s="310">
        <v>0</v>
      </c>
      <c r="BB89" s="310">
        <v>0</v>
      </c>
      <c r="BC89" s="310">
        <v>0</v>
      </c>
      <c r="BD89" s="310" t="s">
        <v>692</v>
      </c>
      <c r="BE89" s="336"/>
      <c r="BF89" s="337"/>
      <c r="BG89" s="310" t="s">
        <v>3991</v>
      </c>
      <c r="BH89" s="310">
        <v>2</v>
      </c>
      <c r="BI89" s="318">
        <v>46277</v>
      </c>
      <c r="BJ89" s="310">
        <v>0</v>
      </c>
      <c r="BK89" s="336"/>
      <c r="BL89" s="337"/>
      <c r="BM89" s="338" t="s">
        <v>3991</v>
      </c>
      <c r="BN89" s="339">
        <v>2</v>
      </c>
      <c r="BO89" s="319">
        <v>46277</v>
      </c>
      <c r="BP89" s="338">
        <v>0</v>
      </c>
      <c r="BQ89" s="336"/>
      <c r="BR89" s="337"/>
      <c r="BS89" s="336"/>
      <c r="BT89" s="340"/>
      <c r="BU89" s="341"/>
      <c r="BV89" s="336"/>
      <c r="BW89" s="342"/>
      <c r="BX89" s="337"/>
      <c r="BY89" s="336"/>
      <c r="BZ89" s="340"/>
      <c r="CA89" s="343"/>
      <c r="CB89" s="336"/>
      <c r="CC89" s="336"/>
      <c r="CD89" s="341"/>
      <c r="CE89" s="336"/>
      <c r="CF89" s="336"/>
      <c r="CG89" s="336"/>
      <c r="CH89" s="336"/>
      <c r="CI89" s="336"/>
      <c r="CJ89" s="341"/>
      <c r="CK89" s="336"/>
      <c r="CL89" s="336"/>
      <c r="CM89" s="336"/>
      <c r="CN89" s="336"/>
      <c r="CO89" s="336"/>
      <c r="CP89" s="341"/>
      <c r="CQ89" s="336"/>
      <c r="CR89" s="336"/>
      <c r="CS89" s="336"/>
      <c r="CT89" s="336"/>
    </row>
    <row r="90" spans="1:98" ht="17.25" customHeight="1">
      <c r="A90" s="186">
        <v>81</v>
      </c>
      <c r="B90" s="181" t="s">
        <v>4136</v>
      </c>
      <c r="C90" s="181" t="s">
        <v>4137</v>
      </c>
      <c r="D90" s="181"/>
      <c r="E90" s="181"/>
      <c r="F90" s="181"/>
      <c r="G90" s="181" t="s">
        <v>4122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0" t="s">
        <v>674</v>
      </c>
      <c r="P90" s="182"/>
      <c r="Q90" s="182"/>
      <c r="R90" s="300" t="s">
        <v>3951</v>
      </c>
      <c r="S90" s="182"/>
      <c r="T90" s="182"/>
      <c r="U90" s="182"/>
      <c r="V90" s="182"/>
      <c r="W90" s="300">
        <f>_xlfn.MINIFS(V:V,C:C,C90,AE:AE,"",AB:AB,"")</f>
        <v>0</v>
      </c>
      <c r="X90" s="300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4"/>
      <c r="AE90" s="180" t="s">
        <v>675</v>
      </c>
      <c r="AF90" s="180" t="s">
        <v>2161</v>
      </c>
      <c r="AG90" s="185" t="s">
        <v>677</v>
      </c>
      <c r="AH90" s="185" t="s">
        <v>677</v>
      </c>
      <c r="AI90" s="312">
        <v>0</v>
      </c>
      <c r="AJ90" s="312">
        <v>0</v>
      </c>
      <c r="AK90" s="312"/>
      <c r="AL90" s="312"/>
      <c r="AM90" s="310"/>
      <c r="AN90" s="310"/>
      <c r="AO90" s="310"/>
      <c r="AP90" s="310"/>
      <c r="AQ90" s="310"/>
      <c r="AR90" s="310"/>
      <c r="AS90" s="310"/>
      <c r="AT90" s="310"/>
      <c r="AU90" s="310"/>
      <c r="AV90" s="310"/>
      <c r="AW90" s="186"/>
      <c r="AX90" s="186"/>
      <c r="AY90" s="186"/>
      <c r="AZ90" s="186"/>
      <c r="BA90" s="186"/>
      <c r="BB90" s="186"/>
      <c r="BC90" s="186"/>
      <c r="BD90" s="180" t="s">
        <v>2162</v>
      </c>
      <c r="BE90" s="348"/>
      <c r="BF90" s="349"/>
      <c r="BG90" s="348"/>
      <c r="BH90" s="314"/>
      <c r="BI90" s="358"/>
      <c r="BJ90" s="310"/>
      <c r="BK90" s="310"/>
      <c r="BL90" s="317"/>
      <c r="BM90" s="310"/>
      <c r="BN90" s="314"/>
      <c r="BO90" s="319">
        <v>46277</v>
      </c>
      <c r="BP90" s="310"/>
      <c r="BQ90" s="310"/>
      <c r="BR90" s="317"/>
      <c r="BS90" s="310"/>
      <c r="BT90" s="314"/>
      <c r="BU90" s="318"/>
      <c r="BV90" s="310"/>
      <c r="BW90" s="316"/>
      <c r="BX90" s="317"/>
      <c r="BY90" s="310"/>
      <c r="BZ90" s="314"/>
      <c r="CA90" s="319"/>
      <c r="CB90" s="310"/>
      <c r="CC90" s="310"/>
      <c r="CD90" s="318"/>
      <c r="CE90" s="310"/>
      <c r="CF90" s="310"/>
      <c r="CG90" s="310"/>
      <c r="CH90" s="310"/>
      <c r="CI90" s="310"/>
      <c r="CJ90" s="318"/>
      <c r="CK90" s="310"/>
      <c r="CL90" s="310"/>
      <c r="CM90" s="310"/>
      <c r="CN90" s="310"/>
      <c r="CO90" s="310"/>
      <c r="CP90" s="318"/>
      <c r="CQ90" s="310"/>
      <c r="CR90" s="310"/>
      <c r="CS90" s="310"/>
      <c r="CT90" s="310"/>
    </row>
    <row r="91" spans="1:98" ht="17.25" customHeight="1">
      <c r="A91" s="310">
        <v>82</v>
      </c>
      <c r="B91" s="311" t="s">
        <v>4136</v>
      </c>
      <c r="C91" s="311" t="s">
        <v>4137</v>
      </c>
      <c r="D91" s="311" t="s">
        <v>781</v>
      </c>
      <c r="E91" s="311" t="s">
        <v>4123</v>
      </c>
      <c r="F91" s="311" t="s">
        <v>4138</v>
      </c>
      <c r="G91" s="311" t="s">
        <v>1389</v>
      </c>
      <c r="H91" s="312">
        <v>9400</v>
      </c>
      <c r="I91" s="313" t="s">
        <v>702</v>
      </c>
      <c r="J91" s="314">
        <v>1</v>
      </c>
      <c r="K91" s="314"/>
      <c r="L91" s="314">
        <v>2</v>
      </c>
      <c r="M91" s="312">
        <v>110.7</v>
      </c>
      <c r="N91" s="312">
        <v>221.4</v>
      </c>
      <c r="O91" s="312" t="s">
        <v>674</v>
      </c>
      <c r="P91" s="312" t="s">
        <v>13</v>
      </c>
      <c r="Q91" s="312" t="s">
        <v>703</v>
      </c>
      <c r="R91" s="312"/>
      <c r="S91" s="312"/>
      <c r="T91" s="312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2">
        <f ca="1">+L91-T91</f>
        <v>2</v>
      </c>
      <c r="V91" s="312">
        <f ca="1">ROUNDDOWN(T91/J91,0)</f>
        <v>0</v>
      </c>
      <c r="W91" s="312"/>
      <c r="X91" s="312"/>
      <c r="Y91" s="312"/>
      <c r="Z91" s="312"/>
      <c r="AA91" s="312"/>
      <c r="AB91" s="312" t="s">
        <v>602</v>
      </c>
      <c r="AC91" s="312">
        <v>6.0220000000000002</v>
      </c>
      <c r="AD91" s="316"/>
      <c r="AE91" s="304"/>
      <c r="AF91" s="304"/>
      <c r="AG91" s="315" t="s">
        <v>677</v>
      </c>
      <c r="AH91" s="315" t="s">
        <v>677</v>
      </c>
      <c r="AI91" s="312">
        <v>0</v>
      </c>
      <c r="AJ91" s="312">
        <v>0</v>
      </c>
      <c r="AK91" s="312"/>
      <c r="AL91" s="312"/>
      <c r="AM91" s="310"/>
      <c r="AN91" s="310"/>
      <c r="AO91" s="310"/>
      <c r="AP91" s="310"/>
      <c r="AQ91" s="310"/>
      <c r="AR91" s="310"/>
      <c r="AS91" s="310"/>
      <c r="AT91" s="310"/>
      <c r="AU91" s="310"/>
      <c r="AV91" s="310"/>
      <c r="AW91" s="310">
        <v>0</v>
      </c>
      <c r="AX91" s="310">
        <v>0</v>
      </c>
      <c r="AY91" s="310">
        <v>0</v>
      </c>
      <c r="AZ91" s="310">
        <v>0</v>
      </c>
      <c r="BA91" s="310">
        <v>0</v>
      </c>
      <c r="BB91" s="310">
        <v>0</v>
      </c>
      <c r="BC91" s="310">
        <v>0</v>
      </c>
      <c r="BD91" s="310" t="s">
        <v>692</v>
      </c>
      <c r="BE91" s="348"/>
      <c r="BF91" s="349"/>
      <c r="BG91" s="310" t="s">
        <v>3991</v>
      </c>
      <c r="BH91" s="310">
        <v>2</v>
      </c>
      <c r="BI91" s="318">
        <v>46277</v>
      </c>
      <c r="BJ91" s="310">
        <v>0</v>
      </c>
      <c r="BK91" s="320"/>
      <c r="BL91" s="321"/>
      <c r="BM91" s="310" t="s">
        <v>3991</v>
      </c>
      <c r="BN91" s="310">
        <v>2</v>
      </c>
      <c r="BO91" s="319">
        <v>46277</v>
      </c>
      <c r="BP91" s="310">
        <v>0</v>
      </c>
      <c r="BQ91" s="320"/>
      <c r="BR91" s="321"/>
      <c r="BS91" s="320"/>
      <c r="BT91" s="320"/>
      <c r="BU91" s="323"/>
      <c r="BV91" s="320"/>
      <c r="BW91" s="320"/>
      <c r="BX91" s="321"/>
      <c r="BY91" s="320"/>
      <c r="BZ91" s="320"/>
      <c r="CA91" s="320"/>
      <c r="CB91" s="320"/>
      <c r="CC91" s="320"/>
      <c r="CD91" s="323"/>
      <c r="CE91" s="320"/>
      <c r="CF91" s="320"/>
      <c r="CG91" s="320"/>
      <c r="CH91" s="320"/>
      <c r="CI91" s="320"/>
      <c r="CJ91" s="323"/>
      <c r="CK91" s="320"/>
      <c r="CL91" s="320"/>
      <c r="CM91" s="320"/>
      <c r="CN91" s="320"/>
      <c r="CO91" s="320"/>
      <c r="CP91" s="323"/>
      <c r="CQ91" s="320"/>
      <c r="CR91" s="320"/>
      <c r="CS91" s="320"/>
      <c r="CT91" s="320"/>
    </row>
    <row r="92" spans="1:98" ht="17.25" customHeight="1">
      <c r="A92" s="186">
        <v>83</v>
      </c>
      <c r="B92" s="181" t="s">
        <v>4139</v>
      </c>
      <c r="C92" s="181" t="s">
        <v>4140</v>
      </c>
      <c r="D92" s="181"/>
      <c r="E92" s="181"/>
      <c r="F92" s="181"/>
      <c r="G92" s="181" t="s">
        <v>4127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0" t="s">
        <v>674</v>
      </c>
      <c r="P92" s="182"/>
      <c r="Q92" s="182"/>
      <c r="R92" s="300" t="s">
        <v>3951</v>
      </c>
      <c r="S92" s="182"/>
      <c r="T92" s="182"/>
      <c r="U92" s="182"/>
      <c r="V92" s="182"/>
      <c r="W92" s="300">
        <f>_xlfn.MINIFS(V:V,C:C,C92,AE:AE,"",AB:AB,"")</f>
        <v>0</v>
      </c>
      <c r="X92" s="300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4"/>
      <c r="AE92" s="180" t="s">
        <v>675</v>
      </c>
      <c r="AF92" s="180" t="s">
        <v>2161</v>
      </c>
      <c r="AG92" s="185" t="s">
        <v>677</v>
      </c>
      <c r="AH92" s="185" t="s">
        <v>677</v>
      </c>
      <c r="AI92" s="312">
        <v>0</v>
      </c>
      <c r="AJ92" s="312">
        <v>0</v>
      </c>
      <c r="AK92" s="312"/>
      <c r="AL92" s="312"/>
      <c r="AM92" s="310"/>
      <c r="AN92" s="310"/>
      <c r="AO92" s="310"/>
      <c r="AP92" s="310"/>
      <c r="AQ92" s="310"/>
      <c r="AR92" s="310"/>
      <c r="AS92" s="310"/>
      <c r="AT92" s="310"/>
      <c r="AU92" s="310"/>
      <c r="AV92" s="310"/>
      <c r="AW92" s="186"/>
      <c r="AX92" s="186"/>
      <c r="AY92" s="186"/>
      <c r="AZ92" s="186"/>
      <c r="BA92" s="186"/>
      <c r="BB92" s="186"/>
      <c r="BC92" s="186"/>
      <c r="BD92" s="180" t="s">
        <v>2162</v>
      </c>
      <c r="BE92" s="310"/>
      <c r="BF92" s="317"/>
      <c r="BG92" s="310"/>
      <c r="BH92" s="314"/>
      <c r="BI92" s="318"/>
      <c r="BJ92" s="310"/>
      <c r="BK92" s="310"/>
      <c r="BL92" s="317"/>
      <c r="BM92" s="310"/>
      <c r="BN92" s="314"/>
      <c r="BO92" s="319">
        <v>46277</v>
      </c>
      <c r="BP92" s="310"/>
      <c r="BQ92" s="310"/>
      <c r="BR92" s="317"/>
      <c r="BS92" s="310"/>
      <c r="BT92" s="314"/>
      <c r="BU92" s="318"/>
      <c r="BV92" s="310"/>
      <c r="BW92" s="316"/>
      <c r="BX92" s="317"/>
      <c r="BY92" s="310"/>
      <c r="BZ92" s="314"/>
      <c r="CA92" s="319"/>
      <c r="CB92" s="310"/>
      <c r="CC92" s="310"/>
      <c r="CD92" s="318"/>
      <c r="CE92" s="310"/>
      <c r="CF92" s="310"/>
      <c r="CG92" s="310"/>
      <c r="CH92" s="310"/>
      <c r="CI92" s="310"/>
      <c r="CJ92" s="318"/>
      <c r="CK92" s="310"/>
      <c r="CL92" s="310"/>
      <c r="CM92" s="310"/>
      <c r="CN92" s="310"/>
      <c r="CO92" s="310"/>
      <c r="CP92" s="318"/>
      <c r="CQ92" s="310"/>
      <c r="CR92" s="310"/>
      <c r="CS92" s="310"/>
      <c r="CT92" s="310"/>
    </row>
    <row r="93" spans="1:98" ht="17.25" customHeight="1">
      <c r="A93" s="310">
        <v>84</v>
      </c>
      <c r="B93" s="311" t="s">
        <v>4139</v>
      </c>
      <c r="C93" s="311" t="s">
        <v>4140</v>
      </c>
      <c r="D93" s="311" t="s">
        <v>781</v>
      </c>
      <c r="E93" s="311" t="s">
        <v>4128</v>
      </c>
      <c r="F93" s="311" t="s">
        <v>4141</v>
      </c>
      <c r="G93" s="311" t="s">
        <v>1389</v>
      </c>
      <c r="H93" s="312">
        <v>3200</v>
      </c>
      <c r="I93" s="313" t="s">
        <v>702</v>
      </c>
      <c r="J93" s="314">
        <v>1</v>
      </c>
      <c r="K93" s="314"/>
      <c r="L93" s="314">
        <v>2</v>
      </c>
      <c r="M93" s="312">
        <v>37.700000000000003</v>
      </c>
      <c r="N93" s="312">
        <v>75.400000000000006</v>
      </c>
      <c r="O93" s="312" t="s">
        <v>674</v>
      </c>
      <c r="P93" s="312" t="s">
        <v>13</v>
      </c>
      <c r="Q93" s="312" t="s">
        <v>703</v>
      </c>
      <c r="R93" s="312"/>
      <c r="S93" s="312"/>
      <c r="T93" s="312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2">
        <f ca="1">+L93-T93</f>
        <v>2</v>
      </c>
      <c r="V93" s="312">
        <f ca="1">ROUNDDOWN(T93/J93,0)</f>
        <v>0</v>
      </c>
      <c r="W93" s="312"/>
      <c r="X93" s="312"/>
      <c r="Y93" s="312"/>
      <c r="Z93" s="312"/>
      <c r="AA93" s="312"/>
      <c r="AB93" s="312" t="s">
        <v>602</v>
      </c>
      <c r="AC93" s="312">
        <v>2.0539999999999998</v>
      </c>
      <c r="AD93" s="316"/>
      <c r="AE93" s="304"/>
      <c r="AF93" s="304"/>
      <c r="AG93" s="315" t="s">
        <v>677</v>
      </c>
      <c r="AH93" s="315" t="s">
        <v>677</v>
      </c>
      <c r="AI93" s="312">
        <v>0</v>
      </c>
      <c r="AJ93" s="312">
        <v>0</v>
      </c>
      <c r="AK93" s="312"/>
      <c r="AL93" s="312"/>
      <c r="AM93" s="310"/>
      <c r="AN93" s="310"/>
      <c r="AO93" s="310"/>
      <c r="AP93" s="310"/>
      <c r="AQ93" s="310"/>
      <c r="AR93" s="310"/>
      <c r="AS93" s="310"/>
      <c r="AT93" s="310"/>
      <c r="AU93" s="310"/>
      <c r="AV93" s="310"/>
      <c r="AW93" s="310">
        <v>0</v>
      </c>
      <c r="AX93" s="310">
        <v>0</v>
      </c>
      <c r="AY93" s="310">
        <v>0</v>
      </c>
      <c r="AZ93" s="310">
        <v>0</v>
      </c>
      <c r="BA93" s="310">
        <v>0</v>
      </c>
      <c r="BB93" s="310">
        <v>0</v>
      </c>
      <c r="BC93" s="310">
        <v>0</v>
      </c>
      <c r="BD93" s="310" t="s">
        <v>692</v>
      </c>
      <c r="BE93" s="348"/>
      <c r="BF93" s="349"/>
      <c r="BG93" s="310" t="s">
        <v>3991</v>
      </c>
      <c r="BH93" s="310">
        <v>2</v>
      </c>
      <c r="BI93" s="318">
        <v>46277</v>
      </c>
      <c r="BJ93" s="310">
        <v>0</v>
      </c>
      <c r="BK93" s="320"/>
      <c r="BL93" s="321"/>
      <c r="BM93" s="310" t="s">
        <v>3991</v>
      </c>
      <c r="BN93" s="314">
        <v>2</v>
      </c>
      <c r="BO93" s="319">
        <v>46277</v>
      </c>
      <c r="BP93" s="310">
        <v>0</v>
      </c>
      <c r="BQ93" s="320"/>
      <c r="BR93" s="321"/>
      <c r="BS93" s="320"/>
      <c r="BT93" s="322"/>
      <c r="BU93" s="323"/>
      <c r="BV93" s="320"/>
      <c r="BW93" s="324"/>
      <c r="BX93" s="321"/>
      <c r="BY93" s="320"/>
      <c r="BZ93" s="322"/>
      <c r="CA93" s="325"/>
      <c r="CB93" s="320"/>
      <c r="CC93" s="320"/>
      <c r="CD93" s="323"/>
      <c r="CE93" s="320"/>
      <c r="CF93" s="320"/>
      <c r="CG93" s="320"/>
      <c r="CH93" s="320"/>
      <c r="CI93" s="320"/>
      <c r="CJ93" s="323"/>
      <c r="CK93" s="320"/>
      <c r="CL93" s="320"/>
      <c r="CM93" s="320"/>
      <c r="CN93" s="320"/>
      <c r="CO93" s="320"/>
      <c r="CP93" s="323"/>
      <c r="CQ93" s="320"/>
      <c r="CR93" s="320"/>
      <c r="CS93" s="320"/>
      <c r="CT93" s="320"/>
    </row>
    <row r="94" spans="1:98" ht="17.25" customHeight="1">
      <c r="A94" s="186">
        <v>85</v>
      </c>
      <c r="B94" s="181" t="s">
        <v>4142</v>
      </c>
      <c r="C94" s="181" t="s">
        <v>4143</v>
      </c>
      <c r="D94" s="181"/>
      <c r="E94" s="181"/>
      <c r="F94" s="181"/>
      <c r="G94" s="181" t="s">
        <v>4018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0" t="s">
        <v>674</v>
      </c>
      <c r="P94" s="182"/>
      <c r="Q94" s="182"/>
      <c r="R94" s="300" t="s">
        <v>3951</v>
      </c>
      <c r="S94" s="182"/>
      <c r="T94" s="182"/>
      <c r="U94" s="182"/>
      <c r="V94" s="182"/>
      <c r="W94" s="300">
        <f>_xlfn.MINIFS(V:V,C:C,C94,AE:AE,"",AB:AB,"")</f>
        <v>0</v>
      </c>
      <c r="X94" s="300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4"/>
      <c r="AE94" s="180" t="s">
        <v>675</v>
      </c>
      <c r="AF94" s="180" t="s">
        <v>2161</v>
      </c>
      <c r="AG94" s="185" t="s">
        <v>677</v>
      </c>
      <c r="AH94" s="185" t="s">
        <v>677</v>
      </c>
      <c r="AI94" s="312">
        <v>0</v>
      </c>
      <c r="AJ94" s="312">
        <v>0</v>
      </c>
      <c r="AK94" s="312"/>
      <c r="AL94" s="312"/>
      <c r="AM94" s="310"/>
      <c r="AN94" s="310"/>
      <c r="AO94" s="310"/>
      <c r="AP94" s="310"/>
      <c r="AQ94" s="310"/>
      <c r="AR94" s="310"/>
      <c r="AS94" s="310"/>
      <c r="AT94" s="310"/>
      <c r="AU94" s="310"/>
      <c r="AV94" s="310"/>
      <c r="AW94" s="186"/>
      <c r="AX94" s="186"/>
      <c r="AY94" s="186"/>
      <c r="AZ94" s="186"/>
      <c r="BA94" s="186"/>
      <c r="BB94" s="186"/>
      <c r="BC94" s="186"/>
      <c r="BD94" s="180" t="s">
        <v>2162</v>
      </c>
      <c r="BE94" s="348"/>
      <c r="BF94" s="349"/>
      <c r="BG94" s="348"/>
      <c r="BH94" s="348"/>
      <c r="BI94" s="358"/>
      <c r="BJ94" s="310"/>
      <c r="BK94" s="310"/>
      <c r="BL94" s="317"/>
      <c r="BM94" s="310"/>
      <c r="BN94" s="310"/>
      <c r="BO94" s="319">
        <v>46277</v>
      </c>
      <c r="BP94" s="310"/>
      <c r="BQ94" s="310"/>
      <c r="BR94" s="317"/>
      <c r="BS94" s="310"/>
      <c r="BT94" s="310"/>
      <c r="BU94" s="318"/>
      <c r="BV94" s="310"/>
      <c r="BW94" s="310"/>
      <c r="BX94" s="317"/>
      <c r="BY94" s="310"/>
      <c r="BZ94" s="310"/>
      <c r="CA94" s="310"/>
      <c r="CB94" s="310"/>
      <c r="CC94" s="310"/>
      <c r="CD94" s="318"/>
      <c r="CE94" s="310"/>
      <c r="CF94" s="310"/>
      <c r="CG94" s="310"/>
      <c r="CH94" s="310"/>
      <c r="CI94" s="310"/>
      <c r="CJ94" s="318"/>
      <c r="CK94" s="310"/>
      <c r="CL94" s="310"/>
      <c r="CM94" s="310"/>
      <c r="CN94" s="310"/>
      <c r="CO94" s="310"/>
      <c r="CP94" s="318"/>
      <c r="CQ94" s="310"/>
      <c r="CR94" s="310"/>
      <c r="CS94" s="310"/>
      <c r="CT94" s="310"/>
    </row>
    <row r="95" spans="1:98" ht="17.25" customHeight="1">
      <c r="A95" s="304">
        <v>86</v>
      </c>
      <c r="B95" s="365" t="s">
        <v>4142</v>
      </c>
      <c r="C95" s="365" t="s">
        <v>4143</v>
      </c>
      <c r="D95" s="365" t="s">
        <v>781</v>
      </c>
      <c r="E95" s="365" t="s">
        <v>4019</v>
      </c>
      <c r="F95" s="365" t="s">
        <v>4144</v>
      </c>
      <c r="G95" s="365" t="s">
        <v>1389</v>
      </c>
      <c r="H95" s="303">
        <v>3920</v>
      </c>
      <c r="I95" s="315" t="s">
        <v>702</v>
      </c>
      <c r="J95" s="366">
        <v>1</v>
      </c>
      <c r="K95" s="366"/>
      <c r="L95" s="366">
        <v>2</v>
      </c>
      <c r="M95" s="303">
        <v>47.1</v>
      </c>
      <c r="N95" s="303">
        <v>94.3</v>
      </c>
      <c r="O95" s="312" t="s">
        <v>674</v>
      </c>
      <c r="P95" s="312" t="s">
        <v>13</v>
      </c>
      <c r="Q95" s="312" t="s">
        <v>703</v>
      </c>
      <c r="R95" s="312"/>
      <c r="S95" s="312"/>
      <c r="T95" s="312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2">
        <f ca="1">+L95-T95</f>
        <v>2</v>
      </c>
      <c r="V95" s="312">
        <f ca="1">ROUNDDOWN(T95/J95,0)</f>
        <v>0</v>
      </c>
      <c r="W95" s="312"/>
      <c r="X95" s="312"/>
      <c r="Y95" s="312"/>
      <c r="Z95" s="312"/>
      <c r="AA95" s="312"/>
      <c r="AB95" s="303" t="s">
        <v>602</v>
      </c>
      <c r="AC95" s="303">
        <v>2.5680000000000001</v>
      </c>
      <c r="AD95" s="367"/>
      <c r="AE95" s="304"/>
      <c r="AF95" s="304" t="s">
        <v>2161</v>
      </c>
      <c r="AG95" s="315" t="s">
        <v>677</v>
      </c>
      <c r="AH95" s="315" t="s">
        <v>677</v>
      </c>
      <c r="AI95" s="303">
        <v>0</v>
      </c>
      <c r="AJ95" s="303">
        <v>0</v>
      </c>
      <c r="AK95" s="303"/>
      <c r="AL95" s="303"/>
      <c r="AM95" s="304"/>
      <c r="AN95" s="305"/>
      <c r="AO95" s="305"/>
      <c r="AP95" s="304"/>
      <c r="AQ95" s="305"/>
      <c r="AR95" s="305"/>
      <c r="AS95" s="305"/>
      <c r="AT95" s="304"/>
      <c r="AU95" s="305"/>
      <c r="AV95" s="305"/>
      <c r="AW95" s="310">
        <v>0</v>
      </c>
      <c r="AX95" s="310">
        <v>0</v>
      </c>
      <c r="AY95" s="310">
        <v>0</v>
      </c>
      <c r="AZ95" s="310">
        <v>0</v>
      </c>
      <c r="BA95" s="310">
        <v>0</v>
      </c>
      <c r="BB95" s="310">
        <v>0</v>
      </c>
      <c r="BC95" s="310">
        <v>0</v>
      </c>
      <c r="BD95" s="310" t="s">
        <v>692</v>
      </c>
      <c r="BE95" s="307"/>
      <c r="BF95" s="307"/>
      <c r="BG95" s="310" t="s">
        <v>3991</v>
      </c>
      <c r="BH95" s="310">
        <v>2</v>
      </c>
      <c r="BI95" s="318">
        <v>46277</v>
      </c>
      <c r="BJ95" s="310">
        <v>0</v>
      </c>
      <c r="BK95" s="307"/>
      <c r="BL95" s="307"/>
      <c r="BM95" s="306" t="s">
        <v>3991</v>
      </c>
      <c r="BN95" s="306">
        <v>2</v>
      </c>
      <c r="BO95" s="319">
        <v>46277</v>
      </c>
      <c r="BP95" s="180">
        <v>0</v>
      </c>
      <c r="BQ95" s="307"/>
      <c r="BR95" s="307"/>
      <c r="BS95" s="307"/>
      <c r="BT95" s="307"/>
      <c r="BU95" s="308"/>
      <c r="BV95" s="309"/>
      <c r="BW95" s="307"/>
      <c r="BX95" s="307"/>
      <c r="BY95" s="307"/>
      <c r="BZ95" s="307"/>
      <c r="CA95" s="307"/>
      <c r="CB95" s="307"/>
      <c r="CC95" s="307"/>
      <c r="CD95" s="308"/>
      <c r="CE95" s="307"/>
      <c r="CF95" s="307"/>
      <c r="CG95" s="307"/>
      <c r="CH95" s="307"/>
      <c r="CI95" s="307"/>
      <c r="CJ95" s="308"/>
      <c r="CK95" s="307"/>
      <c r="CL95" s="307"/>
      <c r="CM95" s="307"/>
      <c r="CN95" s="307"/>
      <c r="CO95" s="307"/>
      <c r="CP95" s="308"/>
      <c r="CQ95" s="307"/>
      <c r="CR95" s="307"/>
      <c r="CS95" s="307"/>
      <c r="CT95" s="309"/>
    </row>
    <row r="96" spans="1:98" ht="17.25" customHeight="1">
      <c r="A96" s="186">
        <v>87</v>
      </c>
      <c r="B96" s="181" t="s">
        <v>4145</v>
      </c>
      <c r="C96" s="181" t="s">
        <v>4146</v>
      </c>
      <c r="D96" s="181"/>
      <c r="E96" s="181"/>
      <c r="F96" s="181"/>
      <c r="G96" s="181" t="s">
        <v>4122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0" t="s">
        <v>674</v>
      </c>
      <c r="P96" s="182"/>
      <c r="Q96" s="182"/>
      <c r="R96" s="300" t="s">
        <v>3951</v>
      </c>
      <c r="S96" s="182"/>
      <c r="T96" s="182"/>
      <c r="U96" s="182"/>
      <c r="V96" s="182"/>
      <c r="W96" s="300">
        <f>_xlfn.MINIFS(V:V,C:C,C96,AE:AE,"",AB:AB,"")</f>
        <v>0</v>
      </c>
      <c r="X96" s="300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4"/>
      <c r="AE96" s="180" t="s">
        <v>675</v>
      </c>
      <c r="AF96" s="180" t="s">
        <v>2161</v>
      </c>
      <c r="AG96" s="185" t="s">
        <v>677</v>
      </c>
      <c r="AH96" s="185" t="s">
        <v>677</v>
      </c>
      <c r="AI96" s="312">
        <v>0</v>
      </c>
      <c r="AJ96" s="312">
        <v>0</v>
      </c>
      <c r="AK96" s="312"/>
      <c r="AL96" s="312"/>
      <c r="AM96" s="310"/>
      <c r="AN96" s="310"/>
      <c r="AO96" s="310"/>
      <c r="AP96" s="310"/>
      <c r="AQ96" s="310"/>
      <c r="AR96" s="310"/>
      <c r="AS96" s="310"/>
      <c r="AT96" s="310"/>
      <c r="AU96" s="310"/>
      <c r="AV96" s="310"/>
      <c r="AW96" s="186"/>
      <c r="AX96" s="186"/>
      <c r="AY96" s="186"/>
      <c r="AZ96" s="186"/>
      <c r="BA96" s="186"/>
      <c r="BB96" s="186"/>
      <c r="BC96" s="186"/>
      <c r="BD96" s="180" t="s">
        <v>2162</v>
      </c>
      <c r="BE96" s="310"/>
      <c r="BF96" s="317"/>
      <c r="BG96" s="310"/>
      <c r="BH96" s="314"/>
      <c r="BI96" s="318"/>
      <c r="BJ96" s="310"/>
      <c r="BK96" s="310"/>
      <c r="BL96" s="317"/>
      <c r="BM96" s="310"/>
      <c r="BN96" s="310"/>
      <c r="BO96" s="319">
        <v>46277</v>
      </c>
      <c r="BP96" s="310"/>
      <c r="BQ96" s="310"/>
      <c r="BR96" s="317"/>
      <c r="BS96" s="310"/>
      <c r="BT96" s="310"/>
      <c r="BU96" s="318"/>
      <c r="BV96" s="310"/>
      <c r="BW96" s="310"/>
      <c r="BX96" s="317"/>
      <c r="BY96" s="310"/>
      <c r="BZ96" s="310"/>
      <c r="CA96" s="310"/>
      <c r="CB96" s="310"/>
      <c r="CC96" s="310"/>
      <c r="CD96" s="318"/>
      <c r="CE96" s="310"/>
      <c r="CF96" s="310"/>
      <c r="CG96" s="310"/>
      <c r="CH96" s="310"/>
      <c r="CI96" s="310"/>
      <c r="CJ96" s="318"/>
      <c r="CK96" s="310"/>
      <c r="CL96" s="310"/>
      <c r="CM96" s="310"/>
      <c r="CN96" s="310"/>
      <c r="CO96" s="310"/>
      <c r="CP96" s="318"/>
      <c r="CQ96" s="310"/>
      <c r="CR96" s="310"/>
      <c r="CS96" s="310"/>
      <c r="CT96" s="310"/>
    </row>
    <row r="97" spans="1:98" ht="17.25" customHeight="1">
      <c r="A97" s="310">
        <v>88</v>
      </c>
      <c r="B97" s="311" t="s">
        <v>4145</v>
      </c>
      <c r="C97" s="311" t="s">
        <v>4146</v>
      </c>
      <c r="D97" s="311" t="s">
        <v>781</v>
      </c>
      <c r="E97" s="311" t="s">
        <v>4123</v>
      </c>
      <c r="F97" s="311" t="s">
        <v>4147</v>
      </c>
      <c r="G97" s="311" t="s">
        <v>1389</v>
      </c>
      <c r="H97" s="312">
        <v>9400</v>
      </c>
      <c r="I97" s="313" t="s">
        <v>702</v>
      </c>
      <c r="J97" s="314">
        <v>1</v>
      </c>
      <c r="K97" s="314"/>
      <c r="L97" s="314">
        <v>2</v>
      </c>
      <c r="M97" s="312">
        <v>110.7</v>
      </c>
      <c r="N97" s="312">
        <v>221.4</v>
      </c>
      <c r="O97" s="312" t="s">
        <v>674</v>
      </c>
      <c r="P97" s="312" t="s">
        <v>13</v>
      </c>
      <c r="Q97" s="312" t="s">
        <v>703</v>
      </c>
      <c r="R97" s="312"/>
      <c r="S97" s="312"/>
      <c r="T97" s="312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2">
        <f ca="1">+L97-T97</f>
        <v>2</v>
      </c>
      <c r="V97" s="312">
        <f ca="1">ROUNDDOWN(T97/J97,0)</f>
        <v>0</v>
      </c>
      <c r="W97" s="312"/>
      <c r="X97" s="312"/>
      <c r="Y97" s="312"/>
      <c r="Z97" s="312"/>
      <c r="AA97" s="312"/>
      <c r="AB97" s="312" t="s">
        <v>602</v>
      </c>
      <c r="AC97" s="312">
        <v>6.0220000000000002</v>
      </c>
      <c r="AD97" s="316"/>
      <c r="AE97" s="304"/>
      <c r="AF97" s="304"/>
      <c r="AG97" s="315" t="s">
        <v>677</v>
      </c>
      <c r="AH97" s="315" t="s">
        <v>677</v>
      </c>
      <c r="AI97" s="312">
        <v>0</v>
      </c>
      <c r="AJ97" s="312">
        <v>0</v>
      </c>
      <c r="AK97" s="312"/>
      <c r="AL97" s="312"/>
      <c r="AM97" s="310"/>
      <c r="AN97" s="310"/>
      <c r="AO97" s="310"/>
      <c r="AP97" s="310"/>
      <c r="AQ97" s="310"/>
      <c r="AR97" s="310"/>
      <c r="AS97" s="310"/>
      <c r="AT97" s="310"/>
      <c r="AU97" s="310"/>
      <c r="AV97" s="310"/>
      <c r="AW97" s="310">
        <v>0</v>
      </c>
      <c r="AX97" s="310">
        <v>0</v>
      </c>
      <c r="AY97" s="310">
        <v>0</v>
      </c>
      <c r="AZ97" s="310">
        <v>0</v>
      </c>
      <c r="BA97" s="310">
        <v>0</v>
      </c>
      <c r="BB97" s="310">
        <v>0</v>
      </c>
      <c r="BC97" s="310">
        <v>0</v>
      </c>
      <c r="BD97" s="310" t="s">
        <v>692</v>
      </c>
      <c r="BE97" s="310"/>
      <c r="BF97" s="317"/>
      <c r="BG97" s="310" t="s">
        <v>3991</v>
      </c>
      <c r="BH97" s="310">
        <v>2</v>
      </c>
      <c r="BI97" s="318">
        <v>46277</v>
      </c>
      <c r="BJ97" s="310">
        <v>0</v>
      </c>
      <c r="BK97" s="310"/>
      <c r="BL97" s="317"/>
      <c r="BM97" s="310" t="s">
        <v>3991</v>
      </c>
      <c r="BN97" s="314">
        <v>2</v>
      </c>
      <c r="BO97" s="319">
        <v>46277</v>
      </c>
      <c r="BP97" s="310">
        <v>0</v>
      </c>
      <c r="BQ97" s="310"/>
      <c r="BR97" s="317"/>
      <c r="BS97" s="310"/>
      <c r="BT97" s="314"/>
      <c r="BU97" s="318"/>
      <c r="BV97" s="310"/>
      <c r="BW97" s="316"/>
      <c r="BX97" s="317"/>
      <c r="BY97" s="310"/>
      <c r="BZ97" s="314"/>
      <c r="CA97" s="319"/>
      <c r="CB97" s="310"/>
      <c r="CC97" s="310"/>
      <c r="CD97" s="318"/>
      <c r="CE97" s="310"/>
      <c r="CF97" s="310"/>
      <c r="CG97" s="310"/>
      <c r="CH97" s="310"/>
      <c r="CI97" s="310"/>
      <c r="CJ97" s="318"/>
      <c r="CK97" s="310"/>
      <c r="CL97" s="310"/>
      <c r="CM97" s="310"/>
      <c r="CN97" s="310"/>
      <c r="CO97" s="310"/>
      <c r="CP97" s="318"/>
      <c r="CQ97" s="310"/>
      <c r="CR97" s="310"/>
      <c r="CS97" s="310"/>
      <c r="CT97" s="310"/>
    </row>
    <row r="98" spans="1:98" ht="17.25" customHeight="1">
      <c r="A98" s="186">
        <v>89</v>
      </c>
      <c r="B98" s="181" t="s">
        <v>4148</v>
      </c>
      <c r="C98" s="181" t="s">
        <v>4149</v>
      </c>
      <c r="D98" s="181"/>
      <c r="E98" s="181"/>
      <c r="F98" s="181"/>
      <c r="G98" s="181" t="s">
        <v>4150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0" t="s">
        <v>674</v>
      </c>
      <c r="P98" s="182"/>
      <c r="Q98" s="182"/>
      <c r="R98" s="300" t="s">
        <v>3951</v>
      </c>
      <c r="S98" s="182"/>
      <c r="T98" s="182"/>
      <c r="U98" s="182"/>
      <c r="V98" s="182"/>
      <c r="W98" s="300">
        <f>_xlfn.MINIFS(V:V,C:C,C98,AE:AE,"",AB:AB,"")</f>
        <v>0</v>
      </c>
      <c r="X98" s="300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4"/>
      <c r="AE98" s="180" t="s">
        <v>675</v>
      </c>
      <c r="AF98" s="180" t="s">
        <v>2161</v>
      </c>
      <c r="AG98" s="185" t="s">
        <v>677</v>
      </c>
      <c r="AH98" s="185" t="s">
        <v>677</v>
      </c>
      <c r="AI98" s="312">
        <v>0</v>
      </c>
      <c r="AJ98" s="312">
        <v>0</v>
      </c>
      <c r="AK98" s="312"/>
      <c r="AL98" s="312"/>
      <c r="AM98" s="310"/>
      <c r="AN98" s="310"/>
      <c r="AO98" s="310"/>
      <c r="AP98" s="310"/>
      <c r="AQ98" s="310"/>
      <c r="AR98" s="310"/>
      <c r="AS98" s="310"/>
      <c r="AT98" s="310"/>
      <c r="AU98" s="310"/>
      <c r="AV98" s="310"/>
      <c r="AW98" s="186"/>
      <c r="AX98" s="186"/>
      <c r="AY98" s="186"/>
      <c r="AZ98" s="186"/>
      <c r="BA98" s="186"/>
      <c r="BB98" s="186"/>
      <c r="BC98" s="186"/>
      <c r="BD98" s="180" t="s">
        <v>2162</v>
      </c>
      <c r="BE98" s="320"/>
      <c r="BF98" s="321"/>
      <c r="BG98" s="348"/>
      <c r="BH98" s="362"/>
      <c r="BI98" s="323"/>
      <c r="BJ98" s="310"/>
      <c r="BK98" s="320"/>
      <c r="BL98" s="321"/>
      <c r="BM98" s="310"/>
      <c r="BN98" s="314"/>
      <c r="BO98" s="319">
        <v>46277</v>
      </c>
      <c r="BP98" s="310"/>
      <c r="BQ98" s="320"/>
      <c r="BR98" s="321"/>
      <c r="BS98" s="320"/>
      <c r="BT98" s="322"/>
      <c r="BU98" s="323"/>
      <c r="BV98" s="320"/>
      <c r="BW98" s="324"/>
      <c r="BX98" s="321"/>
      <c r="BY98" s="320"/>
      <c r="BZ98" s="322"/>
      <c r="CA98" s="325"/>
      <c r="CB98" s="320"/>
      <c r="CC98" s="320"/>
      <c r="CD98" s="323"/>
      <c r="CE98" s="320"/>
      <c r="CF98" s="320"/>
      <c r="CG98" s="320"/>
      <c r="CH98" s="320"/>
      <c r="CI98" s="320"/>
      <c r="CJ98" s="323"/>
      <c r="CK98" s="320"/>
      <c r="CL98" s="320"/>
      <c r="CM98" s="320"/>
      <c r="CN98" s="320"/>
      <c r="CO98" s="320"/>
      <c r="CP98" s="323"/>
      <c r="CQ98" s="320"/>
      <c r="CR98" s="320"/>
      <c r="CS98" s="320"/>
      <c r="CT98" s="320"/>
    </row>
    <row r="99" spans="1:98" ht="17.25" customHeight="1">
      <c r="A99" s="310">
        <v>90</v>
      </c>
      <c r="B99" s="311" t="s">
        <v>4148</v>
      </c>
      <c r="C99" s="311" t="s">
        <v>4149</v>
      </c>
      <c r="D99" s="311" t="s">
        <v>781</v>
      </c>
      <c r="E99" s="311" t="s">
        <v>4151</v>
      </c>
      <c r="F99" s="311" t="s">
        <v>4152</v>
      </c>
      <c r="G99" s="311" t="s">
        <v>1389</v>
      </c>
      <c r="H99" s="312">
        <v>3683</v>
      </c>
      <c r="I99" s="313" t="s">
        <v>702</v>
      </c>
      <c r="J99" s="314">
        <v>1</v>
      </c>
      <c r="K99" s="314"/>
      <c r="L99" s="314">
        <v>1</v>
      </c>
      <c r="M99" s="312">
        <v>44.3</v>
      </c>
      <c r="N99" s="312">
        <v>44.3</v>
      </c>
      <c r="O99" s="312" t="s">
        <v>674</v>
      </c>
      <c r="P99" s="312" t="s">
        <v>13</v>
      </c>
      <c r="Q99" s="312" t="s">
        <v>703</v>
      </c>
      <c r="R99" s="312"/>
      <c r="S99" s="312"/>
      <c r="T99" s="312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2">
        <f ca="1">+L99-T99</f>
        <v>1</v>
      </c>
      <c r="V99" s="312">
        <f ca="1">ROUNDDOWN(T99/J99,0)</f>
        <v>0</v>
      </c>
      <c r="W99" s="312"/>
      <c r="X99" s="312"/>
      <c r="Y99" s="312"/>
      <c r="Z99" s="312"/>
      <c r="AA99" s="312"/>
      <c r="AB99" s="312" t="s">
        <v>602</v>
      </c>
      <c r="AC99" s="312">
        <v>1.206</v>
      </c>
      <c r="AD99" s="316"/>
      <c r="AE99" s="304"/>
      <c r="AF99" s="304"/>
      <c r="AG99" s="315" t="s">
        <v>677</v>
      </c>
      <c r="AH99" s="315" t="s">
        <v>677</v>
      </c>
      <c r="AI99" s="312">
        <v>0</v>
      </c>
      <c r="AJ99" s="312">
        <v>0</v>
      </c>
      <c r="AK99" s="312"/>
      <c r="AL99" s="312"/>
      <c r="AM99" s="310"/>
      <c r="AN99" s="310"/>
      <c r="AO99" s="310"/>
      <c r="AP99" s="310"/>
      <c r="AQ99" s="310"/>
      <c r="AR99" s="310"/>
      <c r="AS99" s="310"/>
      <c r="AT99" s="310"/>
      <c r="AU99" s="310"/>
      <c r="AV99" s="310"/>
      <c r="AW99" s="310">
        <v>0</v>
      </c>
      <c r="AX99" s="310">
        <v>0</v>
      </c>
      <c r="AY99" s="310">
        <v>0</v>
      </c>
      <c r="AZ99" s="310">
        <v>0</v>
      </c>
      <c r="BA99" s="310">
        <v>0</v>
      </c>
      <c r="BB99" s="310">
        <v>0</v>
      </c>
      <c r="BC99" s="310">
        <v>0</v>
      </c>
      <c r="BD99" s="310" t="s">
        <v>692</v>
      </c>
      <c r="BE99" s="326"/>
      <c r="BF99" s="327"/>
      <c r="BG99" s="310" t="s">
        <v>3991</v>
      </c>
      <c r="BH99" s="310">
        <v>1</v>
      </c>
      <c r="BI99" s="318">
        <v>46277</v>
      </c>
      <c r="BJ99" s="310">
        <v>0</v>
      </c>
      <c r="BK99" s="328"/>
      <c r="BL99" s="329"/>
      <c r="BM99" s="330" t="s">
        <v>3991</v>
      </c>
      <c r="BN99" s="331">
        <v>1</v>
      </c>
      <c r="BO99" s="319">
        <v>46277</v>
      </c>
      <c r="BP99" s="330">
        <v>0</v>
      </c>
      <c r="BQ99" s="328"/>
      <c r="BR99" s="329"/>
      <c r="BS99" s="328"/>
      <c r="BT99" s="332"/>
      <c r="BU99" s="333"/>
      <c r="BV99" s="328"/>
      <c r="BW99" s="334"/>
      <c r="BX99" s="329"/>
      <c r="BY99" s="328"/>
      <c r="BZ99" s="332"/>
      <c r="CA99" s="335"/>
      <c r="CB99" s="328"/>
      <c r="CC99" s="328"/>
      <c r="CD99" s="333"/>
      <c r="CE99" s="328"/>
      <c r="CF99" s="328"/>
      <c r="CG99" s="328"/>
      <c r="CH99" s="328"/>
      <c r="CI99" s="328"/>
      <c r="CJ99" s="333"/>
      <c r="CK99" s="328"/>
      <c r="CL99" s="328"/>
      <c r="CM99" s="328"/>
      <c r="CN99" s="328"/>
      <c r="CO99" s="328"/>
      <c r="CP99" s="333"/>
      <c r="CQ99" s="328"/>
      <c r="CR99" s="328"/>
      <c r="CS99" s="328"/>
      <c r="CT99" s="328"/>
    </row>
    <row r="100" spans="1:98" ht="17.25" customHeight="1">
      <c r="A100" s="186">
        <v>91</v>
      </c>
      <c r="B100" s="181" t="s">
        <v>4153</v>
      </c>
      <c r="C100" s="181" t="s">
        <v>4154</v>
      </c>
      <c r="D100" s="181"/>
      <c r="E100" s="181"/>
      <c r="F100" s="181"/>
      <c r="G100" s="181" t="s">
        <v>4117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0" t="s">
        <v>674</v>
      </c>
      <c r="P100" s="182"/>
      <c r="Q100" s="182"/>
      <c r="R100" s="300" t="s">
        <v>3951</v>
      </c>
      <c r="S100" s="182"/>
      <c r="T100" s="182"/>
      <c r="U100" s="182"/>
      <c r="V100" s="182"/>
      <c r="W100" s="300">
        <f>_xlfn.MINIFS(V:V,C:C,C100,AE:AE,"",AB:AB,"")</f>
        <v>0</v>
      </c>
      <c r="X100" s="300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4"/>
      <c r="AE100" s="180" t="s">
        <v>675</v>
      </c>
      <c r="AF100" s="180" t="s">
        <v>2161</v>
      </c>
      <c r="AG100" s="185" t="s">
        <v>677</v>
      </c>
      <c r="AH100" s="185" t="s">
        <v>677</v>
      </c>
      <c r="AI100" s="312">
        <v>0</v>
      </c>
      <c r="AJ100" s="312">
        <v>0</v>
      </c>
      <c r="AK100" s="312"/>
      <c r="AL100" s="312"/>
      <c r="AM100" s="310"/>
      <c r="AN100" s="310"/>
      <c r="AO100" s="310"/>
      <c r="AP100" s="310"/>
      <c r="AQ100" s="310"/>
      <c r="AR100" s="310"/>
      <c r="AS100" s="310"/>
      <c r="AT100" s="310"/>
      <c r="AU100" s="310"/>
      <c r="AV100" s="310"/>
      <c r="AW100" s="186"/>
      <c r="AX100" s="186"/>
      <c r="AY100" s="186"/>
      <c r="AZ100" s="186"/>
      <c r="BA100" s="186"/>
      <c r="BB100" s="186"/>
      <c r="BC100" s="186"/>
      <c r="BD100" s="180" t="s">
        <v>2162</v>
      </c>
      <c r="BE100" s="326"/>
      <c r="BF100" s="327"/>
      <c r="BG100" s="326"/>
      <c r="BH100" s="331"/>
      <c r="BI100" s="353"/>
      <c r="BJ100" s="330"/>
      <c r="BK100" s="328"/>
      <c r="BL100" s="329"/>
      <c r="BM100" s="330"/>
      <c r="BN100" s="331"/>
      <c r="BO100" s="319">
        <v>46277</v>
      </c>
      <c r="BP100" s="330"/>
      <c r="BQ100" s="328"/>
      <c r="BR100" s="329"/>
      <c r="BS100" s="328"/>
      <c r="BT100" s="332"/>
      <c r="BU100" s="333"/>
      <c r="BV100" s="328"/>
      <c r="BW100" s="334"/>
      <c r="BX100" s="329"/>
      <c r="BY100" s="328"/>
      <c r="BZ100" s="332"/>
      <c r="CA100" s="335"/>
      <c r="CB100" s="328"/>
      <c r="CC100" s="328"/>
      <c r="CD100" s="333"/>
      <c r="CE100" s="328"/>
      <c r="CF100" s="328"/>
      <c r="CG100" s="328"/>
      <c r="CH100" s="328"/>
      <c r="CI100" s="328"/>
      <c r="CJ100" s="333"/>
      <c r="CK100" s="328"/>
      <c r="CL100" s="328"/>
      <c r="CM100" s="328"/>
      <c r="CN100" s="328"/>
      <c r="CO100" s="328"/>
      <c r="CP100" s="333"/>
      <c r="CQ100" s="328"/>
      <c r="CR100" s="328"/>
      <c r="CS100" s="328"/>
      <c r="CT100" s="328"/>
    </row>
    <row r="101" spans="1:98" ht="17.25" customHeight="1">
      <c r="A101" s="310">
        <v>92</v>
      </c>
      <c r="B101" s="311" t="s">
        <v>4153</v>
      </c>
      <c r="C101" s="311" t="s">
        <v>4154</v>
      </c>
      <c r="D101" s="311" t="s">
        <v>781</v>
      </c>
      <c r="E101" s="311" t="s">
        <v>4118</v>
      </c>
      <c r="F101" s="311" t="s">
        <v>4155</v>
      </c>
      <c r="G101" s="311" t="s">
        <v>1389</v>
      </c>
      <c r="H101" s="312">
        <v>6000</v>
      </c>
      <c r="I101" s="313" t="s">
        <v>702</v>
      </c>
      <c r="J101" s="314">
        <v>1</v>
      </c>
      <c r="K101" s="314"/>
      <c r="L101" s="314">
        <v>1</v>
      </c>
      <c r="M101" s="312">
        <v>70.599999999999994</v>
      </c>
      <c r="N101" s="312">
        <v>70.599999999999994</v>
      </c>
      <c r="O101" s="312" t="s">
        <v>674</v>
      </c>
      <c r="P101" s="312" t="s">
        <v>13</v>
      </c>
      <c r="Q101" s="312" t="s">
        <v>703</v>
      </c>
      <c r="R101" s="312"/>
      <c r="S101" s="312"/>
      <c r="T101" s="312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2">
        <f ca="1">+L101-T101</f>
        <v>1</v>
      </c>
      <c r="V101" s="312">
        <f ca="1">ROUNDDOWN(T101/J101,0)</f>
        <v>0</v>
      </c>
      <c r="W101" s="312"/>
      <c r="X101" s="312"/>
      <c r="Y101" s="312"/>
      <c r="Z101" s="312"/>
      <c r="AA101" s="312"/>
      <c r="AB101" s="312" t="s">
        <v>602</v>
      </c>
      <c r="AC101" s="312">
        <v>1.923</v>
      </c>
      <c r="AD101" s="316"/>
      <c r="AE101" s="304"/>
      <c r="AF101" s="304"/>
      <c r="AG101" s="315" t="s">
        <v>677</v>
      </c>
      <c r="AH101" s="315" t="s">
        <v>677</v>
      </c>
      <c r="AI101" s="312">
        <v>0</v>
      </c>
      <c r="AJ101" s="312">
        <v>0</v>
      </c>
      <c r="AK101" s="312"/>
      <c r="AL101" s="312"/>
      <c r="AM101" s="310"/>
      <c r="AN101" s="310"/>
      <c r="AO101" s="310"/>
      <c r="AP101" s="310"/>
      <c r="AQ101" s="310"/>
      <c r="AR101" s="310"/>
      <c r="AS101" s="310"/>
      <c r="AT101" s="310"/>
      <c r="AU101" s="310"/>
      <c r="AV101" s="310"/>
      <c r="AW101" s="310">
        <v>0</v>
      </c>
      <c r="AX101" s="310">
        <v>0</v>
      </c>
      <c r="AY101" s="310">
        <v>0</v>
      </c>
      <c r="AZ101" s="310">
        <v>0</v>
      </c>
      <c r="BA101" s="310">
        <v>0</v>
      </c>
      <c r="BB101" s="310">
        <v>0</v>
      </c>
      <c r="BC101" s="310">
        <v>0</v>
      </c>
      <c r="BD101" s="310" t="s">
        <v>692</v>
      </c>
      <c r="BE101" s="310"/>
      <c r="BF101" s="317"/>
      <c r="BG101" s="310" t="s">
        <v>3991</v>
      </c>
      <c r="BH101" s="310">
        <v>1</v>
      </c>
      <c r="BI101" s="318">
        <v>46277</v>
      </c>
      <c r="BJ101" s="310">
        <v>0</v>
      </c>
      <c r="BK101" s="310"/>
      <c r="BL101" s="317"/>
      <c r="BM101" s="310" t="s">
        <v>3991</v>
      </c>
      <c r="BN101" s="310">
        <v>1</v>
      </c>
      <c r="BO101" s="319">
        <v>46277</v>
      </c>
      <c r="BP101" s="310">
        <v>0</v>
      </c>
      <c r="BQ101" s="310"/>
      <c r="BR101" s="317"/>
      <c r="BS101" s="310"/>
      <c r="BT101" s="310"/>
      <c r="BU101" s="318"/>
      <c r="BV101" s="310"/>
      <c r="BW101" s="310"/>
      <c r="BX101" s="317"/>
      <c r="BY101" s="310"/>
      <c r="BZ101" s="310"/>
      <c r="CA101" s="310"/>
      <c r="CB101" s="310"/>
      <c r="CC101" s="310"/>
      <c r="CD101" s="318"/>
      <c r="CE101" s="310"/>
      <c r="CF101" s="310"/>
      <c r="CG101" s="310"/>
      <c r="CH101" s="310"/>
      <c r="CI101" s="310"/>
      <c r="CJ101" s="318"/>
      <c r="CK101" s="310"/>
      <c r="CL101" s="310"/>
      <c r="CM101" s="310"/>
      <c r="CN101" s="310"/>
      <c r="CO101" s="310"/>
      <c r="CP101" s="318"/>
      <c r="CQ101" s="310"/>
      <c r="CR101" s="310"/>
      <c r="CS101" s="310"/>
      <c r="CT101" s="310"/>
    </row>
    <row r="102" spans="1:98" ht="17.25" customHeight="1">
      <c r="A102" s="186">
        <v>93</v>
      </c>
      <c r="B102" s="181" t="s">
        <v>4156</v>
      </c>
      <c r="C102" s="181" t="s">
        <v>4157</v>
      </c>
      <c r="D102" s="181"/>
      <c r="E102" s="181"/>
      <c r="F102" s="181"/>
      <c r="G102" s="181" t="s">
        <v>4122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0" t="s">
        <v>674</v>
      </c>
      <c r="P102" s="182"/>
      <c r="Q102" s="182"/>
      <c r="R102" s="300" t="s">
        <v>3951</v>
      </c>
      <c r="S102" s="182"/>
      <c r="T102" s="182"/>
      <c r="U102" s="182"/>
      <c r="V102" s="182"/>
      <c r="W102" s="300">
        <f>_xlfn.MINIFS(V:V,C:C,C102,AE:AE,"",AB:AB,"")</f>
        <v>0</v>
      </c>
      <c r="X102" s="300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4"/>
      <c r="AE102" s="180" t="s">
        <v>675</v>
      </c>
      <c r="AF102" s="180" t="s">
        <v>2161</v>
      </c>
      <c r="AG102" s="185" t="s">
        <v>677</v>
      </c>
      <c r="AH102" s="185" t="s">
        <v>677</v>
      </c>
      <c r="AI102" s="312">
        <v>0</v>
      </c>
      <c r="AJ102" s="312">
        <v>0</v>
      </c>
      <c r="AK102" s="312"/>
      <c r="AL102" s="312"/>
      <c r="AM102" s="310"/>
      <c r="AN102" s="310"/>
      <c r="AO102" s="310"/>
      <c r="AP102" s="310"/>
      <c r="AQ102" s="310"/>
      <c r="AR102" s="310"/>
      <c r="AS102" s="310"/>
      <c r="AT102" s="310"/>
      <c r="AU102" s="310"/>
      <c r="AV102" s="310"/>
      <c r="AW102" s="186"/>
      <c r="AX102" s="186"/>
      <c r="AY102" s="186"/>
      <c r="AZ102" s="186"/>
      <c r="BA102" s="186"/>
      <c r="BB102" s="186"/>
      <c r="BC102" s="186"/>
      <c r="BD102" s="180" t="s">
        <v>2162</v>
      </c>
      <c r="BE102" s="310"/>
      <c r="BF102" s="317"/>
      <c r="BG102" s="310"/>
      <c r="BH102" s="314"/>
      <c r="BI102" s="318"/>
      <c r="BJ102" s="310"/>
      <c r="BK102" s="310"/>
      <c r="BL102" s="317"/>
      <c r="BM102" s="310"/>
      <c r="BN102" s="314"/>
      <c r="BO102" s="319">
        <v>46277</v>
      </c>
      <c r="BP102" s="310"/>
      <c r="BQ102" s="310"/>
      <c r="BR102" s="317"/>
      <c r="BS102" s="310"/>
      <c r="BT102" s="314"/>
      <c r="BU102" s="318"/>
      <c r="BV102" s="310"/>
      <c r="BW102" s="316"/>
      <c r="BX102" s="317"/>
      <c r="BY102" s="310"/>
      <c r="BZ102" s="314"/>
      <c r="CA102" s="319"/>
      <c r="CB102" s="310"/>
      <c r="CC102" s="310"/>
      <c r="CD102" s="318"/>
      <c r="CE102" s="310"/>
      <c r="CF102" s="310"/>
      <c r="CG102" s="310"/>
      <c r="CH102" s="310"/>
      <c r="CI102" s="310"/>
      <c r="CJ102" s="318"/>
      <c r="CK102" s="310"/>
      <c r="CL102" s="310"/>
      <c r="CM102" s="310"/>
      <c r="CN102" s="310"/>
      <c r="CO102" s="310"/>
      <c r="CP102" s="318"/>
      <c r="CQ102" s="310"/>
      <c r="CR102" s="310"/>
      <c r="CS102" s="310"/>
      <c r="CT102" s="310"/>
    </row>
    <row r="103" spans="1:98" ht="17.25" customHeight="1">
      <c r="A103" s="310">
        <v>94</v>
      </c>
      <c r="B103" s="311" t="s">
        <v>4156</v>
      </c>
      <c r="C103" s="311" t="s">
        <v>4157</v>
      </c>
      <c r="D103" s="311" t="s">
        <v>781</v>
      </c>
      <c r="E103" s="311" t="s">
        <v>4123</v>
      </c>
      <c r="F103" s="311" t="s">
        <v>4158</v>
      </c>
      <c r="G103" s="311" t="s">
        <v>1389</v>
      </c>
      <c r="H103" s="312">
        <v>9400</v>
      </c>
      <c r="I103" s="313" t="s">
        <v>702</v>
      </c>
      <c r="J103" s="314">
        <v>1</v>
      </c>
      <c r="K103" s="314"/>
      <c r="L103" s="314">
        <v>1</v>
      </c>
      <c r="M103" s="312">
        <v>110.7</v>
      </c>
      <c r="N103" s="312">
        <v>110.7</v>
      </c>
      <c r="O103" s="312" t="s">
        <v>674</v>
      </c>
      <c r="P103" s="312" t="s">
        <v>13</v>
      </c>
      <c r="Q103" s="312" t="s">
        <v>703</v>
      </c>
      <c r="R103" s="312"/>
      <c r="S103" s="312"/>
      <c r="T103" s="312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2">
        <f ca="1">+L103-T103</f>
        <v>1</v>
      </c>
      <c r="V103" s="312">
        <f ca="1">ROUNDDOWN(T103/J103,0)</f>
        <v>0</v>
      </c>
      <c r="W103" s="312"/>
      <c r="X103" s="312"/>
      <c r="Y103" s="312"/>
      <c r="Z103" s="312"/>
      <c r="AA103" s="312"/>
      <c r="AB103" s="312" t="s">
        <v>602</v>
      </c>
      <c r="AC103" s="312">
        <v>3.0110000000000001</v>
      </c>
      <c r="AD103" s="316"/>
      <c r="AE103" s="304"/>
      <c r="AF103" s="304"/>
      <c r="AG103" s="315" t="s">
        <v>677</v>
      </c>
      <c r="AH103" s="315" t="s">
        <v>677</v>
      </c>
      <c r="AI103" s="312">
        <v>0</v>
      </c>
      <c r="AJ103" s="312">
        <v>0</v>
      </c>
      <c r="AK103" s="312"/>
      <c r="AL103" s="312"/>
      <c r="AM103" s="310"/>
      <c r="AN103" s="310"/>
      <c r="AO103" s="310"/>
      <c r="AP103" s="310"/>
      <c r="AQ103" s="310"/>
      <c r="AR103" s="310"/>
      <c r="AS103" s="310"/>
      <c r="AT103" s="310"/>
      <c r="AU103" s="310"/>
      <c r="AV103" s="310"/>
      <c r="AW103" s="310">
        <v>0</v>
      </c>
      <c r="AX103" s="310">
        <v>0</v>
      </c>
      <c r="AY103" s="310">
        <v>0</v>
      </c>
      <c r="AZ103" s="310">
        <v>0</v>
      </c>
      <c r="BA103" s="310">
        <v>0</v>
      </c>
      <c r="BB103" s="310">
        <v>0</v>
      </c>
      <c r="BC103" s="310">
        <v>0</v>
      </c>
      <c r="BD103" s="310" t="s">
        <v>692</v>
      </c>
      <c r="BE103" s="336"/>
      <c r="BF103" s="337"/>
      <c r="BG103" s="310" t="s">
        <v>3991</v>
      </c>
      <c r="BH103" s="310">
        <v>1</v>
      </c>
      <c r="BI103" s="318">
        <v>46277</v>
      </c>
      <c r="BJ103" s="310">
        <v>0</v>
      </c>
      <c r="BK103" s="336"/>
      <c r="BL103" s="337"/>
      <c r="BM103" s="338" t="s">
        <v>3991</v>
      </c>
      <c r="BN103" s="339">
        <v>1</v>
      </c>
      <c r="BO103" s="319">
        <v>46277</v>
      </c>
      <c r="BP103" s="338">
        <v>0</v>
      </c>
      <c r="BQ103" s="336"/>
      <c r="BR103" s="337"/>
      <c r="BS103" s="336"/>
      <c r="BT103" s="340"/>
      <c r="BU103" s="341"/>
      <c r="BV103" s="336"/>
      <c r="BW103" s="342"/>
      <c r="BX103" s="337"/>
      <c r="BY103" s="336"/>
      <c r="BZ103" s="340"/>
      <c r="CA103" s="343"/>
      <c r="CB103" s="336"/>
      <c r="CC103" s="336"/>
      <c r="CD103" s="341"/>
      <c r="CE103" s="336"/>
      <c r="CF103" s="336"/>
      <c r="CG103" s="336"/>
      <c r="CH103" s="336"/>
      <c r="CI103" s="336"/>
      <c r="CJ103" s="341"/>
      <c r="CK103" s="336"/>
      <c r="CL103" s="336"/>
      <c r="CM103" s="336"/>
      <c r="CN103" s="336"/>
      <c r="CO103" s="336"/>
      <c r="CP103" s="341"/>
      <c r="CQ103" s="336"/>
      <c r="CR103" s="336"/>
      <c r="CS103" s="336"/>
      <c r="CT103" s="336"/>
    </row>
    <row r="104" spans="1:98" ht="17.25" customHeight="1">
      <c r="A104" s="186">
        <v>95</v>
      </c>
      <c r="B104" s="181" t="s">
        <v>4159</v>
      </c>
      <c r="C104" s="181" t="s">
        <v>4160</v>
      </c>
      <c r="D104" s="181"/>
      <c r="E104" s="181"/>
      <c r="F104" s="181"/>
      <c r="G104" s="181" t="s">
        <v>4127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0" t="s">
        <v>674</v>
      </c>
      <c r="P104" s="182"/>
      <c r="Q104" s="182"/>
      <c r="R104" s="300" t="s">
        <v>3951</v>
      </c>
      <c r="S104" s="182"/>
      <c r="T104" s="182"/>
      <c r="U104" s="182"/>
      <c r="V104" s="182"/>
      <c r="W104" s="300">
        <f>_xlfn.MINIFS(V:V,C:C,C104,AE:AE,"",AB:AB,"")</f>
        <v>0</v>
      </c>
      <c r="X104" s="300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4"/>
      <c r="AE104" s="180" t="s">
        <v>675</v>
      </c>
      <c r="AF104" s="180" t="s">
        <v>2161</v>
      </c>
      <c r="AG104" s="185" t="s">
        <v>677</v>
      </c>
      <c r="AH104" s="185" t="s">
        <v>677</v>
      </c>
      <c r="AI104" s="312">
        <v>0</v>
      </c>
      <c r="AJ104" s="312">
        <v>0</v>
      </c>
      <c r="AK104" s="312"/>
      <c r="AL104" s="312"/>
      <c r="AM104" s="310"/>
      <c r="AN104" s="310"/>
      <c r="AO104" s="310"/>
      <c r="AP104" s="310"/>
      <c r="AQ104" s="310"/>
      <c r="AR104" s="310"/>
      <c r="AS104" s="310"/>
      <c r="AT104" s="310"/>
      <c r="AU104" s="310"/>
      <c r="AV104" s="310"/>
      <c r="AW104" s="186"/>
      <c r="AX104" s="186"/>
      <c r="AY104" s="186"/>
      <c r="AZ104" s="186"/>
      <c r="BA104" s="186"/>
      <c r="BB104" s="186"/>
      <c r="BC104" s="186"/>
      <c r="BD104" s="180" t="s">
        <v>2162</v>
      </c>
      <c r="BE104" s="310"/>
      <c r="BF104" s="317"/>
      <c r="BG104" s="310"/>
      <c r="BH104" s="314"/>
      <c r="BI104" s="318"/>
      <c r="BJ104" s="310"/>
      <c r="BK104" s="310"/>
      <c r="BL104" s="317"/>
      <c r="BM104" s="310"/>
      <c r="BN104" s="310"/>
      <c r="BO104" s="319">
        <v>46277</v>
      </c>
      <c r="BP104" s="310"/>
      <c r="BQ104" s="310"/>
      <c r="BR104" s="317"/>
      <c r="BS104" s="310"/>
      <c r="BT104" s="310"/>
      <c r="BU104" s="318"/>
      <c r="BV104" s="310"/>
      <c r="BW104" s="310"/>
      <c r="BX104" s="317"/>
      <c r="BY104" s="310"/>
      <c r="BZ104" s="310"/>
      <c r="CA104" s="310"/>
      <c r="CB104" s="310"/>
      <c r="CC104" s="310"/>
      <c r="CD104" s="318"/>
      <c r="CE104" s="310"/>
      <c r="CF104" s="310"/>
      <c r="CG104" s="310"/>
      <c r="CH104" s="310"/>
      <c r="CI104" s="310"/>
      <c r="CJ104" s="318"/>
      <c r="CK104" s="310"/>
      <c r="CL104" s="310"/>
      <c r="CM104" s="310"/>
      <c r="CN104" s="310"/>
      <c r="CO104" s="310"/>
      <c r="CP104" s="318"/>
      <c r="CQ104" s="310"/>
      <c r="CR104" s="310"/>
      <c r="CS104" s="310"/>
      <c r="CT104" s="310"/>
    </row>
    <row r="105" spans="1:98" ht="17.25" customHeight="1">
      <c r="A105" s="310">
        <v>96</v>
      </c>
      <c r="B105" s="311" t="s">
        <v>4159</v>
      </c>
      <c r="C105" s="311" t="s">
        <v>4160</v>
      </c>
      <c r="D105" s="311" t="s">
        <v>781</v>
      </c>
      <c r="E105" s="311" t="s">
        <v>4128</v>
      </c>
      <c r="F105" s="311" t="s">
        <v>4161</v>
      </c>
      <c r="G105" s="311" t="s">
        <v>1389</v>
      </c>
      <c r="H105" s="312">
        <v>3200</v>
      </c>
      <c r="I105" s="313" t="s">
        <v>702</v>
      </c>
      <c r="J105" s="314">
        <v>1</v>
      </c>
      <c r="K105" s="314"/>
      <c r="L105" s="314">
        <v>1</v>
      </c>
      <c r="M105" s="312">
        <v>37.700000000000003</v>
      </c>
      <c r="N105" s="312">
        <v>37.700000000000003</v>
      </c>
      <c r="O105" s="312" t="s">
        <v>674</v>
      </c>
      <c r="P105" s="312" t="s">
        <v>13</v>
      </c>
      <c r="Q105" s="312" t="s">
        <v>703</v>
      </c>
      <c r="R105" s="312"/>
      <c r="S105" s="312"/>
      <c r="T105" s="312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2">
        <f ca="1">+L105-T105</f>
        <v>1</v>
      </c>
      <c r="V105" s="312">
        <f ca="1">ROUNDDOWN(T105/J105,0)</f>
        <v>0</v>
      </c>
      <c r="W105" s="312"/>
      <c r="X105" s="312"/>
      <c r="Y105" s="312"/>
      <c r="Z105" s="312"/>
      <c r="AA105" s="312"/>
      <c r="AB105" s="312" t="s">
        <v>602</v>
      </c>
      <c r="AC105" s="312">
        <v>1.0269999999999999</v>
      </c>
      <c r="AD105" s="316"/>
      <c r="AE105" s="304"/>
      <c r="AF105" s="304"/>
      <c r="AG105" s="315" t="s">
        <v>677</v>
      </c>
      <c r="AH105" s="315" t="s">
        <v>677</v>
      </c>
      <c r="AI105" s="312">
        <v>0</v>
      </c>
      <c r="AJ105" s="312">
        <v>0</v>
      </c>
      <c r="AK105" s="312"/>
      <c r="AL105" s="312"/>
      <c r="AM105" s="310"/>
      <c r="AN105" s="310"/>
      <c r="AO105" s="310"/>
      <c r="AP105" s="310"/>
      <c r="AQ105" s="310"/>
      <c r="AR105" s="310"/>
      <c r="AS105" s="310"/>
      <c r="AT105" s="310"/>
      <c r="AU105" s="310"/>
      <c r="AV105" s="310"/>
      <c r="AW105" s="310">
        <v>0</v>
      </c>
      <c r="AX105" s="310">
        <v>0</v>
      </c>
      <c r="AY105" s="310">
        <v>0</v>
      </c>
      <c r="AZ105" s="310">
        <v>0</v>
      </c>
      <c r="BA105" s="310">
        <v>0</v>
      </c>
      <c r="BB105" s="310">
        <v>0</v>
      </c>
      <c r="BC105" s="310">
        <v>0</v>
      </c>
      <c r="BD105" s="310" t="s">
        <v>692</v>
      </c>
      <c r="BE105" s="310"/>
      <c r="BF105" s="317"/>
      <c r="BG105" s="310" t="s">
        <v>3991</v>
      </c>
      <c r="BH105" s="310">
        <v>1</v>
      </c>
      <c r="BI105" s="318">
        <v>46277</v>
      </c>
      <c r="BJ105" s="310">
        <v>0</v>
      </c>
      <c r="BK105" s="310"/>
      <c r="BL105" s="317"/>
      <c r="BM105" s="310" t="s">
        <v>3991</v>
      </c>
      <c r="BN105" s="314">
        <v>1</v>
      </c>
      <c r="BO105" s="319">
        <v>46277</v>
      </c>
      <c r="BP105" s="310">
        <v>0</v>
      </c>
      <c r="BQ105" s="310"/>
      <c r="BR105" s="317"/>
      <c r="BS105" s="310"/>
      <c r="BT105" s="314"/>
      <c r="BU105" s="318"/>
      <c r="BV105" s="310"/>
      <c r="BW105" s="316"/>
      <c r="BX105" s="317"/>
      <c r="BY105" s="310"/>
      <c r="BZ105" s="314"/>
      <c r="CA105" s="319"/>
      <c r="CB105" s="310"/>
      <c r="CC105" s="310"/>
      <c r="CD105" s="318"/>
      <c r="CE105" s="310"/>
      <c r="CF105" s="310"/>
      <c r="CG105" s="310"/>
      <c r="CH105" s="310"/>
      <c r="CI105" s="310"/>
      <c r="CJ105" s="318"/>
      <c r="CK105" s="310"/>
      <c r="CL105" s="310"/>
      <c r="CM105" s="310"/>
      <c r="CN105" s="310"/>
      <c r="CO105" s="310"/>
      <c r="CP105" s="318"/>
      <c r="CQ105" s="310"/>
      <c r="CR105" s="310"/>
      <c r="CS105" s="310"/>
      <c r="CT105" s="310"/>
    </row>
    <row r="106" spans="1:98" ht="17.25" customHeight="1">
      <c r="A106" s="186">
        <v>97</v>
      </c>
      <c r="B106" s="181" t="s">
        <v>4162</v>
      </c>
      <c r="C106" s="181" t="s">
        <v>4163</v>
      </c>
      <c r="D106" s="181"/>
      <c r="E106" s="181"/>
      <c r="F106" s="181"/>
      <c r="G106" s="181" t="s">
        <v>4018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0" t="s">
        <v>674</v>
      </c>
      <c r="P106" s="182"/>
      <c r="Q106" s="182"/>
      <c r="R106" s="300" t="s">
        <v>3951</v>
      </c>
      <c r="S106" s="182"/>
      <c r="T106" s="182"/>
      <c r="U106" s="182"/>
      <c r="V106" s="182"/>
      <c r="W106" s="300">
        <f>_xlfn.MINIFS(V:V,C:C,C106,AE:AE,"",AB:AB,"")</f>
        <v>0</v>
      </c>
      <c r="X106" s="300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4"/>
      <c r="AE106" s="180" t="s">
        <v>675</v>
      </c>
      <c r="AF106" s="180" t="s">
        <v>2161</v>
      </c>
      <c r="AG106" s="185" t="s">
        <v>677</v>
      </c>
      <c r="AH106" s="185" t="s">
        <v>677</v>
      </c>
      <c r="AI106" s="312">
        <v>0</v>
      </c>
      <c r="AJ106" s="312">
        <v>0</v>
      </c>
      <c r="AK106" s="312"/>
      <c r="AL106" s="312"/>
      <c r="AM106" s="310"/>
      <c r="AN106" s="310"/>
      <c r="AO106" s="310"/>
      <c r="AP106" s="310"/>
      <c r="AQ106" s="310"/>
      <c r="AR106" s="310"/>
      <c r="AS106" s="310"/>
      <c r="AT106" s="310"/>
      <c r="AU106" s="310"/>
      <c r="AV106" s="310"/>
      <c r="AW106" s="186"/>
      <c r="AX106" s="186"/>
      <c r="AY106" s="186"/>
      <c r="AZ106" s="186"/>
      <c r="BA106" s="186"/>
      <c r="BB106" s="186"/>
      <c r="BC106" s="186"/>
      <c r="BD106" s="180" t="s">
        <v>2162</v>
      </c>
      <c r="BE106" s="320"/>
      <c r="BF106" s="321"/>
      <c r="BG106" s="348"/>
      <c r="BH106" s="362"/>
      <c r="BI106" s="323"/>
      <c r="BJ106" s="310"/>
      <c r="BK106" s="320"/>
      <c r="BL106" s="321"/>
      <c r="BM106" s="310"/>
      <c r="BN106" s="314"/>
      <c r="BO106" s="319">
        <v>46277</v>
      </c>
      <c r="BP106" s="310"/>
      <c r="BQ106" s="320"/>
      <c r="BR106" s="321"/>
      <c r="BS106" s="320"/>
      <c r="BT106" s="322"/>
      <c r="BU106" s="323"/>
      <c r="BV106" s="320"/>
      <c r="BW106" s="324"/>
      <c r="BX106" s="321"/>
      <c r="BY106" s="320"/>
      <c r="BZ106" s="322"/>
      <c r="CA106" s="325"/>
      <c r="CB106" s="320"/>
      <c r="CC106" s="320"/>
      <c r="CD106" s="323"/>
      <c r="CE106" s="320"/>
      <c r="CF106" s="320"/>
      <c r="CG106" s="320"/>
      <c r="CH106" s="320"/>
      <c r="CI106" s="320"/>
      <c r="CJ106" s="323"/>
      <c r="CK106" s="320"/>
      <c r="CL106" s="320"/>
      <c r="CM106" s="320"/>
      <c r="CN106" s="320"/>
      <c r="CO106" s="320"/>
      <c r="CP106" s="323"/>
      <c r="CQ106" s="320"/>
      <c r="CR106" s="320"/>
      <c r="CS106" s="320"/>
      <c r="CT106" s="320"/>
    </row>
    <row r="107" spans="1:98" ht="17.25" customHeight="1">
      <c r="A107" s="310">
        <v>98</v>
      </c>
      <c r="B107" s="311" t="s">
        <v>4162</v>
      </c>
      <c r="C107" s="311" t="s">
        <v>4163</v>
      </c>
      <c r="D107" s="311" t="s">
        <v>781</v>
      </c>
      <c r="E107" s="311" t="s">
        <v>4019</v>
      </c>
      <c r="F107" s="311" t="s">
        <v>4164</v>
      </c>
      <c r="G107" s="311" t="s">
        <v>1389</v>
      </c>
      <c r="H107" s="312">
        <v>3920</v>
      </c>
      <c r="I107" s="313" t="s">
        <v>702</v>
      </c>
      <c r="J107" s="314">
        <v>1</v>
      </c>
      <c r="K107" s="314"/>
      <c r="L107" s="314">
        <v>1</v>
      </c>
      <c r="M107" s="312">
        <v>47.1</v>
      </c>
      <c r="N107" s="312">
        <v>47.1</v>
      </c>
      <c r="O107" s="312" t="s">
        <v>674</v>
      </c>
      <c r="P107" s="312" t="s">
        <v>13</v>
      </c>
      <c r="Q107" s="312" t="s">
        <v>703</v>
      </c>
      <c r="R107" s="312"/>
      <c r="S107" s="312"/>
      <c r="T107" s="312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2">
        <f ca="1">+L107-T107</f>
        <v>1</v>
      </c>
      <c r="V107" s="312">
        <f ca="1">ROUNDDOWN(T107/J107,0)</f>
        <v>0</v>
      </c>
      <c r="W107" s="312"/>
      <c r="X107" s="312"/>
      <c r="Y107" s="312"/>
      <c r="Z107" s="312"/>
      <c r="AA107" s="312"/>
      <c r="AB107" s="312" t="s">
        <v>602</v>
      </c>
      <c r="AC107" s="312">
        <v>1.284</v>
      </c>
      <c r="AD107" s="316"/>
      <c r="AE107" s="304"/>
      <c r="AF107" s="304"/>
      <c r="AG107" s="315" t="s">
        <v>677</v>
      </c>
      <c r="AH107" s="315" t="s">
        <v>677</v>
      </c>
      <c r="AI107" s="312">
        <v>0</v>
      </c>
      <c r="AJ107" s="312">
        <v>0</v>
      </c>
      <c r="AK107" s="312"/>
      <c r="AL107" s="312"/>
      <c r="AM107" s="310"/>
      <c r="AN107" s="310"/>
      <c r="AO107" s="310"/>
      <c r="AP107" s="310"/>
      <c r="AQ107" s="310"/>
      <c r="AR107" s="310"/>
      <c r="AS107" s="310"/>
      <c r="AT107" s="310"/>
      <c r="AU107" s="310"/>
      <c r="AV107" s="310"/>
      <c r="AW107" s="310">
        <v>0</v>
      </c>
      <c r="AX107" s="310">
        <v>0</v>
      </c>
      <c r="AY107" s="310">
        <v>0</v>
      </c>
      <c r="AZ107" s="310">
        <v>0</v>
      </c>
      <c r="BA107" s="310">
        <v>0</v>
      </c>
      <c r="BB107" s="310">
        <v>0</v>
      </c>
      <c r="BC107" s="310">
        <v>0</v>
      </c>
      <c r="BD107" s="310" t="s">
        <v>692</v>
      </c>
      <c r="BE107" s="326"/>
      <c r="BF107" s="327"/>
      <c r="BG107" s="310" t="s">
        <v>3991</v>
      </c>
      <c r="BH107" s="310">
        <v>1</v>
      </c>
      <c r="BI107" s="318">
        <v>46277</v>
      </c>
      <c r="BJ107" s="310">
        <v>0</v>
      </c>
      <c r="BK107" s="328"/>
      <c r="BL107" s="329"/>
      <c r="BM107" s="330" t="s">
        <v>3991</v>
      </c>
      <c r="BN107" s="331">
        <v>1</v>
      </c>
      <c r="BO107" s="319">
        <v>46277</v>
      </c>
      <c r="BP107" s="330">
        <v>0</v>
      </c>
      <c r="BQ107" s="328"/>
      <c r="BR107" s="329"/>
      <c r="BS107" s="328"/>
      <c r="BT107" s="332"/>
      <c r="BU107" s="333"/>
      <c r="BV107" s="328"/>
      <c r="BW107" s="334"/>
      <c r="BX107" s="329"/>
      <c r="BY107" s="328"/>
      <c r="BZ107" s="332"/>
      <c r="CA107" s="335"/>
      <c r="CB107" s="328"/>
      <c r="CC107" s="328"/>
      <c r="CD107" s="333"/>
      <c r="CE107" s="328"/>
      <c r="CF107" s="328"/>
      <c r="CG107" s="328"/>
      <c r="CH107" s="328"/>
      <c r="CI107" s="328"/>
      <c r="CJ107" s="333"/>
      <c r="CK107" s="328"/>
      <c r="CL107" s="328"/>
      <c r="CM107" s="328"/>
      <c r="CN107" s="328"/>
      <c r="CO107" s="328"/>
      <c r="CP107" s="333"/>
      <c r="CQ107" s="328"/>
      <c r="CR107" s="328"/>
      <c r="CS107" s="328"/>
      <c r="CT107" s="328"/>
    </row>
    <row r="108" spans="1:98" ht="17.25" customHeight="1">
      <c r="A108" s="186">
        <v>99</v>
      </c>
      <c r="B108" s="181" t="s">
        <v>4165</v>
      </c>
      <c r="C108" s="181" t="s">
        <v>4166</v>
      </c>
      <c r="D108" s="181"/>
      <c r="E108" s="181"/>
      <c r="F108" s="181"/>
      <c r="G108" s="181" t="s">
        <v>4167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0" t="s">
        <v>674</v>
      </c>
      <c r="P108" s="182"/>
      <c r="Q108" s="182"/>
      <c r="R108" s="300" t="s">
        <v>3951</v>
      </c>
      <c r="S108" s="182"/>
      <c r="T108" s="182"/>
      <c r="U108" s="182"/>
      <c r="V108" s="182"/>
      <c r="W108" s="300">
        <f>_xlfn.MINIFS(V:V,C:C,C108,AE:AE,"",AB:AB,"")</f>
        <v>0</v>
      </c>
      <c r="X108" s="300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4"/>
      <c r="AE108" s="180" t="s">
        <v>675</v>
      </c>
      <c r="AF108" s="180" t="s">
        <v>2161</v>
      </c>
      <c r="AG108" s="185" t="s">
        <v>677</v>
      </c>
      <c r="AH108" s="185" t="s">
        <v>677</v>
      </c>
      <c r="AI108" s="312">
        <v>0</v>
      </c>
      <c r="AJ108" s="312">
        <v>0</v>
      </c>
      <c r="AK108" s="312"/>
      <c r="AL108" s="312"/>
      <c r="AM108" s="310"/>
      <c r="AN108" s="310"/>
      <c r="AO108" s="310"/>
      <c r="AP108" s="310"/>
      <c r="AQ108" s="310"/>
      <c r="AR108" s="310"/>
      <c r="AS108" s="310"/>
      <c r="AT108" s="310"/>
      <c r="AU108" s="310"/>
      <c r="AV108" s="310"/>
      <c r="AW108" s="186"/>
      <c r="AX108" s="186"/>
      <c r="AY108" s="186"/>
      <c r="AZ108" s="186"/>
      <c r="BA108" s="186"/>
      <c r="BB108" s="186"/>
      <c r="BC108" s="186"/>
      <c r="BD108" s="180" t="s">
        <v>2162</v>
      </c>
      <c r="BE108" s="326"/>
      <c r="BF108" s="327"/>
      <c r="BG108" s="326"/>
      <c r="BH108" s="331"/>
      <c r="BI108" s="353"/>
      <c r="BJ108" s="330"/>
      <c r="BK108" s="328"/>
      <c r="BL108" s="329"/>
      <c r="BM108" s="330"/>
      <c r="BN108" s="331"/>
      <c r="BO108" s="319">
        <v>46277</v>
      </c>
      <c r="BP108" s="330"/>
      <c r="BQ108" s="328"/>
      <c r="BR108" s="329"/>
      <c r="BS108" s="328"/>
      <c r="BT108" s="332"/>
      <c r="BU108" s="333"/>
      <c r="BV108" s="328"/>
      <c r="BW108" s="334"/>
      <c r="BX108" s="329"/>
      <c r="BY108" s="328"/>
      <c r="BZ108" s="332"/>
      <c r="CA108" s="335"/>
      <c r="CB108" s="328"/>
      <c r="CC108" s="328"/>
      <c r="CD108" s="333"/>
      <c r="CE108" s="328"/>
      <c r="CF108" s="328"/>
      <c r="CG108" s="328"/>
      <c r="CH108" s="328"/>
      <c r="CI108" s="328"/>
      <c r="CJ108" s="333"/>
      <c r="CK108" s="328"/>
      <c r="CL108" s="328"/>
      <c r="CM108" s="328"/>
      <c r="CN108" s="328"/>
      <c r="CO108" s="328"/>
      <c r="CP108" s="333"/>
      <c r="CQ108" s="328"/>
      <c r="CR108" s="328"/>
      <c r="CS108" s="328"/>
      <c r="CT108" s="328"/>
    </row>
    <row r="109" spans="1:98" ht="17.25" customHeight="1">
      <c r="A109" s="310">
        <v>100</v>
      </c>
      <c r="B109" s="311" t="s">
        <v>4165</v>
      </c>
      <c r="C109" s="311" t="s">
        <v>4166</v>
      </c>
      <c r="D109" s="311" t="s">
        <v>781</v>
      </c>
      <c r="E109" s="311" t="s">
        <v>4168</v>
      </c>
      <c r="F109" s="311" t="s">
        <v>4169</v>
      </c>
      <c r="G109" s="311" t="s">
        <v>1389</v>
      </c>
      <c r="H109" s="312">
        <v>3914</v>
      </c>
      <c r="I109" s="313" t="s">
        <v>702</v>
      </c>
      <c r="J109" s="314">
        <v>1</v>
      </c>
      <c r="K109" s="314"/>
      <c r="L109" s="314">
        <v>2</v>
      </c>
      <c r="M109" s="312">
        <v>47.1</v>
      </c>
      <c r="N109" s="312">
        <v>94.1</v>
      </c>
      <c r="O109" s="312" t="s">
        <v>674</v>
      </c>
      <c r="P109" s="312" t="s">
        <v>13</v>
      </c>
      <c r="Q109" s="312" t="s">
        <v>703</v>
      </c>
      <c r="R109" s="312"/>
      <c r="S109" s="312"/>
      <c r="T109" s="312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2">
        <f ca="1">+L109-T109</f>
        <v>2</v>
      </c>
      <c r="V109" s="312">
        <f ca="1">ROUNDDOWN(T109/J109,0)</f>
        <v>0</v>
      </c>
      <c r="W109" s="312"/>
      <c r="X109" s="312"/>
      <c r="Y109" s="312"/>
      <c r="Z109" s="312"/>
      <c r="AA109" s="312"/>
      <c r="AB109" s="312" t="s">
        <v>602</v>
      </c>
      <c r="AC109" s="312">
        <v>2.5640000000000001</v>
      </c>
      <c r="AD109" s="316"/>
      <c r="AE109" s="304"/>
      <c r="AF109" s="304"/>
      <c r="AG109" s="315" t="s">
        <v>677</v>
      </c>
      <c r="AH109" s="315" t="s">
        <v>677</v>
      </c>
      <c r="AI109" s="312">
        <v>0</v>
      </c>
      <c r="AJ109" s="312">
        <v>0</v>
      </c>
      <c r="AK109" s="312"/>
      <c r="AL109" s="312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>
        <v>0</v>
      </c>
      <c r="AX109" s="310">
        <v>0</v>
      </c>
      <c r="AY109" s="310">
        <v>0</v>
      </c>
      <c r="AZ109" s="310">
        <v>0</v>
      </c>
      <c r="BA109" s="310">
        <v>0</v>
      </c>
      <c r="BB109" s="310">
        <v>0</v>
      </c>
      <c r="BC109" s="310">
        <v>0</v>
      </c>
      <c r="BD109" s="310" t="s">
        <v>692</v>
      </c>
      <c r="BE109" s="345"/>
      <c r="BF109" s="346"/>
      <c r="BG109" s="310" t="s">
        <v>3991</v>
      </c>
      <c r="BH109" s="310">
        <v>2</v>
      </c>
      <c r="BI109" s="318">
        <v>46277</v>
      </c>
      <c r="BJ109" s="310">
        <v>0</v>
      </c>
      <c r="BK109" s="345"/>
      <c r="BL109" s="346"/>
      <c r="BM109" s="345" t="s">
        <v>3991</v>
      </c>
      <c r="BN109" s="345">
        <v>2</v>
      </c>
      <c r="BO109" s="319">
        <v>46277</v>
      </c>
      <c r="BP109" s="345">
        <v>0</v>
      </c>
      <c r="BQ109" s="345"/>
      <c r="BR109" s="346"/>
      <c r="BS109" s="345"/>
      <c r="BT109" s="345"/>
      <c r="BU109" s="347"/>
      <c r="BV109" s="345"/>
      <c r="BW109" s="345"/>
      <c r="BX109" s="346"/>
      <c r="BY109" s="345"/>
      <c r="BZ109" s="345"/>
      <c r="CA109" s="345"/>
      <c r="CB109" s="345"/>
      <c r="CC109" s="345"/>
      <c r="CD109" s="347"/>
      <c r="CE109" s="345"/>
      <c r="CF109" s="345"/>
      <c r="CG109" s="345"/>
      <c r="CH109" s="345"/>
      <c r="CI109" s="345"/>
      <c r="CJ109" s="347"/>
      <c r="CK109" s="345"/>
      <c r="CL109" s="345"/>
      <c r="CM109" s="345"/>
      <c r="CN109" s="345"/>
      <c r="CO109" s="345"/>
      <c r="CP109" s="347"/>
      <c r="CQ109" s="345"/>
      <c r="CR109" s="345"/>
      <c r="CS109" s="345"/>
      <c r="CT109" s="345"/>
    </row>
    <row r="110" spans="1:98" ht="17.25" customHeight="1">
      <c r="A110" s="186">
        <v>101</v>
      </c>
      <c r="B110" s="181" t="s">
        <v>4170</v>
      </c>
      <c r="C110" s="181" t="s">
        <v>4171</v>
      </c>
      <c r="D110" s="181"/>
      <c r="E110" s="181"/>
      <c r="F110" s="181"/>
      <c r="G110" s="181" t="s">
        <v>4172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0" t="s">
        <v>674</v>
      </c>
      <c r="P110" s="182"/>
      <c r="Q110" s="182"/>
      <c r="R110" s="300" t="s">
        <v>3951</v>
      </c>
      <c r="S110" s="182"/>
      <c r="T110" s="182"/>
      <c r="U110" s="182"/>
      <c r="V110" s="182"/>
      <c r="W110" s="300">
        <f>_xlfn.MINIFS(V:V,C:C,C110,AE:AE,"",AB:AB,"")</f>
        <v>0</v>
      </c>
      <c r="X110" s="300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4"/>
      <c r="AE110" s="180" t="s">
        <v>675</v>
      </c>
      <c r="AF110" s="180" t="s">
        <v>2161</v>
      </c>
      <c r="AG110" s="185" t="s">
        <v>677</v>
      </c>
      <c r="AH110" s="185" t="s">
        <v>677</v>
      </c>
      <c r="AI110" s="312">
        <v>0</v>
      </c>
      <c r="AJ110" s="312">
        <v>0</v>
      </c>
      <c r="AK110" s="312"/>
      <c r="AL110" s="312"/>
      <c r="AM110" s="310"/>
      <c r="AN110" s="310"/>
      <c r="AO110" s="310"/>
      <c r="AP110" s="310"/>
      <c r="AQ110" s="310"/>
      <c r="AR110" s="310"/>
      <c r="AS110" s="310"/>
      <c r="AT110" s="310"/>
      <c r="AU110" s="310"/>
      <c r="AV110" s="310"/>
      <c r="AW110" s="186"/>
      <c r="AX110" s="186"/>
      <c r="AY110" s="186"/>
      <c r="AZ110" s="186"/>
      <c r="BA110" s="186"/>
      <c r="BB110" s="186"/>
      <c r="BC110" s="186"/>
      <c r="BD110" s="180" t="s">
        <v>2162</v>
      </c>
      <c r="BE110" s="348"/>
      <c r="BF110" s="349"/>
      <c r="BG110" s="348"/>
      <c r="BH110" s="314"/>
      <c r="BI110" s="358"/>
      <c r="BJ110" s="310"/>
      <c r="BK110" s="320"/>
      <c r="BL110" s="321"/>
      <c r="BM110" s="310"/>
      <c r="BN110" s="314"/>
      <c r="BO110" s="319">
        <v>46277</v>
      </c>
      <c r="BP110" s="310"/>
      <c r="BQ110" s="320"/>
      <c r="BR110" s="321"/>
      <c r="BS110" s="320"/>
      <c r="BT110" s="322"/>
      <c r="BU110" s="323"/>
      <c r="BV110" s="320"/>
      <c r="BW110" s="324"/>
      <c r="BX110" s="321"/>
      <c r="BY110" s="320"/>
      <c r="BZ110" s="322"/>
      <c r="CA110" s="325"/>
      <c r="CB110" s="320"/>
      <c r="CC110" s="320"/>
      <c r="CD110" s="323"/>
      <c r="CE110" s="320"/>
      <c r="CF110" s="320"/>
      <c r="CG110" s="320"/>
      <c r="CH110" s="320"/>
      <c r="CI110" s="320"/>
      <c r="CJ110" s="323"/>
      <c r="CK110" s="320"/>
      <c r="CL110" s="320"/>
      <c r="CM110" s="320"/>
      <c r="CN110" s="320"/>
      <c r="CO110" s="320"/>
      <c r="CP110" s="323"/>
      <c r="CQ110" s="320"/>
      <c r="CR110" s="320"/>
      <c r="CS110" s="320"/>
      <c r="CT110" s="320"/>
    </row>
    <row r="111" spans="1:98" ht="17.25" customHeight="1">
      <c r="A111" s="310">
        <v>102</v>
      </c>
      <c r="B111" s="311" t="s">
        <v>4170</v>
      </c>
      <c r="C111" s="311" t="s">
        <v>4171</v>
      </c>
      <c r="D111" s="311" t="s">
        <v>781</v>
      </c>
      <c r="E111" s="311" t="s">
        <v>4173</v>
      </c>
      <c r="F111" s="311" t="s">
        <v>4174</v>
      </c>
      <c r="G111" s="311" t="s">
        <v>1389</v>
      </c>
      <c r="H111" s="312">
        <v>3800</v>
      </c>
      <c r="I111" s="313" t="s">
        <v>702</v>
      </c>
      <c r="J111" s="314">
        <v>1</v>
      </c>
      <c r="K111" s="314"/>
      <c r="L111" s="314">
        <v>2</v>
      </c>
      <c r="M111" s="312">
        <v>44.7</v>
      </c>
      <c r="N111" s="312">
        <v>89.5</v>
      </c>
      <c r="O111" s="312" t="s">
        <v>674</v>
      </c>
      <c r="P111" s="312" t="s">
        <v>13</v>
      </c>
      <c r="Q111" s="312" t="s">
        <v>703</v>
      </c>
      <c r="R111" s="312"/>
      <c r="S111" s="312"/>
      <c r="T111" s="312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2">
        <f ca="1">+L111-T111</f>
        <v>2</v>
      </c>
      <c r="V111" s="312">
        <f ca="1">ROUNDDOWN(T111/J111,0)</f>
        <v>0</v>
      </c>
      <c r="W111" s="312"/>
      <c r="X111" s="312"/>
      <c r="Y111" s="312"/>
      <c r="Z111" s="312"/>
      <c r="AA111" s="312"/>
      <c r="AB111" s="312" t="s">
        <v>602</v>
      </c>
      <c r="AC111" s="312">
        <v>2.4380000000000002</v>
      </c>
      <c r="AD111" s="316"/>
      <c r="AE111" s="304"/>
      <c r="AF111" s="304"/>
      <c r="AG111" s="315" t="s">
        <v>677</v>
      </c>
      <c r="AH111" s="315" t="s">
        <v>677</v>
      </c>
      <c r="AI111" s="312">
        <v>0</v>
      </c>
      <c r="AJ111" s="312">
        <v>0</v>
      </c>
      <c r="AK111" s="312"/>
      <c r="AL111" s="312"/>
      <c r="AM111" s="310"/>
      <c r="AN111" s="310"/>
      <c r="AO111" s="310"/>
      <c r="AP111" s="310"/>
      <c r="AQ111" s="310"/>
      <c r="AR111" s="310"/>
      <c r="AS111" s="310"/>
      <c r="AT111" s="310"/>
      <c r="AU111" s="310"/>
      <c r="AV111" s="310"/>
      <c r="AW111" s="310">
        <v>0</v>
      </c>
      <c r="AX111" s="310">
        <v>0</v>
      </c>
      <c r="AY111" s="310">
        <v>0</v>
      </c>
      <c r="AZ111" s="310">
        <v>0</v>
      </c>
      <c r="BA111" s="310">
        <v>0</v>
      </c>
      <c r="BB111" s="310">
        <v>0</v>
      </c>
      <c r="BC111" s="310">
        <v>0</v>
      </c>
      <c r="BD111" s="310" t="s">
        <v>692</v>
      </c>
      <c r="BE111" s="310"/>
      <c r="BF111" s="317"/>
      <c r="BG111" s="310" t="s">
        <v>3991</v>
      </c>
      <c r="BH111" s="310">
        <v>2</v>
      </c>
      <c r="BI111" s="318">
        <v>46277</v>
      </c>
      <c r="BJ111" s="310">
        <v>0</v>
      </c>
      <c r="BK111" s="310"/>
      <c r="BL111" s="317"/>
      <c r="BM111" s="310" t="s">
        <v>3991</v>
      </c>
      <c r="BN111" s="314">
        <v>2</v>
      </c>
      <c r="BO111" s="319">
        <v>46277</v>
      </c>
      <c r="BP111" s="310">
        <v>0</v>
      </c>
      <c r="BQ111" s="310"/>
      <c r="BR111" s="317"/>
      <c r="BS111" s="310"/>
      <c r="BT111" s="314"/>
      <c r="BU111" s="318"/>
      <c r="BV111" s="310"/>
      <c r="BW111" s="316"/>
      <c r="BX111" s="317"/>
      <c r="BY111" s="310"/>
      <c r="BZ111" s="314"/>
      <c r="CA111" s="319"/>
      <c r="CB111" s="310"/>
      <c r="CC111" s="310"/>
      <c r="CD111" s="318"/>
      <c r="CE111" s="310"/>
      <c r="CF111" s="310"/>
      <c r="CG111" s="310"/>
      <c r="CH111" s="310"/>
      <c r="CI111" s="310"/>
      <c r="CJ111" s="318"/>
      <c r="CK111" s="310"/>
      <c r="CL111" s="310"/>
      <c r="CM111" s="310"/>
      <c r="CN111" s="310"/>
      <c r="CO111" s="310"/>
      <c r="CP111" s="318"/>
      <c r="CQ111" s="310"/>
      <c r="CR111" s="310"/>
      <c r="CS111" s="310"/>
      <c r="CT111" s="310"/>
    </row>
    <row r="112" spans="1:98" ht="17.25" customHeight="1">
      <c r="A112" s="186">
        <v>103</v>
      </c>
      <c r="B112" s="181" t="s">
        <v>4175</v>
      </c>
      <c r="C112" s="181" t="s">
        <v>4176</v>
      </c>
      <c r="D112" s="181"/>
      <c r="E112" s="181"/>
      <c r="F112" s="181"/>
      <c r="G112" s="181" t="s">
        <v>4018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0" t="s">
        <v>674</v>
      </c>
      <c r="P112" s="182"/>
      <c r="Q112" s="182"/>
      <c r="R112" s="300" t="s">
        <v>3951</v>
      </c>
      <c r="S112" s="182"/>
      <c r="T112" s="182"/>
      <c r="U112" s="182"/>
      <c r="V112" s="182"/>
      <c r="W112" s="300">
        <f>_xlfn.MINIFS(V:V,C:C,C112,AE:AE,"",AB:AB,"")</f>
        <v>0</v>
      </c>
      <c r="X112" s="300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4"/>
      <c r="AE112" s="180" t="s">
        <v>675</v>
      </c>
      <c r="AF112" s="180" t="s">
        <v>2161</v>
      </c>
      <c r="AG112" s="185" t="s">
        <v>677</v>
      </c>
      <c r="AH112" s="185" t="s">
        <v>677</v>
      </c>
      <c r="AI112" s="312">
        <v>0</v>
      </c>
      <c r="AJ112" s="312">
        <v>0</v>
      </c>
      <c r="AK112" s="312"/>
      <c r="AL112" s="312"/>
      <c r="AM112" s="310"/>
      <c r="AN112" s="310"/>
      <c r="AO112" s="310"/>
      <c r="AP112" s="310"/>
      <c r="AQ112" s="310"/>
      <c r="AR112" s="310"/>
      <c r="AS112" s="310"/>
      <c r="AT112" s="310"/>
      <c r="AU112" s="310"/>
      <c r="AV112" s="310"/>
      <c r="AW112" s="186"/>
      <c r="AX112" s="186"/>
      <c r="AY112" s="186"/>
      <c r="AZ112" s="186"/>
      <c r="BA112" s="186"/>
      <c r="BB112" s="186"/>
      <c r="BC112" s="186"/>
      <c r="BD112" s="180" t="s">
        <v>2162</v>
      </c>
      <c r="BE112" s="310"/>
      <c r="BF112" s="310"/>
      <c r="BG112" s="310"/>
      <c r="BH112" s="314"/>
      <c r="BI112" s="318"/>
      <c r="BJ112" s="310"/>
      <c r="BK112" s="310"/>
      <c r="BL112" s="317"/>
      <c r="BM112" s="310"/>
      <c r="BN112" s="314"/>
      <c r="BO112" s="319">
        <v>46277</v>
      </c>
      <c r="BP112" s="310"/>
      <c r="BQ112" s="310"/>
      <c r="BR112" s="317"/>
      <c r="BS112" s="310"/>
      <c r="BT112" s="314"/>
      <c r="BU112" s="318"/>
      <c r="BV112" s="310"/>
      <c r="BW112" s="316"/>
      <c r="BX112" s="317"/>
      <c r="BY112" s="310"/>
      <c r="BZ112" s="314"/>
      <c r="CA112" s="319"/>
      <c r="CB112" s="310"/>
      <c r="CC112" s="310"/>
      <c r="CD112" s="318"/>
      <c r="CE112" s="310"/>
      <c r="CF112" s="310"/>
      <c r="CG112" s="310"/>
      <c r="CH112" s="310"/>
      <c r="CI112" s="310"/>
      <c r="CJ112" s="318"/>
      <c r="CK112" s="310"/>
      <c r="CL112" s="310"/>
      <c r="CM112" s="310"/>
      <c r="CN112" s="310"/>
      <c r="CO112" s="310"/>
      <c r="CP112" s="318"/>
      <c r="CQ112" s="310"/>
      <c r="CR112" s="310"/>
      <c r="CS112" s="310"/>
      <c r="CT112" s="310"/>
    </row>
    <row r="113" spans="1:98" ht="17.25" customHeight="1">
      <c r="A113" s="310">
        <v>104</v>
      </c>
      <c r="B113" s="311" t="s">
        <v>4175</v>
      </c>
      <c r="C113" s="311" t="s">
        <v>4176</v>
      </c>
      <c r="D113" s="311" t="s">
        <v>781</v>
      </c>
      <c r="E113" s="311" t="s">
        <v>4019</v>
      </c>
      <c r="F113" s="311" t="s">
        <v>4177</v>
      </c>
      <c r="G113" s="311" t="s">
        <v>1389</v>
      </c>
      <c r="H113" s="312">
        <v>3920</v>
      </c>
      <c r="I113" s="313" t="s">
        <v>702</v>
      </c>
      <c r="J113" s="314">
        <v>1</v>
      </c>
      <c r="K113" s="314"/>
      <c r="L113" s="314">
        <v>2</v>
      </c>
      <c r="M113" s="312">
        <v>47.1</v>
      </c>
      <c r="N113" s="312">
        <v>94.3</v>
      </c>
      <c r="O113" s="312" t="s">
        <v>674</v>
      </c>
      <c r="P113" s="312" t="s">
        <v>13</v>
      </c>
      <c r="Q113" s="312" t="s">
        <v>703</v>
      </c>
      <c r="R113" s="312"/>
      <c r="S113" s="312"/>
      <c r="T113" s="312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2">
        <f ca="1">+L113-T113</f>
        <v>2</v>
      </c>
      <c r="V113" s="312">
        <f ca="1">ROUNDDOWN(T113/J113,0)</f>
        <v>0</v>
      </c>
      <c r="W113" s="312"/>
      <c r="X113" s="312"/>
      <c r="Y113" s="312"/>
      <c r="Z113" s="312"/>
      <c r="AA113" s="312"/>
      <c r="AB113" s="312" t="s">
        <v>602</v>
      </c>
      <c r="AC113" s="312">
        <v>2.5680000000000001</v>
      </c>
      <c r="AD113" s="316"/>
      <c r="AE113" s="304"/>
      <c r="AF113" s="304"/>
      <c r="AG113" s="315" t="s">
        <v>677</v>
      </c>
      <c r="AH113" s="315" t="s">
        <v>677</v>
      </c>
      <c r="AI113" s="312">
        <v>0</v>
      </c>
      <c r="AJ113" s="312">
        <v>0</v>
      </c>
      <c r="AK113" s="312"/>
      <c r="AL113" s="312"/>
      <c r="AM113" s="310"/>
      <c r="AN113" s="310"/>
      <c r="AO113" s="310"/>
      <c r="AP113" s="310"/>
      <c r="AQ113" s="310"/>
      <c r="AR113" s="310"/>
      <c r="AS113" s="310"/>
      <c r="AT113" s="310"/>
      <c r="AU113" s="310"/>
      <c r="AV113" s="310"/>
      <c r="AW113" s="310">
        <v>0</v>
      </c>
      <c r="AX113" s="310">
        <v>0</v>
      </c>
      <c r="AY113" s="310">
        <v>0</v>
      </c>
      <c r="AZ113" s="310">
        <v>0</v>
      </c>
      <c r="BA113" s="310">
        <v>0</v>
      </c>
      <c r="BB113" s="310">
        <v>0</v>
      </c>
      <c r="BC113" s="310">
        <v>0</v>
      </c>
      <c r="BD113" s="310" t="s">
        <v>692</v>
      </c>
      <c r="BE113" s="348"/>
      <c r="BF113" s="348"/>
      <c r="BG113" s="310" t="s">
        <v>3991</v>
      </c>
      <c r="BH113" s="310">
        <v>2</v>
      </c>
      <c r="BI113" s="318">
        <v>46277</v>
      </c>
      <c r="BJ113" s="310">
        <v>0</v>
      </c>
      <c r="BK113" s="320"/>
      <c r="BL113" s="321"/>
      <c r="BM113" s="310" t="s">
        <v>3991</v>
      </c>
      <c r="BN113" s="314">
        <v>2</v>
      </c>
      <c r="BO113" s="319">
        <v>46277</v>
      </c>
      <c r="BP113" s="310">
        <v>0</v>
      </c>
      <c r="BQ113" s="320"/>
      <c r="BR113" s="321"/>
      <c r="BS113" s="320"/>
      <c r="BT113" s="322"/>
      <c r="BU113" s="323"/>
      <c r="BV113" s="320"/>
      <c r="BW113" s="324"/>
      <c r="BX113" s="321"/>
      <c r="BY113" s="320"/>
      <c r="BZ113" s="322"/>
      <c r="CA113" s="325"/>
      <c r="CB113" s="320"/>
      <c r="CC113" s="320"/>
      <c r="CD113" s="323"/>
      <c r="CE113" s="320"/>
      <c r="CF113" s="320"/>
      <c r="CG113" s="320"/>
      <c r="CH113" s="320"/>
      <c r="CI113" s="320"/>
      <c r="CJ113" s="323"/>
      <c r="CK113" s="320"/>
      <c r="CL113" s="320"/>
      <c r="CM113" s="320"/>
      <c r="CN113" s="320"/>
      <c r="CO113" s="320"/>
      <c r="CP113" s="323"/>
      <c r="CQ113" s="320"/>
      <c r="CR113" s="320"/>
      <c r="CS113" s="320"/>
      <c r="CT113" s="320"/>
    </row>
    <row r="114" spans="1:98" ht="17.25" customHeight="1">
      <c r="A114" s="186">
        <v>105</v>
      </c>
      <c r="B114" s="181" t="s">
        <v>4178</v>
      </c>
      <c r="C114" s="181" t="s">
        <v>4179</v>
      </c>
      <c r="D114" s="181"/>
      <c r="E114" s="181"/>
      <c r="F114" s="181"/>
      <c r="G114" s="181" t="s">
        <v>4180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0" t="s">
        <v>674</v>
      </c>
      <c r="P114" s="182"/>
      <c r="Q114" s="182"/>
      <c r="R114" s="300" t="s">
        <v>3951</v>
      </c>
      <c r="S114" s="182"/>
      <c r="T114" s="182"/>
      <c r="U114" s="182"/>
      <c r="V114" s="182"/>
      <c r="W114" s="300">
        <f>_xlfn.MINIFS(V:V,C:C,C114,AE:AE,"",AB:AB,"")</f>
        <v>0</v>
      </c>
      <c r="X114" s="300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4"/>
      <c r="AE114" s="180" t="s">
        <v>675</v>
      </c>
      <c r="AF114" s="180" t="s">
        <v>2161</v>
      </c>
      <c r="AG114" s="185" t="s">
        <v>677</v>
      </c>
      <c r="AH114" s="185" t="s">
        <v>677</v>
      </c>
      <c r="AI114" s="312">
        <v>0</v>
      </c>
      <c r="AJ114" s="312">
        <v>0</v>
      </c>
      <c r="AK114" s="312"/>
      <c r="AL114" s="312"/>
      <c r="AM114" s="310"/>
      <c r="AN114" s="310"/>
      <c r="AO114" s="310"/>
      <c r="AP114" s="310"/>
      <c r="AQ114" s="310"/>
      <c r="AR114" s="310"/>
      <c r="AS114" s="310"/>
      <c r="AT114" s="310"/>
      <c r="AU114" s="310"/>
      <c r="AV114" s="310"/>
      <c r="AW114" s="186"/>
      <c r="AX114" s="186"/>
      <c r="AY114" s="186"/>
      <c r="AZ114" s="186"/>
      <c r="BA114" s="186"/>
      <c r="BB114" s="186"/>
      <c r="BC114" s="186"/>
      <c r="BD114" s="180" t="s">
        <v>2162</v>
      </c>
      <c r="BE114" s="186"/>
      <c r="BF114" s="350"/>
      <c r="BG114" s="186"/>
      <c r="BH114" s="184"/>
      <c r="BI114" s="351"/>
      <c r="BJ114" s="186"/>
      <c r="BK114" s="186"/>
      <c r="BL114" s="350"/>
      <c r="BM114" s="186"/>
      <c r="BN114" s="184"/>
      <c r="BO114" s="319">
        <v>46277</v>
      </c>
      <c r="BP114" s="186"/>
      <c r="BQ114" s="186"/>
      <c r="BR114" s="350"/>
      <c r="BS114" s="186"/>
      <c r="BT114" s="184"/>
      <c r="BU114" s="351"/>
      <c r="BV114" s="186"/>
      <c r="BW114" s="344"/>
      <c r="BX114" s="350"/>
      <c r="BY114" s="186"/>
      <c r="BZ114" s="184"/>
      <c r="CA114" s="352"/>
      <c r="CB114" s="186"/>
      <c r="CC114" s="186"/>
      <c r="CD114" s="351"/>
      <c r="CE114" s="186"/>
      <c r="CF114" s="186"/>
      <c r="CG114" s="186"/>
      <c r="CH114" s="186"/>
      <c r="CI114" s="186"/>
      <c r="CJ114" s="351"/>
      <c r="CK114" s="186"/>
      <c r="CL114" s="186"/>
      <c r="CM114" s="186"/>
      <c r="CN114" s="186"/>
      <c r="CO114" s="186"/>
      <c r="CP114" s="351"/>
      <c r="CQ114" s="186"/>
      <c r="CR114" s="186"/>
      <c r="CS114" s="186"/>
      <c r="CT114" s="186"/>
    </row>
    <row r="115" spans="1:98" ht="17.25" customHeight="1">
      <c r="A115" s="310">
        <v>106</v>
      </c>
      <c r="B115" s="311" t="s">
        <v>4178</v>
      </c>
      <c r="C115" s="311" t="s">
        <v>4179</v>
      </c>
      <c r="D115" s="311" t="s">
        <v>781</v>
      </c>
      <c r="E115" s="311" t="s">
        <v>4181</v>
      </c>
      <c r="F115" s="311" t="s">
        <v>4182</v>
      </c>
      <c r="G115" s="311" t="s">
        <v>1389</v>
      </c>
      <c r="H115" s="312">
        <v>6650</v>
      </c>
      <c r="I115" s="313" t="s">
        <v>702</v>
      </c>
      <c r="J115" s="314">
        <v>1</v>
      </c>
      <c r="K115" s="314"/>
      <c r="L115" s="314">
        <v>2</v>
      </c>
      <c r="M115" s="312">
        <v>78.3</v>
      </c>
      <c r="N115" s="312">
        <v>156.6</v>
      </c>
      <c r="O115" s="312" t="s">
        <v>674</v>
      </c>
      <c r="P115" s="312" t="s">
        <v>13</v>
      </c>
      <c r="Q115" s="312" t="s">
        <v>703</v>
      </c>
      <c r="R115" s="312"/>
      <c r="S115" s="312"/>
      <c r="T115" s="312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2">
        <f ca="1">+L115-T115</f>
        <v>2</v>
      </c>
      <c r="V115" s="312">
        <f ca="1">ROUNDDOWN(T115/J115,0)</f>
        <v>0</v>
      </c>
      <c r="W115" s="312"/>
      <c r="X115" s="312"/>
      <c r="Y115" s="312"/>
      <c r="Z115" s="312"/>
      <c r="AA115" s="312"/>
      <c r="AB115" s="312" t="s">
        <v>602</v>
      </c>
      <c r="AC115" s="312">
        <v>4.2619999999999996</v>
      </c>
      <c r="AD115" s="316"/>
      <c r="AE115" s="304"/>
      <c r="AF115" s="304"/>
      <c r="AG115" s="315" t="s">
        <v>677</v>
      </c>
      <c r="AH115" s="315" t="s">
        <v>677</v>
      </c>
      <c r="AI115" s="312">
        <v>0</v>
      </c>
      <c r="AJ115" s="312">
        <v>0</v>
      </c>
      <c r="AK115" s="312"/>
      <c r="AL115" s="312"/>
      <c r="AM115" s="310"/>
      <c r="AN115" s="310"/>
      <c r="AO115" s="310"/>
      <c r="AP115" s="310"/>
      <c r="AQ115" s="310"/>
      <c r="AR115" s="310"/>
      <c r="AS115" s="310"/>
      <c r="AT115" s="310"/>
      <c r="AU115" s="310"/>
      <c r="AV115" s="310"/>
      <c r="AW115" s="310">
        <v>0</v>
      </c>
      <c r="AX115" s="310">
        <v>0</v>
      </c>
      <c r="AY115" s="310">
        <v>0</v>
      </c>
      <c r="AZ115" s="310">
        <v>0</v>
      </c>
      <c r="BA115" s="310">
        <v>0</v>
      </c>
      <c r="BB115" s="310">
        <v>0</v>
      </c>
      <c r="BC115" s="310">
        <v>0</v>
      </c>
      <c r="BD115" s="310" t="s">
        <v>692</v>
      </c>
      <c r="BE115" s="310"/>
      <c r="BF115" s="317"/>
      <c r="BG115" s="310" t="s">
        <v>3991</v>
      </c>
      <c r="BH115" s="310">
        <v>2</v>
      </c>
      <c r="BI115" s="318">
        <v>46277</v>
      </c>
      <c r="BJ115" s="310">
        <v>0</v>
      </c>
      <c r="BK115" s="310"/>
      <c r="BL115" s="317"/>
      <c r="BM115" s="310" t="s">
        <v>3991</v>
      </c>
      <c r="BN115" s="310">
        <v>2</v>
      </c>
      <c r="BO115" s="319">
        <v>46277</v>
      </c>
      <c r="BP115" s="310">
        <v>0</v>
      </c>
      <c r="BQ115" s="310"/>
      <c r="BR115" s="317"/>
      <c r="BS115" s="310"/>
      <c r="BT115" s="310"/>
      <c r="BU115" s="318"/>
      <c r="BV115" s="310"/>
      <c r="BW115" s="310"/>
      <c r="BX115" s="317"/>
      <c r="BY115" s="310"/>
      <c r="BZ115" s="310"/>
      <c r="CA115" s="310"/>
      <c r="CB115" s="310"/>
      <c r="CC115" s="310"/>
      <c r="CD115" s="318"/>
      <c r="CE115" s="310"/>
      <c r="CF115" s="310"/>
      <c r="CG115" s="310"/>
      <c r="CH115" s="310"/>
      <c r="CI115" s="310"/>
      <c r="CJ115" s="318"/>
      <c r="CK115" s="310"/>
      <c r="CL115" s="310"/>
      <c r="CM115" s="310"/>
      <c r="CN115" s="310"/>
      <c r="CO115" s="310"/>
      <c r="CP115" s="318"/>
      <c r="CQ115" s="310"/>
      <c r="CR115" s="310"/>
      <c r="CS115" s="310"/>
      <c r="CT115" s="310"/>
    </row>
    <row r="116" spans="1:98" ht="17.25" customHeight="1">
      <c r="A116" s="186">
        <v>107</v>
      </c>
      <c r="B116" s="181" t="s">
        <v>4183</v>
      </c>
      <c r="C116" s="181" t="s">
        <v>4184</v>
      </c>
      <c r="D116" s="181"/>
      <c r="E116" s="181"/>
      <c r="F116" s="181"/>
      <c r="G116" s="181" t="s">
        <v>4167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0" t="s">
        <v>674</v>
      </c>
      <c r="P116" s="182"/>
      <c r="Q116" s="182"/>
      <c r="R116" s="300" t="s">
        <v>3951</v>
      </c>
      <c r="S116" s="182"/>
      <c r="T116" s="182"/>
      <c r="U116" s="182"/>
      <c r="V116" s="182"/>
      <c r="W116" s="300">
        <f>_xlfn.MINIFS(V:V,C:C,C116,AE:AE,"",AB:AB,"")</f>
        <v>0</v>
      </c>
      <c r="X116" s="300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4"/>
      <c r="AE116" s="180" t="s">
        <v>675</v>
      </c>
      <c r="AF116" s="180" t="s">
        <v>2161</v>
      </c>
      <c r="AG116" s="185" t="s">
        <v>677</v>
      </c>
      <c r="AH116" s="185" t="s">
        <v>677</v>
      </c>
      <c r="AI116" s="312">
        <v>0</v>
      </c>
      <c r="AJ116" s="312">
        <v>0</v>
      </c>
      <c r="AK116" s="312"/>
      <c r="AL116" s="312"/>
      <c r="AM116" s="310"/>
      <c r="AN116" s="310"/>
      <c r="AO116" s="310"/>
      <c r="AP116" s="310"/>
      <c r="AQ116" s="310"/>
      <c r="AR116" s="310"/>
      <c r="AS116" s="310"/>
      <c r="AT116" s="310"/>
      <c r="AU116" s="310"/>
      <c r="AV116" s="310"/>
      <c r="AW116" s="186"/>
      <c r="AX116" s="186"/>
      <c r="AY116" s="186"/>
      <c r="AZ116" s="186"/>
      <c r="BA116" s="186"/>
      <c r="BB116" s="186"/>
      <c r="BC116" s="186"/>
      <c r="BD116" s="180" t="s">
        <v>2162</v>
      </c>
      <c r="BE116" s="336"/>
      <c r="BF116" s="337"/>
      <c r="BG116" s="336"/>
      <c r="BH116" s="336"/>
      <c r="BI116" s="341"/>
      <c r="BJ116" s="336"/>
      <c r="BK116" s="336"/>
      <c r="BL116" s="337"/>
      <c r="BM116" s="338"/>
      <c r="BN116" s="338"/>
      <c r="BO116" s="319">
        <v>46277</v>
      </c>
      <c r="BP116" s="338"/>
      <c r="BQ116" s="336"/>
      <c r="BR116" s="337"/>
      <c r="BS116" s="336"/>
      <c r="BT116" s="336"/>
      <c r="BU116" s="341"/>
      <c r="BV116" s="336"/>
      <c r="BW116" s="336"/>
      <c r="BX116" s="337"/>
      <c r="BY116" s="336"/>
      <c r="BZ116" s="336"/>
      <c r="CA116" s="336"/>
      <c r="CB116" s="336"/>
      <c r="CC116" s="336"/>
      <c r="CD116" s="341"/>
      <c r="CE116" s="336"/>
      <c r="CF116" s="336"/>
      <c r="CG116" s="336"/>
      <c r="CH116" s="336"/>
      <c r="CI116" s="336"/>
      <c r="CJ116" s="341"/>
      <c r="CK116" s="336"/>
      <c r="CL116" s="336"/>
      <c r="CM116" s="336"/>
      <c r="CN116" s="336"/>
      <c r="CO116" s="336"/>
      <c r="CP116" s="341"/>
      <c r="CQ116" s="336"/>
      <c r="CR116" s="336"/>
      <c r="CS116" s="336"/>
      <c r="CT116" s="336"/>
    </row>
    <row r="117" spans="1:98" ht="17.25" customHeight="1">
      <c r="A117" s="310">
        <v>108</v>
      </c>
      <c r="B117" s="311" t="s">
        <v>4183</v>
      </c>
      <c r="C117" s="311" t="s">
        <v>4184</v>
      </c>
      <c r="D117" s="311" t="s">
        <v>781</v>
      </c>
      <c r="E117" s="311" t="s">
        <v>4168</v>
      </c>
      <c r="F117" s="311" t="s">
        <v>4185</v>
      </c>
      <c r="G117" s="311" t="s">
        <v>1389</v>
      </c>
      <c r="H117" s="312">
        <v>3914</v>
      </c>
      <c r="I117" s="313" t="s">
        <v>702</v>
      </c>
      <c r="J117" s="314">
        <v>1</v>
      </c>
      <c r="K117" s="314"/>
      <c r="L117" s="314">
        <v>2</v>
      </c>
      <c r="M117" s="312">
        <v>47.1</v>
      </c>
      <c r="N117" s="312">
        <v>94.1</v>
      </c>
      <c r="O117" s="312" t="s">
        <v>674</v>
      </c>
      <c r="P117" s="312" t="s">
        <v>13</v>
      </c>
      <c r="Q117" s="312" t="s">
        <v>703</v>
      </c>
      <c r="R117" s="312"/>
      <c r="S117" s="312"/>
      <c r="T117" s="312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2">
        <f ca="1">+L117-T117</f>
        <v>2</v>
      </c>
      <c r="V117" s="312">
        <f ca="1">ROUNDDOWN(T117/J117,0)</f>
        <v>0</v>
      </c>
      <c r="W117" s="312"/>
      <c r="X117" s="312"/>
      <c r="Y117" s="312"/>
      <c r="Z117" s="312"/>
      <c r="AA117" s="312"/>
      <c r="AB117" s="312" t="s">
        <v>602</v>
      </c>
      <c r="AC117" s="312">
        <v>2.5640000000000001</v>
      </c>
      <c r="AD117" s="316"/>
      <c r="AE117" s="304"/>
      <c r="AF117" s="304"/>
      <c r="AG117" s="315" t="s">
        <v>677</v>
      </c>
      <c r="AH117" s="315" t="s">
        <v>677</v>
      </c>
      <c r="AI117" s="312">
        <v>0</v>
      </c>
      <c r="AJ117" s="312">
        <v>0</v>
      </c>
      <c r="AK117" s="312"/>
      <c r="AL117" s="312"/>
      <c r="AM117" s="310"/>
      <c r="AN117" s="310"/>
      <c r="AO117" s="310"/>
      <c r="AP117" s="310"/>
      <c r="AQ117" s="310"/>
      <c r="AR117" s="310"/>
      <c r="AS117" s="310"/>
      <c r="AT117" s="310"/>
      <c r="AU117" s="310"/>
      <c r="AV117" s="310"/>
      <c r="AW117" s="310">
        <v>0</v>
      </c>
      <c r="AX117" s="310">
        <v>0</v>
      </c>
      <c r="AY117" s="310">
        <v>0</v>
      </c>
      <c r="AZ117" s="310">
        <v>0</v>
      </c>
      <c r="BA117" s="310">
        <v>0</v>
      </c>
      <c r="BB117" s="310">
        <v>0</v>
      </c>
      <c r="BC117" s="310">
        <v>0</v>
      </c>
      <c r="BD117" s="310" t="s">
        <v>692</v>
      </c>
      <c r="BE117" s="310"/>
      <c r="BF117" s="310"/>
      <c r="BG117" s="310" t="s">
        <v>3991</v>
      </c>
      <c r="BH117" s="310">
        <v>2</v>
      </c>
      <c r="BI117" s="318">
        <v>46277</v>
      </c>
      <c r="BJ117" s="310">
        <v>0</v>
      </c>
      <c r="BK117" s="310"/>
      <c r="BL117" s="317"/>
      <c r="BM117" s="310" t="s">
        <v>3991</v>
      </c>
      <c r="BN117" s="310">
        <v>2</v>
      </c>
      <c r="BO117" s="319">
        <v>46277</v>
      </c>
      <c r="BP117" s="310">
        <v>0</v>
      </c>
      <c r="BQ117" s="310"/>
      <c r="BR117" s="317"/>
      <c r="BS117" s="310"/>
      <c r="BT117" s="310"/>
      <c r="BU117" s="318"/>
      <c r="BV117" s="310"/>
      <c r="BW117" s="310"/>
      <c r="BX117" s="317"/>
      <c r="BY117" s="310"/>
      <c r="BZ117" s="310"/>
      <c r="CA117" s="310"/>
      <c r="CB117" s="310"/>
      <c r="CC117" s="310"/>
      <c r="CD117" s="318"/>
      <c r="CE117" s="310"/>
      <c r="CF117" s="310"/>
      <c r="CG117" s="310"/>
      <c r="CH117" s="310"/>
      <c r="CI117" s="310"/>
      <c r="CJ117" s="318"/>
      <c r="CK117" s="310"/>
      <c r="CL117" s="310"/>
      <c r="CM117" s="310"/>
      <c r="CN117" s="310"/>
      <c r="CO117" s="310"/>
      <c r="CP117" s="318"/>
      <c r="CQ117" s="310"/>
      <c r="CR117" s="310"/>
      <c r="CS117" s="310"/>
      <c r="CT117" s="310"/>
    </row>
    <row r="118" spans="1:98" ht="17.25" customHeight="1">
      <c r="A118" s="186">
        <v>109</v>
      </c>
      <c r="B118" s="181" t="s">
        <v>4186</v>
      </c>
      <c r="C118" s="181" t="s">
        <v>4187</v>
      </c>
      <c r="D118" s="181"/>
      <c r="E118" s="181"/>
      <c r="F118" s="181"/>
      <c r="G118" s="181" t="s">
        <v>4172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0" t="s">
        <v>674</v>
      </c>
      <c r="P118" s="182"/>
      <c r="Q118" s="182"/>
      <c r="R118" s="300" t="s">
        <v>3951</v>
      </c>
      <c r="S118" s="182"/>
      <c r="T118" s="182"/>
      <c r="U118" s="182"/>
      <c r="V118" s="182"/>
      <c r="W118" s="300">
        <f>_xlfn.MINIFS(V:V,C:C,C118,AE:AE,"",AB:AB,"")</f>
        <v>0</v>
      </c>
      <c r="X118" s="300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4"/>
      <c r="AE118" s="180" t="s">
        <v>675</v>
      </c>
      <c r="AF118" s="180" t="s">
        <v>2161</v>
      </c>
      <c r="AG118" s="185" t="s">
        <v>677</v>
      </c>
      <c r="AH118" s="185" t="s">
        <v>677</v>
      </c>
      <c r="AI118" s="312">
        <v>0</v>
      </c>
      <c r="AJ118" s="312">
        <v>0</v>
      </c>
      <c r="AK118" s="312"/>
      <c r="AL118" s="312"/>
      <c r="AM118" s="310"/>
      <c r="AN118" s="310"/>
      <c r="AO118" s="310"/>
      <c r="AP118" s="310"/>
      <c r="AQ118" s="310"/>
      <c r="AR118" s="310"/>
      <c r="AS118" s="310"/>
      <c r="AT118" s="310"/>
      <c r="AU118" s="310"/>
      <c r="AV118" s="310"/>
      <c r="AW118" s="186"/>
      <c r="AX118" s="186"/>
      <c r="AY118" s="186"/>
      <c r="AZ118" s="186"/>
      <c r="BA118" s="186"/>
      <c r="BB118" s="186"/>
      <c r="BC118" s="186"/>
      <c r="BD118" s="180" t="s">
        <v>2162</v>
      </c>
      <c r="BE118" s="348"/>
      <c r="BF118" s="348"/>
      <c r="BG118" s="348"/>
      <c r="BH118" s="314"/>
      <c r="BI118" s="358"/>
      <c r="BJ118" s="310"/>
      <c r="BK118" s="320"/>
      <c r="BL118" s="321"/>
      <c r="BM118" s="310"/>
      <c r="BN118" s="314"/>
      <c r="BO118" s="319">
        <v>46277</v>
      </c>
      <c r="BP118" s="310"/>
      <c r="BQ118" s="320"/>
      <c r="BR118" s="321"/>
      <c r="BS118" s="320"/>
      <c r="BT118" s="322"/>
      <c r="BU118" s="323"/>
      <c r="BV118" s="320"/>
      <c r="BW118" s="324"/>
      <c r="BX118" s="321"/>
      <c r="BY118" s="320"/>
      <c r="BZ118" s="322"/>
      <c r="CA118" s="325"/>
      <c r="CB118" s="320"/>
      <c r="CC118" s="320"/>
      <c r="CD118" s="323"/>
      <c r="CE118" s="320"/>
      <c r="CF118" s="320"/>
      <c r="CG118" s="320"/>
      <c r="CH118" s="320"/>
      <c r="CI118" s="320"/>
      <c r="CJ118" s="323"/>
      <c r="CK118" s="320"/>
      <c r="CL118" s="320"/>
      <c r="CM118" s="320"/>
      <c r="CN118" s="320"/>
      <c r="CO118" s="320"/>
      <c r="CP118" s="323"/>
      <c r="CQ118" s="320"/>
      <c r="CR118" s="320"/>
      <c r="CS118" s="320"/>
      <c r="CT118" s="320"/>
    </row>
    <row r="119" spans="1:98" ht="17.25" customHeight="1">
      <c r="A119" s="310">
        <v>110</v>
      </c>
      <c r="B119" s="311" t="s">
        <v>4186</v>
      </c>
      <c r="C119" s="311" t="s">
        <v>4187</v>
      </c>
      <c r="D119" s="311" t="s">
        <v>781</v>
      </c>
      <c r="E119" s="311" t="s">
        <v>4173</v>
      </c>
      <c r="F119" s="311" t="s">
        <v>4188</v>
      </c>
      <c r="G119" s="311" t="s">
        <v>1389</v>
      </c>
      <c r="H119" s="312">
        <v>3800</v>
      </c>
      <c r="I119" s="313" t="s">
        <v>702</v>
      </c>
      <c r="J119" s="314">
        <v>1</v>
      </c>
      <c r="K119" s="314"/>
      <c r="L119" s="314">
        <v>2</v>
      </c>
      <c r="M119" s="312">
        <v>44.7</v>
      </c>
      <c r="N119" s="312">
        <v>89.5</v>
      </c>
      <c r="O119" s="312" t="s">
        <v>674</v>
      </c>
      <c r="P119" s="312" t="s">
        <v>13</v>
      </c>
      <c r="Q119" s="312" t="s">
        <v>703</v>
      </c>
      <c r="R119" s="312"/>
      <c r="S119" s="312"/>
      <c r="T119" s="312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2">
        <f ca="1">+L119-T119</f>
        <v>2</v>
      </c>
      <c r="V119" s="312">
        <f ca="1">ROUNDDOWN(T119/J119,0)</f>
        <v>0</v>
      </c>
      <c r="W119" s="312"/>
      <c r="X119" s="312"/>
      <c r="Y119" s="312"/>
      <c r="Z119" s="312"/>
      <c r="AA119" s="312"/>
      <c r="AB119" s="312" t="s">
        <v>602</v>
      </c>
      <c r="AC119" s="312">
        <v>2.4380000000000002</v>
      </c>
      <c r="AD119" s="316"/>
      <c r="AE119" s="304"/>
      <c r="AF119" s="304"/>
      <c r="AG119" s="315" t="s">
        <v>677</v>
      </c>
      <c r="AH119" s="315" t="s">
        <v>677</v>
      </c>
      <c r="AI119" s="312">
        <v>0</v>
      </c>
      <c r="AJ119" s="312">
        <v>0</v>
      </c>
      <c r="AK119" s="312"/>
      <c r="AL119" s="312"/>
      <c r="AM119" s="310"/>
      <c r="AN119" s="310"/>
      <c r="AO119" s="310"/>
      <c r="AP119" s="310"/>
      <c r="AQ119" s="310"/>
      <c r="AR119" s="310"/>
      <c r="AS119" s="310"/>
      <c r="AT119" s="310"/>
      <c r="AU119" s="310"/>
      <c r="AV119" s="310"/>
      <c r="AW119" s="310">
        <v>0</v>
      </c>
      <c r="AX119" s="310">
        <v>0</v>
      </c>
      <c r="AY119" s="310">
        <v>0</v>
      </c>
      <c r="AZ119" s="310">
        <v>0</v>
      </c>
      <c r="BA119" s="310">
        <v>0</v>
      </c>
      <c r="BB119" s="310">
        <v>0</v>
      </c>
      <c r="BC119" s="310">
        <v>0</v>
      </c>
      <c r="BD119" s="310" t="s">
        <v>692</v>
      </c>
      <c r="BE119" s="310"/>
      <c r="BF119" s="310"/>
      <c r="BG119" s="310" t="s">
        <v>3991</v>
      </c>
      <c r="BH119" s="310">
        <v>2</v>
      </c>
      <c r="BI119" s="318">
        <v>46277</v>
      </c>
      <c r="BJ119" s="310">
        <v>0</v>
      </c>
      <c r="BK119" s="310"/>
      <c r="BL119" s="317"/>
      <c r="BM119" s="310" t="s">
        <v>3991</v>
      </c>
      <c r="BN119" s="314">
        <v>2</v>
      </c>
      <c r="BO119" s="319">
        <v>46277</v>
      </c>
      <c r="BP119" s="310">
        <v>0</v>
      </c>
      <c r="BQ119" s="310"/>
      <c r="BR119" s="317"/>
      <c r="BS119" s="310"/>
      <c r="BT119" s="314"/>
      <c r="BU119" s="318"/>
      <c r="BV119" s="310"/>
      <c r="BW119" s="316"/>
      <c r="BX119" s="317"/>
      <c r="BY119" s="310"/>
      <c r="BZ119" s="314"/>
      <c r="CA119" s="319"/>
      <c r="CB119" s="310"/>
      <c r="CC119" s="310"/>
      <c r="CD119" s="318"/>
      <c r="CE119" s="310"/>
      <c r="CF119" s="310"/>
      <c r="CG119" s="310"/>
      <c r="CH119" s="310"/>
      <c r="CI119" s="310"/>
      <c r="CJ119" s="318"/>
      <c r="CK119" s="310"/>
      <c r="CL119" s="310"/>
      <c r="CM119" s="310"/>
      <c r="CN119" s="310"/>
      <c r="CO119" s="310"/>
      <c r="CP119" s="318"/>
      <c r="CQ119" s="310"/>
      <c r="CR119" s="310"/>
      <c r="CS119" s="310"/>
      <c r="CT119" s="310"/>
    </row>
    <row r="120" spans="1:98" ht="17.25" customHeight="1">
      <c r="A120" s="186">
        <v>111</v>
      </c>
      <c r="B120" s="181" t="s">
        <v>4189</v>
      </c>
      <c r="C120" s="181" t="s">
        <v>4190</v>
      </c>
      <c r="D120" s="181"/>
      <c r="E120" s="181"/>
      <c r="F120" s="181"/>
      <c r="G120" s="181" t="s">
        <v>4018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0" t="s">
        <v>674</v>
      </c>
      <c r="P120" s="182"/>
      <c r="Q120" s="182"/>
      <c r="R120" s="300" t="s">
        <v>3951</v>
      </c>
      <c r="S120" s="182"/>
      <c r="T120" s="182"/>
      <c r="U120" s="182"/>
      <c r="V120" s="182"/>
      <c r="W120" s="300">
        <f>_xlfn.MINIFS(V:V,C:C,C120,AE:AE,"",AB:AB,"")</f>
        <v>0</v>
      </c>
      <c r="X120" s="300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4"/>
      <c r="AE120" s="180" t="s">
        <v>675</v>
      </c>
      <c r="AF120" s="180" t="s">
        <v>2161</v>
      </c>
      <c r="AG120" s="185" t="s">
        <v>677</v>
      </c>
      <c r="AH120" s="185" t="s">
        <v>677</v>
      </c>
      <c r="AI120" s="312">
        <v>0</v>
      </c>
      <c r="AJ120" s="312">
        <v>0</v>
      </c>
      <c r="AK120" s="312"/>
      <c r="AL120" s="312"/>
      <c r="AM120" s="310"/>
      <c r="AN120" s="310"/>
      <c r="AO120" s="310"/>
      <c r="AP120" s="310"/>
      <c r="AQ120" s="310"/>
      <c r="AR120" s="310"/>
      <c r="AS120" s="310"/>
      <c r="AT120" s="310"/>
      <c r="AU120" s="310"/>
      <c r="AV120" s="310"/>
      <c r="AW120" s="186"/>
      <c r="AX120" s="186"/>
      <c r="AY120" s="186"/>
      <c r="AZ120" s="186"/>
      <c r="BA120" s="186"/>
      <c r="BB120" s="186"/>
      <c r="BC120" s="186"/>
      <c r="BD120" s="180" t="s">
        <v>2162</v>
      </c>
      <c r="BE120" s="310"/>
      <c r="BF120" s="317"/>
      <c r="BG120" s="348"/>
      <c r="BH120" s="362"/>
      <c r="BI120" s="318"/>
      <c r="BJ120" s="310"/>
      <c r="BK120" s="310"/>
      <c r="BL120" s="317"/>
      <c r="BM120" s="310"/>
      <c r="BN120" s="314"/>
      <c r="BO120" s="319">
        <v>46277</v>
      </c>
      <c r="BP120" s="310"/>
      <c r="BQ120" s="310"/>
      <c r="BR120" s="317"/>
      <c r="BS120" s="310"/>
      <c r="BT120" s="314"/>
      <c r="BU120" s="318"/>
      <c r="BV120" s="310"/>
      <c r="BW120" s="316"/>
      <c r="BX120" s="317"/>
      <c r="BY120" s="310"/>
      <c r="BZ120" s="314"/>
      <c r="CA120" s="319"/>
      <c r="CB120" s="310"/>
      <c r="CC120" s="310"/>
      <c r="CD120" s="318"/>
      <c r="CE120" s="310"/>
      <c r="CF120" s="310"/>
      <c r="CG120" s="310"/>
      <c r="CH120" s="310"/>
      <c r="CI120" s="310"/>
      <c r="CJ120" s="318"/>
      <c r="CK120" s="310"/>
      <c r="CL120" s="310"/>
      <c r="CM120" s="310"/>
      <c r="CN120" s="310"/>
      <c r="CO120" s="310"/>
      <c r="CP120" s="318"/>
      <c r="CQ120" s="310"/>
      <c r="CR120" s="310"/>
      <c r="CS120" s="310"/>
      <c r="CT120" s="310"/>
    </row>
    <row r="121" spans="1:98" ht="17.25" customHeight="1">
      <c r="A121" s="310">
        <v>112</v>
      </c>
      <c r="B121" s="311" t="s">
        <v>4189</v>
      </c>
      <c r="C121" s="311" t="s">
        <v>4190</v>
      </c>
      <c r="D121" s="311" t="s">
        <v>781</v>
      </c>
      <c r="E121" s="311" t="s">
        <v>4019</v>
      </c>
      <c r="F121" s="311" t="s">
        <v>4191</v>
      </c>
      <c r="G121" s="311" t="s">
        <v>1389</v>
      </c>
      <c r="H121" s="312">
        <v>3920</v>
      </c>
      <c r="I121" s="313" t="s">
        <v>702</v>
      </c>
      <c r="J121" s="314">
        <v>1</v>
      </c>
      <c r="K121" s="314"/>
      <c r="L121" s="314">
        <v>2</v>
      </c>
      <c r="M121" s="312">
        <v>47.1</v>
      </c>
      <c r="N121" s="312">
        <v>94.3</v>
      </c>
      <c r="O121" s="312" t="s">
        <v>674</v>
      </c>
      <c r="P121" s="312" t="s">
        <v>13</v>
      </c>
      <c r="Q121" s="312" t="s">
        <v>703</v>
      </c>
      <c r="R121" s="312"/>
      <c r="S121" s="312"/>
      <c r="T121" s="312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2">
        <f ca="1">+L121-T121</f>
        <v>2</v>
      </c>
      <c r="V121" s="312">
        <f ca="1">ROUNDDOWN(T121/J121,0)</f>
        <v>0</v>
      </c>
      <c r="W121" s="312"/>
      <c r="X121" s="312"/>
      <c r="Y121" s="312"/>
      <c r="Z121" s="312"/>
      <c r="AA121" s="312"/>
      <c r="AB121" s="312" t="s">
        <v>602</v>
      </c>
      <c r="AC121" s="312">
        <v>2.5680000000000001</v>
      </c>
      <c r="AD121" s="316"/>
      <c r="AE121" s="304"/>
      <c r="AF121" s="304"/>
      <c r="AG121" s="315" t="s">
        <v>677</v>
      </c>
      <c r="AH121" s="315" t="s">
        <v>677</v>
      </c>
      <c r="AI121" s="312">
        <v>0</v>
      </c>
      <c r="AJ121" s="312">
        <v>0</v>
      </c>
      <c r="AK121" s="312"/>
      <c r="AL121" s="312"/>
      <c r="AM121" s="310"/>
      <c r="AN121" s="310"/>
      <c r="AO121" s="310"/>
      <c r="AP121" s="310"/>
      <c r="AQ121" s="310"/>
      <c r="AR121" s="310"/>
      <c r="AS121" s="310"/>
      <c r="AT121" s="310"/>
      <c r="AU121" s="310"/>
      <c r="AV121" s="310"/>
      <c r="AW121" s="310">
        <v>0</v>
      </c>
      <c r="AX121" s="310">
        <v>0</v>
      </c>
      <c r="AY121" s="310">
        <v>0</v>
      </c>
      <c r="AZ121" s="310">
        <v>0</v>
      </c>
      <c r="BA121" s="310">
        <v>0</v>
      </c>
      <c r="BB121" s="310">
        <v>0</v>
      </c>
      <c r="BC121" s="310">
        <v>0</v>
      </c>
      <c r="BD121" s="310" t="s">
        <v>692</v>
      </c>
      <c r="BE121" s="326"/>
      <c r="BF121" s="327"/>
      <c r="BG121" s="310" t="s">
        <v>3991</v>
      </c>
      <c r="BH121" s="310">
        <v>2</v>
      </c>
      <c r="BI121" s="318">
        <v>46277</v>
      </c>
      <c r="BJ121" s="310">
        <v>0</v>
      </c>
      <c r="BK121" s="330"/>
      <c r="BL121" s="354"/>
      <c r="BM121" s="330" t="s">
        <v>3991</v>
      </c>
      <c r="BN121" s="331">
        <v>2</v>
      </c>
      <c r="BO121" s="319">
        <v>46277</v>
      </c>
      <c r="BP121" s="330">
        <v>0</v>
      </c>
      <c r="BQ121" s="330"/>
      <c r="BR121" s="354"/>
      <c r="BS121" s="330"/>
      <c r="BT121" s="331"/>
      <c r="BU121" s="355"/>
      <c r="BV121" s="330"/>
      <c r="BW121" s="356"/>
      <c r="BX121" s="354"/>
      <c r="BY121" s="330"/>
      <c r="BZ121" s="331"/>
      <c r="CA121" s="357"/>
      <c r="CB121" s="330"/>
      <c r="CC121" s="330"/>
      <c r="CD121" s="355"/>
      <c r="CE121" s="330"/>
      <c r="CF121" s="330"/>
      <c r="CG121" s="330"/>
      <c r="CH121" s="330"/>
      <c r="CI121" s="330"/>
      <c r="CJ121" s="355"/>
      <c r="CK121" s="330"/>
      <c r="CL121" s="330"/>
      <c r="CM121" s="330"/>
      <c r="CN121" s="330"/>
      <c r="CO121" s="330"/>
      <c r="CP121" s="355"/>
      <c r="CQ121" s="330"/>
      <c r="CR121" s="330"/>
      <c r="CS121" s="330"/>
      <c r="CT121" s="330"/>
    </row>
    <row r="122" spans="1:98" ht="17.25" customHeight="1">
      <c r="A122" s="186">
        <v>113</v>
      </c>
      <c r="B122" s="181" t="s">
        <v>4192</v>
      </c>
      <c r="C122" s="181" t="s">
        <v>4193</v>
      </c>
      <c r="D122" s="181"/>
      <c r="E122" s="181"/>
      <c r="F122" s="181"/>
      <c r="G122" s="181" t="s">
        <v>4180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0" t="s">
        <v>674</v>
      </c>
      <c r="P122" s="182"/>
      <c r="Q122" s="182"/>
      <c r="R122" s="300" t="s">
        <v>3951</v>
      </c>
      <c r="S122" s="182"/>
      <c r="T122" s="182"/>
      <c r="U122" s="182"/>
      <c r="V122" s="182"/>
      <c r="W122" s="300">
        <f>_xlfn.MINIFS(V:V,C:C,C122,AE:AE,"",AB:AB,"")</f>
        <v>0</v>
      </c>
      <c r="X122" s="300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4"/>
      <c r="AE122" s="180" t="s">
        <v>675</v>
      </c>
      <c r="AF122" s="180" t="s">
        <v>2161</v>
      </c>
      <c r="AG122" s="185" t="s">
        <v>677</v>
      </c>
      <c r="AH122" s="185" t="s">
        <v>677</v>
      </c>
      <c r="AI122" s="312">
        <v>0</v>
      </c>
      <c r="AJ122" s="312">
        <v>0</v>
      </c>
      <c r="AK122" s="312"/>
      <c r="AL122" s="312"/>
      <c r="AM122" s="310"/>
      <c r="AN122" s="310"/>
      <c r="AO122" s="310"/>
      <c r="AP122" s="310"/>
      <c r="AQ122" s="310"/>
      <c r="AR122" s="310"/>
      <c r="AS122" s="310"/>
      <c r="AT122" s="310"/>
      <c r="AU122" s="310"/>
      <c r="AV122" s="310"/>
      <c r="AW122" s="186"/>
      <c r="AX122" s="186"/>
      <c r="AY122" s="186"/>
      <c r="AZ122" s="186"/>
      <c r="BA122" s="186"/>
      <c r="BB122" s="186"/>
      <c r="BC122" s="186"/>
      <c r="BD122" s="180" t="s">
        <v>2162</v>
      </c>
      <c r="BE122" s="326"/>
      <c r="BF122" s="327"/>
      <c r="BG122" s="326"/>
      <c r="BH122" s="331"/>
      <c r="BI122" s="353"/>
      <c r="BJ122" s="330"/>
      <c r="BK122" s="330"/>
      <c r="BL122" s="354"/>
      <c r="BM122" s="330"/>
      <c r="BN122" s="331"/>
      <c r="BO122" s="319">
        <v>46277</v>
      </c>
      <c r="BP122" s="330"/>
      <c r="BQ122" s="330"/>
      <c r="BR122" s="354"/>
      <c r="BS122" s="330"/>
      <c r="BT122" s="331"/>
      <c r="BU122" s="355"/>
      <c r="BV122" s="330"/>
      <c r="BW122" s="356"/>
      <c r="BX122" s="354"/>
      <c r="BY122" s="330"/>
      <c r="BZ122" s="331"/>
      <c r="CA122" s="357"/>
      <c r="CB122" s="330"/>
      <c r="CC122" s="330"/>
      <c r="CD122" s="355"/>
      <c r="CE122" s="330"/>
      <c r="CF122" s="330"/>
      <c r="CG122" s="330"/>
      <c r="CH122" s="330"/>
      <c r="CI122" s="330"/>
      <c r="CJ122" s="355"/>
      <c r="CK122" s="330"/>
      <c r="CL122" s="330"/>
      <c r="CM122" s="330"/>
      <c r="CN122" s="330"/>
      <c r="CO122" s="330"/>
      <c r="CP122" s="355"/>
      <c r="CQ122" s="330"/>
      <c r="CR122" s="330"/>
      <c r="CS122" s="330"/>
      <c r="CT122" s="330"/>
    </row>
    <row r="123" spans="1:98" ht="17.25" customHeight="1">
      <c r="A123" s="310">
        <v>114</v>
      </c>
      <c r="B123" s="311" t="s">
        <v>4192</v>
      </c>
      <c r="C123" s="311" t="s">
        <v>4193</v>
      </c>
      <c r="D123" s="311" t="s">
        <v>781</v>
      </c>
      <c r="E123" s="311" t="s">
        <v>4181</v>
      </c>
      <c r="F123" s="311" t="s">
        <v>4194</v>
      </c>
      <c r="G123" s="311" t="s">
        <v>1389</v>
      </c>
      <c r="H123" s="312">
        <v>6650</v>
      </c>
      <c r="I123" s="313" t="s">
        <v>702</v>
      </c>
      <c r="J123" s="314">
        <v>1</v>
      </c>
      <c r="K123" s="314"/>
      <c r="L123" s="314">
        <v>2</v>
      </c>
      <c r="M123" s="312">
        <v>78.3</v>
      </c>
      <c r="N123" s="312">
        <v>156.6</v>
      </c>
      <c r="O123" s="312" t="s">
        <v>674</v>
      </c>
      <c r="P123" s="312" t="s">
        <v>13</v>
      </c>
      <c r="Q123" s="312" t="s">
        <v>703</v>
      </c>
      <c r="R123" s="312"/>
      <c r="S123" s="312"/>
      <c r="T123" s="312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2">
        <f ca="1">+L123-T123</f>
        <v>2</v>
      </c>
      <c r="V123" s="312">
        <f ca="1">ROUNDDOWN(T123/J123,0)</f>
        <v>0</v>
      </c>
      <c r="W123" s="312"/>
      <c r="X123" s="312"/>
      <c r="Y123" s="312"/>
      <c r="Z123" s="312"/>
      <c r="AA123" s="312"/>
      <c r="AB123" s="312" t="s">
        <v>602</v>
      </c>
      <c r="AC123" s="312">
        <v>4.2619999999999996</v>
      </c>
      <c r="AD123" s="316"/>
      <c r="AE123" s="304"/>
      <c r="AF123" s="304"/>
      <c r="AG123" s="315" t="s">
        <v>677</v>
      </c>
      <c r="AH123" s="315" t="s">
        <v>677</v>
      </c>
      <c r="AI123" s="312">
        <v>0</v>
      </c>
      <c r="AJ123" s="312">
        <v>0</v>
      </c>
      <c r="AK123" s="312"/>
      <c r="AL123" s="312"/>
      <c r="AM123" s="310"/>
      <c r="AN123" s="310"/>
      <c r="AO123" s="310"/>
      <c r="AP123" s="310"/>
      <c r="AQ123" s="310"/>
      <c r="AR123" s="310"/>
      <c r="AS123" s="310"/>
      <c r="AT123" s="310"/>
      <c r="AU123" s="310"/>
      <c r="AV123" s="310"/>
      <c r="AW123" s="310">
        <v>0</v>
      </c>
      <c r="AX123" s="310">
        <v>0</v>
      </c>
      <c r="AY123" s="310">
        <v>0</v>
      </c>
      <c r="AZ123" s="310">
        <v>0</v>
      </c>
      <c r="BA123" s="310">
        <v>0</v>
      </c>
      <c r="BB123" s="310">
        <v>0</v>
      </c>
      <c r="BC123" s="310">
        <v>0</v>
      </c>
      <c r="BD123" s="310" t="s">
        <v>692</v>
      </c>
      <c r="BE123" s="336"/>
      <c r="BF123" s="337"/>
      <c r="BG123" s="310" t="s">
        <v>3991</v>
      </c>
      <c r="BH123" s="310">
        <v>2</v>
      </c>
      <c r="BI123" s="318">
        <v>46277</v>
      </c>
      <c r="BJ123" s="310">
        <v>0</v>
      </c>
      <c r="BK123" s="336"/>
      <c r="BL123" s="337"/>
      <c r="BM123" s="338" t="s">
        <v>3991</v>
      </c>
      <c r="BN123" s="338">
        <v>2</v>
      </c>
      <c r="BO123" s="319">
        <v>46277</v>
      </c>
      <c r="BP123" s="338">
        <v>0</v>
      </c>
      <c r="BQ123" s="336"/>
      <c r="BR123" s="337"/>
      <c r="BS123" s="336"/>
      <c r="BT123" s="336"/>
      <c r="BU123" s="341"/>
      <c r="BV123" s="336"/>
      <c r="BW123" s="336"/>
      <c r="BX123" s="337"/>
      <c r="BY123" s="336"/>
      <c r="BZ123" s="336"/>
      <c r="CA123" s="336"/>
      <c r="CB123" s="336"/>
      <c r="CC123" s="336"/>
      <c r="CD123" s="341"/>
      <c r="CE123" s="336"/>
      <c r="CF123" s="336"/>
      <c r="CG123" s="336"/>
      <c r="CH123" s="336"/>
      <c r="CI123" s="336"/>
      <c r="CJ123" s="341"/>
      <c r="CK123" s="336"/>
      <c r="CL123" s="336"/>
      <c r="CM123" s="336"/>
      <c r="CN123" s="336"/>
      <c r="CO123" s="336"/>
      <c r="CP123" s="341"/>
      <c r="CQ123" s="336"/>
      <c r="CR123" s="336"/>
      <c r="CS123" s="336"/>
      <c r="CT123" s="336"/>
    </row>
    <row r="124" spans="1:98" ht="17.25" customHeight="1">
      <c r="A124" s="186">
        <v>115</v>
      </c>
      <c r="B124" s="181" t="s">
        <v>4195</v>
      </c>
      <c r="C124" s="181" t="s">
        <v>4196</v>
      </c>
      <c r="D124" s="181"/>
      <c r="E124" s="181"/>
      <c r="F124" s="181"/>
      <c r="G124" s="181" t="s">
        <v>4167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0" t="s">
        <v>674</v>
      </c>
      <c r="P124" s="182"/>
      <c r="Q124" s="182"/>
      <c r="R124" s="300" t="s">
        <v>3951</v>
      </c>
      <c r="S124" s="182"/>
      <c r="T124" s="182"/>
      <c r="U124" s="182"/>
      <c r="V124" s="182"/>
      <c r="W124" s="300">
        <f>_xlfn.MINIFS(V:V,C:C,C124,AE:AE,"",AB:AB,"")</f>
        <v>0</v>
      </c>
      <c r="X124" s="300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4"/>
      <c r="AE124" s="180" t="s">
        <v>675</v>
      </c>
      <c r="AF124" s="180" t="s">
        <v>2161</v>
      </c>
      <c r="AG124" s="185" t="s">
        <v>677</v>
      </c>
      <c r="AH124" s="185" t="s">
        <v>677</v>
      </c>
      <c r="AI124" s="312">
        <v>0</v>
      </c>
      <c r="AJ124" s="312">
        <v>0</v>
      </c>
      <c r="AK124" s="312"/>
      <c r="AL124" s="312"/>
      <c r="AM124" s="310"/>
      <c r="AN124" s="310"/>
      <c r="AO124" s="310"/>
      <c r="AP124" s="310"/>
      <c r="AQ124" s="310"/>
      <c r="AR124" s="310"/>
      <c r="AS124" s="310"/>
      <c r="AT124" s="310"/>
      <c r="AU124" s="310"/>
      <c r="AV124" s="310"/>
      <c r="AW124" s="186"/>
      <c r="AX124" s="186"/>
      <c r="AY124" s="186"/>
      <c r="AZ124" s="186"/>
      <c r="BA124" s="186"/>
      <c r="BB124" s="186"/>
      <c r="BC124" s="186"/>
      <c r="BD124" s="180" t="s">
        <v>2162</v>
      </c>
      <c r="BE124" s="310"/>
      <c r="BF124" s="317"/>
      <c r="BG124" s="310"/>
      <c r="BH124" s="314"/>
      <c r="BI124" s="318"/>
      <c r="BJ124" s="310"/>
      <c r="BK124" s="310"/>
      <c r="BL124" s="317"/>
      <c r="BM124" s="310"/>
      <c r="BN124" s="314"/>
      <c r="BO124" s="319">
        <v>46277</v>
      </c>
      <c r="BP124" s="310"/>
      <c r="BQ124" s="310"/>
      <c r="BR124" s="317"/>
      <c r="BS124" s="310"/>
      <c r="BT124" s="314"/>
      <c r="BU124" s="318"/>
      <c r="BV124" s="310"/>
      <c r="BW124" s="316"/>
      <c r="BX124" s="317"/>
      <c r="BY124" s="310"/>
      <c r="BZ124" s="314"/>
      <c r="CA124" s="319"/>
      <c r="CB124" s="310"/>
      <c r="CC124" s="310"/>
      <c r="CD124" s="318"/>
      <c r="CE124" s="310"/>
      <c r="CF124" s="310"/>
      <c r="CG124" s="310"/>
      <c r="CH124" s="310"/>
      <c r="CI124" s="310"/>
      <c r="CJ124" s="318"/>
      <c r="CK124" s="310"/>
      <c r="CL124" s="310"/>
      <c r="CM124" s="310"/>
      <c r="CN124" s="310"/>
      <c r="CO124" s="310"/>
      <c r="CP124" s="318"/>
      <c r="CQ124" s="310"/>
      <c r="CR124" s="310"/>
      <c r="CS124" s="310"/>
      <c r="CT124" s="310"/>
    </row>
    <row r="125" spans="1:98" ht="17.25" customHeight="1">
      <c r="A125" s="310">
        <v>116</v>
      </c>
      <c r="B125" s="311" t="s">
        <v>4195</v>
      </c>
      <c r="C125" s="311" t="s">
        <v>4196</v>
      </c>
      <c r="D125" s="311" t="s">
        <v>781</v>
      </c>
      <c r="E125" s="311" t="s">
        <v>4168</v>
      </c>
      <c r="F125" s="311" t="s">
        <v>4197</v>
      </c>
      <c r="G125" s="311" t="s">
        <v>1389</v>
      </c>
      <c r="H125" s="312">
        <v>3914</v>
      </c>
      <c r="I125" s="313" t="s">
        <v>702</v>
      </c>
      <c r="J125" s="314">
        <v>1</v>
      </c>
      <c r="K125" s="314"/>
      <c r="L125" s="314">
        <v>2</v>
      </c>
      <c r="M125" s="312">
        <v>47.1</v>
      </c>
      <c r="N125" s="312">
        <v>94.1</v>
      </c>
      <c r="O125" s="312" t="s">
        <v>674</v>
      </c>
      <c r="P125" s="312" t="s">
        <v>13</v>
      </c>
      <c r="Q125" s="312" t="s">
        <v>703</v>
      </c>
      <c r="R125" s="312"/>
      <c r="S125" s="312"/>
      <c r="T125" s="312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2">
        <f ca="1">+L125-T125</f>
        <v>2</v>
      </c>
      <c r="V125" s="312">
        <f ca="1">ROUNDDOWN(T125/J125,0)</f>
        <v>0</v>
      </c>
      <c r="W125" s="312"/>
      <c r="X125" s="312"/>
      <c r="Y125" s="312"/>
      <c r="Z125" s="312"/>
      <c r="AA125" s="312"/>
      <c r="AB125" s="312" t="s">
        <v>602</v>
      </c>
      <c r="AC125" s="312">
        <v>2.5640000000000001</v>
      </c>
      <c r="AD125" s="316"/>
      <c r="AE125" s="304"/>
      <c r="AF125" s="304"/>
      <c r="AG125" s="315" t="s">
        <v>677</v>
      </c>
      <c r="AH125" s="315" t="s">
        <v>677</v>
      </c>
      <c r="AI125" s="312">
        <v>0</v>
      </c>
      <c r="AJ125" s="312">
        <v>0</v>
      </c>
      <c r="AK125" s="312"/>
      <c r="AL125" s="312"/>
      <c r="AM125" s="310"/>
      <c r="AN125" s="310"/>
      <c r="AO125" s="310"/>
      <c r="AP125" s="310"/>
      <c r="AQ125" s="310"/>
      <c r="AR125" s="310"/>
      <c r="AS125" s="310"/>
      <c r="AT125" s="310"/>
      <c r="AU125" s="310"/>
      <c r="AV125" s="310"/>
      <c r="AW125" s="310">
        <v>0</v>
      </c>
      <c r="AX125" s="310">
        <v>0</v>
      </c>
      <c r="AY125" s="310">
        <v>0</v>
      </c>
      <c r="AZ125" s="310">
        <v>0</v>
      </c>
      <c r="BA125" s="310">
        <v>0</v>
      </c>
      <c r="BB125" s="310">
        <v>0</v>
      </c>
      <c r="BC125" s="310">
        <v>0</v>
      </c>
      <c r="BD125" s="310" t="s">
        <v>692</v>
      </c>
      <c r="BE125" s="336"/>
      <c r="BF125" s="337"/>
      <c r="BG125" s="310" t="s">
        <v>3991</v>
      </c>
      <c r="BH125" s="310">
        <v>2</v>
      </c>
      <c r="BI125" s="318">
        <v>46277</v>
      </c>
      <c r="BJ125" s="310">
        <v>0</v>
      </c>
      <c r="BK125" s="336"/>
      <c r="BL125" s="337"/>
      <c r="BM125" s="338" t="s">
        <v>3991</v>
      </c>
      <c r="BN125" s="339">
        <v>2</v>
      </c>
      <c r="BO125" s="319">
        <v>46277</v>
      </c>
      <c r="BP125" s="338">
        <v>0</v>
      </c>
      <c r="BQ125" s="336"/>
      <c r="BR125" s="337"/>
      <c r="BS125" s="336"/>
      <c r="BT125" s="340"/>
      <c r="BU125" s="341"/>
      <c r="BV125" s="336"/>
      <c r="BW125" s="342"/>
      <c r="BX125" s="337"/>
      <c r="BY125" s="336"/>
      <c r="BZ125" s="340"/>
      <c r="CA125" s="343"/>
      <c r="CB125" s="336"/>
      <c r="CC125" s="336"/>
      <c r="CD125" s="341"/>
      <c r="CE125" s="336"/>
      <c r="CF125" s="336"/>
      <c r="CG125" s="336"/>
      <c r="CH125" s="336"/>
      <c r="CI125" s="336"/>
      <c r="CJ125" s="341"/>
      <c r="CK125" s="336"/>
      <c r="CL125" s="336"/>
      <c r="CM125" s="336"/>
      <c r="CN125" s="336"/>
      <c r="CO125" s="336"/>
      <c r="CP125" s="341"/>
      <c r="CQ125" s="336"/>
      <c r="CR125" s="336"/>
      <c r="CS125" s="336"/>
      <c r="CT125" s="336"/>
    </row>
    <row r="126" spans="1:98" ht="17.25" customHeight="1">
      <c r="A126" s="186">
        <v>117</v>
      </c>
      <c r="B126" s="181" t="s">
        <v>4198</v>
      </c>
      <c r="C126" s="181" t="s">
        <v>4199</v>
      </c>
      <c r="D126" s="181"/>
      <c r="E126" s="181"/>
      <c r="F126" s="181"/>
      <c r="G126" s="181" t="s">
        <v>4172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0" t="s">
        <v>674</v>
      </c>
      <c r="P126" s="182"/>
      <c r="Q126" s="182"/>
      <c r="R126" s="300" t="s">
        <v>3951</v>
      </c>
      <c r="S126" s="182"/>
      <c r="T126" s="182"/>
      <c r="U126" s="182"/>
      <c r="V126" s="182"/>
      <c r="W126" s="300">
        <f>_xlfn.MINIFS(V:V,C:C,C126,AE:AE,"",AB:AB,"")</f>
        <v>0</v>
      </c>
      <c r="X126" s="300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4"/>
      <c r="AE126" s="180" t="s">
        <v>675</v>
      </c>
      <c r="AF126" s="180" t="s">
        <v>2161</v>
      </c>
      <c r="AG126" s="185" t="s">
        <v>677</v>
      </c>
      <c r="AH126" s="185" t="s">
        <v>677</v>
      </c>
      <c r="AI126" s="312">
        <v>0</v>
      </c>
      <c r="AJ126" s="312">
        <v>0</v>
      </c>
      <c r="AK126" s="312"/>
      <c r="AL126" s="312"/>
      <c r="AM126" s="310"/>
      <c r="AN126" s="310"/>
      <c r="AO126" s="310"/>
      <c r="AP126" s="310"/>
      <c r="AQ126" s="310"/>
      <c r="AR126" s="310"/>
      <c r="AS126" s="310"/>
      <c r="AT126" s="310"/>
      <c r="AU126" s="310"/>
      <c r="AV126" s="310"/>
      <c r="AW126" s="186"/>
      <c r="AX126" s="186"/>
      <c r="AY126" s="186"/>
      <c r="AZ126" s="186"/>
      <c r="BA126" s="186"/>
      <c r="BB126" s="186"/>
      <c r="BC126" s="186"/>
      <c r="BD126" s="180" t="s">
        <v>2162</v>
      </c>
      <c r="BE126" s="348"/>
      <c r="BF126" s="349"/>
      <c r="BG126" s="348"/>
      <c r="BH126" s="314"/>
      <c r="BI126" s="358"/>
      <c r="BJ126" s="310"/>
      <c r="BK126" s="310"/>
      <c r="BL126" s="317"/>
      <c r="BM126" s="310"/>
      <c r="BN126" s="310"/>
      <c r="BO126" s="319">
        <v>46277</v>
      </c>
      <c r="BP126" s="310"/>
      <c r="BQ126" s="310"/>
      <c r="BR126" s="317"/>
      <c r="BS126" s="310"/>
      <c r="BT126" s="310"/>
      <c r="BU126" s="318"/>
      <c r="BV126" s="310"/>
      <c r="BW126" s="310"/>
      <c r="BX126" s="317"/>
      <c r="BY126" s="310"/>
      <c r="BZ126" s="310"/>
      <c r="CA126" s="310"/>
      <c r="CB126" s="310"/>
      <c r="CC126" s="310"/>
      <c r="CD126" s="318"/>
      <c r="CE126" s="310"/>
      <c r="CF126" s="310"/>
      <c r="CG126" s="310"/>
      <c r="CH126" s="310"/>
      <c r="CI126" s="310"/>
      <c r="CJ126" s="318"/>
      <c r="CK126" s="310"/>
      <c r="CL126" s="310"/>
      <c r="CM126" s="310"/>
      <c r="CN126" s="310"/>
      <c r="CO126" s="310"/>
      <c r="CP126" s="318"/>
      <c r="CQ126" s="310"/>
      <c r="CR126" s="310"/>
      <c r="CS126" s="310"/>
      <c r="CT126" s="310"/>
    </row>
    <row r="127" spans="1:98" ht="17.25" customHeight="1">
      <c r="A127" s="310">
        <v>118</v>
      </c>
      <c r="B127" s="311" t="s">
        <v>4198</v>
      </c>
      <c r="C127" s="311" t="s">
        <v>4199</v>
      </c>
      <c r="D127" s="311" t="s">
        <v>781</v>
      </c>
      <c r="E127" s="311" t="s">
        <v>4173</v>
      </c>
      <c r="F127" s="311" t="s">
        <v>4200</v>
      </c>
      <c r="G127" s="311" t="s">
        <v>1389</v>
      </c>
      <c r="H127" s="312">
        <v>3800</v>
      </c>
      <c r="I127" s="313" t="s">
        <v>702</v>
      </c>
      <c r="J127" s="314">
        <v>1</v>
      </c>
      <c r="K127" s="314"/>
      <c r="L127" s="314">
        <v>2</v>
      </c>
      <c r="M127" s="312">
        <v>44.7</v>
      </c>
      <c r="N127" s="312">
        <v>89.5</v>
      </c>
      <c r="O127" s="312" t="s">
        <v>674</v>
      </c>
      <c r="P127" s="312" t="s">
        <v>13</v>
      </c>
      <c r="Q127" s="312" t="s">
        <v>703</v>
      </c>
      <c r="R127" s="312"/>
      <c r="S127" s="312"/>
      <c r="T127" s="312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2">
        <f ca="1">+L127-T127</f>
        <v>2</v>
      </c>
      <c r="V127" s="312">
        <f ca="1">ROUNDDOWN(T127/J127,0)</f>
        <v>0</v>
      </c>
      <c r="W127" s="312"/>
      <c r="X127" s="312"/>
      <c r="Y127" s="312"/>
      <c r="Z127" s="312"/>
      <c r="AA127" s="312"/>
      <c r="AB127" s="312" t="s">
        <v>602</v>
      </c>
      <c r="AC127" s="312">
        <v>2.4380000000000002</v>
      </c>
      <c r="AD127" s="316"/>
      <c r="AE127" s="304"/>
      <c r="AF127" s="304"/>
      <c r="AG127" s="315" t="s">
        <v>677</v>
      </c>
      <c r="AH127" s="315" t="s">
        <v>677</v>
      </c>
      <c r="AI127" s="312">
        <v>0</v>
      </c>
      <c r="AJ127" s="312">
        <v>0</v>
      </c>
      <c r="AK127" s="312"/>
      <c r="AL127" s="312"/>
      <c r="AM127" s="310"/>
      <c r="AN127" s="310"/>
      <c r="AO127" s="310"/>
      <c r="AP127" s="310"/>
      <c r="AQ127" s="310"/>
      <c r="AR127" s="310"/>
      <c r="AS127" s="310"/>
      <c r="AT127" s="310"/>
      <c r="AU127" s="310"/>
      <c r="AV127" s="310"/>
      <c r="AW127" s="310">
        <v>0</v>
      </c>
      <c r="AX127" s="310">
        <v>0</v>
      </c>
      <c r="AY127" s="310">
        <v>0</v>
      </c>
      <c r="AZ127" s="310">
        <v>0</v>
      </c>
      <c r="BA127" s="310">
        <v>0</v>
      </c>
      <c r="BB127" s="310">
        <v>0</v>
      </c>
      <c r="BC127" s="310">
        <v>0</v>
      </c>
      <c r="BD127" s="310" t="s">
        <v>692</v>
      </c>
      <c r="BE127" s="336"/>
      <c r="BF127" s="337"/>
      <c r="BG127" s="310" t="s">
        <v>3991</v>
      </c>
      <c r="BH127" s="310">
        <v>2</v>
      </c>
      <c r="BI127" s="318">
        <v>46277</v>
      </c>
      <c r="BJ127" s="310">
        <v>0</v>
      </c>
      <c r="BK127" s="336"/>
      <c r="BL127" s="337"/>
      <c r="BM127" s="338" t="s">
        <v>3991</v>
      </c>
      <c r="BN127" s="339">
        <v>2</v>
      </c>
      <c r="BO127" s="319">
        <v>46277</v>
      </c>
      <c r="BP127" s="338">
        <v>0</v>
      </c>
      <c r="BQ127" s="336"/>
      <c r="BR127" s="337"/>
      <c r="BS127" s="336"/>
      <c r="BT127" s="340"/>
      <c r="BU127" s="341"/>
      <c r="BV127" s="336"/>
      <c r="BW127" s="342"/>
      <c r="BX127" s="337"/>
      <c r="BY127" s="336"/>
      <c r="BZ127" s="340"/>
      <c r="CA127" s="343"/>
      <c r="CB127" s="336"/>
      <c r="CC127" s="336"/>
      <c r="CD127" s="341"/>
      <c r="CE127" s="336"/>
      <c r="CF127" s="336"/>
      <c r="CG127" s="336"/>
      <c r="CH127" s="336"/>
      <c r="CI127" s="336"/>
      <c r="CJ127" s="341"/>
      <c r="CK127" s="336"/>
      <c r="CL127" s="336"/>
      <c r="CM127" s="336"/>
      <c r="CN127" s="336"/>
      <c r="CO127" s="336"/>
      <c r="CP127" s="341"/>
      <c r="CQ127" s="336"/>
      <c r="CR127" s="336"/>
      <c r="CS127" s="336"/>
      <c r="CT127" s="336"/>
    </row>
    <row r="128" spans="1:98" ht="17.25" customHeight="1">
      <c r="A128" s="186">
        <v>119</v>
      </c>
      <c r="B128" s="181" t="s">
        <v>4201</v>
      </c>
      <c r="C128" s="181" t="s">
        <v>4202</v>
      </c>
      <c r="D128" s="181"/>
      <c r="E128" s="181"/>
      <c r="F128" s="181"/>
      <c r="G128" s="181" t="s">
        <v>4018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0" t="s">
        <v>674</v>
      </c>
      <c r="P128" s="182"/>
      <c r="Q128" s="182"/>
      <c r="R128" s="300" t="s">
        <v>3951</v>
      </c>
      <c r="S128" s="182"/>
      <c r="T128" s="182"/>
      <c r="U128" s="182"/>
      <c r="V128" s="182"/>
      <c r="W128" s="300">
        <f>_xlfn.MINIFS(V:V,C:C,C128,AE:AE,"",AB:AB,"")</f>
        <v>0</v>
      </c>
      <c r="X128" s="300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4"/>
      <c r="AE128" s="180" t="s">
        <v>675</v>
      </c>
      <c r="AF128" s="180" t="s">
        <v>2161</v>
      </c>
      <c r="AG128" s="185" t="s">
        <v>677</v>
      </c>
      <c r="AH128" s="185" t="s">
        <v>677</v>
      </c>
      <c r="AI128" s="312">
        <v>0</v>
      </c>
      <c r="AJ128" s="312">
        <v>0</v>
      </c>
      <c r="AK128" s="312"/>
      <c r="AL128" s="312"/>
      <c r="AM128" s="310"/>
      <c r="AN128" s="310"/>
      <c r="AO128" s="310"/>
      <c r="AP128" s="310"/>
      <c r="AQ128" s="310"/>
      <c r="AR128" s="310"/>
      <c r="AS128" s="310"/>
      <c r="AT128" s="310"/>
      <c r="AU128" s="310"/>
      <c r="AV128" s="310"/>
      <c r="AW128" s="186"/>
      <c r="AX128" s="186"/>
      <c r="AY128" s="186"/>
      <c r="AZ128" s="186"/>
      <c r="BA128" s="186"/>
      <c r="BB128" s="186"/>
      <c r="BC128" s="186"/>
      <c r="BD128" s="180" t="s">
        <v>2162</v>
      </c>
      <c r="BE128" s="348"/>
      <c r="BF128" s="349"/>
      <c r="BG128" s="348"/>
      <c r="BH128" s="314"/>
      <c r="BI128" s="358"/>
      <c r="BJ128" s="310"/>
      <c r="BK128" s="310"/>
      <c r="BL128" s="317"/>
      <c r="BM128" s="310"/>
      <c r="BN128" s="314"/>
      <c r="BO128" s="319">
        <v>46277</v>
      </c>
      <c r="BP128" s="310"/>
      <c r="BQ128" s="310"/>
      <c r="BR128" s="317"/>
      <c r="BS128" s="310"/>
      <c r="BT128" s="314"/>
      <c r="BU128" s="318"/>
      <c r="BV128" s="310"/>
      <c r="BW128" s="316"/>
      <c r="BX128" s="317"/>
      <c r="BY128" s="310"/>
      <c r="BZ128" s="314"/>
      <c r="CA128" s="319"/>
      <c r="CB128" s="310"/>
      <c r="CC128" s="310"/>
      <c r="CD128" s="318"/>
      <c r="CE128" s="310"/>
      <c r="CF128" s="310"/>
      <c r="CG128" s="310"/>
      <c r="CH128" s="310"/>
      <c r="CI128" s="310"/>
      <c r="CJ128" s="318"/>
      <c r="CK128" s="310"/>
      <c r="CL128" s="310"/>
      <c r="CM128" s="310"/>
      <c r="CN128" s="310"/>
      <c r="CO128" s="310"/>
      <c r="CP128" s="318"/>
      <c r="CQ128" s="310"/>
      <c r="CR128" s="310"/>
      <c r="CS128" s="310"/>
      <c r="CT128" s="310"/>
    </row>
    <row r="129" spans="1:98" ht="17.25" customHeight="1">
      <c r="A129" s="310">
        <v>120</v>
      </c>
      <c r="B129" s="311" t="s">
        <v>4201</v>
      </c>
      <c r="C129" s="311" t="s">
        <v>4202</v>
      </c>
      <c r="D129" s="311" t="s">
        <v>781</v>
      </c>
      <c r="E129" s="311" t="s">
        <v>4019</v>
      </c>
      <c r="F129" s="311" t="s">
        <v>4203</v>
      </c>
      <c r="G129" s="311" t="s">
        <v>1389</v>
      </c>
      <c r="H129" s="312">
        <v>3920</v>
      </c>
      <c r="I129" s="313" t="s">
        <v>702</v>
      </c>
      <c r="J129" s="314">
        <v>1</v>
      </c>
      <c r="K129" s="314"/>
      <c r="L129" s="314">
        <v>2</v>
      </c>
      <c r="M129" s="312">
        <v>47.1</v>
      </c>
      <c r="N129" s="312">
        <v>94.3</v>
      </c>
      <c r="O129" s="312" t="s">
        <v>674</v>
      </c>
      <c r="P129" s="312" t="s">
        <v>13</v>
      </c>
      <c r="Q129" s="312" t="s">
        <v>703</v>
      </c>
      <c r="R129" s="312"/>
      <c r="S129" s="312"/>
      <c r="T129" s="312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2">
        <f ca="1">+L129-T129</f>
        <v>2</v>
      </c>
      <c r="V129" s="312">
        <f ca="1">ROUNDDOWN(T129/J129,0)</f>
        <v>0</v>
      </c>
      <c r="W129" s="312"/>
      <c r="X129" s="312"/>
      <c r="Y129" s="312"/>
      <c r="Z129" s="312"/>
      <c r="AA129" s="312"/>
      <c r="AB129" s="312" t="s">
        <v>602</v>
      </c>
      <c r="AC129" s="312">
        <v>2.5680000000000001</v>
      </c>
      <c r="AD129" s="316"/>
      <c r="AE129" s="304"/>
      <c r="AF129" s="304"/>
      <c r="AG129" s="315" t="s">
        <v>677</v>
      </c>
      <c r="AH129" s="315" t="s">
        <v>677</v>
      </c>
      <c r="AI129" s="312">
        <v>0</v>
      </c>
      <c r="AJ129" s="312">
        <v>0</v>
      </c>
      <c r="AK129" s="312"/>
      <c r="AL129" s="312"/>
      <c r="AM129" s="310"/>
      <c r="AN129" s="310"/>
      <c r="AO129" s="310"/>
      <c r="AP129" s="310"/>
      <c r="AQ129" s="310"/>
      <c r="AR129" s="310"/>
      <c r="AS129" s="310"/>
      <c r="AT129" s="310"/>
      <c r="AU129" s="310"/>
      <c r="AV129" s="310"/>
      <c r="AW129" s="310">
        <v>0</v>
      </c>
      <c r="AX129" s="310">
        <v>0</v>
      </c>
      <c r="AY129" s="310">
        <v>0</v>
      </c>
      <c r="AZ129" s="310">
        <v>0</v>
      </c>
      <c r="BA129" s="310">
        <v>0</v>
      </c>
      <c r="BB129" s="310">
        <v>0</v>
      </c>
      <c r="BC129" s="310">
        <v>0</v>
      </c>
      <c r="BD129" s="310" t="s">
        <v>692</v>
      </c>
      <c r="BE129" s="336"/>
      <c r="BF129" s="337"/>
      <c r="BG129" s="310" t="s">
        <v>3991</v>
      </c>
      <c r="BH129" s="310">
        <v>2</v>
      </c>
      <c r="BI129" s="318">
        <v>46277</v>
      </c>
      <c r="BJ129" s="310">
        <v>0</v>
      </c>
      <c r="BK129" s="336"/>
      <c r="BL129" s="337"/>
      <c r="BM129" s="338" t="s">
        <v>3991</v>
      </c>
      <c r="BN129" s="338">
        <v>2</v>
      </c>
      <c r="BO129" s="319">
        <v>46277</v>
      </c>
      <c r="BP129" s="338">
        <v>0</v>
      </c>
      <c r="BQ129" s="336"/>
      <c r="BR129" s="337"/>
      <c r="BS129" s="336"/>
      <c r="BT129" s="336"/>
      <c r="BU129" s="341"/>
      <c r="BV129" s="336"/>
      <c r="BW129" s="336"/>
      <c r="BX129" s="337"/>
      <c r="BY129" s="336"/>
      <c r="BZ129" s="336"/>
      <c r="CA129" s="336"/>
      <c r="CB129" s="336"/>
      <c r="CC129" s="336"/>
      <c r="CD129" s="341"/>
      <c r="CE129" s="336"/>
      <c r="CF129" s="336"/>
      <c r="CG129" s="336"/>
      <c r="CH129" s="336"/>
      <c r="CI129" s="336"/>
      <c r="CJ129" s="341"/>
      <c r="CK129" s="336"/>
      <c r="CL129" s="336"/>
      <c r="CM129" s="336"/>
      <c r="CN129" s="336"/>
      <c r="CO129" s="336"/>
      <c r="CP129" s="341"/>
      <c r="CQ129" s="336"/>
      <c r="CR129" s="336"/>
      <c r="CS129" s="336"/>
      <c r="CT129" s="336"/>
    </row>
    <row r="130" spans="1:98" ht="17.25" customHeight="1">
      <c r="A130" s="186">
        <v>121</v>
      </c>
      <c r="B130" s="181" t="s">
        <v>4204</v>
      </c>
      <c r="C130" s="181" t="s">
        <v>4205</v>
      </c>
      <c r="D130" s="181"/>
      <c r="E130" s="181"/>
      <c r="F130" s="181"/>
      <c r="G130" s="181" t="s">
        <v>4180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0" t="s">
        <v>674</v>
      </c>
      <c r="P130" s="182"/>
      <c r="Q130" s="182"/>
      <c r="R130" s="300" t="s">
        <v>3951</v>
      </c>
      <c r="S130" s="182"/>
      <c r="T130" s="182"/>
      <c r="U130" s="182"/>
      <c r="V130" s="182"/>
      <c r="W130" s="300">
        <f>_xlfn.MINIFS(V:V,C:C,C130,AE:AE,"",AB:AB,"")</f>
        <v>0</v>
      </c>
      <c r="X130" s="300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4"/>
      <c r="AE130" s="180" t="s">
        <v>675</v>
      </c>
      <c r="AF130" s="180" t="s">
        <v>2161</v>
      </c>
      <c r="AG130" s="185" t="s">
        <v>677</v>
      </c>
      <c r="AH130" s="185" t="s">
        <v>677</v>
      </c>
      <c r="AI130" s="312">
        <v>0</v>
      </c>
      <c r="AJ130" s="312">
        <v>0</v>
      </c>
      <c r="AK130" s="312"/>
      <c r="AL130" s="312"/>
      <c r="AM130" s="310"/>
      <c r="AN130" s="310"/>
      <c r="AO130" s="310"/>
      <c r="AP130" s="310"/>
      <c r="AQ130" s="310"/>
      <c r="AR130" s="310"/>
      <c r="AS130" s="310"/>
      <c r="AT130" s="310"/>
      <c r="AU130" s="310"/>
      <c r="AV130" s="310"/>
      <c r="AW130" s="186"/>
      <c r="AX130" s="186"/>
      <c r="AY130" s="186"/>
      <c r="AZ130" s="186"/>
      <c r="BA130" s="186"/>
      <c r="BB130" s="186"/>
      <c r="BC130" s="186"/>
      <c r="BD130" s="180" t="s">
        <v>2162</v>
      </c>
      <c r="BE130" s="310"/>
      <c r="BF130" s="317"/>
      <c r="BG130" s="310"/>
      <c r="BH130" s="314"/>
      <c r="BI130" s="318"/>
      <c r="BJ130" s="310"/>
      <c r="BK130" s="310"/>
      <c r="BL130" s="317"/>
      <c r="BM130" s="310"/>
      <c r="BN130" s="314"/>
      <c r="BO130" s="319">
        <v>46277</v>
      </c>
      <c r="BP130" s="310"/>
      <c r="BQ130" s="310"/>
      <c r="BR130" s="317"/>
      <c r="BS130" s="310"/>
      <c r="BT130" s="314"/>
      <c r="BU130" s="318"/>
      <c r="BV130" s="310"/>
      <c r="BW130" s="316"/>
      <c r="BX130" s="317"/>
      <c r="BY130" s="310"/>
      <c r="BZ130" s="314"/>
      <c r="CA130" s="319"/>
      <c r="CB130" s="310"/>
      <c r="CC130" s="310"/>
      <c r="CD130" s="318"/>
      <c r="CE130" s="310"/>
      <c r="CF130" s="310"/>
      <c r="CG130" s="310"/>
      <c r="CH130" s="310"/>
      <c r="CI130" s="310"/>
      <c r="CJ130" s="318"/>
      <c r="CK130" s="310"/>
      <c r="CL130" s="310"/>
      <c r="CM130" s="310"/>
      <c r="CN130" s="310"/>
      <c r="CO130" s="310"/>
      <c r="CP130" s="318"/>
      <c r="CQ130" s="310"/>
      <c r="CR130" s="310"/>
      <c r="CS130" s="310"/>
      <c r="CT130" s="310"/>
    </row>
    <row r="131" spans="1:98" ht="17.25" customHeight="1">
      <c r="A131" s="310">
        <v>122</v>
      </c>
      <c r="B131" s="311" t="s">
        <v>4204</v>
      </c>
      <c r="C131" s="311" t="s">
        <v>4205</v>
      </c>
      <c r="D131" s="311" t="s">
        <v>781</v>
      </c>
      <c r="E131" s="311" t="s">
        <v>4181</v>
      </c>
      <c r="F131" s="311" t="s">
        <v>4206</v>
      </c>
      <c r="G131" s="311" t="s">
        <v>1389</v>
      </c>
      <c r="H131" s="312">
        <v>6650</v>
      </c>
      <c r="I131" s="313" t="s">
        <v>702</v>
      </c>
      <c r="J131" s="314">
        <v>1</v>
      </c>
      <c r="K131" s="314"/>
      <c r="L131" s="314">
        <v>2</v>
      </c>
      <c r="M131" s="312">
        <v>78.3</v>
      </c>
      <c r="N131" s="312">
        <v>156.6</v>
      </c>
      <c r="O131" s="312" t="s">
        <v>674</v>
      </c>
      <c r="P131" s="312" t="s">
        <v>13</v>
      </c>
      <c r="Q131" s="312" t="s">
        <v>703</v>
      </c>
      <c r="R131" s="312"/>
      <c r="S131" s="312"/>
      <c r="T131" s="312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2">
        <f ca="1">+L131-T131</f>
        <v>2</v>
      </c>
      <c r="V131" s="312">
        <f ca="1">ROUNDDOWN(T131/J131,0)</f>
        <v>0</v>
      </c>
      <c r="W131" s="312"/>
      <c r="X131" s="312"/>
      <c r="Y131" s="312"/>
      <c r="Z131" s="312"/>
      <c r="AA131" s="312"/>
      <c r="AB131" s="312" t="s">
        <v>602</v>
      </c>
      <c r="AC131" s="312">
        <v>4.2619999999999996</v>
      </c>
      <c r="AD131" s="316"/>
      <c r="AE131" s="304"/>
      <c r="AF131" s="304"/>
      <c r="AG131" s="315" t="s">
        <v>677</v>
      </c>
      <c r="AH131" s="315" t="s">
        <v>677</v>
      </c>
      <c r="AI131" s="312">
        <v>0</v>
      </c>
      <c r="AJ131" s="312">
        <v>0</v>
      </c>
      <c r="AK131" s="312"/>
      <c r="AL131" s="312"/>
      <c r="AM131" s="310"/>
      <c r="AN131" s="310"/>
      <c r="AO131" s="310"/>
      <c r="AP131" s="310"/>
      <c r="AQ131" s="310"/>
      <c r="AR131" s="310"/>
      <c r="AS131" s="310"/>
      <c r="AT131" s="310"/>
      <c r="AU131" s="310"/>
      <c r="AV131" s="310"/>
      <c r="AW131" s="310">
        <v>0</v>
      </c>
      <c r="AX131" s="310">
        <v>0</v>
      </c>
      <c r="AY131" s="310">
        <v>0</v>
      </c>
      <c r="AZ131" s="310">
        <v>0</v>
      </c>
      <c r="BA131" s="310">
        <v>0</v>
      </c>
      <c r="BB131" s="310">
        <v>0</v>
      </c>
      <c r="BC131" s="310">
        <v>0</v>
      </c>
      <c r="BD131" s="310" t="s">
        <v>692</v>
      </c>
      <c r="BE131" s="336"/>
      <c r="BF131" s="337"/>
      <c r="BG131" s="310" t="s">
        <v>3991</v>
      </c>
      <c r="BH131" s="310">
        <v>2</v>
      </c>
      <c r="BI131" s="318">
        <v>46277</v>
      </c>
      <c r="BJ131" s="310">
        <v>0</v>
      </c>
      <c r="BK131" s="336"/>
      <c r="BL131" s="337"/>
      <c r="BM131" s="338" t="s">
        <v>3991</v>
      </c>
      <c r="BN131" s="339">
        <v>2</v>
      </c>
      <c r="BO131" s="319">
        <v>46277</v>
      </c>
      <c r="BP131" s="338">
        <v>0</v>
      </c>
      <c r="BQ131" s="336"/>
      <c r="BR131" s="337"/>
      <c r="BS131" s="336"/>
      <c r="BT131" s="340"/>
      <c r="BU131" s="341"/>
      <c r="BV131" s="336"/>
      <c r="BW131" s="342"/>
      <c r="BX131" s="337"/>
      <c r="BY131" s="336"/>
      <c r="BZ131" s="340"/>
      <c r="CA131" s="343"/>
      <c r="CB131" s="336"/>
      <c r="CC131" s="336"/>
      <c r="CD131" s="341"/>
      <c r="CE131" s="336"/>
      <c r="CF131" s="336"/>
      <c r="CG131" s="336"/>
      <c r="CH131" s="336"/>
      <c r="CI131" s="336"/>
      <c r="CJ131" s="341"/>
      <c r="CK131" s="336"/>
      <c r="CL131" s="336"/>
      <c r="CM131" s="336"/>
      <c r="CN131" s="336"/>
      <c r="CO131" s="336"/>
      <c r="CP131" s="341"/>
      <c r="CQ131" s="336"/>
      <c r="CR131" s="336"/>
      <c r="CS131" s="336"/>
      <c r="CT131" s="336"/>
    </row>
    <row r="132" spans="1:98" ht="17.25" customHeight="1">
      <c r="A132" s="186">
        <v>123</v>
      </c>
      <c r="B132" s="181" t="s">
        <v>4207</v>
      </c>
      <c r="C132" s="181" t="s">
        <v>4208</v>
      </c>
      <c r="D132" s="181"/>
      <c r="E132" s="181"/>
      <c r="F132" s="181"/>
      <c r="G132" s="181" t="s">
        <v>4167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0" t="s">
        <v>674</v>
      </c>
      <c r="P132" s="182"/>
      <c r="Q132" s="182"/>
      <c r="R132" s="300" t="s">
        <v>3951</v>
      </c>
      <c r="S132" s="182"/>
      <c r="T132" s="182"/>
      <c r="U132" s="182"/>
      <c r="V132" s="182"/>
      <c r="W132" s="300">
        <f>_xlfn.MINIFS(V:V,C:C,C132,AE:AE,"",AB:AB,"")</f>
        <v>0</v>
      </c>
      <c r="X132" s="300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4"/>
      <c r="AE132" s="180" t="s">
        <v>675</v>
      </c>
      <c r="AF132" s="180" t="s">
        <v>2161</v>
      </c>
      <c r="AG132" s="185" t="s">
        <v>677</v>
      </c>
      <c r="AH132" s="185" t="s">
        <v>677</v>
      </c>
      <c r="AI132" s="312">
        <v>0</v>
      </c>
      <c r="AJ132" s="312">
        <v>0</v>
      </c>
      <c r="AK132" s="312"/>
      <c r="AL132" s="312"/>
      <c r="AM132" s="310"/>
      <c r="AN132" s="310"/>
      <c r="AO132" s="310"/>
      <c r="AP132" s="310"/>
      <c r="AQ132" s="310"/>
      <c r="AR132" s="310"/>
      <c r="AS132" s="310"/>
      <c r="AT132" s="310"/>
      <c r="AU132" s="310"/>
      <c r="AV132" s="310"/>
      <c r="AW132" s="186"/>
      <c r="AX132" s="186"/>
      <c r="AY132" s="186"/>
      <c r="AZ132" s="186"/>
      <c r="BA132" s="186"/>
      <c r="BB132" s="186"/>
      <c r="BC132" s="186"/>
      <c r="BD132" s="180" t="s">
        <v>2162</v>
      </c>
      <c r="BE132" s="310"/>
      <c r="BF132" s="310"/>
      <c r="BG132" s="310"/>
      <c r="BH132" s="314"/>
      <c r="BI132" s="318"/>
      <c r="BJ132" s="310"/>
      <c r="BK132" s="310"/>
      <c r="BL132" s="317"/>
      <c r="BM132" s="310"/>
      <c r="BN132" s="310"/>
      <c r="BO132" s="319">
        <v>46277</v>
      </c>
      <c r="BP132" s="310"/>
      <c r="BQ132" s="310"/>
      <c r="BR132" s="317"/>
      <c r="BS132" s="310"/>
      <c r="BT132" s="310"/>
      <c r="BU132" s="318"/>
      <c r="BV132" s="310"/>
      <c r="BW132" s="310"/>
      <c r="BX132" s="317"/>
      <c r="BY132" s="310"/>
      <c r="BZ132" s="310"/>
      <c r="CA132" s="310"/>
      <c r="CB132" s="310"/>
      <c r="CC132" s="310"/>
      <c r="CD132" s="318"/>
      <c r="CE132" s="310"/>
      <c r="CF132" s="310"/>
      <c r="CG132" s="310"/>
      <c r="CH132" s="310"/>
      <c r="CI132" s="310"/>
      <c r="CJ132" s="318"/>
      <c r="CK132" s="310"/>
      <c r="CL132" s="310"/>
      <c r="CM132" s="310"/>
      <c r="CN132" s="310"/>
      <c r="CO132" s="310"/>
      <c r="CP132" s="318"/>
      <c r="CQ132" s="310"/>
      <c r="CR132" s="310"/>
      <c r="CS132" s="310"/>
      <c r="CT132" s="310"/>
    </row>
    <row r="133" spans="1:98" ht="17.25" customHeight="1">
      <c r="A133" s="310">
        <v>124</v>
      </c>
      <c r="B133" s="311" t="s">
        <v>4207</v>
      </c>
      <c r="C133" s="311" t="s">
        <v>4208</v>
      </c>
      <c r="D133" s="311" t="s">
        <v>781</v>
      </c>
      <c r="E133" s="311" t="s">
        <v>4168</v>
      </c>
      <c r="F133" s="311" t="s">
        <v>4209</v>
      </c>
      <c r="G133" s="311" t="s">
        <v>1389</v>
      </c>
      <c r="H133" s="312">
        <v>3914</v>
      </c>
      <c r="I133" s="313" t="s">
        <v>702</v>
      </c>
      <c r="J133" s="314">
        <v>1</v>
      </c>
      <c r="K133" s="314"/>
      <c r="L133" s="314">
        <v>2</v>
      </c>
      <c r="M133" s="312">
        <v>47.1</v>
      </c>
      <c r="N133" s="312">
        <v>94.1</v>
      </c>
      <c r="O133" s="312" t="s">
        <v>674</v>
      </c>
      <c r="P133" s="312" t="s">
        <v>13</v>
      </c>
      <c r="Q133" s="312" t="s">
        <v>703</v>
      </c>
      <c r="R133" s="312"/>
      <c r="S133" s="312"/>
      <c r="T133" s="312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2">
        <f ca="1">+L133-T133</f>
        <v>2</v>
      </c>
      <c r="V133" s="312">
        <f ca="1">ROUNDDOWN(T133/J133,0)</f>
        <v>0</v>
      </c>
      <c r="W133" s="312"/>
      <c r="X133" s="312"/>
      <c r="Y133" s="312"/>
      <c r="Z133" s="312"/>
      <c r="AA133" s="312"/>
      <c r="AB133" s="312" t="s">
        <v>602</v>
      </c>
      <c r="AC133" s="312">
        <v>2.5640000000000001</v>
      </c>
      <c r="AD133" s="316"/>
      <c r="AE133" s="304"/>
      <c r="AF133" s="304"/>
      <c r="AG133" s="315" t="s">
        <v>677</v>
      </c>
      <c r="AH133" s="315" t="s">
        <v>677</v>
      </c>
      <c r="AI133" s="312">
        <v>0</v>
      </c>
      <c r="AJ133" s="312">
        <v>0</v>
      </c>
      <c r="AK133" s="312"/>
      <c r="AL133" s="312"/>
      <c r="AM133" s="310"/>
      <c r="AN133" s="310"/>
      <c r="AO133" s="310"/>
      <c r="AP133" s="310"/>
      <c r="AQ133" s="310"/>
      <c r="AR133" s="310"/>
      <c r="AS133" s="310"/>
      <c r="AT133" s="310"/>
      <c r="AU133" s="310"/>
      <c r="AV133" s="310"/>
      <c r="AW133" s="310">
        <v>0</v>
      </c>
      <c r="AX133" s="310">
        <v>0</v>
      </c>
      <c r="AY133" s="310">
        <v>0</v>
      </c>
      <c r="AZ133" s="310">
        <v>0</v>
      </c>
      <c r="BA133" s="310">
        <v>0</v>
      </c>
      <c r="BB133" s="310">
        <v>0</v>
      </c>
      <c r="BC133" s="310">
        <v>0</v>
      </c>
      <c r="BD133" s="310" t="s">
        <v>692</v>
      </c>
      <c r="BE133" s="348"/>
      <c r="BF133" s="348"/>
      <c r="BG133" s="310" t="s">
        <v>3991</v>
      </c>
      <c r="BH133" s="310">
        <v>2</v>
      </c>
      <c r="BI133" s="318">
        <v>46277</v>
      </c>
      <c r="BJ133" s="310">
        <v>0</v>
      </c>
      <c r="BK133" s="320"/>
      <c r="BL133" s="321"/>
      <c r="BM133" s="310" t="s">
        <v>3991</v>
      </c>
      <c r="BN133" s="314">
        <v>2</v>
      </c>
      <c r="BO133" s="319">
        <v>46277</v>
      </c>
      <c r="BP133" s="310">
        <v>0</v>
      </c>
      <c r="BQ133" s="320"/>
      <c r="BR133" s="321"/>
      <c r="BS133" s="320"/>
      <c r="BT133" s="322"/>
      <c r="BU133" s="323"/>
      <c r="BV133" s="320"/>
      <c r="BW133" s="324"/>
      <c r="BX133" s="321"/>
      <c r="BY133" s="320"/>
      <c r="BZ133" s="322"/>
      <c r="CA133" s="325"/>
      <c r="CB133" s="320"/>
      <c r="CC133" s="320"/>
      <c r="CD133" s="323"/>
      <c r="CE133" s="320"/>
      <c r="CF133" s="320"/>
      <c r="CG133" s="320"/>
      <c r="CH133" s="320"/>
      <c r="CI133" s="320"/>
      <c r="CJ133" s="323"/>
      <c r="CK133" s="320"/>
      <c r="CL133" s="320"/>
      <c r="CM133" s="320"/>
      <c r="CN133" s="320"/>
      <c r="CO133" s="320"/>
      <c r="CP133" s="323"/>
      <c r="CQ133" s="320"/>
      <c r="CR133" s="320"/>
      <c r="CS133" s="320"/>
      <c r="CT133" s="320"/>
    </row>
    <row r="134" spans="1:98" ht="17.25" customHeight="1">
      <c r="A134" s="186">
        <v>125</v>
      </c>
      <c r="B134" s="181" t="s">
        <v>4210</v>
      </c>
      <c r="C134" s="181" t="s">
        <v>4211</v>
      </c>
      <c r="D134" s="181"/>
      <c r="E134" s="181"/>
      <c r="F134" s="181"/>
      <c r="G134" s="181" t="s">
        <v>4172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0" t="s">
        <v>674</v>
      </c>
      <c r="P134" s="182"/>
      <c r="Q134" s="182"/>
      <c r="R134" s="300" t="s">
        <v>3951</v>
      </c>
      <c r="S134" s="182"/>
      <c r="T134" s="182"/>
      <c r="U134" s="182"/>
      <c r="V134" s="182"/>
      <c r="W134" s="300">
        <f>_xlfn.MINIFS(V:V,C:C,C134,AE:AE,"",AB:AB,"")</f>
        <v>0</v>
      </c>
      <c r="X134" s="300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4"/>
      <c r="AE134" s="180" t="s">
        <v>675</v>
      </c>
      <c r="AF134" s="180" t="s">
        <v>2161</v>
      </c>
      <c r="AG134" s="185" t="s">
        <v>677</v>
      </c>
      <c r="AH134" s="185" t="s">
        <v>677</v>
      </c>
      <c r="AI134" s="312">
        <v>0</v>
      </c>
      <c r="AJ134" s="312">
        <v>0</v>
      </c>
      <c r="AK134" s="312"/>
      <c r="AL134" s="312"/>
      <c r="AM134" s="310"/>
      <c r="AN134" s="310"/>
      <c r="AO134" s="310"/>
      <c r="AP134" s="310"/>
      <c r="AQ134" s="310"/>
      <c r="AR134" s="310"/>
      <c r="AS134" s="310"/>
      <c r="AT134" s="310"/>
      <c r="AU134" s="310"/>
      <c r="AV134" s="310"/>
      <c r="AW134" s="186"/>
      <c r="AX134" s="186"/>
      <c r="AY134" s="186"/>
      <c r="AZ134" s="186"/>
      <c r="BA134" s="186"/>
      <c r="BB134" s="186"/>
      <c r="BC134" s="186"/>
      <c r="BD134" s="180" t="s">
        <v>2162</v>
      </c>
      <c r="BE134" s="345"/>
      <c r="BF134" s="346"/>
      <c r="BG134" s="345"/>
      <c r="BH134" s="359"/>
      <c r="BI134" s="347"/>
      <c r="BJ134" s="345"/>
      <c r="BK134" s="345"/>
      <c r="BL134" s="346"/>
      <c r="BM134" s="345"/>
      <c r="BN134" s="359"/>
      <c r="BO134" s="319">
        <v>46277</v>
      </c>
      <c r="BP134" s="345"/>
      <c r="BQ134" s="345"/>
      <c r="BR134" s="346"/>
      <c r="BS134" s="345"/>
      <c r="BT134" s="359"/>
      <c r="BU134" s="347"/>
      <c r="BV134" s="345"/>
      <c r="BW134" s="360"/>
      <c r="BX134" s="346"/>
      <c r="BY134" s="345"/>
      <c r="BZ134" s="359"/>
      <c r="CA134" s="361"/>
      <c r="CB134" s="345"/>
      <c r="CC134" s="345"/>
      <c r="CD134" s="347"/>
      <c r="CE134" s="345"/>
      <c r="CF134" s="345"/>
      <c r="CG134" s="345"/>
      <c r="CH134" s="345"/>
      <c r="CI134" s="345"/>
      <c r="CJ134" s="347"/>
      <c r="CK134" s="345"/>
      <c r="CL134" s="345"/>
      <c r="CM134" s="345"/>
      <c r="CN134" s="345"/>
      <c r="CO134" s="345"/>
      <c r="CP134" s="347"/>
      <c r="CQ134" s="345"/>
      <c r="CR134" s="345"/>
      <c r="CS134" s="345"/>
      <c r="CT134" s="345"/>
    </row>
    <row r="135" spans="1:98" ht="17.25" customHeight="1">
      <c r="A135" s="310">
        <v>126</v>
      </c>
      <c r="B135" s="311" t="s">
        <v>4210</v>
      </c>
      <c r="C135" s="311" t="s">
        <v>4211</v>
      </c>
      <c r="D135" s="311" t="s">
        <v>781</v>
      </c>
      <c r="E135" s="311" t="s">
        <v>4173</v>
      </c>
      <c r="F135" s="311" t="s">
        <v>4212</v>
      </c>
      <c r="G135" s="311" t="s">
        <v>1389</v>
      </c>
      <c r="H135" s="312">
        <v>3800</v>
      </c>
      <c r="I135" s="313" t="s">
        <v>702</v>
      </c>
      <c r="J135" s="314">
        <v>1</v>
      </c>
      <c r="K135" s="314"/>
      <c r="L135" s="314">
        <v>2</v>
      </c>
      <c r="M135" s="312">
        <v>44.7</v>
      </c>
      <c r="N135" s="312">
        <v>89.5</v>
      </c>
      <c r="O135" s="312" t="s">
        <v>674</v>
      </c>
      <c r="P135" s="312" t="s">
        <v>13</v>
      </c>
      <c r="Q135" s="312" t="s">
        <v>703</v>
      </c>
      <c r="R135" s="312"/>
      <c r="S135" s="312"/>
      <c r="T135" s="312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2">
        <f ca="1">+L135-T135</f>
        <v>2</v>
      </c>
      <c r="V135" s="312">
        <f ca="1">ROUNDDOWN(T135/J135,0)</f>
        <v>0</v>
      </c>
      <c r="W135" s="312"/>
      <c r="X135" s="312"/>
      <c r="Y135" s="312"/>
      <c r="Z135" s="312"/>
      <c r="AA135" s="312"/>
      <c r="AB135" s="312" t="s">
        <v>602</v>
      </c>
      <c r="AC135" s="312">
        <v>2.4380000000000002</v>
      </c>
      <c r="AD135" s="316"/>
      <c r="AE135" s="304"/>
      <c r="AF135" s="304"/>
      <c r="AG135" s="315" t="s">
        <v>677</v>
      </c>
      <c r="AH135" s="315" t="s">
        <v>677</v>
      </c>
      <c r="AI135" s="312">
        <v>0</v>
      </c>
      <c r="AJ135" s="312">
        <v>0</v>
      </c>
      <c r="AK135" s="312"/>
      <c r="AL135" s="312"/>
      <c r="AM135" s="310"/>
      <c r="AN135" s="310"/>
      <c r="AO135" s="310"/>
      <c r="AP135" s="310"/>
      <c r="AQ135" s="310"/>
      <c r="AR135" s="310"/>
      <c r="AS135" s="310"/>
      <c r="AT135" s="310"/>
      <c r="AU135" s="310"/>
      <c r="AV135" s="310"/>
      <c r="AW135" s="310">
        <v>0</v>
      </c>
      <c r="AX135" s="310">
        <v>0</v>
      </c>
      <c r="AY135" s="310">
        <v>0</v>
      </c>
      <c r="AZ135" s="310">
        <v>0</v>
      </c>
      <c r="BA135" s="310">
        <v>0</v>
      </c>
      <c r="BB135" s="310">
        <v>0</v>
      </c>
      <c r="BC135" s="310">
        <v>0</v>
      </c>
      <c r="BD135" s="310" t="s">
        <v>692</v>
      </c>
      <c r="BE135" s="320"/>
      <c r="BF135" s="321"/>
      <c r="BG135" s="310" t="s">
        <v>3991</v>
      </c>
      <c r="BH135" s="310">
        <v>2</v>
      </c>
      <c r="BI135" s="318">
        <v>46277</v>
      </c>
      <c r="BJ135" s="310">
        <v>0</v>
      </c>
      <c r="BK135" s="320"/>
      <c r="BL135" s="321"/>
      <c r="BM135" s="310" t="s">
        <v>3991</v>
      </c>
      <c r="BN135" s="310">
        <v>2</v>
      </c>
      <c r="BO135" s="319">
        <v>46277</v>
      </c>
      <c r="BP135" s="310">
        <v>0</v>
      </c>
      <c r="BQ135" s="320"/>
      <c r="BR135" s="321"/>
      <c r="BS135" s="320"/>
      <c r="BT135" s="320"/>
      <c r="BU135" s="323"/>
      <c r="BV135" s="320"/>
      <c r="BW135" s="320"/>
      <c r="BX135" s="321"/>
      <c r="BY135" s="320"/>
      <c r="BZ135" s="320"/>
      <c r="CA135" s="320"/>
      <c r="CB135" s="320"/>
      <c r="CC135" s="320"/>
      <c r="CD135" s="323"/>
      <c r="CE135" s="320"/>
      <c r="CF135" s="320"/>
      <c r="CG135" s="320"/>
      <c r="CH135" s="320"/>
      <c r="CI135" s="320"/>
      <c r="CJ135" s="323"/>
      <c r="CK135" s="320"/>
      <c r="CL135" s="320"/>
      <c r="CM135" s="320"/>
      <c r="CN135" s="320"/>
      <c r="CO135" s="320"/>
      <c r="CP135" s="323"/>
      <c r="CQ135" s="320"/>
      <c r="CR135" s="320"/>
      <c r="CS135" s="320"/>
      <c r="CT135" s="320"/>
    </row>
    <row r="136" spans="1:98" ht="17.25" customHeight="1">
      <c r="A136" s="186">
        <v>127</v>
      </c>
      <c r="B136" s="181" t="s">
        <v>4213</v>
      </c>
      <c r="C136" s="181" t="s">
        <v>4214</v>
      </c>
      <c r="D136" s="181"/>
      <c r="E136" s="181"/>
      <c r="F136" s="181"/>
      <c r="G136" s="181" t="s">
        <v>4018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0" t="s">
        <v>674</v>
      </c>
      <c r="P136" s="182"/>
      <c r="Q136" s="182"/>
      <c r="R136" s="300" t="s">
        <v>3951</v>
      </c>
      <c r="S136" s="182"/>
      <c r="T136" s="182"/>
      <c r="U136" s="182"/>
      <c r="V136" s="182"/>
      <c r="W136" s="300">
        <f>_xlfn.MINIFS(V:V,C:C,C136,AE:AE,"",AB:AB,"")</f>
        <v>0</v>
      </c>
      <c r="X136" s="300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4"/>
      <c r="AE136" s="180" t="s">
        <v>675</v>
      </c>
      <c r="AF136" s="180" t="s">
        <v>2161</v>
      </c>
      <c r="AG136" s="185" t="s">
        <v>677</v>
      </c>
      <c r="AH136" s="185" t="s">
        <v>677</v>
      </c>
      <c r="AI136" s="312">
        <v>0</v>
      </c>
      <c r="AJ136" s="312">
        <v>0</v>
      </c>
      <c r="AK136" s="312"/>
      <c r="AL136" s="312"/>
      <c r="AM136" s="310"/>
      <c r="AN136" s="310"/>
      <c r="AO136" s="310"/>
      <c r="AP136" s="310"/>
      <c r="AQ136" s="310"/>
      <c r="AR136" s="310"/>
      <c r="AS136" s="310"/>
      <c r="AT136" s="310"/>
      <c r="AU136" s="310"/>
      <c r="AV136" s="310"/>
      <c r="AW136" s="186"/>
      <c r="AX136" s="186"/>
      <c r="AY136" s="186"/>
      <c r="AZ136" s="186"/>
      <c r="BA136" s="186"/>
      <c r="BB136" s="186"/>
      <c r="BC136" s="186"/>
      <c r="BD136" s="180" t="s">
        <v>2162</v>
      </c>
      <c r="BE136" s="326"/>
      <c r="BF136" s="327"/>
      <c r="BG136" s="326"/>
      <c r="BH136" s="331"/>
      <c r="BI136" s="353"/>
      <c r="BJ136" s="330"/>
      <c r="BK136" s="328"/>
      <c r="BL136" s="329"/>
      <c r="BM136" s="330"/>
      <c r="BN136" s="330"/>
      <c r="BO136" s="319">
        <v>46277</v>
      </c>
      <c r="BP136" s="330"/>
      <c r="BQ136" s="328"/>
      <c r="BR136" s="329"/>
      <c r="BS136" s="328"/>
      <c r="BT136" s="328"/>
      <c r="BU136" s="333"/>
      <c r="BV136" s="328"/>
      <c r="BW136" s="328"/>
      <c r="BX136" s="329"/>
      <c r="BY136" s="328"/>
      <c r="BZ136" s="328"/>
      <c r="CA136" s="328"/>
      <c r="CB136" s="328"/>
      <c r="CC136" s="328"/>
      <c r="CD136" s="333"/>
      <c r="CE136" s="328"/>
      <c r="CF136" s="328"/>
      <c r="CG136" s="328"/>
      <c r="CH136" s="328"/>
      <c r="CI136" s="328"/>
      <c r="CJ136" s="333"/>
      <c r="CK136" s="328"/>
      <c r="CL136" s="328"/>
      <c r="CM136" s="328"/>
      <c r="CN136" s="328"/>
      <c r="CO136" s="328"/>
      <c r="CP136" s="333"/>
      <c r="CQ136" s="328"/>
      <c r="CR136" s="328"/>
      <c r="CS136" s="328"/>
      <c r="CT136" s="328"/>
    </row>
    <row r="137" spans="1:98" ht="17.25" customHeight="1">
      <c r="A137" s="310">
        <v>128</v>
      </c>
      <c r="B137" s="311" t="s">
        <v>4213</v>
      </c>
      <c r="C137" s="311" t="s">
        <v>4214</v>
      </c>
      <c r="D137" s="311" t="s">
        <v>781</v>
      </c>
      <c r="E137" s="311" t="s">
        <v>4019</v>
      </c>
      <c r="F137" s="311" t="s">
        <v>4215</v>
      </c>
      <c r="G137" s="311" t="s">
        <v>1389</v>
      </c>
      <c r="H137" s="312">
        <v>3920</v>
      </c>
      <c r="I137" s="313" t="s">
        <v>702</v>
      </c>
      <c r="J137" s="314">
        <v>1</v>
      </c>
      <c r="K137" s="314"/>
      <c r="L137" s="314">
        <v>2</v>
      </c>
      <c r="M137" s="312">
        <v>47.1</v>
      </c>
      <c r="N137" s="312">
        <v>94.3</v>
      </c>
      <c r="O137" s="312" t="s">
        <v>674</v>
      </c>
      <c r="P137" s="312" t="s">
        <v>13</v>
      </c>
      <c r="Q137" s="312" t="s">
        <v>703</v>
      </c>
      <c r="R137" s="312"/>
      <c r="S137" s="312"/>
      <c r="T137" s="312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2">
        <f ca="1">+L137-T137</f>
        <v>2</v>
      </c>
      <c r="V137" s="312">
        <f ca="1">ROUNDDOWN(T137/J137,0)</f>
        <v>0</v>
      </c>
      <c r="W137" s="312"/>
      <c r="X137" s="312"/>
      <c r="Y137" s="312"/>
      <c r="Z137" s="312"/>
      <c r="AA137" s="312"/>
      <c r="AB137" s="312" t="s">
        <v>602</v>
      </c>
      <c r="AC137" s="312">
        <v>2.5680000000000001</v>
      </c>
      <c r="AD137" s="316"/>
      <c r="AE137" s="304"/>
      <c r="AF137" s="304"/>
      <c r="AG137" s="315" t="s">
        <v>677</v>
      </c>
      <c r="AH137" s="315" t="s">
        <v>677</v>
      </c>
      <c r="AI137" s="312">
        <v>0</v>
      </c>
      <c r="AJ137" s="312">
        <v>0</v>
      </c>
      <c r="AK137" s="312"/>
      <c r="AL137" s="312"/>
      <c r="AM137" s="310"/>
      <c r="AN137" s="310"/>
      <c r="AO137" s="310"/>
      <c r="AP137" s="310"/>
      <c r="AQ137" s="310"/>
      <c r="AR137" s="310"/>
      <c r="AS137" s="310"/>
      <c r="AT137" s="310"/>
      <c r="AU137" s="310"/>
      <c r="AV137" s="310"/>
      <c r="AW137" s="310">
        <v>0</v>
      </c>
      <c r="AX137" s="310">
        <v>0</v>
      </c>
      <c r="AY137" s="310">
        <v>0</v>
      </c>
      <c r="AZ137" s="310">
        <v>0</v>
      </c>
      <c r="BA137" s="310">
        <v>0</v>
      </c>
      <c r="BB137" s="310">
        <v>0</v>
      </c>
      <c r="BC137" s="310">
        <v>0</v>
      </c>
      <c r="BD137" s="310" t="s">
        <v>692</v>
      </c>
      <c r="BE137" s="326"/>
      <c r="BF137" s="327"/>
      <c r="BG137" s="310" t="s">
        <v>3991</v>
      </c>
      <c r="BH137" s="310">
        <v>2</v>
      </c>
      <c r="BI137" s="318">
        <v>46277</v>
      </c>
      <c r="BJ137" s="310">
        <v>0</v>
      </c>
      <c r="BK137" s="328"/>
      <c r="BL137" s="329"/>
      <c r="BM137" s="330" t="s">
        <v>3991</v>
      </c>
      <c r="BN137" s="330">
        <v>2</v>
      </c>
      <c r="BO137" s="319">
        <v>46277</v>
      </c>
      <c r="BP137" s="330">
        <v>0</v>
      </c>
      <c r="BQ137" s="328"/>
      <c r="BR137" s="329"/>
      <c r="BS137" s="328"/>
      <c r="BT137" s="328"/>
      <c r="BU137" s="333"/>
      <c r="BV137" s="328"/>
      <c r="BW137" s="328"/>
      <c r="BX137" s="329"/>
      <c r="BY137" s="328"/>
      <c r="BZ137" s="328"/>
      <c r="CA137" s="328"/>
      <c r="CB137" s="328"/>
      <c r="CC137" s="328"/>
      <c r="CD137" s="333"/>
      <c r="CE137" s="328"/>
      <c r="CF137" s="328"/>
      <c r="CG137" s="328"/>
      <c r="CH137" s="328"/>
      <c r="CI137" s="328"/>
      <c r="CJ137" s="333"/>
      <c r="CK137" s="328"/>
      <c r="CL137" s="328"/>
      <c r="CM137" s="328"/>
      <c r="CN137" s="328"/>
      <c r="CO137" s="328"/>
      <c r="CP137" s="333"/>
      <c r="CQ137" s="328"/>
      <c r="CR137" s="328"/>
      <c r="CS137" s="328"/>
      <c r="CT137" s="328"/>
    </row>
    <row r="138" spans="1:98" ht="17.25" customHeight="1">
      <c r="A138" s="186">
        <v>129</v>
      </c>
      <c r="B138" s="181" t="s">
        <v>4216</v>
      </c>
      <c r="C138" s="181" t="s">
        <v>4217</v>
      </c>
      <c r="D138" s="181"/>
      <c r="E138" s="181"/>
      <c r="F138" s="181"/>
      <c r="G138" s="181" t="s">
        <v>4180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0" t="s">
        <v>674</v>
      </c>
      <c r="P138" s="182"/>
      <c r="Q138" s="182"/>
      <c r="R138" s="300" t="s">
        <v>3951</v>
      </c>
      <c r="S138" s="182"/>
      <c r="T138" s="182"/>
      <c r="U138" s="182"/>
      <c r="V138" s="182"/>
      <c r="W138" s="300">
        <f>_xlfn.MINIFS(V:V,C:C,C138,AE:AE,"",AB:AB,"")</f>
        <v>0</v>
      </c>
      <c r="X138" s="300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4"/>
      <c r="AE138" s="180" t="s">
        <v>675</v>
      </c>
      <c r="AF138" s="180" t="s">
        <v>2161</v>
      </c>
      <c r="AG138" s="185" t="s">
        <v>677</v>
      </c>
      <c r="AH138" s="185" t="s">
        <v>677</v>
      </c>
      <c r="AI138" s="312">
        <v>0</v>
      </c>
      <c r="AJ138" s="312">
        <v>0</v>
      </c>
      <c r="AK138" s="312"/>
      <c r="AL138" s="312"/>
      <c r="AM138" s="310"/>
      <c r="AN138" s="310"/>
      <c r="AO138" s="310"/>
      <c r="AP138" s="310"/>
      <c r="AQ138" s="310"/>
      <c r="AR138" s="310"/>
      <c r="AS138" s="310"/>
      <c r="AT138" s="310"/>
      <c r="AU138" s="310"/>
      <c r="AV138" s="310"/>
      <c r="AW138" s="186"/>
      <c r="AX138" s="186"/>
      <c r="AY138" s="186"/>
      <c r="AZ138" s="186"/>
      <c r="BA138" s="186"/>
      <c r="BB138" s="186"/>
      <c r="BC138" s="186"/>
      <c r="BD138" s="180" t="s">
        <v>2162</v>
      </c>
      <c r="BE138" s="310"/>
      <c r="BF138" s="317"/>
      <c r="BG138" s="310"/>
      <c r="BH138" s="310"/>
      <c r="BI138" s="318"/>
      <c r="BJ138" s="310"/>
      <c r="BK138" s="310"/>
      <c r="BL138" s="317"/>
      <c r="BM138" s="310"/>
      <c r="BN138" s="310"/>
      <c r="BO138" s="319">
        <v>46277</v>
      </c>
      <c r="BP138" s="310"/>
      <c r="BQ138" s="310"/>
      <c r="BR138" s="317"/>
      <c r="BS138" s="310"/>
      <c r="BT138" s="310"/>
      <c r="BU138" s="318"/>
      <c r="BV138" s="310"/>
      <c r="BW138" s="310"/>
      <c r="BX138" s="317"/>
      <c r="BY138" s="310"/>
      <c r="BZ138" s="310"/>
      <c r="CA138" s="310"/>
      <c r="CB138" s="310"/>
      <c r="CC138" s="310"/>
      <c r="CD138" s="318"/>
      <c r="CE138" s="310"/>
      <c r="CF138" s="310"/>
      <c r="CG138" s="310"/>
      <c r="CH138" s="310"/>
      <c r="CI138" s="310"/>
      <c r="CJ138" s="318"/>
      <c r="CK138" s="310"/>
      <c r="CL138" s="310"/>
      <c r="CM138" s="310"/>
      <c r="CN138" s="310"/>
      <c r="CO138" s="310"/>
      <c r="CP138" s="318"/>
      <c r="CQ138" s="310"/>
      <c r="CR138" s="310"/>
      <c r="CS138" s="310"/>
      <c r="CT138" s="310"/>
    </row>
    <row r="139" spans="1:98" ht="17.25" customHeight="1">
      <c r="A139" s="310">
        <v>130</v>
      </c>
      <c r="B139" s="311" t="s">
        <v>4216</v>
      </c>
      <c r="C139" s="311" t="s">
        <v>4217</v>
      </c>
      <c r="D139" s="311" t="s">
        <v>781</v>
      </c>
      <c r="E139" s="311" t="s">
        <v>4181</v>
      </c>
      <c r="F139" s="311" t="s">
        <v>4218</v>
      </c>
      <c r="G139" s="311" t="s">
        <v>1389</v>
      </c>
      <c r="H139" s="312">
        <v>6650</v>
      </c>
      <c r="I139" s="313" t="s">
        <v>702</v>
      </c>
      <c r="J139" s="314">
        <v>1</v>
      </c>
      <c r="K139" s="314"/>
      <c r="L139" s="314">
        <v>2</v>
      </c>
      <c r="M139" s="312">
        <v>78.3</v>
      </c>
      <c r="N139" s="312">
        <v>156.6</v>
      </c>
      <c r="O139" s="312" t="s">
        <v>674</v>
      </c>
      <c r="P139" s="312" t="s">
        <v>13</v>
      </c>
      <c r="Q139" s="312" t="s">
        <v>703</v>
      </c>
      <c r="R139" s="312"/>
      <c r="S139" s="312"/>
      <c r="T139" s="312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2">
        <f ca="1">+L139-T139</f>
        <v>2</v>
      </c>
      <c r="V139" s="312">
        <f ca="1">ROUNDDOWN(T139/J139,0)</f>
        <v>0</v>
      </c>
      <c r="W139" s="312"/>
      <c r="X139" s="312"/>
      <c r="Y139" s="312"/>
      <c r="Z139" s="312"/>
      <c r="AA139" s="312"/>
      <c r="AB139" s="312" t="s">
        <v>602</v>
      </c>
      <c r="AC139" s="312">
        <v>4.2619999999999996</v>
      </c>
      <c r="AD139" s="316"/>
      <c r="AE139" s="304"/>
      <c r="AF139" s="304"/>
      <c r="AG139" s="315" t="s">
        <v>677</v>
      </c>
      <c r="AH139" s="315" t="s">
        <v>677</v>
      </c>
      <c r="AI139" s="312">
        <v>0</v>
      </c>
      <c r="AJ139" s="312">
        <v>0</v>
      </c>
      <c r="AK139" s="312"/>
      <c r="AL139" s="312"/>
      <c r="AM139" s="310"/>
      <c r="AN139" s="310"/>
      <c r="AO139" s="310"/>
      <c r="AP139" s="310"/>
      <c r="AQ139" s="310"/>
      <c r="AR139" s="310"/>
      <c r="AS139" s="310"/>
      <c r="AT139" s="310"/>
      <c r="AU139" s="310"/>
      <c r="AV139" s="310"/>
      <c r="AW139" s="310">
        <v>0</v>
      </c>
      <c r="AX139" s="310">
        <v>0</v>
      </c>
      <c r="AY139" s="310">
        <v>0</v>
      </c>
      <c r="AZ139" s="310">
        <v>0</v>
      </c>
      <c r="BA139" s="310">
        <v>0</v>
      </c>
      <c r="BB139" s="310">
        <v>0</v>
      </c>
      <c r="BC139" s="310">
        <v>0</v>
      </c>
      <c r="BD139" s="310" t="s">
        <v>692</v>
      </c>
      <c r="BE139" s="310"/>
      <c r="BF139" s="317"/>
      <c r="BG139" s="310" t="s">
        <v>3991</v>
      </c>
      <c r="BH139" s="310">
        <v>2</v>
      </c>
      <c r="BI139" s="318">
        <v>46277</v>
      </c>
      <c r="BJ139" s="310">
        <v>0</v>
      </c>
      <c r="BK139" s="320"/>
      <c r="BL139" s="321"/>
      <c r="BM139" s="310" t="s">
        <v>3991</v>
      </c>
      <c r="BN139" s="310">
        <v>2</v>
      </c>
      <c r="BO139" s="319">
        <v>46277</v>
      </c>
      <c r="BP139" s="310">
        <v>0</v>
      </c>
      <c r="BQ139" s="320"/>
      <c r="BR139" s="321"/>
      <c r="BS139" s="320"/>
      <c r="BT139" s="320"/>
      <c r="BU139" s="323"/>
      <c r="BV139" s="320"/>
      <c r="BW139" s="320"/>
      <c r="BX139" s="321"/>
      <c r="BY139" s="320"/>
      <c r="BZ139" s="320"/>
      <c r="CA139" s="320"/>
      <c r="CB139" s="320"/>
      <c r="CC139" s="320"/>
      <c r="CD139" s="323"/>
      <c r="CE139" s="320"/>
      <c r="CF139" s="320"/>
      <c r="CG139" s="320"/>
      <c r="CH139" s="320"/>
      <c r="CI139" s="320"/>
      <c r="CJ139" s="323"/>
      <c r="CK139" s="320"/>
      <c r="CL139" s="320"/>
      <c r="CM139" s="320"/>
      <c r="CN139" s="320"/>
      <c r="CO139" s="320"/>
      <c r="CP139" s="323"/>
      <c r="CQ139" s="320"/>
      <c r="CR139" s="320"/>
      <c r="CS139" s="320"/>
      <c r="CT139" s="320"/>
    </row>
    <row r="140" spans="1:98" ht="17.25" customHeight="1">
      <c r="A140" s="186">
        <v>131</v>
      </c>
      <c r="B140" s="181" t="s">
        <v>4219</v>
      </c>
      <c r="C140" s="181" t="s">
        <v>4220</v>
      </c>
      <c r="D140" s="181"/>
      <c r="E140" s="181"/>
      <c r="F140" s="181"/>
      <c r="G140" s="181" t="s">
        <v>4167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0" t="s">
        <v>674</v>
      </c>
      <c r="P140" s="182"/>
      <c r="Q140" s="182"/>
      <c r="R140" s="300" t="s">
        <v>3951</v>
      </c>
      <c r="S140" s="182"/>
      <c r="T140" s="182"/>
      <c r="U140" s="182"/>
      <c r="V140" s="182"/>
      <c r="W140" s="300">
        <f>_xlfn.MINIFS(V:V,C:C,C140,AE:AE,"",AB:AB,"")</f>
        <v>0</v>
      </c>
      <c r="X140" s="300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4"/>
      <c r="AE140" s="180" t="s">
        <v>675</v>
      </c>
      <c r="AF140" s="180" t="s">
        <v>2161</v>
      </c>
      <c r="AG140" s="185" t="s">
        <v>677</v>
      </c>
      <c r="AH140" s="185" t="s">
        <v>677</v>
      </c>
      <c r="AI140" s="312">
        <v>0</v>
      </c>
      <c r="AJ140" s="312">
        <v>0</v>
      </c>
      <c r="AK140" s="312"/>
      <c r="AL140" s="312"/>
      <c r="AM140" s="310"/>
      <c r="AN140" s="310"/>
      <c r="AO140" s="310"/>
      <c r="AP140" s="310"/>
      <c r="AQ140" s="310"/>
      <c r="AR140" s="310"/>
      <c r="AS140" s="310"/>
      <c r="AT140" s="310"/>
      <c r="AU140" s="310"/>
      <c r="AV140" s="310"/>
      <c r="AW140" s="186"/>
      <c r="AX140" s="186"/>
      <c r="AY140" s="186"/>
      <c r="AZ140" s="186"/>
      <c r="BA140" s="186"/>
      <c r="BB140" s="186"/>
      <c r="BC140" s="186"/>
      <c r="BD140" s="180" t="s">
        <v>2162</v>
      </c>
      <c r="BE140" s="310"/>
      <c r="BF140" s="310"/>
      <c r="BG140" s="310"/>
      <c r="BH140" s="314"/>
      <c r="BI140" s="318"/>
      <c r="BJ140" s="310"/>
      <c r="BK140" s="310"/>
      <c r="BL140" s="317"/>
      <c r="BM140" s="310"/>
      <c r="BN140" s="314"/>
      <c r="BO140" s="319">
        <v>46277</v>
      </c>
      <c r="BP140" s="310"/>
      <c r="BQ140" s="310"/>
      <c r="BR140" s="317"/>
      <c r="BS140" s="310"/>
      <c r="BT140" s="314"/>
      <c r="BU140" s="318"/>
      <c r="BV140" s="310"/>
      <c r="BW140" s="316"/>
      <c r="BX140" s="317"/>
      <c r="BY140" s="310"/>
      <c r="BZ140" s="314"/>
      <c r="CA140" s="319"/>
      <c r="CB140" s="310"/>
      <c r="CC140" s="310"/>
      <c r="CD140" s="318"/>
      <c r="CE140" s="310"/>
      <c r="CF140" s="310"/>
      <c r="CG140" s="310"/>
      <c r="CH140" s="310"/>
      <c r="CI140" s="310"/>
      <c r="CJ140" s="318"/>
      <c r="CK140" s="310"/>
      <c r="CL140" s="310"/>
      <c r="CM140" s="310"/>
      <c r="CN140" s="310"/>
      <c r="CO140" s="310"/>
      <c r="CP140" s="318"/>
      <c r="CQ140" s="310"/>
      <c r="CR140" s="310"/>
      <c r="CS140" s="310"/>
      <c r="CT140" s="310"/>
    </row>
    <row r="141" spans="1:98" ht="17.25" customHeight="1">
      <c r="A141" s="310">
        <v>132</v>
      </c>
      <c r="B141" s="311" t="s">
        <v>4219</v>
      </c>
      <c r="C141" s="311" t="s">
        <v>4220</v>
      </c>
      <c r="D141" s="311" t="s">
        <v>781</v>
      </c>
      <c r="E141" s="311" t="s">
        <v>4168</v>
      </c>
      <c r="F141" s="311" t="s">
        <v>4221</v>
      </c>
      <c r="G141" s="311" t="s">
        <v>1389</v>
      </c>
      <c r="H141" s="312">
        <v>3914</v>
      </c>
      <c r="I141" s="313" t="s">
        <v>702</v>
      </c>
      <c r="J141" s="314">
        <v>1</v>
      </c>
      <c r="K141" s="314"/>
      <c r="L141" s="314">
        <v>2</v>
      </c>
      <c r="M141" s="312">
        <v>47.1</v>
      </c>
      <c r="N141" s="312">
        <v>94.1</v>
      </c>
      <c r="O141" s="312" t="s">
        <v>674</v>
      </c>
      <c r="P141" s="312" t="s">
        <v>13</v>
      </c>
      <c r="Q141" s="312" t="s">
        <v>703</v>
      </c>
      <c r="R141" s="312"/>
      <c r="S141" s="312"/>
      <c r="T141" s="312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2">
        <f ca="1">+L141-T141</f>
        <v>2</v>
      </c>
      <c r="V141" s="312">
        <f ca="1">ROUNDDOWN(T141/J141,0)</f>
        <v>0</v>
      </c>
      <c r="W141" s="312"/>
      <c r="X141" s="312"/>
      <c r="Y141" s="312"/>
      <c r="Z141" s="312"/>
      <c r="AA141" s="312"/>
      <c r="AB141" s="312" t="s">
        <v>602</v>
      </c>
      <c r="AC141" s="312">
        <v>2.5640000000000001</v>
      </c>
      <c r="AD141" s="316"/>
      <c r="AE141" s="304"/>
      <c r="AF141" s="304"/>
      <c r="AG141" s="315" t="s">
        <v>677</v>
      </c>
      <c r="AH141" s="315" t="s">
        <v>677</v>
      </c>
      <c r="AI141" s="312">
        <v>0</v>
      </c>
      <c r="AJ141" s="312">
        <v>0</v>
      </c>
      <c r="AK141" s="312"/>
      <c r="AL141" s="312"/>
      <c r="AM141" s="310"/>
      <c r="AN141" s="310"/>
      <c r="AO141" s="310"/>
      <c r="AP141" s="310"/>
      <c r="AQ141" s="310"/>
      <c r="AR141" s="310"/>
      <c r="AS141" s="310"/>
      <c r="AT141" s="310"/>
      <c r="AU141" s="310"/>
      <c r="AV141" s="310"/>
      <c r="AW141" s="310">
        <v>0</v>
      </c>
      <c r="AX141" s="310">
        <v>0</v>
      </c>
      <c r="AY141" s="310">
        <v>0</v>
      </c>
      <c r="AZ141" s="310">
        <v>0</v>
      </c>
      <c r="BA141" s="310">
        <v>0</v>
      </c>
      <c r="BB141" s="310">
        <v>0</v>
      </c>
      <c r="BC141" s="310">
        <v>0</v>
      </c>
      <c r="BD141" s="310" t="s">
        <v>692</v>
      </c>
      <c r="BE141" s="320"/>
      <c r="BF141" s="321"/>
      <c r="BG141" s="310" t="s">
        <v>3991</v>
      </c>
      <c r="BH141" s="310">
        <v>2</v>
      </c>
      <c r="BI141" s="318">
        <v>46277</v>
      </c>
      <c r="BJ141" s="310">
        <v>0</v>
      </c>
      <c r="BK141" s="320"/>
      <c r="BL141" s="321"/>
      <c r="BM141" s="310" t="s">
        <v>3991</v>
      </c>
      <c r="BN141" s="314">
        <v>2</v>
      </c>
      <c r="BO141" s="319">
        <v>46277</v>
      </c>
      <c r="BP141" s="310">
        <v>0</v>
      </c>
      <c r="BQ141" s="320"/>
      <c r="BR141" s="321"/>
      <c r="BS141" s="320"/>
      <c r="BT141" s="322"/>
      <c r="BU141" s="323"/>
      <c r="BV141" s="320"/>
      <c r="BW141" s="324"/>
      <c r="BX141" s="321"/>
      <c r="BY141" s="320"/>
      <c r="BZ141" s="322"/>
      <c r="CA141" s="325"/>
      <c r="CB141" s="320"/>
      <c r="CC141" s="320"/>
      <c r="CD141" s="323"/>
      <c r="CE141" s="320"/>
      <c r="CF141" s="320"/>
      <c r="CG141" s="320"/>
      <c r="CH141" s="320"/>
      <c r="CI141" s="320"/>
      <c r="CJ141" s="323"/>
      <c r="CK141" s="320"/>
      <c r="CL141" s="320"/>
      <c r="CM141" s="320"/>
      <c r="CN141" s="320"/>
      <c r="CO141" s="320"/>
      <c r="CP141" s="323"/>
      <c r="CQ141" s="320"/>
      <c r="CR141" s="320"/>
      <c r="CS141" s="320"/>
      <c r="CT141" s="320"/>
    </row>
    <row r="142" spans="1:98" ht="17.25" customHeight="1">
      <c r="A142" s="186">
        <v>133</v>
      </c>
      <c r="B142" s="181" t="s">
        <v>4222</v>
      </c>
      <c r="C142" s="181" t="s">
        <v>4223</v>
      </c>
      <c r="D142" s="181"/>
      <c r="E142" s="181"/>
      <c r="F142" s="181"/>
      <c r="G142" s="181" t="s">
        <v>4172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0" t="s">
        <v>674</v>
      </c>
      <c r="P142" s="182"/>
      <c r="Q142" s="182"/>
      <c r="R142" s="300" t="s">
        <v>3951</v>
      </c>
      <c r="S142" s="182"/>
      <c r="T142" s="182"/>
      <c r="U142" s="182"/>
      <c r="V142" s="182"/>
      <c r="W142" s="300">
        <f>_xlfn.MINIFS(V:V,C:C,C142,AE:AE,"",AB:AB,"")</f>
        <v>0</v>
      </c>
      <c r="X142" s="300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4"/>
      <c r="AE142" s="180" t="s">
        <v>675</v>
      </c>
      <c r="AF142" s="180" t="s">
        <v>2161</v>
      </c>
      <c r="AG142" s="185" t="s">
        <v>677</v>
      </c>
      <c r="AH142" s="185" t="s">
        <v>677</v>
      </c>
      <c r="AI142" s="312">
        <v>0</v>
      </c>
      <c r="AJ142" s="312">
        <v>0</v>
      </c>
      <c r="AK142" s="312"/>
      <c r="AL142" s="312"/>
      <c r="AM142" s="310"/>
      <c r="AN142" s="310"/>
      <c r="AO142" s="310"/>
      <c r="AP142" s="310"/>
      <c r="AQ142" s="310"/>
      <c r="AR142" s="310"/>
      <c r="AS142" s="310"/>
      <c r="AT142" s="310"/>
      <c r="AU142" s="310"/>
      <c r="AV142" s="310"/>
      <c r="AW142" s="186"/>
      <c r="AX142" s="186"/>
      <c r="AY142" s="186"/>
      <c r="AZ142" s="186"/>
      <c r="BA142" s="186"/>
      <c r="BB142" s="186"/>
      <c r="BC142" s="186"/>
      <c r="BD142" s="180" t="s">
        <v>2162</v>
      </c>
      <c r="BE142" s="326"/>
      <c r="BF142" s="327"/>
      <c r="BG142" s="326"/>
      <c r="BH142" s="331"/>
      <c r="BI142" s="353"/>
      <c r="BJ142" s="330"/>
      <c r="BK142" s="328"/>
      <c r="BL142" s="329"/>
      <c r="BM142" s="330"/>
      <c r="BN142" s="331"/>
      <c r="BO142" s="319">
        <v>46277</v>
      </c>
      <c r="BP142" s="330"/>
      <c r="BQ142" s="328"/>
      <c r="BR142" s="329"/>
      <c r="BS142" s="328"/>
      <c r="BT142" s="332"/>
      <c r="BU142" s="333"/>
      <c r="BV142" s="328"/>
      <c r="BW142" s="334"/>
      <c r="BX142" s="329"/>
      <c r="BY142" s="328"/>
      <c r="BZ142" s="332"/>
      <c r="CA142" s="335"/>
      <c r="CB142" s="328"/>
      <c r="CC142" s="328"/>
      <c r="CD142" s="333"/>
      <c r="CE142" s="328"/>
      <c r="CF142" s="328"/>
      <c r="CG142" s="328"/>
      <c r="CH142" s="328"/>
      <c r="CI142" s="328"/>
      <c r="CJ142" s="333"/>
      <c r="CK142" s="328"/>
      <c r="CL142" s="328"/>
      <c r="CM142" s="328"/>
      <c r="CN142" s="328"/>
      <c r="CO142" s="328"/>
      <c r="CP142" s="333"/>
      <c r="CQ142" s="328"/>
      <c r="CR142" s="328"/>
      <c r="CS142" s="328"/>
      <c r="CT142" s="328"/>
    </row>
    <row r="143" spans="1:98" ht="17.25" customHeight="1">
      <c r="A143" s="310">
        <v>134</v>
      </c>
      <c r="B143" s="311" t="s">
        <v>4222</v>
      </c>
      <c r="C143" s="311" t="s">
        <v>4223</v>
      </c>
      <c r="D143" s="311" t="s">
        <v>781</v>
      </c>
      <c r="E143" s="311" t="s">
        <v>4173</v>
      </c>
      <c r="F143" s="311" t="s">
        <v>4224</v>
      </c>
      <c r="G143" s="311" t="s">
        <v>1389</v>
      </c>
      <c r="H143" s="312">
        <v>3800</v>
      </c>
      <c r="I143" s="313" t="s">
        <v>702</v>
      </c>
      <c r="J143" s="314">
        <v>1</v>
      </c>
      <c r="K143" s="314"/>
      <c r="L143" s="314">
        <v>2</v>
      </c>
      <c r="M143" s="312">
        <v>44.7</v>
      </c>
      <c r="N143" s="312">
        <v>89.5</v>
      </c>
      <c r="O143" s="312" t="s">
        <v>674</v>
      </c>
      <c r="P143" s="312" t="s">
        <v>13</v>
      </c>
      <c r="Q143" s="312" t="s">
        <v>703</v>
      </c>
      <c r="R143" s="312"/>
      <c r="S143" s="312"/>
      <c r="T143" s="312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2">
        <f ca="1">+L143-T143</f>
        <v>2</v>
      </c>
      <c r="V143" s="312">
        <f ca="1">ROUNDDOWN(T143/J143,0)</f>
        <v>0</v>
      </c>
      <c r="W143" s="312"/>
      <c r="X143" s="312"/>
      <c r="Y143" s="312"/>
      <c r="Z143" s="312"/>
      <c r="AA143" s="312"/>
      <c r="AB143" s="312" t="s">
        <v>602</v>
      </c>
      <c r="AC143" s="312">
        <v>2.4380000000000002</v>
      </c>
      <c r="AD143" s="316"/>
      <c r="AE143" s="304"/>
      <c r="AF143" s="304"/>
      <c r="AG143" s="315" t="s">
        <v>677</v>
      </c>
      <c r="AH143" s="315" t="s">
        <v>677</v>
      </c>
      <c r="AI143" s="312">
        <v>0</v>
      </c>
      <c r="AJ143" s="312">
        <v>0</v>
      </c>
      <c r="AK143" s="312"/>
      <c r="AL143" s="312"/>
      <c r="AM143" s="310"/>
      <c r="AN143" s="310"/>
      <c r="AO143" s="310"/>
      <c r="AP143" s="310"/>
      <c r="AQ143" s="310"/>
      <c r="AR143" s="310"/>
      <c r="AS143" s="310"/>
      <c r="AT143" s="310"/>
      <c r="AU143" s="310"/>
      <c r="AV143" s="310"/>
      <c r="AW143" s="310">
        <v>0</v>
      </c>
      <c r="AX143" s="310">
        <v>0</v>
      </c>
      <c r="AY143" s="310">
        <v>0</v>
      </c>
      <c r="AZ143" s="310">
        <v>0</v>
      </c>
      <c r="BA143" s="310">
        <v>0</v>
      </c>
      <c r="BB143" s="310">
        <v>0</v>
      </c>
      <c r="BC143" s="310">
        <v>0</v>
      </c>
      <c r="BD143" s="310" t="s">
        <v>692</v>
      </c>
      <c r="BE143" s="326"/>
      <c r="BF143" s="327"/>
      <c r="BG143" s="310" t="s">
        <v>3991</v>
      </c>
      <c r="BH143" s="310">
        <v>2</v>
      </c>
      <c r="BI143" s="318">
        <v>46277</v>
      </c>
      <c r="BJ143" s="310">
        <v>0</v>
      </c>
      <c r="BK143" s="328"/>
      <c r="BL143" s="329"/>
      <c r="BM143" s="330" t="s">
        <v>3991</v>
      </c>
      <c r="BN143" s="331">
        <v>2</v>
      </c>
      <c r="BO143" s="319">
        <v>46277</v>
      </c>
      <c r="BP143" s="330">
        <v>0</v>
      </c>
      <c r="BQ143" s="328"/>
      <c r="BR143" s="329"/>
      <c r="BS143" s="328"/>
      <c r="BT143" s="332"/>
      <c r="BU143" s="333"/>
      <c r="BV143" s="328"/>
      <c r="BW143" s="334"/>
      <c r="BX143" s="329"/>
      <c r="BY143" s="328"/>
      <c r="BZ143" s="332"/>
      <c r="CA143" s="335"/>
      <c r="CB143" s="328"/>
      <c r="CC143" s="328"/>
      <c r="CD143" s="333"/>
      <c r="CE143" s="328"/>
      <c r="CF143" s="328"/>
      <c r="CG143" s="328"/>
      <c r="CH143" s="328"/>
      <c r="CI143" s="328"/>
      <c r="CJ143" s="333"/>
      <c r="CK143" s="328"/>
      <c r="CL143" s="328"/>
      <c r="CM143" s="328"/>
      <c r="CN143" s="328"/>
      <c r="CO143" s="328"/>
      <c r="CP143" s="333"/>
      <c r="CQ143" s="328"/>
      <c r="CR143" s="328"/>
      <c r="CS143" s="328"/>
      <c r="CT143" s="328"/>
    </row>
    <row r="144" spans="1:98" ht="17.25" customHeight="1">
      <c r="A144" s="186">
        <v>135</v>
      </c>
      <c r="B144" s="181" t="s">
        <v>4225</v>
      </c>
      <c r="C144" s="181" t="s">
        <v>4226</v>
      </c>
      <c r="D144" s="181"/>
      <c r="E144" s="181"/>
      <c r="F144" s="181"/>
      <c r="G144" s="181" t="s">
        <v>4018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0" t="s">
        <v>674</v>
      </c>
      <c r="P144" s="182"/>
      <c r="Q144" s="182"/>
      <c r="R144" s="300" t="s">
        <v>3951</v>
      </c>
      <c r="S144" s="182"/>
      <c r="T144" s="182"/>
      <c r="U144" s="182"/>
      <c r="V144" s="182"/>
      <c r="W144" s="300">
        <f>_xlfn.MINIFS(V:V,C:C,C144,AE:AE,"",AB:AB,"")</f>
        <v>0</v>
      </c>
      <c r="X144" s="300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4"/>
      <c r="AE144" s="180" t="s">
        <v>675</v>
      </c>
      <c r="AF144" s="180" t="s">
        <v>2161</v>
      </c>
      <c r="AG144" s="185" t="s">
        <v>677</v>
      </c>
      <c r="AH144" s="185" t="s">
        <v>677</v>
      </c>
      <c r="AI144" s="312">
        <v>0</v>
      </c>
      <c r="AJ144" s="312">
        <v>0</v>
      </c>
      <c r="AK144" s="312"/>
      <c r="AL144" s="312"/>
      <c r="AM144" s="310"/>
      <c r="AN144" s="310"/>
      <c r="AO144" s="310"/>
      <c r="AP144" s="310"/>
      <c r="AQ144" s="310"/>
      <c r="AR144" s="310"/>
      <c r="AS144" s="310"/>
      <c r="AT144" s="310"/>
      <c r="AU144" s="310"/>
      <c r="AV144" s="310"/>
      <c r="AW144" s="186"/>
      <c r="AX144" s="186"/>
      <c r="AY144" s="186"/>
      <c r="AZ144" s="186"/>
      <c r="BA144" s="186"/>
      <c r="BB144" s="186"/>
      <c r="BC144" s="186"/>
      <c r="BD144" s="180" t="s">
        <v>2162</v>
      </c>
      <c r="BE144" s="310"/>
      <c r="BF144" s="317"/>
      <c r="BG144" s="310"/>
      <c r="BH144" s="310"/>
      <c r="BI144" s="318"/>
      <c r="BJ144" s="310"/>
      <c r="BK144" s="310"/>
      <c r="BL144" s="317"/>
      <c r="BM144" s="310"/>
      <c r="BN144" s="310"/>
      <c r="BO144" s="319">
        <v>46277</v>
      </c>
      <c r="BP144" s="310"/>
      <c r="BQ144" s="310"/>
      <c r="BR144" s="317"/>
      <c r="BS144" s="310"/>
      <c r="BT144" s="310"/>
      <c r="BU144" s="318"/>
      <c r="BV144" s="310"/>
      <c r="BW144" s="310"/>
      <c r="BX144" s="317"/>
      <c r="BY144" s="310"/>
      <c r="BZ144" s="310"/>
      <c r="CA144" s="310"/>
      <c r="CB144" s="310"/>
      <c r="CC144" s="310"/>
      <c r="CD144" s="318"/>
      <c r="CE144" s="310"/>
      <c r="CF144" s="310"/>
      <c r="CG144" s="310"/>
      <c r="CH144" s="310"/>
      <c r="CI144" s="310"/>
      <c r="CJ144" s="318"/>
      <c r="CK144" s="310"/>
      <c r="CL144" s="310"/>
      <c r="CM144" s="310"/>
      <c r="CN144" s="310"/>
      <c r="CO144" s="310"/>
      <c r="CP144" s="318"/>
      <c r="CQ144" s="310"/>
      <c r="CR144" s="310"/>
      <c r="CS144" s="310"/>
      <c r="CT144" s="310"/>
    </row>
    <row r="145" spans="1:98" ht="17.25" customHeight="1">
      <c r="A145" s="310">
        <v>136</v>
      </c>
      <c r="B145" s="311" t="s">
        <v>4225</v>
      </c>
      <c r="C145" s="311" t="s">
        <v>4226</v>
      </c>
      <c r="D145" s="311" t="s">
        <v>781</v>
      </c>
      <c r="E145" s="311" t="s">
        <v>4019</v>
      </c>
      <c r="F145" s="311" t="s">
        <v>4227</v>
      </c>
      <c r="G145" s="311" t="s">
        <v>1389</v>
      </c>
      <c r="H145" s="312">
        <v>3920</v>
      </c>
      <c r="I145" s="313" t="s">
        <v>702</v>
      </c>
      <c r="J145" s="314">
        <v>1</v>
      </c>
      <c r="K145" s="314"/>
      <c r="L145" s="314">
        <v>2</v>
      </c>
      <c r="M145" s="312">
        <v>47.1</v>
      </c>
      <c r="N145" s="312">
        <v>94.3</v>
      </c>
      <c r="O145" s="312" t="s">
        <v>674</v>
      </c>
      <c r="P145" s="312" t="s">
        <v>13</v>
      </c>
      <c r="Q145" s="312" t="s">
        <v>703</v>
      </c>
      <c r="R145" s="312"/>
      <c r="S145" s="312"/>
      <c r="T145" s="312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2">
        <f ca="1">+L145-T145</f>
        <v>2</v>
      </c>
      <c r="V145" s="312">
        <f ca="1">ROUNDDOWN(T145/J145,0)</f>
        <v>0</v>
      </c>
      <c r="W145" s="312"/>
      <c r="X145" s="312"/>
      <c r="Y145" s="312"/>
      <c r="Z145" s="312"/>
      <c r="AA145" s="312"/>
      <c r="AB145" s="312" t="s">
        <v>602</v>
      </c>
      <c r="AC145" s="312">
        <v>2.5680000000000001</v>
      </c>
      <c r="AD145" s="316"/>
      <c r="AE145" s="304"/>
      <c r="AF145" s="304"/>
      <c r="AG145" s="315" t="s">
        <v>677</v>
      </c>
      <c r="AH145" s="315" t="s">
        <v>677</v>
      </c>
      <c r="AI145" s="312">
        <v>0</v>
      </c>
      <c r="AJ145" s="312">
        <v>0</v>
      </c>
      <c r="AK145" s="312"/>
      <c r="AL145" s="312"/>
      <c r="AM145" s="310"/>
      <c r="AN145" s="310"/>
      <c r="AO145" s="310"/>
      <c r="AP145" s="310"/>
      <c r="AQ145" s="310"/>
      <c r="AR145" s="310"/>
      <c r="AS145" s="310"/>
      <c r="AT145" s="310"/>
      <c r="AU145" s="310"/>
      <c r="AV145" s="310"/>
      <c r="AW145" s="310">
        <v>0</v>
      </c>
      <c r="AX145" s="310">
        <v>0</v>
      </c>
      <c r="AY145" s="310">
        <v>0</v>
      </c>
      <c r="AZ145" s="310">
        <v>0</v>
      </c>
      <c r="BA145" s="310">
        <v>0</v>
      </c>
      <c r="BB145" s="310">
        <v>0</v>
      </c>
      <c r="BC145" s="310">
        <v>0</v>
      </c>
      <c r="BD145" s="310" t="s">
        <v>692</v>
      </c>
      <c r="BE145" s="310"/>
      <c r="BF145" s="317"/>
      <c r="BG145" s="310" t="s">
        <v>3991</v>
      </c>
      <c r="BH145" s="310">
        <v>2</v>
      </c>
      <c r="BI145" s="318">
        <v>46277</v>
      </c>
      <c r="BJ145" s="310">
        <v>0</v>
      </c>
      <c r="BK145" s="310"/>
      <c r="BL145" s="317"/>
      <c r="BM145" s="310" t="s">
        <v>3991</v>
      </c>
      <c r="BN145" s="314">
        <v>2</v>
      </c>
      <c r="BO145" s="319">
        <v>46277</v>
      </c>
      <c r="BP145" s="310">
        <v>0</v>
      </c>
      <c r="BQ145" s="310"/>
      <c r="BR145" s="317"/>
      <c r="BS145" s="310"/>
      <c r="BT145" s="314"/>
      <c r="BU145" s="318"/>
      <c r="BV145" s="310"/>
      <c r="BW145" s="316"/>
      <c r="BX145" s="317"/>
      <c r="BY145" s="310"/>
      <c r="BZ145" s="314"/>
      <c r="CA145" s="319"/>
      <c r="CB145" s="310"/>
      <c r="CC145" s="310"/>
      <c r="CD145" s="318"/>
      <c r="CE145" s="310"/>
      <c r="CF145" s="310"/>
      <c r="CG145" s="310"/>
      <c r="CH145" s="310"/>
      <c r="CI145" s="310"/>
      <c r="CJ145" s="318"/>
      <c r="CK145" s="310"/>
      <c r="CL145" s="310"/>
      <c r="CM145" s="310"/>
      <c r="CN145" s="310"/>
      <c r="CO145" s="310"/>
      <c r="CP145" s="318"/>
      <c r="CQ145" s="310"/>
      <c r="CR145" s="310"/>
      <c r="CS145" s="310"/>
      <c r="CT145" s="310"/>
    </row>
    <row r="146" spans="1:98" ht="17.25" customHeight="1">
      <c r="A146" s="186">
        <v>137</v>
      </c>
      <c r="B146" s="181" t="s">
        <v>4228</v>
      </c>
      <c r="C146" s="181" t="s">
        <v>4229</v>
      </c>
      <c r="D146" s="181"/>
      <c r="E146" s="181"/>
      <c r="F146" s="181"/>
      <c r="G146" s="181" t="s">
        <v>4180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0" t="s">
        <v>674</v>
      </c>
      <c r="P146" s="182"/>
      <c r="Q146" s="182"/>
      <c r="R146" s="300" t="s">
        <v>3951</v>
      </c>
      <c r="S146" s="182"/>
      <c r="T146" s="182"/>
      <c r="U146" s="182"/>
      <c r="V146" s="182"/>
      <c r="W146" s="300">
        <f>_xlfn.MINIFS(V:V,C:C,C146,AE:AE,"",AB:AB,"")</f>
        <v>0</v>
      </c>
      <c r="X146" s="300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4"/>
      <c r="AE146" s="180" t="s">
        <v>675</v>
      </c>
      <c r="AF146" s="180" t="s">
        <v>2161</v>
      </c>
      <c r="AG146" s="185" t="s">
        <v>677</v>
      </c>
      <c r="AH146" s="185" t="s">
        <v>677</v>
      </c>
      <c r="AI146" s="312">
        <v>0</v>
      </c>
      <c r="AJ146" s="312">
        <v>0</v>
      </c>
      <c r="AK146" s="312"/>
      <c r="AL146" s="312"/>
      <c r="AM146" s="310"/>
      <c r="AN146" s="310"/>
      <c r="AO146" s="310"/>
      <c r="AP146" s="310"/>
      <c r="AQ146" s="310"/>
      <c r="AR146" s="310"/>
      <c r="AS146" s="310"/>
      <c r="AT146" s="310"/>
      <c r="AU146" s="310"/>
      <c r="AV146" s="310"/>
      <c r="AW146" s="186"/>
      <c r="AX146" s="186"/>
      <c r="AY146" s="186"/>
      <c r="AZ146" s="186"/>
      <c r="BA146" s="186"/>
      <c r="BB146" s="186"/>
      <c r="BC146" s="186"/>
      <c r="BD146" s="180" t="s">
        <v>2162</v>
      </c>
      <c r="BE146" s="336"/>
      <c r="BF146" s="337"/>
      <c r="BG146" s="336"/>
      <c r="BH146" s="336"/>
      <c r="BI146" s="341"/>
      <c r="BJ146" s="336"/>
      <c r="BK146" s="336"/>
      <c r="BL146" s="337"/>
      <c r="BM146" s="338"/>
      <c r="BN146" s="338"/>
      <c r="BO146" s="319">
        <v>46277</v>
      </c>
      <c r="BP146" s="338"/>
      <c r="BQ146" s="336"/>
      <c r="BR146" s="337"/>
      <c r="BS146" s="336"/>
      <c r="BT146" s="336"/>
      <c r="BU146" s="341"/>
      <c r="BV146" s="336"/>
      <c r="BW146" s="336"/>
      <c r="BX146" s="337"/>
      <c r="BY146" s="336"/>
      <c r="BZ146" s="336"/>
      <c r="CA146" s="336"/>
      <c r="CB146" s="336"/>
      <c r="CC146" s="336"/>
      <c r="CD146" s="341"/>
      <c r="CE146" s="336"/>
      <c r="CF146" s="336"/>
      <c r="CG146" s="336"/>
      <c r="CH146" s="336"/>
      <c r="CI146" s="336"/>
      <c r="CJ146" s="341"/>
      <c r="CK146" s="336"/>
      <c r="CL146" s="336"/>
      <c r="CM146" s="336"/>
      <c r="CN146" s="336"/>
      <c r="CO146" s="336"/>
      <c r="CP146" s="341"/>
      <c r="CQ146" s="336"/>
      <c r="CR146" s="336"/>
      <c r="CS146" s="336"/>
      <c r="CT146" s="336"/>
    </row>
    <row r="147" spans="1:98" ht="17.25" customHeight="1">
      <c r="A147" s="310">
        <v>138</v>
      </c>
      <c r="B147" s="311" t="s">
        <v>4228</v>
      </c>
      <c r="C147" s="311" t="s">
        <v>4229</v>
      </c>
      <c r="D147" s="311" t="s">
        <v>781</v>
      </c>
      <c r="E147" s="311" t="s">
        <v>4181</v>
      </c>
      <c r="F147" s="311" t="s">
        <v>4230</v>
      </c>
      <c r="G147" s="311" t="s">
        <v>1389</v>
      </c>
      <c r="H147" s="312">
        <v>6650</v>
      </c>
      <c r="I147" s="313" t="s">
        <v>702</v>
      </c>
      <c r="J147" s="314">
        <v>1</v>
      </c>
      <c r="K147" s="314"/>
      <c r="L147" s="314">
        <v>2</v>
      </c>
      <c r="M147" s="312">
        <v>78.3</v>
      </c>
      <c r="N147" s="312">
        <v>156.6</v>
      </c>
      <c r="O147" s="312" t="s">
        <v>674</v>
      </c>
      <c r="P147" s="312" t="s">
        <v>13</v>
      </c>
      <c r="Q147" s="312" t="s">
        <v>703</v>
      </c>
      <c r="R147" s="312"/>
      <c r="S147" s="312"/>
      <c r="T147" s="312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2">
        <f ca="1">+L147-T147</f>
        <v>2</v>
      </c>
      <c r="V147" s="312">
        <f ca="1">ROUNDDOWN(T147/J147,0)</f>
        <v>0</v>
      </c>
      <c r="W147" s="312"/>
      <c r="X147" s="312"/>
      <c r="Y147" s="312"/>
      <c r="Z147" s="312"/>
      <c r="AA147" s="312"/>
      <c r="AB147" s="312" t="s">
        <v>602</v>
      </c>
      <c r="AC147" s="312">
        <v>4.2619999999999996</v>
      </c>
      <c r="AD147" s="316"/>
      <c r="AE147" s="304"/>
      <c r="AF147" s="304"/>
      <c r="AG147" s="315" t="s">
        <v>677</v>
      </c>
      <c r="AH147" s="315" t="s">
        <v>677</v>
      </c>
      <c r="AI147" s="312">
        <v>0</v>
      </c>
      <c r="AJ147" s="312">
        <v>0</v>
      </c>
      <c r="AK147" s="312"/>
      <c r="AL147" s="312"/>
      <c r="AM147" s="310"/>
      <c r="AN147" s="310"/>
      <c r="AO147" s="310"/>
      <c r="AP147" s="310"/>
      <c r="AQ147" s="310"/>
      <c r="AR147" s="310"/>
      <c r="AS147" s="310"/>
      <c r="AT147" s="310"/>
      <c r="AU147" s="310"/>
      <c r="AV147" s="310"/>
      <c r="AW147" s="310">
        <v>0</v>
      </c>
      <c r="AX147" s="310">
        <v>0</v>
      </c>
      <c r="AY147" s="310">
        <v>0</v>
      </c>
      <c r="AZ147" s="310">
        <v>0</v>
      </c>
      <c r="BA147" s="310">
        <v>0</v>
      </c>
      <c r="BB147" s="310">
        <v>0</v>
      </c>
      <c r="BC147" s="310">
        <v>0</v>
      </c>
      <c r="BD147" s="310" t="s">
        <v>692</v>
      </c>
      <c r="BE147" s="310"/>
      <c r="BF147" s="310"/>
      <c r="BG147" s="310" t="s">
        <v>3991</v>
      </c>
      <c r="BH147" s="310">
        <v>2</v>
      </c>
      <c r="BI147" s="318">
        <v>46277</v>
      </c>
      <c r="BJ147" s="310">
        <v>0</v>
      </c>
      <c r="BK147" s="310"/>
      <c r="BL147" s="317"/>
      <c r="BM147" s="310" t="s">
        <v>3991</v>
      </c>
      <c r="BN147" s="314">
        <v>2</v>
      </c>
      <c r="BO147" s="319">
        <v>46277</v>
      </c>
      <c r="BP147" s="310">
        <v>0</v>
      </c>
      <c r="BQ147" s="310"/>
      <c r="BR147" s="317"/>
      <c r="BS147" s="310"/>
      <c r="BT147" s="314"/>
      <c r="BU147" s="318"/>
      <c r="BV147" s="310"/>
      <c r="BW147" s="316"/>
      <c r="BX147" s="317"/>
      <c r="BY147" s="310"/>
      <c r="BZ147" s="314"/>
      <c r="CA147" s="319"/>
      <c r="CB147" s="310"/>
      <c r="CC147" s="310"/>
      <c r="CD147" s="318"/>
      <c r="CE147" s="310"/>
      <c r="CF147" s="310"/>
      <c r="CG147" s="310"/>
      <c r="CH147" s="310"/>
      <c r="CI147" s="310"/>
      <c r="CJ147" s="318"/>
      <c r="CK147" s="310"/>
      <c r="CL147" s="310"/>
      <c r="CM147" s="310"/>
      <c r="CN147" s="310"/>
      <c r="CO147" s="310"/>
      <c r="CP147" s="318"/>
      <c r="CQ147" s="310"/>
      <c r="CR147" s="310"/>
      <c r="CS147" s="310"/>
      <c r="CT147" s="310"/>
    </row>
    <row r="148" spans="1:98" ht="17.25" customHeight="1">
      <c r="A148" s="186">
        <v>139</v>
      </c>
      <c r="B148" s="181" t="s">
        <v>4231</v>
      </c>
      <c r="C148" s="181" t="s">
        <v>4232</v>
      </c>
      <c r="D148" s="181"/>
      <c r="E148" s="181"/>
      <c r="F148" s="181"/>
      <c r="G148" s="181" t="s">
        <v>4233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0" t="s">
        <v>674</v>
      </c>
      <c r="P148" s="182"/>
      <c r="Q148" s="182"/>
      <c r="R148" s="300" t="s">
        <v>3951</v>
      </c>
      <c r="S148" s="182"/>
      <c r="T148" s="182"/>
      <c r="U148" s="182"/>
      <c r="V148" s="182"/>
      <c r="W148" s="300">
        <f>_xlfn.MINIFS(V:V,C:C,C148,AE:AE,"",AB:AB,"")</f>
        <v>0</v>
      </c>
      <c r="X148" s="300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4"/>
      <c r="AE148" s="180" t="s">
        <v>675</v>
      </c>
      <c r="AF148" s="180" t="s">
        <v>2161</v>
      </c>
      <c r="AG148" s="185" t="s">
        <v>677</v>
      </c>
      <c r="AH148" s="185" t="s">
        <v>677</v>
      </c>
      <c r="AI148" s="312">
        <v>0</v>
      </c>
      <c r="AJ148" s="312">
        <v>0</v>
      </c>
      <c r="AK148" s="312"/>
      <c r="AL148" s="312"/>
      <c r="AM148" s="310"/>
      <c r="AN148" s="310"/>
      <c r="AO148" s="310"/>
      <c r="AP148" s="310"/>
      <c r="AQ148" s="310"/>
      <c r="AR148" s="310"/>
      <c r="AS148" s="310"/>
      <c r="AT148" s="310"/>
      <c r="AU148" s="310"/>
      <c r="AV148" s="310"/>
      <c r="AW148" s="186"/>
      <c r="AX148" s="186"/>
      <c r="AY148" s="186"/>
      <c r="AZ148" s="186"/>
      <c r="BA148" s="186"/>
      <c r="BB148" s="186"/>
      <c r="BC148" s="186"/>
      <c r="BD148" s="180" t="s">
        <v>2162</v>
      </c>
      <c r="BE148" s="348"/>
      <c r="BF148" s="348"/>
      <c r="BG148" s="348"/>
      <c r="BH148" s="314"/>
      <c r="BI148" s="358"/>
      <c r="BJ148" s="310"/>
      <c r="BK148" s="320"/>
      <c r="BL148" s="321"/>
      <c r="BM148" s="310"/>
      <c r="BN148" s="314"/>
      <c r="BO148" s="319">
        <v>46277</v>
      </c>
      <c r="BP148" s="310"/>
      <c r="BQ148" s="320"/>
      <c r="BR148" s="321"/>
      <c r="BS148" s="320"/>
      <c r="BT148" s="322"/>
      <c r="BU148" s="323"/>
      <c r="BV148" s="320"/>
      <c r="BW148" s="324"/>
      <c r="BX148" s="321"/>
      <c r="BY148" s="320"/>
      <c r="BZ148" s="322"/>
      <c r="CA148" s="325"/>
      <c r="CB148" s="320"/>
      <c r="CC148" s="320"/>
      <c r="CD148" s="323"/>
      <c r="CE148" s="320"/>
      <c r="CF148" s="320"/>
      <c r="CG148" s="320"/>
      <c r="CH148" s="320"/>
      <c r="CI148" s="320"/>
      <c r="CJ148" s="323"/>
      <c r="CK148" s="320"/>
      <c r="CL148" s="320"/>
      <c r="CM148" s="320"/>
      <c r="CN148" s="320"/>
      <c r="CO148" s="320"/>
      <c r="CP148" s="323"/>
      <c r="CQ148" s="320"/>
      <c r="CR148" s="320"/>
      <c r="CS148" s="320"/>
      <c r="CT148" s="320"/>
    </row>
    <row r="149" spans="1:98" ht="17.25" customHeight="1">
      <c r="A149" s="310">
        <v>140</v>
      </c>
      <c r="B149" s="311" t="s">
        <v>4231</v>
      </c>
      <c r="C149" s="311" t="s">
        <v>4232</v>
      </c>
      <c r="D149" s="311" t="s">
        <v>781</v>
      </c>
      <c r="E149" s="311" t="s">
        <v>4234</v>
      </c>
      <c r="F149" s="311" t="s">
        <v>4235</v>
      </c>
      <c r="G149" s="311" t="s">
        <v>1389</v>
      </c>
      <c r="H149" s="312">
        <v>3920</v>
      </c>
      <c r="I149" s="313" t="s">
        <v>702</v>
      </c>
      <c r="J149" s="314">
        <v>1</v>
      </c>
      <c r="K149" s="314"/>
      <c r="L149" s="314">
        <v>2</v>
      </c>
      <c r="M149" s="312">
        <v>47.1</v>
      </c>
      <c r="N149" s="312">
        <v>94.3</v>
      </c>
      <c r="O149" s="312" t="s">
        <v>674</v>
      </c>
      <c r="P149" s="312" t="s">
        <v>13</v>
      </c>
      <c r="Q149" s="312" t="s">
        <v>703</v>
      </c>
      <c r="R149" s="312"/>
      <c r="S149" s="312"/>
      <c r="T149" s="312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2">
        <f ca="1">+L149-T149</f>
        <v>2</v>
      </c>
      <c r="V149" s="312">
        <f ca="1">ROUNDDOWN(T149/J149,0)</f>
        <v>0</v>
      </c>
      <c r="W149" s="312"/>
      <c r="X149" s="312"/>
      <c r="Y149" s="312"/>
      <c r="Z149" s="312"/>
      <c r="AA149" s="312"/>
      <c r="AB149" s="312" t="s">
        <v>602</v>
      </c>
      <c r="AC149" s="312">
        <v>2.5680000000000001</v>
      </c>
      <c r="AD149" s="316"/>
      <c r="AE149" s="304"/>
      <c r="AF149" s="304"/>
      <c r="AG149" s="315" t="s">
        <v>677</v>
      </c>
      <c r="AH149" s="315" t="s">
        <v>677</v>
      </c>
      <c r="AI149" s="312">
        <v>0</v>
      </c>
      <c r="AJ149" s="312">
        <v>0</v>
      </c>
      <c r="AK149" s="312"/>
      <c r="AL149" s="312"/>
      <c r="AM149" s="310"/>
      <c r="AN149" s="310"/>
      <c r="AO149" s="310"/>
      <c r="AP149" s="310"/>
      <c r="AQ149" s="310"/>
      <c r="AR149" s="310"/>
      <c r="AS149" s="310"/>
      <c r="AT149" s="310"/>
      <c r="AU149" s="310"/>
      <c r="AV149" s="310"/>
      <c r="AW149" s="310">
        <v>0</v>
      </c>
      <c r="AX149" s="310">
        <v>0</v>
      </c>
      <c r="AY149" s="310">
        <v>0</v>
      </c>
      <c r="AZ149" s="310">
        <v>0</v>
      </c>
      <c r="BA149" s="310">
        <v>0</v>
      </c>
      <c r="BB149" s="310">
        <v>0</v>
      </c>
      <c r="BC149" s="310">
        <v>0</v>
      </c>
      <c r="BD149" s="310" t="s">
        <v>692</v>
      </c>
      <c r="BE149" s="310"/>
      <c r="BF149" s="317"/>
      <c r="BG149" s="310" t="s">
        <v>3991</v>
      </c>
      <c r="BH149" s="310">
        <v>2</v>
      </c>
      <c r="BI149" s="318">
        <v>46277</v>
      </c>
      <c r="BJ149" s="310">
        <v>0</v>
      </c>
      <c r="BK149" s="310"/>
      <c r="BL149" s="317"/>
      <c r="BM149" s="310" t="s">
        <v>3991</v>
      </c>
      <c r="BN149" s="310">
        <v>2</v>
      </c>
      <c r="BO149" s="319">
        <v>46277</v>
      </c>
      <c r="BP149" s="310">
        <v>0</v>
      </c>
      <c r="BQ149" s="310"/>
      <c r="BR149" s="317"/>
      <c r="BS149" s="310"/>
      <c r="BT149" s="310"/>
      <c r="BU149" s="318"/>
      <c r="BV149" s="310"/>
      <c r="BW149" s="310"/>
      <c r="BX149" s="317"/>
      <c r="BY149" s="310"/>
      <c r="BZ149" s="310"/>
      <c r="CA149" s="310"/>
      <c r="CB149" s="310"/>
      <c r="CC149" s="310"/>
      <c r="CD149" s="318"/>
      <c r="CE149" s="310"/>
      <c r="CF149" s="310"/>
      <c r="CG149" s="310"/>
      <c r="CH149" s="310"/>
      <c r="CI149" s="310"/>
      <c r="CJ149" s="318"/>
      <c r="CK149" s="310"/>
      <c r="CL149" s="310"/>
      <c r="CM149" s="310"/>
      <c r="CN149" s="310"/>
      <c r="CO149" s="310"/>
      <c r="CP149" s="318"/>
      <c r="CQ149" s="310"/>
      <c r="CR149" s="310"/>
      <c r="CS149" s="310"/>
      <c r="CT149" s="310"/>
    </row>
    <row r="150" spans="1:98" ht="17.25" customHeight="1">
      <c r="A150" s="186">
        <v>141</v>
      </c>
      <c r="B150" s="181" t="s">
        <v>4236</v>
      </c>
      <c r="C150" s="181" t="s">
        <v>4237</v>
      </c>
      <c r="D150" s="181"/>
      <c r="E150" s="181"/>
      <c r="F150" s="181"/>
      <c r="G150" s="181" t="s">
        <v>4238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0" t="s">
        <v>674</v>
      </c>
      <c r="P150" s="182"/>
      <c r="Q150" s="182"/>
      <c r="R150" s="300" t="s">
        <v>3951</v>
      </c>
      <c r="S150" s="182"/>
      <c r="T150" s="182"/>
      <c r="U150" s="182"/>
      <c r="V150" s="182"/>
      <c r="W150" s="300">
        <f>_xlfn.MINIFS(V:V,C:C,C150,AE:AE,"",AB:AB,"")</f>
        <v>0</v>
      </c>
      <c r="X150" s="300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4"/>
      <c r="AE150" s="180" t="s">
        <v>675</v>
      </c>
      <c r="AF150" s="180" t="s">
        <v>2161</v>
      </c>
      <c r="AG150" s="185" t="s">
        <v>677</v>
      </c>
      <c r="AH150" s="185" t="s">
        <v>677</v>
      </c>
      <c r="AI150" s="312">
        <v>0</v>
      </c>
      <c r="AJ150" s="312">
        <v>0</v>
      </c>
      <c r="AK150" s="312"/>
      <c r="AL150" s="312"/>
      <c r="AM150" s="310"/>
      <c r="AN150" s="310"/>
      <c r="AO150" s="310"/>
      <c r="AP150" s="310"/>
      <c r="AQ150" s="310"/>
      <c r="AR150" s="310"/>
      <c r="AS150" s="310"/>
      <c r="AT150" s="310"/>
      <c r="AU150" s="310"/>
      <c r="AV150" s="310"/>
      <c r="AW150" s="186"/>
      <c r="AX150" s="186"/>
      <c r="AY150" s="186"/>
      <c r="AZ150" s="186"/>
      <c r="BA150" s="186"/>
      <c r="BB150" s="186"/>
      <c r="BC150" s="186"/>
      <c r="BD150" s="180" t="s">
        <v>2162</v>
      </c>
      <c r="BE150" s="310"/>
      <c r="BF150" s="310"/>
      <c r="BG150" s="310"/>
      <c r="BH150" s="314"/>
      <c r="BI150" s="318"/>
      <c r="BJ150" s="310"/>
      <c r="BK150" s="320"/>
      <c r="BL150" s="321"/>
      <c r="BM150" s="310"/>
      <c r="BN150" s="314"/>
      <c r="BO150" s="319">
        <v>46277</v>
      </c>
      <c r="BP150" s="310"/>
      <c r="BQ150" s="320"/>
      <c r="BR150" s="321"/>
      <c r="BS150" s="320"/>
      <c r="BT150" s="322"/>
      <c r="BU150" s="323"/>
      <c r="BV150" s="320"/>
      <c r="BW150" s="324"/>
      <c r="BX150" s="321"/>
      <c r="BY150" s="320"/>
      <c r="BZ150" s="322"/>
      <c r="CA150" s="325"/>
      <c r="CB150" s="320"/>
      <c r="CC150" s="320"/>
      <c r="CD150" s="323"/>
      <c r="CE150" s="320"/>
      <c r="CF150" s="320"/>
      <c r="CG150" s="320"/>
      <c r="CH150" s="320"/>
      <c r="CI150" s="320"/>
      <c r="CJ150" s="323"/>
      <c r="CK150" s="320"/>
      <c r="CL150" s="320"/>
      <c r="CM150" s="320"/>
      <c r="CN150" s="320"/>
      <c r="CO150" s="320"/>
      <c r="CP150" s="323"/>
      <c r="CQ150" s="320"/>
      <c r="CR150" s="320"/>
      <c r="CS150" s="320"/>
      <c r="CT150" s="320"/>
    </row>
    <row r="151" spans="1:98" ht="17.25" customHeight="1">
      <c r="A151" s="310">
        <v>142</v>
      </c>
      <c r="B151" s="311" t="s">
        <v>4236</v>
      </c>
      <c r="C151" s="311" t="s">
        <v>4237</v>
      </c>
      <c r="D151" s="311" t="s">
        <v>781</v>
      </c>
      <c r="E151" s="311" t="s">
        <v>4239</v>
      </c>
      <c r="F151" s="311" t="s">
        <v>4240</v>
      </c>
      <c r="G151" s="311" t="s">
        <v>1389</v>
      </c>
      <c r="H151" s="312">
        <v>9600</v>
      </c>
      <c r="I151" s="313" t="s">
        <v>702</v>
      </c>
      <c r="J151" s="314">
        <v>1</v>
      </c>
      <c r="K151" s="314"/>
      <c r="L151" s="314">
        <v>2</v>
      </c>
      <c r="M151" s="312">
        <v>113</v>
      </c>
      <c r="N151" s="312">
        <v>226.1</v>
      </c>
      <c r="O151" s="312" t="s">
        <v>674</v>
      </c>
      <c r="P151" s="312" t="s">
        <v>13</v>
      </c>
      <c r="Q151" s="312" t="s">
        <v>703</v>
      </c>
      <c r="R151" s="312"/>
      <c r="S151" s="312"/>
      <c r="T151" s="312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2">
        <f ca="1">+L151-T151</f>
        <v>2</v>
      </c>
      <c r="V151" s="312">
        <f ca="1">ROUNDDOWN(T151/J151,0)</f>
        <v>0</v>
      </c>
      <c r="W151" s="312"/>
      <c r="X151" s="312"/>
      <c r="Y151" s="312"/>
      <c r="Z151" s="312"/>
      <c r="AA151" s="312"/>
      <c r="AB151" s="312" t="s">
        <v>602</v>
      </c>
      <c r="AC151" s="312">
        <v>6.15</v>
      </c>
      <c r="AD151" s="316"/>
      <c r="AE151" s="304"/>
      <c r="AF151" s="304"/>
      <c r="AG151" s="315" t="s">
        <v>677</v>
      </c>
      <c r="AH151" s="315" t="s">
        <v>677</v>
      </c>
      <c r="AI151" s="312">
        <v>0</v>
      </c>
      <c r="AJ151" s="312">
        <v>0</v>
      </c>
      <c r="AK151" s="312"/>
      <c r="AL151" s="312"/>
      <c r="AM151" s="310"/>
      <c r="AN151" s="310"/>
      <c r="AO151" s="310"/>
      <c r="AP151" s="310"/>
      <c r="AQ151" s="310"/>
      <c r="AR151" s="310"/>
      <c r="AS151" s="310"/>
      <c r="AT151" s="310"/>
      <c r="AU151" s="310"/>
      <c r="AV151" s="310"/>
      <c r="AW151" s="310">
        <v>0</v>
      </c>
      <c r="AX151" s="310">
        <v>0</v>
      </c>
      <c r="AY151" s="310">
        <v>0</v>
      </c>
      <c r="AZ151" s="310">
        <v>0</v>
      </c>
      <c r="BA151" s="310">
        <v>0</v>
      </c>
      <c r="BB151" s="310">
        <v>0</v>
      </c>
      <c r="BC151" s="310">
        <v>0</v>
      </c>
      <c r="BD151" s="310" t="s">
        <v>692</v>
      </c>
      <c r="BE151" s="310"/>
      <c r="BF151" s="317"/>
      <c r="BG151" s="310" t="s">
        <v>3991</v>
      </c>
      <c r="BH151" s="310">
        <v>2</v>
      </c>
      <c r="BI151" s="318">
        <v>46277</v>
      </c>
      <c r="BJ151" s="310">
        <v>0</v>
      </c>
      <c r="BK151" s="310"/>
      <c r="BL151" s="317"/>
      <c r="BM151" s="310" t="s">
        <v>3991</v>
      </c>
      <c r="BN151" s="314">
        <v>2</v>
      </c>
      <c r="BO151" s="319">
        <v>46277</v>
      </c>
      <c r="BP151" s="310">
        <v>0</v>
      </c>
      <c r="BQ151" s="310"/>
      <c r="BR151" s="317"/>
      <c r="BS151" s="310"/>
      <c r="BT151" s="314"/>
      <c r="BU151" s="318"/>
      <c r="BV151" s="310"/>
      <c r="BW151" s="316"/>
      <c r="BX151" s="317"/>
      <c r="BY151" s="310"/>
      <c r="BZ151" s="314"/>
      <c r="CA151" s="319"/>
      <c r="CB151" s="310"/>
      <c r="CC151" s="310"/>
      <c r="CD151" s="318"/>
      <c r="CE151" s="310"/>
      <c r="CF151" s="310"/>
      <c r="CG151" s="310"/>
      <c r="CH151" s="310"/>
      <c r="CI151" s="310"/>
      <c r="CJ151" s="318"/>
      <c r="CK151" s="310"/>
      <c r="CL151" s="310"/>
      <c r="CM151" s="310"/>
      <c r="CN151" s="310"/>
      <c r="CO151" s="310"/>
      <c r="CP151" s="318"/>
      <c r="CQ151" s="310"/>
      <c r="CR151" s="310"/>
      <c r="CS151" s="310"/>
      <c r="CT151" s="310"/>
    </row>
    <row r="152" spans="1:98" ht="17.25" customHeight="1">
      <c r="A152" s="186">
        <v>143</v>
      </c>
      <c r="B152" s="181" t="s">
        <v>4241</v>
      </c>
      <c r="C152" s="181" t="s">
        <v>4242</v>
      </c>
      <c r="D152" s="181"/>
      <c r="E152" s="181"/>
      <c r="F152" s="181"/>
      <c r="G152" s="181" t="s">
        <v>4233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0" t="s">
        <v>674</v>
      </c>
      <c r="P152" s="182"/>
      <c r="Q152" s="182"/>
      <c r="R152" s="300" t="s">
        <v>3951</v>
      </c>
      <c r="S152" s="182"/>
      <c r="T152" s="182"/>
      <c r="U152" s="182"/>
      <c r="V152" s="182"/>
      <c r="W152" s="300">
        <f>_xlfn.MINIFS(V:V,C:C,C152,AE:AE,"",AB:AB,"")</f>
        <v>0</v>
      </c>
      <c r="X152" s="300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4"/>
      <c r="AE152" s="180" t="s">
        <v>675</v>
      </c>
      <c r="AF152" s="180" t="s">
        <v>2161</v>
      </c>
      <c r="AG152" s="185" t="s">
        <v>677</v>
      </c>
      <c r="AH152" s="185" t="s">
        <v>677</v>
      </c>
      <c r="AI152" s="312">
        <v>0</v>
      </c>
      <c r="AJ152" s="312">
        <v>0</v>
      </c>
      <c r="AK152" s="312"/>
      <c r="AL152" s="312"/>
      <c r="AM152" s="310"/>
      <c r="AN152" s="310"/>
      <c r="AO152" s="310"/>
      <c r="AP152" s="310"/>
      <c r="AQ152" s="310"/>
      <c r="AR152" s="310"/>
      <c r="AS152" s="310"/>
      <c r="AT152" s="310"/>
      <c r="AU152" s="310"/>
      <c r="AV152" s="310"/>
      <c r="AW152" s="186"/>
      <c r="AX152" s="186"/>
      <c r="AY152" s="186"/>
      <c r="AZ152" s="186"/>
      <c r="BA152" s="186"/>
      <c r="BB152" s="186"/>
      <c r="BC152" s="186"/>
      <c r="BD152" s="180" t="s">
        <v>2162</v>
      </c>
      <c r="BE152" s="363"/>
      <c r="BF152" s="349"/>
      <c r="BG152" s="363"/>
      <c r="BH152" s="314"/>
      <c r="BI152" s="358"/>
      <c r="BJ152" s="310"/>
      <c r="BK152" s="320"/>
      <c r="BL152" s="321"/>
      <c r="BM152" s="310"/>
      <c r="BN152" s="310"/>
      <c r="BO152" s="319">
        <v>46277</v>
      </c>
      <c r="BP152" s="310"/>
      <c r="BQ152" s="320"/>
      <c r="BR152" s="321"/>
      <c r="BS152" s="320"/>
      <c r="BT152" s="320"/>
      <c r="BU152" s="323"/>
      <c r="BV152" s="320"/>
      <c r="BW152" s="320"/>
      <c r="BX152" s="321"/>
      <c r="BY152" s="320"/>
      <c r="BZ152" s="320"/>
      <c r="CA152" s="320"/>
      <c r="CB152" s="320"/>
      <c r="CC152" s="320"/>
      <c r="CD152" s="323"/>
      <c r="CE152" s="320"/>
      <c r="CF152" s="320"/>
      <c r="CG152" s="320"/>
      <c r="CH152" s="320"/>
      <c r="CI152" s="320"/>
      <c r="CJ152" s="323"/>
      <c r="CK152" s="320"/>
      <c r="CL152" s="320"/>
      <c r="CM152" s="320"/>
      <c r="CN152" s="320"/>
      <c r="CO152" s="320"/>
      <c r="CP152" s="323"/>
      <c r="CQ152" s="320"/>
      <c r="CR152" s="320"/>
      <c r="CS152" s="320"/>
      <c r="CT152" s="320"/>
    </row>
    <row r="153" spans="1:98" ht="17.25" customHeight="1">
      <c r="A153" s="310">
        <v>144</v>
      </c>
      <c r="B153" s="311" t="s">
        <v>4241</v>
      </c>
      <c r="C153" s="311" t="s">
        <v>4242</v>
      </c>
      <c r="D153" s="311" t="s">
        <v>781</v>
      </c>
      <c r="E153" s="311" t="s">
        <v>4234</v>
      </c>
      <c r="F153" s="311" t="s">
        <v>4243</v>
      </c>
      <c r="G153" s="311" t="s">
        <v>1389</v>
      </c>
      <c r="H153" s="312">
        <v>3920</v>
      </c>
      <c r="I153" s="313" t="s">
        <v>702</v>
      </c>
      <c r="J153" s="314">
        <v>1</v>
      </c>
      <c r="K153" s="314"/>
      <c r="L153" s="314">
        <v>2</v>
      </c>
      <c r="M153" s="312">
        <v>47.1</v>
      </c>
      <c r="N153" s="312">
        <v>94.3</v>
      </c>
      <c r="O153" s="312" t="s">
        <v>674</v>
      </c>
      <c r="P153" s="312" t="s">
        <v>13</v>
      </c>
      <c r="Q153" s="312" t="s">
        <v>703</v>
      </c>
      <c r="R153" s="312"/>
      <c r="S153" s="312"/>
      <c r="T153" s="312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2">
        <f ca="1">+L153-T153</f>
        <v>2</v>
      </c>
      <c r="V153" s="312">
        <f ca="1">ROUNDDOWN(T153/J153,0)</f>
        <v>0</v>
      </c>
      <c r="W153" s="312"/>
      <c r="X153" s="312"/>
      <c r="Y153" s="312"/>
      <c r="Z153" s="312"/>
      <c r="AA153" s="312"/>
      <c r="AB153" s="312" t="s">
        <v>602</v>
      </c>
      <c r="AC153" s="312">
        <v>2.5680000000000001</v>
      </c>
      <c r="AD153" s="316"/>
      <c r="AE153" s="304"/>
      <c r="AF153" s="304"/>
      <c r="AG153" s="315" t="s">
        <v>677</v>
      </c>
      <c r="AH153" s="315" t="s">
        <v>677</v>
      </c>
      <c r="AI153" s="312">
        <v>0</v>
      </c>
      <c r="AJ153" s="312">
        <v>0</v>
      </c>
      <c r="AK153" s="312"/>
      <c r="AL153" s="312"/>
      <c r="AM153" s="310"/>
      <c r="AN153" s="310"/>
      <c r="AO153" s="310"/>
      <c r="AP153" s="310"/>
      <c r="AQ153" s="310"/>
      <c r="AR153" s="310"/>
      <c r="AS153" s="310"/>
      <c r="AT153" s="310"/>
      <c r="AU153" s="310"/>
      <c r="AV153" s="310"/>
      <c r="AW153" s="310">
        <v>0</v>
      </c>
      <c r="AX153" s="310">
        <v>0</v>
      </c>
      <c r="AY153" s="310">
        <v>0</v>
      </c>
      <c r="AZ153" s="310">
        <v>0</v>
      </c>
      <c r="BA153" s="310">
        <v>0</v>
      </c>
      <c r="BB153" s="310">
        <v>0</v>
      </c>
      <c r="BC153" s="310">
        <v>0</v>
      </c>
      <c r="BD153" s="310" t="s">
        <v>692</v>
      </c>
      <c r="BE153" s="364"/>
      <c r="BF153" s="327"/>
      <c r="BG153" s="310" t="s">
        <v>3991</v>
      </c>
      <c r="BH153" s="310">
        <v>2</v>
      </c>
      <c r="BI153" s="318">
        <v>46277</v>
      </c>
      <c r="BJ153" s="310">
        <v>0</v>
      </c>
      <c r="BK153" s="328"/>
      <c r="BL153" s="329"/>
      <c r="BM153" s="330" t="s">
        <v>3991</v>
      </c>
      <c r="BN153" s="330">
        <v>2</v>
      </c>
      <c r="BO153" s="319">
        <v>46277</v>
      </c>
      <c r="BP153" s="330">
        <v>0</v>
      </c>
      <c r="BQ153" s="328"/>
      <c r="BR153" s="329"/>
      <c r="BS153" s="328"/>
      <c r="BT153" s="328"/>
      <c r="BU153" s="333"/>
      <c r="BV153" s="328"/>
      <c r="BW153" s="328"/>
      <c r="BX153" s="329"/>
      <c r="BY153" s="328"/>
      <c r="BZ153" s="328"/>
      <c r="CA153" s="328"/>
      <c r="CB153" s="328"/>
      <c r="CC153" s="328"/>
      <c r="CD153" s="333"/>
      <c r="CE153" s="328"/>
      <c r="CF153" s="328"/>
      <c r="CG153" s="328"/>
      <c r="CH153" s="328"/>
      <c r="CI153" s="328"/>
      <c r="CJ153" s="333"/>
      <c r="CK153" s="328"/>
      <c r="CL153" s="328"/>
      <c r="CM153" s="328"/>
      <c r="CN153" s="328"/>
      <c r="CO153" s="328"/>
      <c r="CP153" s="333"/>
      <c r="CQ153" s="328"/>
      <c r="CR153" s="328"/>
      <c r="CS153" s="328"/>
      <c r="CT153" s="328"/>
    </row>
    <row r="154" spans="1:98" ht="17.25" customHeight="1">
      <c r="A154" s="186">
        <v>145</v>
      </c>
      <c r="B154" s="181" t="s">
        <v>4244</v>
      </c>
      <c r="C154" s="181" t="s">
        <v>4245</v>
      </c>
      <c r="D154" s="181"/>
      <c r="E154" s="181"/>
      <c r="F154" s="181"/>
      <c r="G154" s="181" t="s">
        <v>4238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0" t="s">
        <v>674</v>
      </c>
      <c r="P154" s="182"/>
      <c r="Q154" s="182"/>
      <c r="R154" s="300" t="s">
        <v>3951</v>
      </c>
      <c r="S154" s="182"/>
      <c r="T154" s="182"/>
      <c r="U154" s="182"/>
      <c r="V154" s="182"/>
      <c r="W154" s="300">
        <f>_xlfn.MINIFS(V:V,C:C,C154,AE:AE,"",AB:AB,"")</f>
        <v>0</v>
      </c>
      <c r="X154" s="300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4"/>
      <c r="AE154" s="180" t="s">
        <v>675</v>
      </c>
      <c r="AF154" s="180" t="s">
        <v>2161</v>
      </c>
      <c r="AG154" s="185" t="s">
        <v>677</v>
      </c>
      <c r="AH154" s="185" t="s">
        <v>677</v>
      </c>
      <c r="AI154" s="312">
        <v>0</v>
      </c>
      <c r="AJ154" s="312">
        <v>0</v>
      </c>
      <c r="AK154" s="312"/>
      <c r="AL154" s="312"/>
      <c r="AM154" s="310"/>
      <c r="AN154" s="310"/>
      <c r="AO154" s="310"/>
      <c r="AP154" s="310"/>
      <c r="AQ154" s="310"/>
      <c r="AR154" s="310"/>
      <c r="AS154" s="310"/>
      <c r="AT154" s="310"/>
      <c r="AU154" s="310"/>
      <c r="AV154" s="310"/>
      <c r="AW154" s="186"/>
      <c r="AX154" s="186"/>
      <c r="AY154" s="186"/>
      <c r="AZ154" s="186"/>
      <c r="BA154" s="186"/>
      <c r="BB154" s="186"/>
      <c r="BC154" s="186"/>
      <c r="BD154" s="180" t="s">
        <v>2162</v>
      </c>
      <c r="BE154" s="364"/>
      <c r="BF154" s="327"/>
      <c r="BG154" s="326"/>
      <c r="BH154" s="331"/>
      <c r="BI154" s="353"/>
      <c r="BJ154" s="330"/>
      <c r="BK154" s="328"/>
      <c r="BL154" s="329"/>
      <c r="BM154" s="330"/>
      <c r="BN154" s="330"/>
      <c r="BO154" s="319">
        <v>46277</v>
      </c>
      <c r="BP154" s="330"/>
      <c r="BQ154" s="328"/>
      <c r="BR154" s="329"/>
      <c r="BS154" s="328"/>
      <c r="BT154" s="328"/>
      <c r="BU154" s="333"/>
      <c r="BV154" s="328"/>
      <c r="BW154" s="328"/>
      <c r="BX154" s="329"/>
      <c r="BY154" s="328"/>
      <c r="BZ154" s="328"/>
      <c r="CA154" s="328"/>
      <c r="CB154" s="328"/>
      <c r="CC154" s="328"/>
      <c r="CD154" s="333"/>
      <c r="CE154" s="328"/>
      <c r="CF154" s="328"/>
      <c r="CG154" s="328"/>
      <c r="CH154" s="328"/>
      <c r="CI154" s="328"/>
      <c r="CJ154" s="333"/>
      <c r="CK154" s="328"/>
      <c r="CL154" s="328"/>
      <c r="CM154" s="328"/>
      <c r="CN154" s="328"/>
      <c r="CO154" s="328"/>
      <c r="CP154" s="333"/>
      <c r="CQ154" s="328"/>
      <c r="CR154" s="328"/>
      <c r="CS154" s="328"/>
      <c r="CT154" s="328"/>
    </row>
    <row r="155" spans="1:98" ht="17.25" customHeight="1">
      <c r="A155" s="310">
        <v>146</v>
      </c>
      <c r="B155" s="311" t="s">
        <v>4244</v>
      </c>
      <c r="C155" s="311" t="s">
        <v>4245</v>
      </c>
      <c r="D155" s="311" t="s">
        <v>781</v>
      </c>
      <c r="E155" s="311" t="s">
        <v>4239</v>
      </c>
      <c r="F155" s="311" t="s">
        <v>4246</v>
      </c>
      <c r="G155" s="311" t="s">
        <v>1389</v>
      </c>
      <c r="H155" s="312">
        <v>9600</v>
      </c>
      <c r="I155" s="313" t="s">
        <v>702</v>
      </c>
      <c r="J155" s="314">
        <v>1</v>
      </c>
      <c r="K155" s="314"/>
      <c r="L155" s="314">
        <v>2</v>
      </c>
      <c r="M155" s="312">
        <v>113</v>
      </c>
      <c r="N155" s="312">
        <v>226.1</v>
      </c>
      <c r="O155" s="312" t="s">
        <v>674</v>
      </c>
      <c r="P155" s="312" t="s">
        <v>13</v>
      </c>
      <c r="Q155" s="312" t="s">
        <v>703</v>
      </c>
      <c r="R155" s="312"/>
      <c r="S155" s="312"/>
      <c r="T155" s="312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2">
        <f ca="1">+L155-T155</f>
        <v>2</v>
      </c>
      <c r="V155" s="312">
        <f ca="1">ROUNDDOWN(T155/J155,0)</f>
        <v>0</v>
      </c>
      <c r="W155" s="312"/>
      <c r="X155" s="312"/>
      <c r="Y155" s="312"/>
      <c r="Z155" s="312"/>
      <c r="AA155" s="312"/>
      <c r="AB155" s="312" t="s">
        <v>602</v>
      </c>
      <c r="AC155" s="312">
        <v>6.15</v>
      </c>
      <c r="AD155" s="316"/>
      <c r="AE155" s="304"/>
      <c r="AF155" s="304"/>
      <c r="AG155" s="315" t="s">
        <v>677</v>
      </c>
      <c r="AH155" s="315" t="s">
        <v>677</v>
      </c>
      <c r="AI155" s="312">
        <v>0</v>
      </c>
      <c r="AJ155" s="312">
        <v>0</v>
      </c>
      <c r="AK155" s="312"/>
      <c r="AL155" s="312"/>
      <c r="AM155" s="310"/>
      <c r="AN155" s="310"/>
      <c r="AO155" s="310"/>
      <c r="AP155" s="310"/>
      <c r="AQ155" s="310"/>
      <c r="AR155" s="310"/>
      <c r="AS155" s="310"/>
      <c r="AT155" s="310"/>
      <c r="AU155" s="310"/>
      <c r="AV155" s="310"/>
      <c r="AW155" s="310">
        <v>0</v>
      </c>
      <c r="AX155" s="310">
        <v>0</v>
      </c>
      <c r="AY155" s="310">
        <v>0</v>
      </c>
      <c r="AZ155" s="310">
        <v>0</v>
      </c>
      <c r="BA155" s="310">
        <v>0</v>
      </c>
      <c r="BB155" s="310">
        <v>0</v>
      </c>
      <c r="BC155" s="310">
        <v>0</v>
      </c>
      <c r="BD155" s="310" t="s">
        <v>692</v>
      </c>
      <c r="BE155" s="310"/>
      <c r="BF155" s="310"/>
      <c r="BG155" s="310" t="s">
        <v>3991</v>
      </c>
      <c r="BH155" s="310">
        <v>2</v>
      </c>
      <c r="BI155" s="318">
        <v>46277</v>
      </c>
      <c r="BJ155" s="310">
        <v>0</v>
      </c>
      <c r="BK155" s="310"/>
      <c r="BL155" s="317"/>
      <c r="BM155" s="310" t="s">
        <v>3991</v>
      </c>
      <c r="BN155" s="314">
        <v>2</v>
      </c>
      <c r="BO155" s="319">
        <v>46277</v>
      </c>
      <c r="BP155" s="310">
        <v>0</v>
      </c>
      <c r="BQ155" s="310"/>
      <c r="BR155" s="317"/>
      <c r="BS155" s="310"/>
      <c r="BT155" s="314"/>
      <c r="BU155" s="318"/>
      <c r="BV155" s="310"/>
      <c r="BW155" s="316"/>
      <c r="BX155" s="317"/>
      <c r="BY155" s="310"/>
      <c r="BZ155" s="314"/>
      <c r="CA155" s="319"/>
      <c r="CB155" s="310"/>
      <c r="CC155" s="310"/>
      <c r="CD155" s="318"/>
      <c r="CE155" s="310"/>
      <c r="CF155" s="310"/>
      <c r="CG155" s="310"/>
      <c r="CH155" s="310"/>
      <c r="CI155" s="310"/>
      <c r="CJ155" s="318"/>
      <c r="CK155" s="310"/>
      <c r="CL155" s="310"/>
      <c r="CM155" s="310"/>
      <c r="CN155" s="310"/>
      <c r="CO155" s="310"/>
      <c r="CP155" s="318"/>
      <c r="CQ155" s="310"/>
      <c r="CR155" s="310"/>
      <c r="CS155" s="310"/>
      <c r="CT155" s="310"/>
    </row>
    <row r="156" spans="1:98" ht="17.25" customHeight="1">
      <c r="A156" s="186">
        <v>147</v>
      </c>
      <c r="B156" s="181" t="s">
        <v>4247</v>
      </c>
      <c r="C156" s="181" t="s">
        <v>4248</v>
      </c>
      <c r="D156" s="181"/>
      <c r="E156" s="181"/>
      <c r="F156" s="181"/>
      <c r="G156" s="181" t="s">
        <v>4233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0" t="s">
        <v>674</v>
      </c>
      <c r="P156" s="182"/>
      <c r="Q156" s="182"/>
      <c r="R156" s="300" t="s">
        <v>3951</v>
      </c>
      <c r="S156" s="182"/>
      <c r="T156" s="182"/>
      <c r="U156" s="182"/>
      <c r="V156" s="182"/>
      <c r="W156" s="300">
        <f>_xlfn.MINIFS(V:V,C:C,C156,AE:AE,"",AB:AB,"")</f>
        <v>0</v>
      </c>
      <c r="X156" s="300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4"/>
      <c r="AE156" s="180" t="s">
        <v>675</v>
      </c>
      <c r="AF156" s="180" t="s">
        <v>2161</v>
      </c>
      <c r="AG156" s="185" t="s">
        <v>677</v>
      </c>
      <c r="AH156" s="185" t="s">
        <v>677</v>
      </c>
      <c r="AI156" s="312">
        <v>0</v>
      </c>
      <c r="AJ156" s="312">
        <v>0</v>
      </c>
      <c r="AK156" s="312"/>
      <c r="AL156" s="312"/>
      <c r="AM156" s="310"/>
      <c r="AN156" s="310"/>
      <c r="AO156" s="310"/>
      <c r="AP156" s="310"/>
      <c r="AQ156" s="310"/>
      <c r="AR156" s="310"/>
      <c r="AS156" s="310"/>
      <c r="AT156" s="310"/>
      <c r="AU156" s="310"/>
      <c r="AV156" s="310"/>
      <c r="AW156" s="186"/>
      <c r="AX156" s="186"/>
      <c r="AY156" s="186"/>
      <c r="AZ156" s="186"/>
      <c r="BA156" s="186"/>
      <c r="BB156" s="186"/>
      <c r="BC156" s="186"/>
      <c r="BD156" s="180" t="s">
        <v>2162</v>
      </c>
      <c r="BE156" s="348"/>
      <c r="BF156" s="349"/>
      <c r="BG156" s="348"/>
      <c r="BH156" s="314"/>
      <c r="BI156" s="358"/>
      <c r="BJ156" s="310"/>
      <c r="BK156" s="320"/>
      <c r="BL156" s="321"/>
      <c r="BM156" s="310"/>
      <c r="BN156" s="314"/>
      <c r="BO156" s="319">
        <v>46277</v>
      </c>
      <c r="BP156" s="310"/>
      <c r="BQ156" s="320"/>
      <c r="BR156" s="321"/>
      <c r="BS156" s="320"/>
      <c r="BT156" s="322"/>
      <c r="BU156" s="323"/>
      <c r="BV156" s="320"/>
      <c r="BW156" s="324"/>
      <c r="BX156" s="321"/>
      <c r="BY156" s="320"/>
      <c r="BZ156" s="322"/>
      <c r="CA156" s="325"/>
      <c r="CB156" s="320"/>
      <c r="CC156" s="320"/>
      <c r="CD156" s="323"/>
      <c r="CE156" s="320"/>
      <c r="CF156" s="320"/>
      <c r="CG156" s="320"/>
      <c r="CH156" s="320"/>
      <c r="CI156" s="320"/>
      <c r="CJ156" s="323"/>
      <c r="CK156" s="320"/>
      <c r="CL156" s="320"/>
      <c r="CM156" s="320"/>
      <c r="CN156" s="320"/>
      <c r="CO156" s="320"/>
      <c r="CP156" s="323"/>
      <c r="CQ156" s="320"/>
      <c r="CR156" s="320"/>
      <c r="CS156" s="320"/>
      <c r="CT156" s="320"/>
    </row>
    <row r="157" spans="1:98" ht="17.25" customHeight="1">
      <c r="A157" s="310">
        <v>148</v>
      </c>
      <c r="B157" s="311" t="s">
        <v>4247</v>
      </c>
      <c r="C157" s="311" t="s">
        <v>4248</v>
      </c>
      <c r="D157" s="311" t="s">
        <v>781</v>
      </c>
      <c r="E157" s="311" t="s">
        <v>4234</v>
      </c>
      <c r="F157" s="311" t="s">
        <v>4249</v>
      </c>
      <c r="G157" s="311" t="s">
        <v>1389</v>
      </c>
      <c r="H157" s="312">
        <v>3920</v>
      </c>
      <c r="I157" s="313" t="s">
        <v>702</v>
      </c>
      <c r="J157" s="314">
        <v>1</v>
      </c>
      <c r="K157" s="314"/>
      <c r="L157" s="314">
        <v>2</v>
      </c>
      <c r="M157" s="312">
        <v>47.1</v>
      </c>
      <c r="N157" s="312">
        <v>94.3</v>
      </c>
      <c r="O157" s="312" t="s">
        <v>674</v>
      </c>
      <c r="P157" s="312" t="s">
        <v>13</v>
      </c>
      <c r="Q157" s="312" t="s">
        <v>703</v>
      </c>
      <c r="R157" s="312"/>
      <c r="S157" s="312"/>
      <c r="T157" s="312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2">
        <f ca="1">+L157-T157</f>
        <v>2</v>
      </c>
      <c r="V157" s="312">
        <f ca="1">ROUNDDOWN(T157/J157,0)</f>
        <v>0</v>
      </c>
      <c r="W157" s="312"/>
      <c r="X157" s="312"/>
      <c r="Y157" s="312"/>
      <c r="Z157" s="312"/>
      <c r="AA157" s="312"/>
      <c r="AB157" s="312" t="s">
        <v>602</v>
      </c>
      <c r="AC157" s="312">
        <v>2.5680000000000001</v>
      </c>
      <c r="AD157" s="316"/>
      <c r="AE157" s="304"/>
      <c r="AF157" s="304"/>
      <c r="AG157" s="315" t="s">
        <v>677</v>
      </c>
      <c r="AH157" s="315" t="s">
        <v>677</v>
      </c>
      <c r="AI157" s="312">
        <v>0</v>
      </c>
      <c r="AJ157" s="312">
        <v>0</v>
      </c>
      <c r="AK157" s="312"/>
      <c r="AL157" s="312"/>
      <c r="AM157" s="310"/>
      <c r="AN157" s="310"/>
      <c r="AO157" s="310"/>
      <c r="AP157" s="310"/>
      <c r="AQ157" s="310"/>
      <c r="AR157" s="310"/>
      <c r="AS157" s="310"/>
      <c r="AT157" s="310"/>
      <c r="AU157" s="310"/>
      <c r="AV157" s="310"/>
      <c r="AW157" s="310">
        <v>0</v>
      </c>
      <c r="AX157" s="310">
        <v>0</v>
      </c>
      <c r="AY157" s="310">
        <v>0</v>
      </c>
      <c r="AZ157" s="310">
        <v>0</v>
      </c>
      <c r="BA157" s="310">
        <v>0</v>
      </c>
      <c r="BB157" s="310">
        <v>0</v>
      </c>
      <c r="BC157" s="310">
        <v>0</v>
      </c>
      <c r="BD157" s="310" t="s">
        <v>692</v>
      </c>
      <c r="BE157" s="310"/>
      <c r="BF157" s="310"/>
      <c r="BG157" s="310" t="s">
        <v>3991</v>
      </c>
      <c r="BH157" s="310">
        <v>2</v>
      </c>
      <c r="BI157" s="318">
        <v>46277</v>
      </c>
      <c r="BJ157" s="310">
        <v>0</v>
      </c>
      <c r="BK157" s="310"/>
      <c r="BL157" s="317"/>
      <c r="BM157" s="310" t="s">
        <v>3991</v>
      </c>
      <c r="BN157" s="314">
        <v>2</v>
      </c>
      <c r="BO157" s="319">
        <v>46277</v>
      </c>
      <c r="BP157" s="310">
        <v>0</v>
      </c>
      <c r="BQ157" s="310"/>
      <c r="BR157" s="317"/>
      <c r="BS157" s="310"/>
      <c r="BT157" s="314"/>
      <c r="BU157" s="318"/>
      <c r="BV157" s="310"/>
      <c r="BW157" s="316"/>
      <c r="BX157" s="317"/>
      <c r="BY157" s="310"/>
      <c r="BZ157" s="314"/>
      <c r="CA157" s="319"/>
      <c r="CB157" s="310"/>
      <c r="CC157" s="310"/>
      <c r="CD157" s="318"/>
      <c r="CE157" s="310"/>
      <c r="CF157" s="310"/>
      <c r="CG157" s="310"/>
      <c r="CH157" s="310"/>
      <c r="CI157" s="310"/>
      <c r="CJ157" s="318"/>
      <c r="CK157" s="310"/>
      <c r="CL157" s="310"/>
      <c r="CM157" s="310"/>
      <c r="CN157" s="310"/>
      <c r="CO157" s="310"/>
      <c r="CP157" s="318"/>
      <c r="CQ157" s="310"/>
      <c r="CR157" s="310"/>
      <c r="CS157" s="310"/>
      <c r="CT157" s="310"/>
    </row>
    <row r="158" spans="1:98" ht="17.25" customHeight="1">
      <c r="A158" s="186">
        <v>149</v>
      </c>
      <c r="B158" s="181" t="s">
        <v>4250</v>
      </c>
      <c r="C158" s="181" t="s">
        <v>4251</v>
      </c>
      <c r="D158" s="181"/>
      <c r="E158" s="181"/>
      <c r="F158" s="181"/>
      <c r="G158" s="181" t="s">
        <v>4238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0" t="s">
        <v>674</v>
      </c>
      <c r="P158" s="182"/>
      <c r="Q158" s="182"/>
      <c r="R158" s="300" t="s">
        <v>3951</v>
      </c>
      <c r="S158" s="182"/>
      <c r="T158" s="182"/>
      <c r="U158" s="182"/>
      <c r="V158" s="182"/>
      <c r="W158" s="300">
        <f>_xlfn.MINIFS(V:V,C:C,C158,AE:AE,"",AB:AB,"")</f>
        <v>0</v>
      </c>
      <c r="X158" s="300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4"/>
      <c r="AE158" s="180" t="s">
        <v>675</v>
      </c>
      <c r="AF158" s="180" t="s">
        <v>2161</v>
      </c>
      <c r="AG158" s="185" t="s">
        <v>677</v>
      </c>
      <c r="AH158" s="185" t="s">
        <v>677</v>
      </c>
      <c r="AI158" s="312">
        <v>0</v>
      </c>
      <c r="AJ158" s="312">
        <v>0</v>
      </c>
      <c r="AK158" s="312"/>
      <c r="AL158" s="312"/>
      <c r="AM158" s="310"/>
      <c r="AN158" s="310"/>
      <c r="AO158" s="310"/>
      <c r="AP158" s="310"/>
      <c r="AQ158" s="310"/>
      <c r="AR158" s="310"/>
      <c r="AS158" s="310"/>
      <c r="AT158" s="310"/>
      <c r="AU158" s="310"/>
      <c r="AV158" s="310"/>
      <c r="AW158" s="186"/>
      <c r="AX158" s="186"/>
      <c r="AY158" s="186"/>
      <c r="AZ158" s="186"/>
      <c r="BA158" s="186"/>
      <c r="BB158" s="186"/>
      <c r="BC158" s="186"/>
      <c r="BD158" s="180" t="s">
        <v>2162</v>
      </c>
      <c r="BE158" s="336"/>
      <c r="BF158" s="337"/>
      <c r="BG158" s="336"/>
      <c r="BH158" s="340"/>
      <c r="BI158" s="341"/>
      <c r="BJ158" s="336"/>
      <c r="BK158" s="336"/>
      <c r="BL158" s="337"/>
      <c r="BM158" s="338"/>
      <c r="BN158" s="339"/>
      <c r="BO158" s="319">
        <v>46277</v>
      </c>
      <c r="BP158" s="338"/>
      <c r="BQ158" s="336"/>
      <c r="BR158" s="337"/>
      <c r="BS158" s="336"/>
      <c r="BT158" s="340"/>
      <c r="BU158" s="341"/>
      <c r="BV158" s="336"/>
      <c r="BW158" s="342"/>
      <c r="BX158" s="337"/>
      <c r="BY158" s="336"/>
      <c r="BZ158" s="340"/>
      <c r="CA158" s="343"/>
      <c r="CB158" s="336"/>
      <c r="CC158" s="336"/>
      <c r="CD158" s="341"/>
      <c r="CE158" s="336"/>
      <c r="CF158" s="336"/>
      <c r="CG158" s="336"/>
      <c r="CH158" s="336"/>
      <c r="CI158" s="336"/>
      <c r="CJ158" s="341"/>
      <c r="CK158" s="336"/>
      <c r="CL158" s="336"/>
      <c r="CM158" s="336"/>
      <c r="CN158" s="336"/>
      <c r="CO158" s="336"/>
      <c r="CP158" s="341"/>
      <c r="CQ158" s="336"/>
      <c r="CR158" s="336"/>
      <c r="CS158" s="336"/>
      <c r="CT158" s="336"/>
    </row>
    <row r="159" spans="1:98" ht="17.25" customHeight="1">
      <c r="A159" s="310">
        <v>150</v>
      </c>
      <c r="B159" s="311" t="s">
        <v>4250</v>
      </c>
      <c r="C159" s="311" t="s">
        <v>4251</v>
      </c>
      <c r="D159" s="311" t="s">
        <v>781</v>
      </c>
      <c r="E159" s="311" t="s">
        <v>4239</v>
      </c>
      <c r="F159" s="311" t="s">
        <v>4252</v>
      </c>
      <c r="G159" s="311" t="s">
        <v>1389</v>
      </c>
      <c r="H159" s="312">
        <v>9600</v>
      </c>
      <c r="I159" s="313" t="s">
        <v>702</v>
      </c>
      <c r="J159" s="314">
        <v>1</v>
      </c>
      <c r="K159" s="314"/>
      <c r="L159" s="314">
        <v>2</v>
      </c>
      <c r="M159" s="312">
        <v>113</v>
      </c>
      <c r="N159" s="312">
        <v>226.1</v>
      </c>
      <c r="O159" s="312" t="s">
        <v>674</v>
      </c>
      <c r="P159" s="312" t="s">
        <v>13</v>
      </c>
      <c r="Q159" s="312" t="s">
        <v>703</v>
      </c>
      <c r="R159" s="312"/>
      <c r="S159" s="312"/>
      <c r="T159" s="312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2">
        <f ca="1">+L159-T159</f>
        <v>2</v>
      </c>
      <c r="V159" s="312">
        <f ca="1">ROUNDDOWN(T159/J159,0)</f>
        <v>0</v>
      </c>
      <c r="W159" s="312"/>
      <c r="X159" s="312"/>
      <c r="Y159" s="312"/>
      <c r="Z159" s="312"/>
      <c r="AA159" s="312"/>
      <c r="AB159" s="312" t="s">
        <v>602</v>
      </c>
      <c r="AC159" s="312">
        <v>6.15</v>
      </c>
      <c r="AD159" s="316"/>
      <c r="AE159" s="304"/>
      <c r="AF159" s="304"/>
      <c r="AG159" s="315" t="s">
        <v>677</v>
      </c>
      <c r="AH159" s="315" t="s">
        <v>677</v>
      </c>
      <c r="AI159" s="312">
        <v>0</v>
      </c>
      <c r="AJ159" s="312">
        <v>0</v>
      </c>
      <c r="AK159" s="312"/>
      <c r="AL159" s="312"/>
      <c r="AM159" s="310"/>
      <c r="AN159" s="310"/>
      <c r="AO159" s="310"/>
      <c r="AP159" s="310"/>
      <c r="AQ159" s="310"/>
      <c r="AR159" s="310"/>
      <c r="AS159" s="310"/>
      <c r="AT159" s="310"/>
      <c r="AU159" s="310"/>
      <c r="AV159" s="310"/>
      <c r="AW159" s="310">
        <v>0</v>
      </c>
      <c r="AX159" s="310">
        <v>0</v>
      </c>
      <c r="AY159" s="310">
        <v>0</v>
      </c>
      <c r="AZ159" s="310">
        <v>0</v>
      </c>
      <c r="BA159" s="310">
        <v>0</v>
      </c>
      <c r="BB159" s="310">
        <v>0</v>
      </c>
      <c r="BC159" s="310">
        <v>0</v>
      </c>
      <c r="BD159" s="310" t="s">
        <v>692</v>
      </c>
      <c r="BE159" s="310"/>
      <c r="BF159" s="310"/>
      <c r="BG159" s="310" t="s">
        <v>3991</v>
      </c>
      <c r="BH159" s="310">
        <v>2</v>
      </c>
      <c r="BI159" s="318">
        <v>46277</v>
      </c>
      <c r="BJ159" s="310">
        <v>0</v>
      </c>
      <c r="BK159" s="310"/>
      <c r="BL159" s="317"/>
      <c r="BM159" s="310" t="s">
        <v>3991</v>
      </c>
      <c r="BN159" s="314">
        <v>2</v>
      </c>
      <c r="BO159" s="319">
        <v>46277</v>
      </c>
      <c r="BP159" s="310">
        <v>0</v>
      </c>
      <c r="BQ159" s="310"/>
      <c r="BR159" s="317"/>
      <c r="BS159" s="310"/>
      <c r="BT159" s="314"/>
      <c r="BU159" s="318"/>
      <c r="BV159" s="310"/>
      <c r="BW159" s="316"/>
      <c r="BX159" s="317"/>
      <c r="BY159" s="310"/>
      <c r="BZ159" s="314"/>
      <c r="CA159" s="319"/>
      <c r="CB159" s="310"/>
      <c r="CC159" s="310"/>
      <c r="CD159" s="318"/>
      <c r="CE159" s="310"/>
      <c r="CF159" s="310"/>
      <c r="CG159" s="310"/>
      <c r="CH159" s="310"/>
      <c r="CI159" s="310"/>
      <c r="CJ159" s="318"/>
      <c r="CK159" s="310"/>
      <c r="CL159" s="310"/>
      <c r="CM159" s="310"/>
      <c r="CN159" s="310"/>
      <c r="CO159" s="310"/>
      <c r="CP159" s="318"/>
      <c r="CQ159" s="310"/>
      <c r="CR159" s="310"/>
      <c r="CS159" s="310"/>
      <c r="CT159" s="310"/>
    </row>
    <row r="160" spans="1:98" ht="17.25" customHeight="1">
      <c r="A160" s="186">
        <v>151</v>
      </c>
      <c r="B160" s="181" t="s">
        <v>4253</v>
      </c>
      <c r="C160" s="181" t="s">
        <v>4254</v>
      </c>
      <c r="D160" s="181"/>
      <c r="E160" s="181"/>
      <c r="F160" s="181"/>
      <c r="G160" s="181" t="s">
        <v>4233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0" t="s">
        <v>674</v>
      </c>
      <c r="P160" s="182"/>
      <c r="Q160" s="182"/>
      <c r="R160" s="300" t="s">
        <v>3951</v>
      </c>
      <c r="S160" s="182"/>
      <c r="T160" s="182"/>
      <c r="U160" s="182"/>
      <c r="V160" s="182"/>
      <c r="W160" s="300">
        <f>_xlfn.MINIFS(V:V,C:C,C160,AE:AE,"",AB:AB,"")</f>
        <v>0</v>
      </c>
      <c r="X160" s="300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4"/>
      <c r="AE160" s="180" t="s">
        <v>675</v>
      </c>
      <c r="AF160" s="180" t="s">
        <v>2161</v>
      </c>
      <c r="AG160" s="185" t="s">
        <v>677</v>
      </c>
      <c r="AH160" s="185" t="s">
        <v>677</v>
      </c>
      <c r="AI160" s="312">
        <v>0</v>
      </c>
      <c r="AJ160" s="312">
        <v>0</v>
      </c>
      <c r="AK160" s="312"/>
      <c r="AL160" s="312"/>
      <c r="AM160" s="310"/>
      <c r="AN160" s="310"/>
      <c r="AO160" s="310"/>
      <c r="AP160" s="310"/>
      <c r="AQ160" s="310"/>
      <c r="AR160" s="310"/>
      <c r="AS160" s="310"/>
      <c r="AT160" s="310"/>
      <c r="AU160" s="310"/>
      <c r="AV160" s="310"/>
      <c r="AW160" s="186"/>
      <c r="AX160" s="186"/>
      <c r="AY160" s="186"/>
      <c r="AZ160" s="186"/>
      <c r="BA160" s="186"/>
      <c r="BB160" s="186"/>
      <c r="BC160" s="186"/>
      <c r="BD160" s="180" t="s">
        <v>2162</v>
      </c>
      <c r="BE160" s="310"/>
      <c r="BF160" s="317"/>
      <c r="BG160" s="310"/>
      <c r="BH160" s="314"/>
      <c r="BI160" s="318"/>
      <c r="BJ160" s="310"/>
      <c r="BK160" s="320"/>
      <c r="BL160" s="321"/>
      <c r="BM160" s="310"/>
      <c r="BN160" s="310"/>
      <c r="BO160" s="319">
        <v>46277</v>
      </c>
      <c r="BP160" s="310"/>
      <c r="BQ160" s="320"/>
      <c r="BR160" s="321"/>
      <c r="BS160" s="320"/>
      <c r="BT160" s="320"/>
      <c r="BU160" s="323"/>
      <c r="BV160" s="320"/>
      <c r="BW160" s="320"/>
      <c r="BX160" s="321"/>
      <c r="BY160" s="320"/>
      <c r="BZ160" s="320"/>
      <c r="CA160" s="320"/>
      <c r="CB160" s="320"/>
      <c r="CC160" s="320"/>
      <c r="CD160" s="323"/>
      <c r="CE160" s="320"/>
      <c r="CF160" s="320"/>
      <c r="CG160" s="320"/>
      <c r="CH160" s="320"/>
      <c r="CI160" s="320"/>
      <c r="CJ160" s="323"/>
      <c r="CK160" s="320"/>
      <c r="CL160" s="320"/>
      <c r="CM160" s="320"/>
      <c r="CN160" s="320"/>
      <c r="CO160" s="320"/>
      <c r="CP160" s="323"/>
      <c r="CQ160" s="320"/>
      <c r="CR160" s="320"/>
      <c r="CS160" s="320"/>
      <c r="CT160" s="320"/>
    </row>
    <row r="161" spans="1:98" ht="17.25" customHeight="1">
      <c r="A161" s="310">
        <v>152</v>
      </c>
      <c r="B161" s="311" t="s">
        <v>4253</v>
      </c>
      <c r="C161" s="311" t="s">
        <v>4254</v>
      </c>
      <c r="D161" s="311" t="s">
        <v>781</v>
      </c>
      <c r="E161" s="311" t="s">
        <v>4234</v>
      </c>
      <c r="F161" s="311" t="s">
        <v>4255</v>
      </c>
      <c r="G161" s="311" t="s">
        <v>1389</v>
      </c>
      <c r="H161" s="312">
        <v>3920</v>
      </c>
      <c r="I161" s="313" t="s">
        <v>702</v>
      </c>
      <c r="J161" s="314">
        <v>1</v>
      </c>
      <c r="K161" s="314"/>
      <c r="L161" s="314">
        <v>2</v>
      </c>
      <c r="M161" s="312">
        <v>47.1</v>
      </c>
      <c r="N161" s="312">
        <v>94.3</v>
      </c>
      <c r="O161" s="312" t="s">
        <v>674</v>
      </c>
      <c r="P161" s="312" t="s">
        <v>13</v>
      </c>
      <c r="Q161" s="312" t="s">
        <v>703</v>
      </c>
      <c r="R161" s="312"/>
      <c r="S161" s="312"/>
      <c r="T161" s="312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2">
        <f ca="1">+L161-T161</f>
        <v>2</v>
      </c>
      <c r="V161" s="312">
        <f ca="1">ROUNDDOWN(T161/J161,0)</f>
        <v>0</v>
      </c>
      <c r="W161" s="312"/>
      <c r="X161" s="312"/>
      <c r="Y161" s="312"/>
      <c r="Z161" s="312"/>
      <c r="AA161" s="312"/>
      <c r="AB161" s="312" t="s">
        <v>602</v>
      </c>
      <c r="AC161" s="312">
        <v>2.5680000000000001</v>
      </c>
      <c r="AD161" s="316"/>
      <c r="AE161" s="304"/>
      <c r="AF161" s="304"/>
      <c r="AG161" s="315" t="s">
        <v>677</v>
      </c>
      <c r="AH161" s="315" t="s">
        <v>677</v>
      </c>
      <c r="AI161" s="312">
        <v>0</v>
      </c>
      <c r="AJ161" s="312">
        <v>0</v>
      </c>
      <c r="AK161" s="312"/>
      <c r="AL161" s="312"/>
      <c r="AM161" s="310"/>
      <c r="AN161" s="310"/>
      <c r="AO161" s="310"/>
      <c r="AP161" s="310"/>
      <c r="AQ161" s="310"/>
      <c r="AR161" s="310"/>
      <c r="AS161" s="310"/>
      <c r="AT161" s="310"/>
      <c r="AU161" s="310"/>
      <c r="AV161" s="310"/>
      <c r="AW161" s="310">
        <v>0</v>
      </c>
      <c r="AX161" s="310">
        <v>0</v>
      </c>
      <c r="AY161" s="310">
        <v>0</v>
      </c>
      <c r="AZ161" s="310">
        <v>0</v>
      </c>
      <c r="BA161" s="310">
        <v>0</v>
      </c>
      <c r="BB161" s="310">
        <v>0</v>
      </c>
      <c r="BC161" s="310">
        <v>0</v>
      </c>
      <c r="BD161" s="310" t="s">
        <v>692</v>
      </c>
      <c r="BE161" s="310"/>
      <c r="BF161" s="317"/>
      <c r="BG161" s="310" t="s">
        <v>3991</v>
      </c>
      <c r="BH161" s="310">
        <v>2</v>
      </c>
      <c r="BI161" s="318">
        <v>46277</v>
      </c>
      <c r="BJ161" s="310">
        <v>0</v>
      </c>
      <c r="BK161" s="310"/>
      <c r="BL161" s="317"/>
      <c r="BM161" s="310" t="s">
        <v>3991</v>
      </c>
      <c r="BN161" s="314">
        <v>2</v>
      </c>
      <c r="BO161" s="319">
        <v>46277</v>
      </c>
      <c r="BP161" s="310">
        <v>0</v>
      </c>
      <c r="BQ161" s="310"/>
      <c r="BR161" s="317"/>
      <c r="BS161" s="310"/>
      <c r="BT161" s="314"/>
      <c r="BU161" s="318"/>
      <c r="BV161" s="310"/>
      <c r="BW161" s="316"/>
      <c r="BX161" s="317"/>
      <c r="BY161" s="310"/>
      <c r="BZ161" s="314"/>
      <c r="CA161" s="319"/>
      <c r="CB161" s="310"/>
      <c r="CC161" s="310"/>
      <c r="CD161" s="318"/>
      <c r="CE161" s="310"/>
      <c r="CF161" s="310"/>
      <c r="CG161" s="310"/>
      <c r="CH161" s="310"/>
      <c r="CI161" s="310"/>
      <c r="CJ161" s="318"/>
      <c r="CK161" s="310"/>
      <c r="CL161" s="310"/>
      <c r="CM161" s="310"/>
      <c r="CN161" s="310"/>
      <c r="CO161" s="310"/>
      <c r="CP161" s="318"/>
      <c r="CQ161" s="310"/>
      <c r="CR161" s="310"/>
      <c r="CS161" s="310"/>
      <c r="CT161" s="310"/>
    </row>
    <row r="162" spans="1:98" ht="17.25" customHeight="1">
      <c r="A162" s="186">
        <v>153</v>
      </c>
      <c r="B162" s="181" t="s">
        <v>4256</v>
      </c>
      <c r="C162" s="181" t="s">
        <v>4257</v>
      </c>
      <c r="D162" s="181"/>
      <c r="E162" s="181"/>
      <c r="F162" s="181"/>
      <c r="G162" s="181" t="s">
        <v>4238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0" t="s">
        <v>674</v>
      </c>
      <c r="P162" s="182"/>
      <c r="Q162" s="182"/>
      <c r="R162" s="300" t="s">
        <v>3951</v>
      </c>
      <c r="S162" s="182"/>
      <c r="T162" s="182"/>
      <c r="U162" s="182"/>
      <c r="V162" s="182"/>
      <c r="W162" s="300">
        <f>_xlfn.MINIFS(V:V,C:C,C162,AE:AE,"",AB:AB,"")</f>
        <v>0</v>
      </c>
      <c r="X162" s="300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4"/>
      <c r="AE162" s="180" t="s">
        <v>675</v>
      </c>
      <c r="AF162" s="180" t="s">
        <v>2161</v>
      </c>
      <c r="AG162" s="185" t="s">
        <v>677</v>
      </c>
      <c r="AH162" s="185" t="s">
        <v>677</v>
      </c>
      <c r="AI162" s="312">
        <v>0</v>
      </c>
      <c r="AJ162" s="312">
        <v>0</v>
      </c>
      <c r="AK162" s="312"/>
      <c r="AL162" s="312"/>
      <c r="AM162" s="310"/>
      <c r="AN162" s="310"/>
      <c r="AO162" s="310"/>
      <c r="AP162" s="310"/>
      <c r="AQ162" s="310"/>
      <c r="AR162" s="310"/>
      <c r="AS162" s="310"/>
      <c r="AT162" s="310"/>
      <c r="AU162" s="310"/>
      <c r="AV162" s="310"/>
      <c r="AW162" s="186"/>
      <c r="AX162" s="186"/>
      <c r="AY162" s="186"/>
      <c r="AZ162" s="186"/>
      <c r="BA162" s="186"/>
      <c r="BB162" s="186"/>
      <c r="BC162" s="186"/>
      <c r="BD162" s="180" t="s">
        <v>2162</v>
      </c>
      <c r="BE162" s="364"/>
      <c r="BF162" s="327"/>
      <c r="BG162" s="326"/>
      <c r="BH162" s="331"/>
      <c r="BI162" s="353"/>
      <c r="BJ162" s="330"/>
      <c r="BK162" s="330"/>
      <c r="BL162" s="354"/>
      <c r="BM162" s="330"/>
      <c r="BN162" s="331"/>
      <c r="BO162" s="319">
        <v>46277</v>
      </c>
      <c r="BP162" s="330"/>
      <c r="BQ162" s="330"/>
      <c r="BR162" s="354"/>
      <c r="BS162" s="330"/>
      <c r="BT162" s="331"/>
      <c r="BU162" s="355"/>
      <c r="BV162" s="330"/>
      <c r="BW162" s="356"/>
      <c r="BX162" s="354"/>
      <c r="BY162" s="330"/>
      <c r="BZ162" s="331"/>
      <c r="CA162" s="357"/>
      <c r="CB162" s="330"/>
      <c r="CC162" s="330"/>
      <c r="CD162" s="355"/>
      <c r="CE162" s="330"/>
      <c r="CF162" s="330"/>
      <c r="CG162" s="330"/>
      <c r="CH162" s="330"/>
      <c r="CI162" s="330"/>
      <c r="CJ162" s="355"/>
      <c r="CK162" s="330"/>
      <c r="CL162" s="330"/>
      <c r="CM162" s="330"/>
      <c r="CN162" s="330"/>
      <c r="CO162" s="330"/>
      <c r="CP162" s="355"/>
      <c r="CQ162" s="330"/>
      <c r="CR162" s="330"/>
      <c r="CS162" s="330"/>
      <c r="CT162" s="330"/>
    </row>
    <row r="163" spans="1:98" ht="17.25" customHeight="1">
      <c r="A163" s="310">
        <v>154</v>
      </c>
      <c r="B163" s="311" t="s">
        <v>4256</v>
      </c>
      <c r="C163" s="311" t="s">
        <v>4257</v>
      </c>
      <c r="D163" s="311" t="s">
        <v>781</v>
      </c>
      <c r="E163" s="311" t="s">
        <v>4239</v>
      </c>
      <c r="F163" s="311" t="s">
        <v>4258</v>
      </c>
      <c r="G163" s="311" t="s">
        <v>1389</v>
      </c>
      <c r="H163" s="312">
        <v>9600</v>
      </c>
      <c r="I163" s="313" t="s">
        <v>702</v>
      </c>
      <c r="J163" s="314">
        <v>1</v>
      </c>
      <c r="K163" s="314"/>
      <c r="L163" s="314">
        <v>2</v>
      </c>
      <c r="M163" s="312">
        <v>113</v>
      </c>
      <c r="N163" s="312">
        <v>226.1</v>
      </c>
      <c r="O163" s="312" t="s">
        <v>674</v>
      </c>
      <c r="P163" s="312" t="s">
        <v>13</v>
      </c>
      <c r="Q163" s="312" t="s">
        <v>703</v>
      </c>
      <c r="R163" s="312"/>
      <c r="S163" s="312"/>
      <c r="T163" s="312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2">
        <f ca="1">+L163-T163</f>
        <v>2</v>
      </c>
      <c r="V163" s="312">
        <f ca="1">ROUNDDOWN(T163/J163,0)</f>
        <v>0</v>
      </c>
      <c r="W163" s="312"/>
      <c r="X163" s="312"/>
      <c r="Y163" s="312"/>
      <c r="Z163" s="312"/>
      <c r="AA163" s="312"/>
      <c r="AB163" s="312" t="s">
        <v>602</v>
      </c>
      <c r="AC163" s="312">
        <v>6.15</v>
      </c>
      <c r="AD163" s="316"/>
      <c r="AE163" s="304"/>
      <c r="AF163" s="304"/>
      <c r="AG163" s="315" t="s">
        <v>677</v>
      </c>
      <c r="AH163" s="315" t="s">
        <v>677</v>
      </c>
      <c r="AI163" s="312">
        <v>0</v>
      </c>
      <c r="AJ163" s="312">
        <v>0</v>
      </c>
      <c r="AK163" s="312"/>
      <c r="AL163" s="312"/>
      <c r="AM163" s="310"/>
      <c r="AN163" s="310"/>
      <c r="AO163" s="310"/>
      <c r="AP163" s="310"/>
      <c r="AQ163" s="310"/>
      <c r="AR163" s="310"/>
      <c r="AS163" s="310"/>
      <c r="AT163" s="310"/>
      <c r="AU163" s="310"/>
      <c r="AV163" s="310"/>
      <c r="AW163" s="310">
        <v>0</v>
      </c>
      <c r="AX163" s="310">
        <v>0</v>
      </c>
      <c r="AY163" s="310">
        <v>0</v>
      </c>
      <c r="AZ163" s="310">
        <v>0</v>
      </c>
      <c r="BA163" s="310">
        <v>0</v>
      </c>
      <c r="BB163" s="310">
        <v>0</v>
      </c>
      <c r="BC163" s="310">
        <v>0</v>
      </c>
      <c r="BD163" s="310" t="s">
        <v>692</v>
      </c>
      <c r="BE163" s="364"/>
      <c r="BF163" s="327"/>
      <c r="BG163" s="310" t="s">
        <v>3991</v>
      </c>
      <c r="BH163" s="310">
        <v>2</v>
      </c>
      <c r="BI163" s="318">
        <v>46277</v>
      </c>
      <c r="BJ163" s="310">
        <v>0</v>
      </c>
      <c r="BK163" s="330"/>
      <c r="BL163" s="354"/>
      <c r="BM163" s="330" t="s">
        <v>3991</v>
      </c>
      <c r="BN163" s="331">
        <v>2</v>
      </c>
      <c r="BO163" s="319">
        <v>46277</v>
      </c>
      <c r="BP163" s="330">
        <v>0</v>
      </c>
      <c r="BQ163" s="330"/>
      <c r="BR163" s="354"/>
      <c r="BS163" s="330"/>
      <c r="BT163" s="331"/>
      <c r="BU163" s="355"/>
      <c r="BV163" s="330"/>
      <c r="BW163" s="356"/>
      <c r="BX163" s="354"/>
      <c r="BY163" s="330"/>
      <c r="BZ163" s="331"/>
      <c r="CA163" s="357"/>
      <c r="CB163" s="330"/>
      <c r="CC163" s="330"/>
      <c r="CD163" s="355"/>
      <c r="CE163" s="330"/>
      <c r="CF163" s="330"/>
      <c r="CG163" s="330"/>
      <c r="CH163" s="330"/>
      <c r="CI163" s="330"/>
      <c r="CJ163" s="355"/>
      <c r="CK163" s="330"/>
      <c r="CL163" s="330"/>
      <c r="CM163" s="330"/>
      <c r="CN163" s="330"/>
      <c r="CO163" s="330"/>
      <c r="CP163" s="355"/>
      <c r="CQ163" s="330"/>
      <c r="CR163" s="330"/>
      <c r="CS163" s="330"/>
      <c r="CT163" s="330"/>
    </row>
    <row r="164" spans="1:98" ht="17.25" customHeight="1">
      <c r="A164" s="186">
        <v>155</v>
      </c>
      <c r="B164" s="181" t="s">
        <v>4259</v>
      </c>
      <c r="C164" s="181" t="s">
        <v>4260</v>
      </c>
      <c r="D164" s="181"/>
      <c r="E164" s="181"/>
      <c r="F164" s="181"/>
      <c r="G164" s="181" t="s">
        <v>4233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0" t="s">
        <v>674</v>
      </c>
      <c r="P164" s="182"/>
      <c r="Q164" s="182"/>
      <c r="R164" s="300" t="s">
        <v>3951</v>
      </c>
      <c r="S164" s="182"/>
      <c r="T164" s="182"/>
      <c r="U164" s="182"/>
      <c r="V164" s="182"/>
      <c r="W164" s="300">
        <f>_xlfn.MINIFS(V:V,C:C,C164,AE:AE,"",AB:AB,"")</f>
        <v>0</v>
      </c>
      <c r="X164" s="300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4"/>
      <c r="AE164" s="180" t="s">
        <v>675</v>
      </c>
      <c r="AF164" s="180" t="s">
        <v>2161</v>
      </c>
      <c r="AG164" s="185" t="s">
        <v>677</v>
      </c>
      <c r="AH164" s="185" t="s">
        <v>677</v>
      </c>
      <c r="AI164" s="312">
        <v>0</v>
      </c>
      <c r="AJ164" s="312">
        <v>0</v>
      </c>
      <c r="AK164" s="312"/>
      <c r="AL164" s="312"/>
      <c r="AM164" s="310"/>
      <c r="AN164" s="310"/>
      <c r="AO164" s="310"/>
      <c r="AP164" s="310"/>
      <c r="AQ164" s="310"/>
      <c r="AR164" s="310"/>
      <c r="AS164" s="310"/>
      <c r="AT164" s="310"/>
      <c r="AU164" s="310"/>
      <c r="AV164" s="310"/>
      <c r="AW164" s="186"/>
      <c r="AX164" s="186"/>
      <c r="AY164" s="186"/>
      <c r="AZ164" s="186"/>
      <c r="BA164" s="186"/>
      <c r="BB164" s="186"/>
      <c r="BC164" s="186"/>
      <c r="BD164" s="180" t="s">
        <v>2162</v>
      </c>
      <c r="BE164" s="348"/>
      <c r="BF164" s="349"/>
      <c r="BG164" s="348"/>
      <c r="BH164" s="314"/>
      <c r="BI164" s="358"/>
      <c r="BJ164" s="310"/>
      <c r="BK164" s="320"/>
      <c r="BL164" s="321"/>
      <c r="BM164" s="310"/>
      <c r="BN164" s="314"/>
      <c r="BO164" s="319">
        <v>46277</v>
      </c>
      <c r="BP164" s="310"/>
      <c r="BQ164" s="320"/>
      <c r="BR164" s="321"/>
      <c r="BS164" s="320"/>
      <c r="BT164" s="322"/>
      <c r="BU164" s="323"/>
      <c r="BV164" s="320"/>
      <c r="BW164" s="324"/>
      <c r="BX164" s="321"/>
      <c r="BY164" s="320"/>
      <c r="BZ164" s="322"/>
      <c r="CA164" s="325"/>
      <c r="CB164" s="320"/>
      <c r="CC164" s="320"/>
      <c r="CD164" s="323"/>
      <c r="CE164" s="320"/>
      <c r="CF164" s="320"/>
      <c r="CG164" s="320"/>
      <c r="CH164" s="320"/>
      <c r="CI164" s="320"/>
      <c r="CJ164" s="323"/>
      <c r="CK164" s="320"/>
      <c r="CL164" s="320"/>
      <c r="CM164" s="320"/>
      <c r="CN164" s="320"/>
      <c r="CO164" s="320"/>
      <c r="CP164" s="323"/>
      <c r="CQ164" s="320"/>
      <c r="CR164" s="320"/>
      <c r="CS164" s="320"/>
      <c r="CT164" s="320"/>
    </row>
    <row r="165" spans="1:98" ht="17.25" customHeight="1">
      <c r="A165" s="310">
        <v>156</v>
      </c>
      <c r="B165" s="311" t="s">
        <v>4259</v>
      </c>
      <c r="C165" s="311" t="s">
        <v>4260</v>
      </c>
      <c r="D165" s="311" t="s">
        <v>781</v>
      </c>
      <c r="E165" s="311" t="s">
        <v>4234</v>
      </c>
      <c r="F165" s="311" t="s">
        <v>4261</v>
      </c>
      <c r="G165" s="311" t="s">
        <v>1389</v>
      </c>
      <c r="H165" s="312">
        <v>3920</v>
      </c>
      <c r="I165" s="313" t="s">
        <v>702</v>
      </c>
      <c r="J165" s="314">
        <v>1</v>
      </c>
      <c r="K165" s="314"/>
      <c r="L165" s="314">
        <v>2</v>
      </c>
      <c r="M165" s="312">
        <v>47.1</v>
      </c>
      <c r="N165" s="312">
        <v>94.3</v>
      </c>
      <c r="O165" s="312" t="s">
        <v>674</v>
      </c>
      <c r="P165" s="312" t="s">
        <v>13</v>
      </c>
      <c r="Q165" s="312" t="s">
        <v>703</v>
      </c>
      <c r="R165" s="312"/>
      <c r="S165" s="312"/>
      <c r="T165" s="312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2">
        <f ca="1">+L165-T165</f>
        <v>2</v>
      </c>
      <c r="V165" s="312">
        <f ca="1">ROUNDDOWN(T165/J165,0)</f>
        <v>0</v>
      </c>
      <c r="W165" s="312"/>
      <c r="X165" s="312"/>
      <c r="Y165" s="312"/>
      <c r="Z165" s="312"/>
      <c r="AA165" s="312"/>
      <c r="AB165" s="312" t="s">
        <v>602</v>
      </c>
      <c r="AC165" s="312">
        <v>2.5680000000000001</v>
      </c>
      <c r="AD165" s="316"/>
      <c r="AE165" s="304"/>
      <c r="AF165" s="304"/>
      <c r="AG165" s="315" t="s">
        <v>677</v>
      </c>
      <c r="AH165" s="315" t="s">
        <v>677</v>
      </c>
      <c r="AI165" s="312">
        <v>0</v>
      </c>
      <c r="AJ165" s="312">
        <v>0</v>
      </c>
      <c r="AK165" s="312"/>
      <c r="AL165" s="312"/>
      <c r="AM165" s="310"/>
      <c r="AN165" s="310"/>
      <c r="AO165" s="310"/>
      <c r="AP165" s="310"/>
      <c r="AQ165" s="310"/>
      <c r="AR165" s="310"/>
      <c r="AS165" s="310"/>
      <c r="AT165" s="310"/>
      <c r="AU165" s="310"/>
      <c r="AV165" s="310"/>
      <c r="AW165" s="310">
        <v>0</v>
      </c>
      <c r="AX165" s="310">
        <v>0</v>
      </c>
      <c r="AY165" s="310">
        <v>0</v>
      </c>
      <c r="AZ165" s="310">
        <v>0</v>
      </c>
      <c r="BA165" s="310">
        <v>0</v>
      </c>
      <c r="BB165" s="310">
        <v>0</v>
      </c>
      <c r="BC165" s="310">
        <v>0</v>
      </c>
      <c r="BD165" s="310" t="s">
        <v>692</v>
      </c>
      <c r="BE165" s="310"/>
      <c r="BF165" s="310"/>
      <c r="BG165" s="310" t="s">
        <v>3991</v>
      </c>
      <c r="BH165" s="310">
        <v>2</v>
      </c>
      <c r="BI165" s="318">
        <v>46277</v>
      </c>
      <c r="BJ165" s="310">
        <v>0</v>
      </c>
      <c r="BK165" s="310"/>
      <c r="BL165" s="317"/>
      <c r="BM165" s="310" t="s">
        <v>3991</v>
      </c>
      <c r="BN165" s="310">
        <v>2</v>
      </c>
      <c r="BO165" s="319">
        <v>46277</v>
      </c>
      <c r="BP165" s="310">
        <v>0</v>
      </c>
      <c r="BQ165" s="310"/>
      <c r="BR165" s="317"/>
      <c r="BS165" s="310"/>
      <c r="BT165" s="310"/>
      <c r="BU165" s="318"/>
      <c r="BV165" s="310"/>
      <c r="BW165" s="310"/>
      <c r="BX165" s="317"/>
      <c r="BY165" s="310"/>
      <c r="BZ165" s="310"/>
      <c r="CA165" s="310"/>
      <c r="CB165" s="310"/>
      <c r="CC165" s="310"/>
      <c r="CD165" s="318"/>
      <c r="CE165" s="310"/>
      <c r="CF165" s="310"/>
      <c r="CG165" s="310"/>
      <c r="CH165" s="310"/>
      <c r="CI165" s="310"/>
      <c r="CJ165" s="318"/>
      <c r="CK165" s="310"/>
      <c r="CL165" s="310"/>
      <c r="CM165" s="310"/>
      <c r="CN165" s="310"/>
      <c r="CO165" s="310"/>
      <c r="CP165" s="318"/>
      <c r="CQ165" s="310"/>
      <c r="CR165" s="310"/>
      <c r="CS165" s="310"/>
      <c r="CT165" s="310"/>
    </row>
    <row r="166" spans="1:98" ht="17.25" customHeight="1">
      <c r="A166" s="186">
        <v>157</v>
      </c>
      <c r="B166" s="181" t="s">
        <v>4262</v>
      </c>
      <c r="C166" s="181" t="s">
        <v>4263</v>
      </c>
      <c r="D166" s="181"/>
      <c r="E166" s="181"/>
      <c r="F166" s="181"/>
      <c r="G166" s="181" t="s">
        <v>4238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0" t="s">
        <v>674</v>
      </c>
      <c r="P166" s="182"/>
      <c r="Q166" s="182"/>
      <c r="R166" s="300" t="s">
        <v>3951</v>
      </c>
      <c r="S166" s="182"/>
      <c r="T166" s="182"/>
      <c r="U166" s="182"/>
      <c r="V166" s="182"/>
      <c r="W166" s="300">
        <f>_xlfn.MINIFS(V:V,C:C,C166,AE:AE,"",AB:AB,"")</f>
        <v>0</v>
      </c>
      <c r="X166" s="300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4"/>
      <c r="AE166" s="180" t="s">
        <v>675</v>
      </c>
      <c r="AF166" s="180" t="s">
        <v>2161</v>
      </c>
      <c r="AG166" s="185" t="s">
        <v>677</v>
      </c>
      <c r="AH166" s="185" t="s">
        <v>677</v>
      </c>
      <c r="AI166" s="312">
        <v>0</v>
      </c>
      <c r="AJ166" s="312">
        <v>0</v>
      </c>
      <c r="AK166" s="312"/>
      <c r="AL166" s="312"/>
      <c r="AM166" s="310"/>
      <c r="AN166" s="310"/>
      <c r="AO166" s="310"/>
      <c r="AP166" s="310"/>
      <c r="AQ166" s="310"/>
      <c r="AR166" s="310"/>
      <c r="AS166" s="310"/>
      <c r="AT166" s="310"/>
      <c r="AU166" s="310"/>
      <c r="AV166" s="310"/>
      <c r="AW166" s="186"/>
      <c r="AX166" s="186"/>
      <c r="AY166" s="186"/>
      <c r="AZ166" s="186"/>
      <c r="BA166" s="186"/>
      <c r="BB166" s="186"/>
      <c r="BC166" s="186"/>
      <c r="BD166" s="180" t="s">
        <v>2162</v>
      </c>
      <c r="BE166" s="336"/>
      <c r="BF166" s="337"/>
      <c r="BG166" s="336"/>
      <c r="BH166" s="340"/>
      <c r="BI166" s="341"/>
      <c r="BJ166" s="336"/>
      <c r="BK166" s="336"/>
      <c r="BL166" s="337"/>
      <c r="BM166" s="338"/>
      <c r="BN166" s="339"/>
      <c r="BO166" s="319">
        <v>46277</v>
      </c>
      <c r="BP166" s="338"/>
      <c r="BQ166" s="336"/>
      <c r="BR166" s="337"/>
      <c r="BS166" s="336"/>
      <c r="BT166" s="340"/>
      <c r="BU166" s="341"/>
      <c r="BV166" s="336"/>
      <c r="BW166" s="342"/>
      <c r="BX166" s="337"/>
      <c r="BY166" s="336"/>
      <c r="BZ166" s="340"/>
      <c r="CA166" s="343"/>
      <c r="CB166" s="336"/>
      <c r="CC166" s="336"/>
      <c r="CD166" s="341"/>
      <c r="CE166" s="336"/>
      <c r="CF166" s="336"/>
      <c r="CG166" s="336"/>
      <c r="CH166" s="336"/>
      <c r="CI166" s="336"/>
      <c r="CJ166" s="341"/>
      <c r="CK166" s="336"/>
      <c r="CL166" s="336"/>
      <c r="CM166" s="336"/>
      <c r="CN166" s="336"/>
      <c r="CO166" s="336"/>
      <c r="CP166" s="341"/>
      <c r="CQ166" s="336"/>
      <c r="CR166" s="336"/>
      <c r="CS166" s="336"/>
      <c r="CT166" s="336"/>
    </row>
    <row r="167" spans="1:98" ht="17.25" customHeight="1">
      <c r="A167" s="310">
        <v>158</v>
      </c>
      <c r="B167" s="311" t="s">
        <v>4262</v>
      </c>
      <c r="C167" s="311" t="s">
        <v>4263</v>
      </c>
      <c r="D167" s="311" t="s">
        <v>781</v>
      </c>
      <c r="E167" s="311" t="s">
        <v>4239</v>
      </c>
      <c r="F167" s="311" t="s">
        <v>4264</v>
      </c>
      <c r="G167" s="311" t="s">
        <v>1389</v>
      </c>
      <c r="H167" s="312">
        <v>9600</v>
      </c>
      <c r="I167" s="313" t="s">
        <v>702</v>
      </c>
      <c r="J167" s="314">
        <v>1</v>
      </c>
      <c r="K167" s="314"/>
      <c r="L167" s="314">
        <v>2</v>
      </c>
      <c r="M167" s="312">
        <v>113</v>
      </c>
      <c r="N167" s="312">
        <v>226.1</v>
      </c>
      <c r="O167" s="312" t="s">
        <v>674</v>
      </c>
      <c r="P167" s="312" t="s">
        <v>13</v>
      </c>
      <c r="Q167" s="312" t="s">
        <v>703</v>
      </c>
      <c r="R167" s="312"/>
      <c r="S167" s="312"/>
      <c r="T167" s="312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2">
        <f ca="1">+L167-T167</f>
        <v>2</v>
      </c>
      <c r="V167" s="312">
        <f ca="1">ROUNDDOWN(T167/J167,0)</f>
        <v>0</v>
      </c>
      <c r="W167" s="312"/>
      <c r="X167" s="312"/>
      <c r="Y167" s="312"/>
      <c r="Z167" s="312"/>
      <c r="AA167" s="312"/>
      <c r="AB167" s="312" t="s">
        <v>602</v>
      </c>
      <c r="AC167" s="312">
        <v>6.15</v>
      </c>
      <c r="AD167" s="316"/>
      <c r="AE167" s="304"/>
      <c r="AF167" s="304"/>
      <c r="AG167" s="315" t="s">
        <v>677</v>
      </c>
      <c r="AH167" s="315" t="s">
        <v>677</v>
      </c>
      <c r="AI167" s="312">
        <v>0</v>
      </c>
      <c r="AJ167" s="312">
        <v>0</v>
      </c>
      <c r="AK167" s="312"/>
      <c r="AL167" s="312"/>
      <c r="AM167" s="310"/>
      <c r="AN167" s="310"/>
      <c r="AO167" s="310"/>
      <c r="AP167" s="310"/>
      <c r="AQ167" s="310"/>
      <c r="AR167" s="310"/>
      <c r="AS167" s="310"/>
      <c r="AT167" s="310"/>
      <c r="AU167" s="310"/>
      <c r="AV167" s="310"/>
      <c r="AW167" s="310">
        <v>0</v>
      </c>
      <c r="AX167" s="310">
        <v>0</v>
      </c>
      <c r="AY167" s="310">
        <v>0</v>
      </c>
      <c r="AZ167" s="310">
        <v>0</v>
      </c>
      <c r="BA167" s="310">
        <v>0</v>
      </c>
      <c r="BB167" s="310">
        <v>0</v>
      </c>
      <c r="BC167" s="310">
        <v>0</v>
      </c>
      <c r="BD167" s="310" t="s">
        <v>692</v>
      </c>
      <c r="BE167" s="310"/>
      <c r="BF167" s="310"/>
      <c r="BG167" s="310" t="s">
        <v>3991</v>
      </c>
      <c r="BH167" s="310">
        <v>2</v>
      </c>
      <c r="BI167" s="318">
        <v>46277</v>
      </c>
      <c r="BJ167" s="310">
        <v>0</v>
      </c>
      <c r="BK167" s="310"/>
      <c r="BL167" s="317"/>
      <c r="BM167" s="310" t="s">
        <v>3991</v>
      </c>
      <c r="BN167" s="314">
        <v>2</v>
      </c>
      <c r="BO167" s="319">
        <v>46277</v>
      </c>
      <c r="BP167" s="310">
        <v>0</v>
      </c>
      <c r="BQ167" s="310"/>
      <c r="BR167" s="317"/>
      <c r="BS167" s="310"/>
      <c r="BT167" s="314"/>
      <c r="BU167" s="318"/>
      <c r="BV167" s="310"/>
      <c r="BW167" s="316"/>
      <c r="BX167" s="317"/>
      <c r="BY167" s="310"/>
      <c r="BZ167" s="314"/>
      <c r="CA167" s="319"/>
      <c r="CB167" s="310"/>
      <c r="CC167" s="310"/>
      <c r="CD167" s="318"/>
      <c r="CE167" s="310"/>
      <c r="CF167" s="310"/>
      <c r="CG167" s="310"/>
      <c r="CH167" s="310"/>
      <c r="CI167" s="310"/>
      <c r="CJ167" s="318"/>
      <c r="CK167" s="310"/>
      <c r="CL167" s="310"/>
      <c r="CM167" s="310"/>
      <c r="CN167" s="310"/>
      <c r="CO167" s="310"/>
      <c r="CP167" s="318"/>
      <c r="CQ167" s="310"/>
      <c r="CR167" s="310"/>
      <c r="CS167" s="310"/>
      <c r="CT167" s="310"/>
    </row>
    <row r="168" spans="1:98" ht="17.25" customHeight="1">
      <c r="A168" s="186">
        <v>159</v>
      </c>
      <c r="B168" s="181" t="s">
        <v>4265</v>
      </c>
      <c r="C168" s="181" t="s">
        <v>4266</v>
      </c>
      <c r="D168" s="181"/>
      <c r="E168" s="181"/>
      <c r="F168" s="181"/>
      <c r="G168" s="181" t="s">
        <v>4267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0" t="s">
        <v>674</v>
      </c>
      <c r="P168" s="182"/>
      <c r="Q168" s="182"/>
      <c r="R168" s="300" t="s">
        <v>3951</v>
      </c>
      <c r="S168" s="182"/>
      <c r="T168" s="182"/>
      <c r="U168" s="182"/>
      <c r="V168" s="182"/>
      <c r="W168" s="300">
        <f>_xlfn.MINIFS(V:V,C:C,C168,AE:AE,"",AB:AB,"")</f>
        <v>0</v>
      </c>
      <c r="X168" s="300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4"/>
      <c r="AE168" s="180" t="s">
        <v>675</v>
      </c>
      <c r="AF168" s="180" t="s">
        <v>2161</v>
      </c>
      <c r="AG168" s="185" t="s">
        <v>677</v>
      </c>
      <c r="AH168" s="185" t="s">
        <v>677</v>
      </c>
      <c r="AI168" s="312">
        <v>0</v>
      </c>
      <c r="AJ168" s="312">
        <v>0</v>
      </c>
      <c r="AK168" s="312"/>
      <c r="AL168" s="312"/>
      <c r="AM168" s="310"/>
      <c r="AN168" s="310"/>
      <c r="AO168" s="310"/>
      <c r="AP168" s="310"/>
      <c r="AQ168" s="310"/>
      <c r="AR168" s="310"/>
      <c r="AS168" s="310"/>
      <c r="AT168" s="310"/>
      <c r="AU168" s="310"/>
      <c r="AV168" s="310"/>
      <c r="AW168" s="186"/>
      <c r="AX168" s="186"/>
      <c r="AY168" s="186"/>
      <c r="AZ168" s="186"/>
      <c r="BA168" s="186"/>
      <c r="BB168" s="186"/>
      <c r="BC168" s="186"/>
      <c r="BD168" s="180" t="s">
        <v>2162</v>
      </c>
      <c r="BE168" s="310"/>
      <c r="BF168" s="317"/>
      <c r="BG168" s="310"/>
      <c r="BH168" s="314"/>
      <c r="BI168" s="318"/>
      <c r="BJ168" s="310"/>
      <c r="BK168" s="320"/>
      <c r="BL168" s="321"/>
      <c r="BM168" s="310"/>
      <c r="BN168" s="310"/>
      <c r="BO168" s="319">
        <v>46277</v>
      </c>
      <c r="BP168" s="310"/>
      <c r="BQ168" s="320"/>
      <c r="BR168" s="321"/>
      <c r="BS168" s="320"/>
      <c r="BT168" s="320"/>
      <c r="BU168" s="323"/>
      <c r="BV168" s="320"/>
      <c r="BW168" s="320"/>
      <c r="BX168" s="321"/>
      <c r="BY168" s="320"/>
      <c r="BZ168" s="320"/>
      <c r="CA168" s="320"/>
      <c r="CB168" s="320"/>
      <c r="CC168" s="320"/>
      <c r="CD168" s="323"/>
      <c r="CE168" s="320"/>
      <c r="CF168" s="320"/>
      <c r="CG168" s="320"/>
      <c r="CH168" s="320"/>
      <c r="CI168" s="320"/>
      <c r="CJ168" s="323"/>
      <c r="CK168" s="320"/>
      <c r="CL168" s="320"/>
      <c r="CM168" s="320"/>
      <c r="CN168" s="320"/>
      <c r="CO168" s="320"/>
      <c r="CP168" s="323"/>
      <c r="CQ168" s="320"/>
      <c r="CR168" s="320"/>
      <c r="CS168" s="320"/>
      <c r="CT168" s="320"/>
    </row>
    <row r="169" spans="1:98" ht="17.25" customHeight="1">
      <c r="A169" s="310">
        <v>160</v>
      </c>
      <c r="B169" s="311" t="s">
        <v>4265</v>
      </c>
      <c r="C169" s="311" t="s">
        <v>4266</v>
      </c>
      <c r="D169" s="311" t="s">
        <v>781</v>
      </c>
      <c r="E169" s="311" t="s">
        <v>4268</v>
      </c>
      <c r="F169" s="311" t="s">
        <v>4269</v>
      </c>
      <c r="G169" s="311" t="s">
        <v>4270</v>
      </c>
      <c r="H169" s="312">
        <v>250</v>
      </c>
      <c r="I169" s="313" t="s">
        <v>702</v>
      </c>
      <c r="J169" s="314">
        <v>1</v>
      </c>
      <c r="K169" s="314"/>
      <c r="L169" s="314">
        <v>1</v>
      </c>
      <c r="M169" s="312">
        <v>6.8</v>
      </c>
      <c r="N169" s="312">
        <v>6.8</v>
      </c>
      <c r="O169" s="312" t="s">
        <v>674</v>
      </c>
      <c r="P169" s="312" t="s">
        <v>13</v>
      </c>
      <c r="Q169" s="312" t="s">
        <v>703</v>
      </c>
      <c r="R169" s="312"/>
      <c r="S169" s="312"/>
      <c r="T169" s="312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2">
        <f ca="1">+L169-T169</f>
        <v>1</v>
      </c>
      <c r="V169" s="312">
        <f ca="1">ROUNDDOWN(T169/J169,0)</f>
        <v>0</v>
      </c>
      <c r="W169" s="312"/>
      <c r="X169" s="312"/>
      <c r="Y169" s="312"/>
      <c r="Z169" s="312"/>
      <c r="AA169" s="312"/>
      <c r="AB169" s="312" t="s">
        <v>602</v>
      </c>
      <c r="AC169" s="312">
        <v>8.6999999999999994E-2</v>
      </c>
      <c r="AD169" s="316"/>
      <c r="AE169" s="304"/>
      <c r="AF169" s="304"/>
      <c r="AG169" s="315" t="s">
        <v>677</v>
      </c>
      <c r="AH169" s="315" t="s">
        <v>677</v>
      </c>
      <c r="AI169" s="312">
        <v>0</v>
      </c>
      <c r="AJ169" s="312">
        <v>0</v>
      </c>
      <c r="AK169" s="312"/>
      <c r="AL169" s="312"/>
      <c r="AM169" s="310"/>
      <c r="AN169" s="310"/>
      <c r="AO169" s="310"/>
      <c r="AP169" s="310"/>
      <c r="AQ169" s="310"/>
      <c r="AR169" s="310"/>
      <c r="AS169" s="310"/>
      <c r="AT169" s="310"/>
      <c r="AU169" s="310"/>
      <c r="AV169" s="310"/>
      <c r="AW169" s="310">
        <v>1</v>
      </c>
      <c r="AX169" s="310">
        <v>0</v>
      </c>
      <c r="AY169" s="310">
        <v>0</v>
      </c>
      <c r="AZ169" s="310">
        <v>0</v>
      </c>
      <c r="BA169" s="310">
        <v>0</v>
      </c>
      <c r="BB169" s="310">
        <v>0</v>
      </c>
      <c r="BC169" s="310">
        <v>0</v>
      </c>
      <c r="BD169" s="310" t="s">
        <v>692</v>
      </c>
      <c r="BE169" s="363"/>
      <c r="BF169" s="349"/>
      <c r="BG169" s="310" t="s">
        <v>4271</v>
      </c>
      <c r="BH169" s="310">
        <v>1</v>
      </c>
      <c r="BI169" s="318">
        <v>46277</v>
      </c>
      <c r="BJ169" s="310">
        <v>0</v>
      </c>
      <c r="BK169" s="310"/>
      <c r="BL169" s="317"/>
      <c r="BM169" s="310" t="s">
        <v>4271</v>
      </c>
      <c r="BN169" s="310">
        <v>1</v>
      </c>
      <c r="BO169" s="319">
        <v>46277</v>
      </c>
      <c r="BP169" s="310">
        <v>0</v>
      </c>
      <c r="BQ169" s="310"/>
      <c r="BR169" s="317"/>
      <c r="BS169" s="310"/>
      <c r="BT169" s="310"/>
      <c r="BU169" s="318"/>
      <c r="BV169" s="310"/>
      <c r="BW169" s="310"/>
      <c r="BX169" s="317"/>
      <c r="BY169" s="310"/>
      <c r="BZ169" s="310"/>
      <c r="CA169" s="310"/>
      <c r="CB169" s="310"/>
      <c r="CC169" s="310"/>
      <c r="CD169" s="318"/>
      <c r="CE169" s="310"/>
      <c r="CF169" s="310"/>
      <c r="CG169" s="310"/>
      <c r="CH169" s="310"/>
      <c r="CI169" s="310"/>
      <c r="CJ169" s="318"/>
      <c r="CK169" s="310"/>
      <c r="CL169" s="310"/>
      <c r="CM169" s="310"/>
      <c r="CN169" s="310"/>
      <c r="CO169" s="310"/>
      <c r="CP169" s="318"/>
      <c r="CQ169" s="310"/>
      <c r="CR169" s="310"/>
      <c r="CS169" s="310"/>
      <c r="CT169" s="310"/>
    </row>
    <row r="170" spans="1:98" ht="17.25" customHeight="1">
      <c r="A170" s="186">
        <v>161</v>
      </c>
      <c r="B170" s="181" t="s">
        <v>4272</v>
      </c>
      <c r="C170" s="181" t="s">
        <v>4273</v>
      </c>
      <c r="D170" s="181"/>
      <c r="E170" s="181"/>
      <c r="F170" s="181"/>
      <c r="G170" s="181" t="s">
        <v>4274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0" t="s">
        <v>674</v>
      </c>
      <c r="P170" s="182"/>
      <c r="Q170" s="182"/>
      <c r="R170" s="300" t="s">
        <v>3951</v>
      </c>
      <c r="S170" s="182"/>
      <c r="T170" s="182"/>
      <c r="U170" s="182"/>
      <c r="V170" s="182"/>
      <c r="W170" s="300">
        <f ca="1">_xlfn.MINIFS(V:V,C:C,C170,AE:AE,"",AB:AB,"")</f>
        <v>0</v>
      </c>
      <c r="X170" s="300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4"/>
      <c r="AE170" s="180" t="s">
        <v>675</v>
      </c>
      <c r="AF170" s="180" t="s">
        <v>2161</v>
      </c>
      <c r="AG170" s="185" t="s">
        <v>677</v>
      </c>
      <c r="AH170" s="185" t="s">
        <v>677</v>
      </c>
      <c r="AI170" s="312">
        <v>0</v>
      </c>
      <c r="AJ170" s="312">
        <v>0</v>
      </c>
      <c r="AK170" s="312"/>
      <c r="AL170" s="312"/>
      <c r="AM170" s="310"/>
      <c r="AN170" s="310"/>
      <c r="AO170" s="310"/>
      <c r="AP170" s="310"/>
      <c r="AQ170" s="310"/>
      <c r="AR170" s="310"/>
      <c r="AS170" s="310"/>
      <c r="AT170" s="310"/>
      <c r="AU170" s="310"/>
      <c r="AV170" s="310"/>
      <c r="AW170" s="186"/>
      <c r="AX170" s="186"/>
      <c r="AY170" s="186"/>
      <c r="AZ170" s="186"/>
      <c r="BA170" s="186"/>
      <c r="BB170" s="186"/>
      <c r="BC170" s="186"/>
      <c r="BD170" s="180" t="s">
        <v>2162</v>
      </c>
      <c r="BE170" s="348"/>
      <c r="BF170" s="349"/>
      <c r="BG170" s="348"/>
      <c r="BH170" s="314"/>
      <c r="BI170" s="358"/>
      <c r="BJ170" s="310"/>
      <c r="BK170" s="320"/>
      <c r="BL170" s="321"/>
      <c r="BM170" s="310"/>
      <c r="BN170" s="310"/>
      <c r="BO170" s="319">
        <v>46277</v>
      </c>
      <c r="BP170" s="310"/>
      <c r="BQ170" s="320"/>
      <c r="BR170" s="321"/>
      <c r="BS170" s="320"/>
      <c r="BT170" s="320"/>
      <c r="BU170" s="323"/>
      <c r="BV170" s="320"/>
      <c r="BW170" s="320"/>
      <c r="BX170" s="321"/>
      <c r="BY170" s="320"/>
      <c r="BZ170" s="320"/>
      <c r="CA170" s="320"/>
      <c r="CB170" s="320"/>
      <c r="CC170" s="320"/>
      <c r="CD170" s="323"/>
      <c r="CE170" s="320"/>
      <c r="CF170" s="320"/>
      <c r="CG170" s="320"/>
      <c r="CH170" s="320"/>
      <c r="CI170" s="320"/>
      <c r="CJ170" s="323"/>
      <c r="CK170" s="320"/>
      <c r="CL170" s="320"/>
      <c r="CM170" s="320"/>
      <c r="CN170" s="320"/>
      <c r="CO170" s="320"/>
      <c r="CP170" s="323"/>
      <c r="CQ170" s="320"/>
      <c r="CR170" s="320"/>
      <c r="CS170" s="320"/>
      <c r="CT170" s="320"/>
    </row>
    <row r="171" spans="1:98" ht="17.25" customHeight="1">
      <c r="A171" s="310">
        <v>162</v>
      </c>
      <c r="B171" s="311" t="s">
        <v>4272</v>
      </c>
      <c r="C171" s="311" t="s">
        <v>4273</v>
      </c>
      <c r="D171" s="311" t="s">
        <v>781</v>
      </c>
      <c r="E171" s="311" t="s">
        <v>4275</v>
      </c>
      <c r="F171" s="311" t="s">
        <v>4276</v>
      </c>
      <c r="G171" s="311" t="s">
        <v>4277</v>
      </c>
      <c r="H171" s="312">
        <v>180</v>
      </c>
      <c r="I171" s="313" t="s">
        <v>702</v>
      </c>
      <c r="J171" s="314">
        <v>1</v>
      </c>
      <c r="K171" s="314"/>
      <c r="L171" s="314">
        <v>2</v>
      </c>
      <c r="M171" s="312">
        <v>2</v>
      </c>
      <c r="N171" s="312">
        <v>4.0999999999999996</v>
      </c>
      <c r="O171" s="312" t="s">
        <v>674</v>
      </c>
      <c r="P171" s="312" t="s">
        <v>13</v>
      </c>
      <c r="Q171" s="312" t="s">
        <v>703</v>
      </c>
      <c r="R171" s="312"/>
      <c r="S171" s="312"/>
      <c r="T171" s="312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2">
        <f t="shared" ref="U171:U172" ca="1" si="4">+L171-T171</f>
        <v>0</v>
      </c>
      <c r="V171" s="312">
        <f t="shared" ref="V171:V172" ca="1" si="5">ROUNDDOWN(T171/J171,0)</f>
        <v>2</v>
      </c>
      <c r="W171" s="312"/>
      <c r="X171" s="312"/>
      <c r="Y171" s="312"/>
      <c r="Z171" s="312"/>
      <c r="AA171" s="312"/>
      <c r="AB171" s="312"/>
      <c r="AC171" s="312">
        <v>7.0000000000000007E-2</v>
      </c>
      <c r="AD171" s="316"/>
      <c r="AE171" s="304"/>
      <c r="AF171" s="304"/>
      <c r="AG171" s="315" t="s">
        <v>677</v>
      </c>
      <c r="AH171" s="315" t="s">
        <v>677</v>
      </c>
      <c r="AI171" s="312">
        <v>0</v>
      </c>
      <c r="AJ171" s="312">
        <v>0</v>
      </c>
      <c r="AK171" s="312"/>
      <c r="AL171" s="312"/>
      <c r="AM171" s="310"/>
      <c r="AN171" s="310"/>
      <c r="AO171" s="310"/>
      <c r="AP171" s="310"/>
      <c r="AQ171" s="310"/>
      <c r="AR171" s="310"/>
      <c r="AS171" s="310"/>
      <c r="AT171" s="310"/>
      <c r="AU171" s="310"/>
      <c r="AV171" s="310"/>
      <c r="AW171" s="310">
        <v>1</v>
      </c>
      <c r="AX171" s="310">
        <v>0</v>
      </c>
      <c r="AY171" s="310">
        <v>0</v>
      </c>
      <c r="AZ171" s="310">
        <v>1</v>
      </c>
      <c r="BA171" s="310">
        <v>0</v>
      </c>
      <c r="BB171" s="310">
        <v>0</v>
      </c>
      <c r="BC171" s="310">
        <v>0</v>
      </c>
      <c r="BD171" s="310" t="s">
        <v>692</v>
      </c>
      <c r="BE171" s="310"/>
      <c r="BF171" s="310"/>
      <c r="BG171" s="310" t="s">
        <v>4278</v>
      </c>
      <c r="BH171" s="310">
        <v>2</v>
      </c>
      <c r="BI171" s="318">
        <v>46277</v>
      </c>
      <c r="BJ171" s="310">
        <v>0</v>
      </c>
      <c r="BK171" s="310"/>
      <c r="BL171" s="317"/>
      <c r="BM171" s="310" t="s">
        <v>4278</v>
      </c>
      <c r="BN171" s="314">
        <v>2</v>
      </c>
      <c r="BO171" s="319">
        <v>46277</v>
      </c>
      <c r="BP171" s="310">
        <v>0</v>
      </c>
      <c r="BQ171" s="310"/>
      <c r="BR171" s="317"/>
      <c r="BS171" s="310"/>
      <c r="BT171" s="314"/>
      <c r="BU171" s="318"/>
      <c r="BV171" s="310"/>
      <c r="BW171" s="316"/>
      <c r="BX171" s="317"/>
      <c r="BY171" s="310"/>
      <c r="BZ171" s="314"/>
      <c r="CA171" s="319"/>
      <c r="CB171" s="310"/>
      <c r="CC171" s="310"/>
      <c r="CD171" s="318"/>
      <c r="CE171" s="310"/>
      <c r="CF171" s="310"/>
      <c r="CG171" s="310"/>
      <c r="CH171" s="310"/>
      <c r="CI171" s="310"/>
      <c r="CJ171" s="318"/>
      <c r="CK171" s="310"/>
      <c r="CL171" s="310"/>
      <c r="CM171" s="310"/>
      <c r="CN171" s="310"/>
      <c r="CO171" s="310"/>
      <c r="CP171" s="318"/>
      <c r="CQ171" s="310"/>
      <c r="CR171" s="310"/>
      <c r="CS171" s="310"/>
      <c r="CT171" s="310"/>
    </row>
    <row r="172" spans="1:98" ht="17.25" customHeight="1">
      <c r="A172" s="310">
        <v>163</v>
      </c>
      <c r="B172" s="311" t="s">
        <v>4272</v>
      </c>
      <c r="C172" s="311" t="s">
        <v>4273</v>
      </c>
      <c r="D172" s="311" t="s">
        <v>781</v>
      </c>
      <c r="E172" s="311" t="s">
        <v>4279</v>
      </c>
      <c r="F172" s="311" t="s">
        <v>4280</v>
      </c>
      <c r="G172" s="311" t="s">
        <v>4281</v>
      </c>
      <c r="H172" s="312">
        <v>200</v>
      </c>
      <c r="I172" s="313" t="s">
        <v>702</v>
      </c>
      <c r="J172" s="314">
        <v>1</v>
      </c>
      <c r="K172" s="314"/>
      <c r="L172" s="314">
        <v>2</v>
      </c>
      <c r="M172" s="312">
        <v>2.8</v>
      </c>
      <c r="N172" s="312">
        <v>5.7</v>
      </c>
      <c r="O172" s="312" t="s">
        <v>674</v>
      </c>
      <c r="P172" s="312" t="s">
        <v>13</v>
      </c>
      <c r="Q172" s="312" t="s">
        <v>703</v>
      </c>
      <c r="R172" s="312"/>
      <c r="S172" s="312"/>
      <c r="T172" s="312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2">
        <f t="shared" ca="1" si="4"/>
        <v>2</v>
      </c>
      <c r="V172" s="312">
        <f t="shared" ca="1" si="5"/>
        <v>0</v>
      </c>
      <c r="W172" s="312"/>
      <c r="X172" s="312"/>
      <c r="Y172" s="312"/>
      <c r="Z172" s="312"/>
      <c r="AA172" s="312"/>
      <c r="AB172" s="312"/>
      <c r="AC172" s="312">
        <v>0.159</v>
      </c>
      <c r="AD172" s="316"/>
      <c r="AE172" s="304"/>
      <c r="AF172" s="304"/>
      <c r="AG172" s="315" t="s">
        <v>677</v>
      </c>
      <c r="AH172" s="315" t="s">
        <v>677</v>
      </c>
      <c r="AI172" s="312">
        <v>0</v>
      </c>
      <c r="AJ172" s="312">
        <v>0</v>
      </c>
      <c r="AK172" s="312"/>
      <c r="AL172" s="312"/>
      <c r="AM172" s="310"/>
      <c r="AN172" s="310"/>
      <c r="AO172" s="310"/>
      <c r="AP172" s="310"/>
      <c r="AQ172" s="310"/>
      <c r="AR172" s="310"/>
      <c r="AS172" s="310"/>
      <c r="AT172" s="310"/>
      <c r="AU172" s="310"/>
      <c r="AV172" s="310"/>
      <c r="AW172" s="310">
        <v>0</v>
      </c>
      <c r="AX172" s="310">
        <v>0</v>
      </c>
      <c r="AY172" s="310">
        <v>0</v>
      </c>
      <c r="AZ172" s="310">
        <v>0</v>
      </c>
      <c r="BA172" s="310">
        <v>0</v>
      </c>
      <c r="BB172" s="310">
        <v>0</v>
      </c>
      <c r="BC172" s="310">
        <v>0</v>
      </c>
      <c r="BD172" s="310" t="s">
        <v>692</v>
      </c>
      <c r="BE172" s="336"/>
      <c r="BF172" s="337"/>
      <c r="BG172" s="310" t="s">
        <v>3991</v>
      </c>
      <c r="BH172" s="310">
        <v>2</v>
      </c>
      <c r="BI172" s="318">
        <v>46277</v>
      </c>
      <c r="BJ172" s="310">
        <v>0</v>
      </c>
      <c r="BK172" s="336"/>
      <c r="BL172" s="337"/>
      <c r="BM172" s="338" t="s">
        <v>3991</v>
      </c>
      <c r="BN172" s="339">
        <v>2</v>
      </c>
      <c r="BO172" s="319">
        <v>46277</v>
      </c>
      <c r="BP172" s="338">
        <v>0</v>
      </c>
      <c r="BQ172" s="336"/>
      <c r="BR172" s="337"/>
      <c r="BS172" s="336"/>
      <c r="BT172" s="340"/>
      <c r="BU172" s="341"/>
      <c r="BV172" s="336"/>
      <c r="BW172" s="342"/>
      <c r="BX172" s="337"/>
      <c r="BY172" s="336"/>
      <c r="BZ172" s="340"/>
      <c r="CA172" s="343"/>
      <c r="CB172" s="336"/>
      <c r="CC172" s="336"/>
      <c r="CD172" s="341"/>
      <c r="CE172" s="336"/>
      <c r="CF172" s="336"/>
      <c r="CG172" s="336"/>
      <c r="CH172" s="336"/>
      <c r="CI172" s="336"/>
      <c r="CJ172" s="341"/>
      <c r="CK172" s="336"/>
      <c r="CL172" s="336"/>
      <c r="CM172" s="336"/>
      <c r="CN172" s="336"/>
      <c r="CO172" s="336"/>
      <c r="CP172" s="341"/>
      <c r="CQ172" s="336"/>
      <c r="CR172" s="336"/>
      <c r="CS172" s="336"/>
      <c r="CT172" s="336"/>
    </row>
    <row r="173" spans="1:98" ht="17.25" customHeight="1">
      <c r="A173" s="186">
        <v>164</v>
      </c>
      <c r="B173" s="181" t="s">
        <v>4282</v>
      </c>
      <c r="C173" s="181" t="s">
        <v>4283</v>
      </c>
      <c r="D173" s="181"/>
      <c r="E173" s="181"/>
      <c r="F173" s="181"/>
      <c r="G173" s="181" t="s">
        <v>4267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0" t="s">
        <v>674</v>
      </c>
      <c r="P173" s="182"/>
      <c r="Q173" s="182"/>
      <c r="R173" s="300" t="s">
        <v>3951</v>
      </c>
      <c r="S173" s="182"/>
      <c r="T173" s="182"/>
      <c r="U173" s="182"/>
      <c r="V173" s="182"/>
      <c r="W173" s="300">
        <f>_xlfn.MINIFS(V:V,C:C,C173,AE:AE,"",AB:AB,"")</f>
        <v>0</v>
      </c>
      <c r="X173" s="300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4"/>
      <c r="AE173" s="180" t="s">
        <v>675</v>
      </c>
      <c r="AF173" s="180" t="s">
        <v>2161</v>
      </c>
      <c r="AG173" s="185" t="s">
        <v>677</v>
      </c>
      <c r="AH173" s="185" t="s">
        <v>677</v>
      </c>
      <c r="AI173" s="312">
        <v>0</v>
      </c>
      <c r="AJ173" s="312">
        <v>0</v>
      </c>
      <c r="AK173" s="312"/>
      <c r="AL173" s="312"/>
      <c r="AM173" s="310"/>
      <c r="AN173" s="310"/>
      <c r="AO173" s="310"/>
      <c r="AP173" s="310"/>
      <c r="AQ173" s="310"/>
      <c r="AR173" s="310"/>
      <c r="AS173" s="310"/>
      <c r="AT173" s="310"/>
      <c r="AU173" s="310"/>
      <c r="AV173" s="310"/>
      <c r="AW173" s="186"/>
      <c r="AX173" s="186"/>
      <c r="AY173" s="186"/>
      <c r="AZ173" s="186"/>
      <c r="BA173" s="186"/>
      <c r="BB173" s="186"/>
      <c r="BC173" s="186"/>
      <c r="BD173" s="180" t="s">
        <v>2162</v>
      </c>
      <c r="BE173" s="310"/>
      <c r="BF173" s="317"/>
      <c r="BG173" s="310"/>
      <c r="BH173" s="310"/>
      <c r="BI173" s="318"/>
      <c r="BJ173" s="310"/>
      <c r="BK173" s="310"/>
      <c r="BL173" s="317"/>
      <c r="BM173" s="310"/>
      <c r="BN173" s="310"/>
      <c r="BO173" s="319">
        <v>46277</v>
      </c>
      <c r="BP173" s="310"/>
      <c r="BQ173" s="310"/>
      <c r="BR173" s="317"/>
      <c r="BS173" s="310"/>
      <c r="BT173" s="310"/>
      <c r="BU173" s="318"/>
      <c r="BV173" s="310"/>
      <c r="BW173" s="310"/>
      <c r="BX173" s="317"/>
      <c r="BY173" s="310"/>
      <c r="BZ173" s="310"/>
      <c r="CA173" s="310"/>
      <c r="CB173" s="310"/>
      <c r="CC173" s="310"/>
      <c r="CD173" s="318"/>
      <c r="CE173" s="310"/>
      <c r="CF173" s="310"/>
      <c r="CG173" s="310"/>
      <c r="CH173" s="310"/>
      <c r="CI173" s="310"/>
      <c r="CJ173" s="318"/>
      <c r="CK173" s="310"/>
      <c r="CL173" s="310"/>
      <c r="CM173" s="310"/>
      <c r="CN173" s="310"/>
      <c r="CO173" s="310"/>
      <c r="CP173" s="318"/>
      <c r="CQ173" s="310"/>
      <c r="CR173" s="310"/>
      <c r="CS173" s="310"/>
      <c r="CT173" s="310"/>
    </row>
    <row r="174" spans="1:98" ht="17.25" customHeight="1">
      <c r="A174" s="310">
        <v>165</v>
      </c>
      <c r="B174" s="311" t="s">
        <v>4282</v>
      </c>
      <c r="C174" s="311" t="s">
        <v>4283</v>
      </c>
      <c r="D174" s="311" t="s">
        <v>781</v>
      </c>
      <c r="E174" s="311" t="s">
        <v>4268</v>
      </c>
      <c r="F174" s="311" t="s">
        <v>4284</v>
      </c>
      <c r="G174" s="311" t="s">
        <v>4270</v>
      </c>
      <c r="H174" s="312">
        <v>250</v>
      </c>
      <c r="I174" s="313" t="s">
        <v>702</v>
      </c>
      <c r="J174" s="314">
        <v>1</v>
      </c>
      <c r="K174" s="314"/>
      <c r="L174" s="314">
        <v>1</v>
      </c>
      <c r="M174" s="312">
        <v>6.8</v>
      </c>
      <c r="N174" s="312">
        <v>6.8</v>
      </c>
      <c r="O174" s="312" t="s">
        <v>674</v>
      </c>
      <c r="P174" s="312" t="s">
        <v>13</v>
      </c>
      <c r="Q174" s="312" t="s">
        <v>703</v>
      </c>
      <c r="R174" s="312"/>
      <c r="S174" s="312"/>
      <c r="T174" s="312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2">
        <f ca="1">+L174-T174</f>
        <v>1</v>
      </c>
      <c r="V174" s="312">
        <f ca="1">ROUNDDOWN(T174/J174,0)</f>
        <v>0</v>
      </c>
      <c r="W174" s="312"/>
      <c r="X174" s="312"/>
      <c r="Y174" s="312"/>
      <c r="Z174" s="312"/>
      <c r="AA174" s="312"/>
      <c r="AB174" s="312" t="s">
        <v>602</v>
      </c>
      <c r="AC174" s="312">
        <v>8.6999999999999994E-2</v>
      </c>
      <c r="AD174" s="316"/>
      <c r="AE174" s="304"/>
      <c r="AF174" s="304"/>
      <c r="AG174" s="315" t="s">
        <v>677</v>
      </c>
      <c r="AH174" s="315" t="s">
        <v>677</v>
      </c>
      <c r="AI174" s="312">
        <v>0</v>
      </c>
      <c r="AJ174" s="312">
        <v>0</v>
      </c>
      <c r="AK174" s="312"/>
      <c r="AL174" s="312"/>
      <c r="AM174" s="310"/>
      <c r="AN174" s="310"/>
      <c r="AO174" s="310"/>
      <c r="AP174" s="310"/>
      <c r="AQ174" s="310"/>
      <c r="AR174" s="310"/>
      <c r="AS174" s="310"/>
      <c r="AT174" s="310"/>
      <c r="AU174" s="310"/>
      <c r="AV174" s="310"/>
      <c r="AW174" s="310">
        <v>1</v>
      </c>
      <c r="AX174" s="310">
        <v>0</v>
      </c>
      <c r="AY174" s="310">
        <v>0</v>
      </c>
      <c r="AZ174" s="310">
        <v>0</v>
      </c>
      <c r="BA174" s="310">
        <v>0</v>
      </c>
      <c r="BB174" s="310">
        <v>0</v>
      </c>
      <c r="BC174" s="310">
        <v>0</v>
      </c>
      <c r="BD174" s="310" t="s">
        <v>692</v>
      </c>
      <c r="BE174" s="336"/>
      <c r="BF174" s="337"/>
      <c r="BG174" s="310" t="s">
        <v>4271</v>
      </c>
      <c r="BH174" s="310">
        <v>1</v>
      </c>
      <c r="BI174" s="318">
        <v>46277</v>
      </c>
      <c r="BJ174" s="310">
        <v>0</v>
      </c>
      <c r="BK174" s="336"/>
      <c r="BL174" s="337"/>
      <c r="BM174" s="338" t="s">
        <v>4271</v>
      </c>
      <c r="BN174" s="339">
        <v>1</v>
      </c>
      <c r="BO174" s="319">
        <v>46277</v>
      </c>
      <c r="BP174" s="338">
        <v>0</v>
      </c>
      <c r="BQ174" s="336"/>
      <c r="BR174" s="337"/>
      <c r="BS174" s="336"/>
      <c r="BT174" s="340"/>
      <c r="BU174" s="341"/>
      <c r="BV174" s="336"/>
      <c r="BW174" s="342"/>
      <c r="BX174" s="337"/>
      <c r="BY174" s="336"/>
      <c r="BZ174" s="340"/>
      <c r="CA174" s="343"/>
      <c r="CB174" s="336"/>
      <c r="CC174" s="336"/>
      <c r="CD174" s="341"/>
      <c r="CE174" s="336"/>
      <c r="CF174" s="336"/>
      <c r="CG174" s="336"/>
      <c r="CH174" s="336"/>
      <c r="CI174" s="336"/>
      <c r="CJ174" s="341"/>
      <c r="CK174" s="336"/>
      <c r="CL174" s="336"/>
      <c r="CM174" s="336"/>
      <c r="CN174" s="336"/>
      <c r="CO174" s="336"/>
      <c r="CP174" s="341"/>
      <c r="CQ174" s="336"/>
      <c r="CR174" s="336"/>
      <c r="CS174" s="336"/>
      <c r="CT174" s="336"/>
    </row>
    <row r="175" spans="1:98" ht="17.25" customHeight="1">
      <c r="A175" s="186">
        <v>166</v>
      </c>
      <c r="B175" s="181" t="s">
        <v>4285</v>
      </c>
      <c r="C175" s="181" t="s">
        <v>4286</v>
      </c>
      <c r="D175" s="181"/>
      <c r="E175" s="181"/>
      <c r="F175" s="181"/>
      <c r="G175" s="181" t="s">
        <v>4274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0" t="s">
        <v>674</v>
      </c>
      <c r="P175" s="182"/>
      <c r="Q175" s="182"/>
      <c r="R175" s="300" t="s">
        <v>3951</v>
      </c>
      <c r="S175" s="182"/>
      <c r="T175" s="182"/>
      <c r="U175" s="182"/>
      <c r="V175" s="182"/>
      <c r="W175" s="300">
        <f ca="1">_xlfn.MINIFS(V:V,C:C,C175,AE:AE,"",AB:AB,"")</f>
        <v>0</v>
      </c>
      <c r="X175" s="300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4"/>
      <c r="AE175" s="180" t="s">
        <v>675</v>
      </c>
      <c r="AF175" s="180" t="s">
        <v>2161</v>
      </c>
      <c r="AG175" s="185" t="s">
        <v>677</v>
      </c>
      <c r="AH175" s="185" t="s">
        <v>677</v>
      </c>
      <c r="AI175" s="312">
        <v>0</v>
      </c>
      <c r="AJ175" s="312">
        <v>0</v>
      </c>
      <c r="AK175" s="312"/>
      <c r="AL175" s="312"/>
      <c r="AM175" s="310"/>
      <c r="AN175" s="310"/>
      <c r="AO175" s="310"/>
      <c r="AP175" s="310"/>
      <c r="AQ175" s="310"/>
      <c r="AR175" s="310"/>
      <c r="AS175" s="310"/>
      <c r="AT175" s="310"/>
      <c r="AU175" s="310"/>
      <c r="AV175" s="310"/>
      <c r="AW175" s="186"/>
      <c r="AX175" s="186"/>
      <c r="AY175" s="186"/>
      <c r="AZ175" s="186"/>
      <c r="BA175" s="186"/>
      <c r="BB175" s="186"/>
      <c r="BC175" s="186"/>
      <c r="BD175" s="180" t="s">
        <v>2162</v>
      </c>
      <c r="BE175" s="348"/>
      <c r="BF175" s="349"/>
      <c r="BG175" s="348"/>
      <c r="BH175" s="314"/>
      <c r="BI175" s="358"/>
      <c r="BJ175" s="310"/>
      <c r="BK175" s="310"/>
      <c r="BL175" s="317"/>
      <c r="BM175" s="310"/>
      <c r="BN175" s="314"/>
      <c r="BO175" s="319">
        <v>46277</v>
      </c>
      <c r="BP175" s="310"/>
      <c r="BQ175" s="310"/>
      <c r="BR175" s="317"/>
      <c r="BS175" s="310"/>
      <c r="BT175" s="314"/>
      <c r="BU175" s="318"/>
      <c r="BV175" s="310"/>
      <c r="BW175" s="316"/>
      <c r="BX175" s="317"/>
      <c r="BY175" s="310"/>
      <c r="BZ175" s="314"/>
      <c r="CA175" s="319"/>
      <c r="CB175" s="310"/>
      <c r="CC175" s="310"/>
      <c r="CD175" s="318"/>
      <c r="CE175" s="310"/>
      <c r="CF175" s="310"/>
      <c r="CG175" s="310"/>
      <c r="CH175" s="310"/>
      <c r="CI175" s="310"/>
      <c r="CJ175" s="318"/>
      <c r="CK175" s="310"/>
      <c r="CL175" s="310"/>
      <c r="CM175" s="310"/>
      <c r="CN175" s="310"/>
      <c r="CO175" s="310"/>
      <c r="CP175" s="318"/>
      <c r="CQ175" s="310"/>
      <c r="CR175" s="310"/>
      <c r="CS175" s="310"/>
      <c r="CT175" s="310"/>
    </row>
    <row r="176" spans="1:98" ht="17.25" customHeight="1">
      <c r="A176" s="310">
        <v>167</v>
      </c>
      <c r="B176" s="311" t="s">
        <v>4285</v>
      </c>
      <c r="C176" s="311" t="s">
        <v>4286</v>
      </c>
      <c r="D176" s="311" t="s">
        <v>781</v>
      </c>
      <c r="E176" s="311" t="s">
        <v>4275</v>
      </c>
      <c r="F176" s="311" t="s">
        <v>4287</v>
      </c>
      <c r="G176" s="311" t="s">
        <v>4277</v>
      </c>
      <c r="H176" s="312">
        <v>180</v>
      </c>
      <c r="I176" s="313" t="s">
        <v>702</v>
      </c>
      <c r="J176" s="314">
        <v>1</v>
      </c>
      <c r="K176" s="314"/>
      <c r="L176" s="314">
        <v>2</v>
      </c>
      <c r="M176" s="312">
        <v>2</v>
      </c>
      <c r="N176" s="312">
        <v>4.0999999999999996</v>
      </c>
      <c r="O176" s="312" t="s">
        <v>674</v>
      </c>
      <c r="P176" s="312" t="s">
        <v>13</v>
      </c>
      <c r="Q176" s="312" t="s">
        <v>703</v>
      </c>
      <c r="R176" s="312"/>
      <c r="S176" s="312"/>
      <c r="T176" s="312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2">
        <f t="shared" ref="U176:U177" ca="1" si="6">+L176-T176</f>
        <v>0</v>
      </c>
      <c r="V176" s="312">
        <f t="shared" ref="V176:V177" ca="1" si="7">ROUNDDOWN(T176/J176,0)</f>
        <v>2</v>
      </c>
      <c r="W176" s="312"/>
      <c r="X176" s="312"/>
      <c r="Y176" s="312"/>
      <c r="Z176" s="312"/>
      <c r="AA176" s="312"/>
      <c r="AB176" s="312"/>
      <c r="AC176" s="312">
        <v>7.0000000000000007E-2</v>
      </c>
      <c r="AD176" s="316"/>
      <c r="AE176" s="304"/>
      <c r="AF176" s="304"/>
      <c r="AG176" s="315" t="s">
        <v>677</v>
      </c>
      <c r="AH176" s="315" t="s">
        <v>677</v>
      </c>
      <c r="AI176" s="312">
        <v>0</v>
      </c>
      <c r="AJ176" s="312">
        <v>0</v>
      </c>
      <c r="AK176" s="312"/>
      <c r="AL176" s="312"/>
      <c r="AM176" s="310"/>
      <c r="AN176" s="310"/>
      <c r="AO176" s="310"/>
      <c r="AP176" s="310"/>
      <c r="AQ176" s="310"/>
      <c r="AR176" s="310"/>
      <c r="AS176" s="310"/>
      <c r="AT176" s="310"/>
      <c r="AU176" s="310"/>
      <c r="AV176" s="310"/>
      <c r="AW176" s="310">
        <v>1</v>
      </c>
      <c r="AX176" s="310">
        <v>0</v>
      </c>
      <c r="AY176" s="310">
        <v>0</v>
      </c>
      <c r="AZ176" s="310">
        <v>1</v>
      </c>
      <c r="BA176" s="310">
        <v>0</v>
      </c>
      <c r="BB176" s="310">
        <v>0</v>
      </c>
      <c r="BC176" s="310">
        <v>0</v>
      </c>
      <c r="BD176" s="310" t="s">
        <v>692</v>
      </c>
      <c r="BE176" s="348"/>
      <c r="BF176" s="349"/>
      <c r="BG176" s="310" t="s">
        <v>4278</v>
      </c>
      <c r="BH176" s="310">
        <v>2</v>
      </c>
      <c r="BI176" s="318">
        <v>46277</v>
      </c>
      <c r="BJ176" s="310">
        <v>0</v>
      </c>
      <c r="BK176" s="320"/>
      <c r="BL176" s="321"/>
      <c r="BM176" s="310" t="s">
        <v>4278</v>
      </c>
      <c r="BN176" s="310">
        <v>2</v>
      </c>
      <c r="BO176" s="319">
        <v>46277</v>
      </c>
      <c r="BP176" s="310">
        <v>0</v>
      </c>
      <c r="BQ176" s="320"/>
      <c r="BR176" s="321"/>
      <c r="BS176" s="320"/>
      <c r="BT176" s="320"/>
      <c r="BU176" s="323"/>
      <c r="BV176" s="320"/>
      <c r="BW176" s="320"/>
      <c r="BX176" s="321"/>
      <c r="BY176" s="320"/>
      <c r="BZ176" s="320"/>
      <c r="CA176" s="320"/>
      <c r="CB176" s="320"/>
      <c r="CC176" s="320"/>
      <c r="CD176" s="323"/>
      <c r="CE176" s="320"/>
      <c r="CF176" s="320"/>
      <c r="CG176" s="320"/>
      <c r="CH176" s="320"/>
      <c r="CI176" s="320"/>
      <c r="CJ176" s="323"/>
      <c r="CK176" s="320"/>
      <c r="CL176" s="320"/>
      <c r="CM176" s="320"/>
      <c r="CN176" s="320"/>
      <c r="CO176" s="320"/>
      <c r="CP176" s="323"/>
      <c r="CQ176" s="320"/>
      <c r="CR176" s="320"/>
      <c r="CS176" s="320"/>
      <c r="CT176" s="320"/>
    </row>
    <row r="177" spans="1:98" ht="17.25" customHeight="1">
      <c r="A177" s="310">
        <v>168</v>
      </c>
      <c r="B177" s="311" t="s">
        <v>4285</v>
      </c>
      <c r="C177" s="311" t="s">
        <v>4286</v>
      </c>
      <c r="D177" s="311" t="s">
        <v>781</v>
      </c>
      <c r="E177" s="311" t="s">
        <v>4279</v>
      </c>
      <c r="F177" s="311" t="s">
        <v>4288</v>
      </c>
      <c r="G177" s="311" t="s">
        <v>4281</v>
      </c>
      <c r="H177" s="312">
        <v>200</v>
      </c>
      <c r="I177" s="313" t="s">
        <v>702</v>
      </c>
      <c r="J177" s="314">
        <v>1</v>
      </c>
      <c r="K177" s="314"/>
      <c r="L177" s="314">
        <v>2</v>
      </c>
      <c r="M177" s="312">
        <v>2.8</v>
      </c>
      <c r="N177" s="312">
        <v>5.7</v>
      </c>
      <c r="O177" s="312" t="s">
        <v>674</v>
      </c>
      <c r="P177" s="312" t="s">
        <v>13</v>
      </c>
      <c r="Q177" s="312" t="s">
        <v>703</v>
      </c>
      <c r="R177" s="312"/>
      <c r="S177" s="312"/>
      <c r="T177" s="312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2">
        <f t="shared" ca="1" si="6"/>
        <v>2</v>
      </c>
      <c r="V177" s="312">
        <f t="shared" ca="1" si="7"/>
        <v>0</v>
      </c>
      <c r="W177" s="312"/>
      <c r="X177" s="312"/>
      <c r="Y177" s="312"/>
      <c r="Z177" s="312"/>
      <c r="AA177" s="312"/>
      <c r="AB177" s="312"/>
      <c r="AC177" s="312">
        <v>0.159</v>
      </c>
      <c r="AD177" s="316"/>
      <c r="AE177" s="304"/>
      <c r="AF177" s="304"/>
      <c r="AG177" s="315" t="s">
        <v>677</v>
      </c>
      <c r="AH177" s="315" t="s">
        <v>677</v>
      </c>
      <c r="AI177" s="312">
        <v>0</v>
      </c>
      <c r="AJ177" s="312">
        <v>0</v>
      </c>
      <c r="AK177" s="312"/>
      <c r="AL177" s="312"/>
      <c r="AM177" s="310"/>
      <c r="AN177" s="310"/>
      <c r="AO177" s="310"/>
      <c r="AP177" s="310"/>
      <c r="AQ177" s="310"/>
      <c r="AR177" s="310"/>
      <c r="AS177" s="310"/>
      <c r="AT177" s="310"/>
      <c r="AU177" s="310"/>
      <c r="AV177" s="310"/>
      <c r="AW177" s="310">
        <v>0</v>
      </c>
      <c r="AX177" s="310">
        <v>0</v>
      </c>
      <c r="AY177" s="310">
        <v>0</v>
      </c>
      <c r="AZ177" s="310">
        <v>0</v>
      </c>
      <c r="BA177" s="310">
        <v>0</v>
      </c>
      <c r="BB177" s="310">
        <v>0</v>
      </c>
      <c r="BC177" s="310">
        <v>0</v>
      </c>
      <c r="BD177" s="310" t="s">
        <v>692</v>
      </c>
      <c r="BE177" s="310"/>
      <c r="BF177" s="317"/>
      <c r="BG177" s="310" t="s">
        <v>3991</v>
      </c>
      <c r="BH177" s="310">
        <v>2</v>
      </c>
      <c r="BI177" s="318">
        <v>46277</v>
      </c>
      <c r="BJ177" s="310">
        <v>0</v>
      </c>
      <c r="BK177" s="310"/>
      <c r="BL177" s="317"/>
      <c r="BM177" s="310" t="s">
        <v>3991</v>
      </c>
      <c r="BN177" s="314">
        <v>2</v>
      </c>
      <c r="BO177" s="319">
        <v>46277</v>
      </c>
      <c r="BP177" s="310">
        <v>0</v>
      </c>
      <c r="BQ177" s="310"/>
      <c r="BR177" s="317"/>
      <c r="BS177" s="310"/>
      <c r="BT177" s="314"/>
      <c r="BU177" s="318"/>
      <c r="BV177" s="310"/>
      <c r="BW177" s="316"/>
      <c r="BX177" s="317"/>
      <c r="BY177" s="310"/>
      <c r="BZ177" s="314"/>
      <c r="CA177" s="319"/>
      <c r="CB177" s="310"/>
      <c r="CC177" s="310"/>
      <c r="CD177" s="318"/>
      <c r="CE177" s="310"/>
      <c r="CF177" s="310"/>
      <c r="CG177" s="310"/>
      <c r="CH177" s="310"/>
      <c r="CI177" s="310"/>
      <c r="CJ177" s="318"/>
      <c r="CK177" s="310"/>
      <c r="CL177" s="310"/>
      <c r="CM177" s="310"/>
      <c r="CN177" s="310"/>
      <c r="CO177" s="310"/>
      <c r="CP177" s="318"/>
      <c r="CQ177" s="310"/>
      <c r="CR177" s="310"/>
      <c r="CS177" s="310"/>
      <c r="CT177" s="310"/>
    </row>
    <row r="178" spans="1:98" ht="17.25" customHeight="1">
      <c r="A178" s="186">
        <v>169</v>
      </c>
      <c r="B178" s="181" t="s">
        <v>4289</v>
      </c>
      <c r="C178" s="181" t="s">
        <v>4290</v>
      </c>
      <c r="D178" s="181"/>
      <c r="E178" s="181"/>
      <c r="F178" s="181"/>
      <c r="G178" s="181" t="s">
        <v>4274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0" t="s">
        <v>674</v>
      </c>
      <c r="P178" s="182"/>
      <c r="Q178" s="182"/>
      <c r="R178" s="300" t="s">
        <v>3951</v>
      </c>
      <c r="S178" s="182"/>
      <c r="T178" s="182"/>
      <c r="U178" s="182"/>
      <c r="V178" s="182"/>
      <c r="W178" s="300">
        <f ca="1">_xlfn.MINIFS(V:V,C:C,C178,AE:AE,"",AB:AB,"")</f>
        <v>0</v>
      </c>
      <c r="X178" s="300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4"/>
      <c r="AE178" s="180" t="s">
        <v>675</v>
      </c>
      <c r="AF178" s="180" t="s">
        <v>2161</v>
      </c>
      <c r="AG178" s="185" t="s">
        <v>677</v>
      </c>
      <c r="AH178" s="185" t="s">
        <v>677</v>
      </c>
      <c r="AI178" s="312">
        <v>0</v>
      </c>
      <c r="AJ178" s="312">
        <v>0</v>
      </c>
      <c r="AK178" s="312"/>
      <c r="AL178" s="312"/>
      <c r="AM178" s="310"/>
      <c r="AN178" s="310"/>
      <c r="AO178" s="310"/>
      <c r="AP178" s="310"/>
      <c r="AQ178" s="310"/>
      <c r="AR178" s="310"/>
      <c r="AS178" s="310"/>
      <c r="AT178" s="310"/>
      <c r="AU178" s="310"/>
      <c r="AV178" s="310"/>
      <c r="AW178" s="186"/>
      <c r="AX178" s="186"/>
      <c r="AY178" s="186"/>
      <c r="AZ178" s="186"/>
      <c r="BA178" s="186"/>
      <c r="BB178" s="186"/>
      <c r="BC178" s="186"/>
      <c r="BD178" s="180" t="s">
        <v>2162</v>
      </c>
      <c r="BE178" s="348"/>
      <c r="BF178" s="349"/>
      <c r="BG178" s="348"/>
      <c r="BH178" s="314"/>
      <c r="BI178" s="358"/>
      <c r="BJ178" s="310"/>
      <c r="BK178" s="320"/>
      <c r="BL178" s="321"/>
      <c r="BM178" s="310"/>
      <c r="BN178" s="314"/>
      <c r="BO178" s="319">
        <v>46277</v>
      </c>
      <c r="BP178" s="310"/>
      <c r="BQ178" s="320"/>
      <c r="BR178" s="321"/>
      <c r="BS178" s="320"/>
      <c r="BT178" s="322"/>
      <c r="BU178" s="323"/>
      <c r="BV178" s="320"/>
      <c r="BW178" s="324"/>
      <c r="BX178" s="321"/>
      <c r="BY178" s="320"/>
      <c r="BZ178" s="322"/>
      <c r="CA178" s="325"/>
      <c r="CB178" s="320"/>
      <c r="CC178" s="320"/>
      <c r="CD178" s="323"/>
      <c r="CE178" s="320"/>
      <c r="CF178" s="320"/>
      <c r="CG178" s="320"/>
      <c r="CH178" s="320"/>
      <c r="CI178" s="320"/>
      <c r="CJ178" s="323"/>
      <c r="CK178" s="320"/>
      <c r="CL178" s="320"/>
      <c r="CM178" s="320"/>
      <c r="CN178" s="320"/>
      <c r="CO178" s="320"/>
      <c r="CP178" s="323"/>
      <c r="CQ178" s="320"/>
      <c r="CR178" s="320"/>
      <c r="CS178" s="320"/>
      <c r="CT178" s="320"/>
    </row>
    <row r="179" spans="1:98" ht="17.25" customHeight="1">
      <c r="A179" s="310">
        <v>170</v>
      </c>
      <c r="B179" s="311" t="s">
        <v>4289</v>
      </c>
      <c r="C179" s="311" t="s">
        <v>4290</v>
      </c>
      <c r="D179" s="311" t="s">
        <v>781</v>
      </c>
      <c r="E179" s="311" t="s">
        <v>4275</v>
      </c>
      <c r="F179" s="311" t="s">
        <v>4291</v>
      </c>
      <c r="G179" s="311" t="s">
        <v>4277</v>
      </c>
      <c r="H179" s="312">
        <v>180</v>
      </c>
      <c r="I179" s="313" t="s">
        <v>702</v>
      </c>
      <c r="J179" s="314">
        <v>1</v>
      </c>
      <c r="K179" s="314"/>
      <c r="L179" s="314">
        <v>2</v>
      </c>
      <c r="M179" s="312">
        <v>2</v>
      </c>
      <c r="N179" s="312">
        <v>4.0999999999999996</v>
      </c>
      <c r="O179" s="312" t="s">
        <v>674</v>
      </c>
      <c r="P179" s="312" t="s">
        <v>13</v>
      </c>
      <c r="Q179" s="312" t="s">
        <v>703</v>
      </c>
      <c r="R179" s="312"/>
      <c r="S179" s="312"/>
      <c r="T179" s="312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2">
        <f t="shared" ref="U179:U180" ca="1" si="8">+L179-T179</f>
        <v>0</v>
      </c>
      <c r="V179" s="312">
        <f t="shared" ref="V179:V180" ca="1" si="9">ROUNDDOWN(T179/J179,0)</f>
        <v>2</v>
      </c>
      <c r="W179" s="312"/>
      <c r="X179" s="312"/>
      <c r="Y179" s="312"/>
      <c r="Z179" s="312"/>
      <c r="AA179" s="312"/>
      <c r="AB179" s="312"/>
      <c r="AC179" s="312">
        <v>7.0000000000000007E-2</v>
      </c>
      <c r="AD179" s="316"/>
      <c r="AE179" s="304"/>
      <c r="AF179" s="304"/>
      <c r="AG179" s="315" t="s">
        <v>677</v>
      </c>
      <c r="AH179" s="315" t="s">
        <v>677</v>
      </c>
      <c r="AI179" s="312">
        <v>0</v>
      </c>
      <c r="AJ179" s="312">
        <v>0</v>
      </c>
      <c r="AK179" s="312"/>
      <c r="AL179" s="312"/>
      <c r="AM179" s="310"/>
      <c r="AN179" s="310"/>
      <c r="AO179" s="310"/>
      <c r="AP179" s="310"/>
      <c r="AQ179" s="310"/>
      <c r="AR179" s="310"/>
      <c r="AS179" s="310"/>
      <c r="AT179" s="310"/>
      <c r="AU179" s="310"/>
      <c r="AV179" s="310"/>
      <c r="AW179" s="310">
        <v>1</v>
      </c>
      <c r="AX179" s="310">
        <v>0</v>
      </c>
      <c r="AY179" s="310">
        <v>0</v>
      </c>
      <c r="AZ179" s="310">
        <v>1</v>
      </c>
      <c r="BA179" s="310">
        <v>0</v>
      </c>
      <c r="BB179" s="310">
        <v>0</v>
      </c>
      <c r="BC179" s="310">
        <v>0</v>
      </c>
      <c r="BD179" s="310" t="s">
        <v>692</v>
      </c>
      <c r="BE179" s="348"/>
      <c r="BF179" s="349"/>
      <c r="BG179" s="310" t="s">
        <v>4278</v>
      </c>
      <c r="BH179" s="310">
        <v>2</v>
      </c>
      <c r="BI179" s="318">
        <v>46277</v>
      </c>
      <c r="BJ179" s="310">
        <v>0</v>
      </c>
      <c r="BK179" s="310"/>
      <c r="BL179" s="317"/>
      <c r="BM179" s="310" t="s">
        <v>4278</v>
      </c>
      <c r="BN179" s="310">
        <v>2</v>
      </c>
      <c r="BO179" s="319">
        <v>46277</v>
      </c>
      <c r="BP179" s="310">
        <v>0</v>
      </c>
      <c r="BQ179" s="310"/>
      <c r="BR179" s="317"/>
      <c r="BS179" s="310"/>
      <c r="BT179" s="310"/>
      <c r="BU179" s="318"/>
      <c r="BV179" s="310"/>
      <c r="BW179" s="310"/>
      <c r="BX179" s="317"/>
      <c r="BY179" s="310"/>
      <c r="BZ179" s="310"/>
      <c r="CA179" s="310"/>
      <c r="CB179" s="310"/>
      <c r="CC179" s="310"/>
      <c r="CD179" s="318"/>
      <c r="CE179" s="310"/>
      <c r="CF179" s="310"/>
      <c r="CG179" s="310"/>
      <c r="CH179" s="310"/>
      <c r="CI179" s="310"/>
      <c r="CJ179" s="318"/>
      <c r="CK179" s="310"/>
      <c r="CL179" s="310"/>
      <c r="CM179" s="310"/>
      <c r="CN179" s="310"/>
      <c r="CO179" s="310"/>
      <c r="CP179" s="318"/>
      <c r="CQ179" s="310"/>
      <c r="CR179" s="310"/>
      <c r="CS179" s="310"/>
      <c r="CT179" s="310"/>
    </row>
    <row r="180" spans="1:98" ht="17.25" customHeight="1">
      <c r="A180" s="304">
        <v>171</v>
      </c>
      <c r="B180" s="365" t="s">
        <v>4289</v>
      </c>
      <c r="C180" s="365" t="s">
        <v>4290</v>
      </c>
      <c r="D180" s="365" t="s">
        <v>781</v>
      </c>
      <c r="E180" s="365" t="s">
        <v>4279</v>
      </c>
      <c r="F180" s="365" t="s">
        <v>4292</v>
      </c>
      <c r="G180" s="365" t="s">
        <v>4281</v>
      </c>
      <c r="H180" s="303">
        <v>200</v>
      </c>
      <c r="I180" s="315" t="s">
        <v>702</v>
      </c>
      <c r="J180" s="366">
        <v>1</v>
      </c>
      <c r="K180" s="366"/>
      <c r="L180" s="366">
        <v>2</v>
      </c>
      <c r="M180" s="303">
        <v>2.8</v>
      </c>
      <c r="N180" s="303">
        <v>5.7</v>
      </c>
      <c r="O180" s="312" t="s">
        <v>674</v>
      </c>
      <c r="P180" s="312" t="s">
        <v>13</v>
      </c>
      <c r="Q180" s="312" t="s">
        <v>703</v>
      </c>
      <c r="R180" s="312"/>
      <c r="S180" s="312"/>
      <c r="T180" s="312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2">
        <f t="shared" ca="1" si="8"/>
        <v>2</v>
      </c>
      <c r="V180" s="312">
        <f t="shared" ca="1" si="9"/>
        <v>0</v>
      </c>
      <c r="W180" s="312"/>
      <c r="X180" s="312"/>
      <c r="Y180" s="312"/>
      <c r="Z180" s="312"/>
      <c r="AA180" s="312"/>
      <c r="AB180" s="303"/>
      <c r="AC180" s="303">
        <v>0.159</v>
      </c>
      <c r="AD180" s="367"/>
      <c r="AE180" s="304"/>
      <c r="AF180" s="304" t="s">
        <v>2161</v>
      </c>
      <c r="AG180" s="315" t="s">
        <v>677</v>
      </c>
      <c r="AH180" s="315" t="s">
        <v>677</v>
      </c>
      <c r="AI180" s="303">
        <v>0</v>
      </c>
      <c r="AJ180" s="303">
        <v>0</v>
      </c>
      <c r="AK180" s="303"/>
      <c r="AL180" s="303"/>
      <c r="AM180" s="304"/>
      <c r="AN180" s="305"/>
      <c r="AO180" s="305"/>
      <c r="AP180" s="304"/>
      <c r="AQ180" s="305"/>
      <c r="AR180" s="305"/>
      <c r="AS180" s="305"/>
      <c r="AT180" s="304"/>
      <c r="AU180" s="305"/>
      <c r="AV180" s="305"/>
      <c r="AW180" s="310">
        <v>0</v>
      </c>
      <c r="AX180" s="310">
        <v>0</v>
      </c>
      <c r="AY180" s="310">
        <v>0</v>
      </c>
      <c r="AZ180" s="310">
        <v>0</v>
      </c>
      <c r="BA180" s="310">
        <v>0</v>
      </c>
      <c r="BB180" s="310">
        <v>0</v>
      </c>
      <c r="BC180" s="310">
        <v>0</v>
      </c>
      <c r="BD180" s="310" t="s">
        <v>692</v>
      </c>
      <c r="BE180" s="307"/>
      <c r="BF180" s="307"/>
      <c r="BG180" s="310" t="s">
        <v>3991</v>
      </c>
      <c r="BH180" s="310">
        <v>2</v>
      </c>
      <c r="BI180" s="318">
        <v>46277</v>
      </c>
      <c r="BJ180" s="310">
        <v>0</v>
      </c>
      <c r="BK180" s="307"/>
      <c r="BL180" s="307"/>
      <c r="BM180" s="306" t="s">
        <v>3991</v>
      </c>
      <c r="BN180" s="306">
        <v>2</v>
      </c>
      <c r="BO180" s="319">
        <v>46277</v>
      </c>
      <c r="BP180" s="180">
        <v>0</v>
      </c>
      <c r="BQ180" s="307"/>
      <c r="BR180" s="307"/>
      <c r="BS180" s="307"/>
      <c r="BT180" s="307"/>
      <c r="BU180" s="308"/>
      <c r="BV180" s="309"/>
      <c r="BW180" s="307"/>
      <c r="BX180" s="307"/>
      <c r="BY180" s="307"/>
      <c r="BZ180" s="307"/>
      <c r="CA180" s="307"/>
      <c r="CB180" s="307"/>
      <c r="CC180" s="307"/>
      <c r="CD180" s="308"/>
      <c r="CE180" s="307"/>
      <c r="CF180" s="307"/>
      <c r="CG180" s="307"/>
      <c r="CH180" s="307"/>
      <c r="CI180" s="307"/>
      <c r="CJ180" s="308"/>
      <c r="CK180" s="307"/>
      <c r="CL180" s="307"/>
      <c r="CM180" s="307"/>
      <c r="CN180" s="307"/>
      <c r="CO180" s="307"/>
      <c r="CP180" s="308"/>
      <c r="CQ180" s="307"/>
      <c r="CR180" s="307"/>
      <c r="CS180" s="307"/>
      <c r="CT180" s="309"/>
    </row>
    <row r="181" spans="1:98" ht="17.25" customHeight="1">
      <c r="A181" s="186">
        <v>172</v>
      </c>
      <c r="B181" s="181" t="s">
        <v>4293</v>
      </c>
      <c r="C181" s="181" t="s">
        <v>4294</v>
      </c>
      <c r="D181" s="181"/>
      <c r="E181" s="181"/>
      <c r="F181" s="181"/>
      <c r="G181" s="181" t="s">
        <v>4274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0" t="s">
        <v>674</v>
      </c>
      <c r="P181" s="182"/>
      <c r="Q181" s="182"/>
      <c r="R181" s="300" t="s">
        <v>3951</v>
      </c>
      <c r="S181" s="182"/>
      <c r="T181" s="182"/>
      <c r="U181" s="182"/>
      <c r="V181" s="182"/>
      <c r="W181" s="300">
        <f ca="1">_xlfn.MINIFS(V:V,C:C,C181,AE:AE,"",AB:AB,"")</f>
        <v>0</v>
      </c>
      <c r="X181" s="300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4"/>
      <c r="AE181" s="180" t="s">
        <v>675</v>
      </c>
      <c r="AF181" s="180" t="s">
        <v>2161</v>
      </c>
      <c r="AG181" s="185" t="s">
        <v>677</v>
      </c>
      <c r="AH181" s="185" t="s">
        <v>677</v>
      </c>
      <c r="AI181" s="312">
        <v>0</v>
      </c>
      <c r="AJ181" s="312">
        <v>0</v>
      </c>
      <c r="AK181" s="312"/>
      <c r="AL181" s="312"/>
      <c r="AM181" s="310"/>
      <c r="AN181" s="310"/>
      <c r="AO181" s="310"/>
      <c r="AP181" s="310"/>
      <c r="AQ181" s="310"/>
      <c r="AR181" s="310"/>
      <c r="AS181" s="310"/>
      <c r="AT181" s="310"/>
      <c r="AU181" s="310"/>
      <c r="AV181" s="310"/>
      <c r="AW181" s="186"/>
      <c r="AX181" s="186"/>
      <c r="AY181" s="186"/>
      <c r="AZ181" s="186"/>
      <c r="BA181" s="186"/>
      <c r="BB181" s="186"/>
      <c r="BC181" s="186"/>
      <c r="BD181" s="180" t="s">
        <v>2162</v>
      </c>
      <c r="BE181" s="310"/>
      <c r="BF181" s="317"/>
      <c r="BG181" s="310"/>
      <c r="BH181" s="314"/>
      <c r="BI181" s="318"/>
      <c r="BJ181" s="310"/>
      <c r="BK181" s="310"/>
      <c r="BL181" s="317"/>
      <c r="BM181" s="310"/>
      <c r="BN181" s="310"/>
      <c r="BO181" s="319">
        <v>46277</v>
      </c>
      <c r="BP181" s="310"/>
      <c r="BQ181" s="310"/>
      <c r="BR181" s="317"/>
      <c r="BS181" s="310"/>
      <c r="BT181" s="310"/>
      <c r="BU181" s="318"/>
      <c r="BV181" s="310"/>
      <c r="BW181" s="310"/>
      <c r="BX181" s="317"/>
      <c r="BY181" s="310"/>
      <c r="BZ181" s="310"/>
      <c r="CA181" s="310"/>
      <c r="CB181" s="310"/>
      <c r="CC181" s="310"/>
      <c r="CD181" s="318"/>
      <c r="CE181" s="310"/>
      <c r="CF181" s="310"/>
      <c r="CG181" s="310"/>
      <c r="CH181" s="310"/>
      <c r="CI181" s="310"/>
      <c r="CJ181" s="318"/>
      <c r="CK181" s="310"/>
      <c r="CL181" s="310"/>
      <c r="CM181" s="310"/>
      <c r="CN181" s="310"/>
      <c r="CO181" s="310"/>
      <c r="CP181" s="318"/>
      <c r="CQ181" s="310"/>
      <c r="CR181" s="310"/>
      <c r="CS181" s="310"/>
      <c r="CT181" s="310"/>
    </row>
    <row r="182" spans="1:98" ht="17.25" customHeight="1">
      <c r="A182" s="310">
        <v>173</v>
      </c>
      <c r="B182" s="311" t="s">
        <v>4293</v>
      </c>
      <c r="C182" s="311" t="s">
        <v>4294</v>
      </c>
      <c r="D182" s="311" t="s">
        <v>781</v>
      </c>
      <c r="E182" s="311" t="s">
        <v>4275</v>
      </c>
      <c r="F182" s="311" t="s">
        <v>4295</v>
      </c>
      <c r="G182" s="311" t="s">
        <v>4277</v>
      </c>
      <c r="H182" s="312">
        <v>180</v>
      </c>
      <c r="I182" s="313" t="s">
        <v>702</v>
      </c>
      <c r="J182" s="314">
        <v>1</v>
      </c>
      <c r="K182" s="314"/>
      <c r="L182" s="314">
        <v>2</v>
      </c>
      <c r="M182" s="312">
        <v>2</v>
      </c>
      <c r="N182" s="312">
        <v>4.0999999999999996</v>
      </c>
      <c r="O182" s="312" t="s">
        <v>674</v>
      </c>
      <c r="P182" s="312" t="s">
        <v>13</v>
      </c>
      <c r="Q182" s="312" t="s">
        <v>703</v>
      </c>
      <c r="R182" s="312"/>
      <c r="S182" s="312"/>
      <c r="T182" s="312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2">
        <f t="shared" ref="U182:U183" ca="1" si="10">+L182-T182</f>
        <v>0</v>
      </c>
      <c r="V182" s="312">
        <f t="shared" ref="V182:V183" ca="1" si="11">ROUNDDOWN(T182/J182,0)</f>
        <v>2</v>
      </c>
      <c r="W182" s="312"/>
      <c r="X182" s="312"/>
      <c r="Y182" s="312"/>
      <c r="Z182" s="312"/>
      <c r="AA182" s="312"/>
      <c r="AB182" s="312"/>
      <c r="AC182" s="312">
        <v>7.0000000000000007E-2</v>
      </c>
      <c r="AD182" s="316"/>
      <c r="AE182" s="304"/>
      <c r="AF182" s="304"/>
      <c r="AG182" s="315" t="s">
        <v>677</v>
      </c>
      <c r="AH182" s="315" t="s">
        <v>677</v>
      </c>
      <c r="AI182" s="312">
        <v>0</v>
      </c>
      <c r="AJ182" s="312">
        <v>0</v>
      </c>
      <c r="AK182" s="312"/>
      <c r="AL182" s="312"/>
      <c r="AM182" s="310"/>
      <c r="AN182" s="310"/>
      <c r="AO182" s="310"/>
      <c r="AP182" s="310"/>
      <c r="AQ182" s="310"/>
      <c r="AR182" s="310"/>
      <c r="AS182" s="310"/>
      <c r="AT182" s="310"/>
      <c r="AU182" s="310"/>
      <c r="AV182" s="310"/>
      <c r="AW182" s="310">
        <v>1</v>
      </c>
      <c r="AX182" s="310">
        <v>0</v>
      </c>
      <c r="AY182" s="310">
        <v>0</v>
      </c>
      <c r="AZ182" s="310">
        <v>1</v>
      </c>
      <c r="BA182" s="310">
        <v>0</v>
      </c>
      <c r="BB182" s="310">
        <v>0</v>
      </c>
      <c r="BC182" s="310">
        <v>0</v>
      </c>
      <c r="BD182" s="310" t="s">
        <v>692</v>
      </c>
      <c r="BE182" s="310"/>
      <c r="BF182" s="317"/>
      <c r="BG182" s="310" t="s">
        <v>4278</v>
      </c>
      <c r="BH182" s="310">
        <v>2</v>
      </c>
      <c r="BI182" s="318">
        <v>46277</v>
      </c>
      <c r="BJ182" s="310">
        <v>0</v>
      </c>
      <c r="BK182" s="310"/>
      <c r="BL182" s="317"/>
      <c r="BM182" s="310" t="s">
        <v>4278</v>
      </c>
      <c r="BN182" s="314">
        <v>2</v>
      </c>
      <c r="BO182" s="319">
        <v>46277</v>
      </c>
      <c r="BP182" s="310">
        <v>0</v>
      </c>
      <c r="BQ182" s="310"/>
      <c r="BR182" s="317"/>
      <c r="BS182" s="310"/>
      <c r="BT182" s="314"/>
      <c r="BU182" s="318"/>
      <c r="BV182" s="310"/>
      <c r="BW182" s="316"/>
      <c r="BX182" s="317"/>
      <c r="BY182" s="310"/>
      <c r="BZ182" s="314"/>
      <c r="CA182" s="319"/>
      <c r="CB182" s="310"/>
      <c r="CC182" s="310"/>
      <c r="CD182" s="318"/>
      <c r="CE182" s="310"/>
      <c r="CF182" s="310"/>
      <c r="CG182" s="310"/>
      <c r="CH182" s="310"/>
      <c r="CI182" s="310"/>
      <c r="CJ182" s="318"/>
      <c r="CK182" s="310"/>
      <c r="CL182" s="310"/>
      <c r="CM182" s="310"/>
      <c r="CN182" s="310"/>
      <c r="CO182" s="310"/>
      <c r="CP182" s="318"/>
      <c r="CQ182" s="310"/>
      <c r="CR182" s="310"/>
      <c r="CS182" s="310"/>
      <c r="CT182" s="310"/>
    </row>
    <row r="183" spans="1:98" ht="17.25" customHeight="1">
      <c r="A183" s="310">
        <v>174</v>
      </c>
      <c r="B183" s="311" t="s">
        <v>4293</v>
      </c>
      <c r="C183" s="311" t="s">
        <v>4294</v>
      </c>
      <c r="D183" s="311" t="s">
        <v>781</v>
      </c>
      <c r="E183" s="311" t="s">
        <v>4279</v>
      </c>
      <c r="F183" s="311" t="s">
        <v>4296</v>
      </c>
      <c r="G183" s="311" t="s">
        <v>4281</v>
      </c>
      <c r="H183" s="312">
        <v>200</v>
      </c>
      <c r="I183" s="313" t="s">
        <v>702</v>
      </c>
      <c r="J183" s="314">
        <v>1</v>
      </c>
      <c r="K183" s="314"/>
      <c r="L183" s="314">
        <v>2</v>
      </c>
      <c r="M183" s="312">
        <v>2.8</v>
      </c>
      <c r="N183" s="312">
        <v>5.7</v>
      </c>
      <c r="O183" s="312" t="s">
        <v>674</v>
      </c>
      <c r="P183" s="312" t="s">
        <v>13</v>
      </c>
      <c r="Q183" s="312" t="s">
        <v>703</v>
      </c>
      <c r="R183" s="312"/>
      <c r="S183" s="312"/>
      <c r="T183" s="312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2">
        <f t="shared" ca="1" si="10"/>
        <v>2</v>
      </c>
      <c r="V183" s="312">
        <f t="shared" ca="1" si="11"/>
        <v>0</v>
      </c>
      <c r="W183" s="312"/>
      <c r="X183" s="312"/>
      <c r="Y183" s="312"/>
      <c r="Z183" s="312"/>
      <c r="AA183" s="312"/>
      <c r="AB183" s="312"/>
      <c r="AC183" s="312">
        <v>0.159</v>
      </c>
      <c r="AD183" s="316"/>
      <c r="AE183" s="304"/>
      <c r="AF183" s="304"/>
      <c r="AG183" s="315" t="s">
        <v>677</v>
      </c>
      <c r="AH183" s="315" t="s">
        <v>677</v>
      </c>
      <c r="AI183" s="312">
        <v>0</v>
      </c>
      <c r="AJ183" s="312">
        <v>0</v>
      </c>
      <c r="AK183" s="312"/>
      <c r="AL183" s="312"/>
      <c r="AM183" s="310"/>
      <c r="AN183" s="310"/>
      <c r="AO183" s="310"/>
      <c r="AP183" s="310"/>
      <c r="AQ183" s="310"/>
      <c r="AR183" s="310"/>
      <c r="AS183" s="310"/>
      <c r="AT183" s="310"/>
      <c r="AU183" s="310"/>
      <c r="AV183" s="310"/>
      <c r="AW183" s="310">
        <v>0</v>
      </c>
      <c r="AX183" s="310">
        <v>0</v>
      </c>
      <c r="AY183" s="310">
        <v>0</v>
      </c>
      <c r="AZ183" s="310">
        <v>0</v>
      </c>
      <c r="BA183" s="310">
        <v>0</v>
      </c>
      <c r="BB183" s="310">
        <v>0</v>
      </c>
      <c r="BC183" s="310">
        <v>0</v>
      </c>
      <c r="BD183" s="310" t="s">
        <v>692</v>
      </c>
      <c r="BE183" s="320"/>
      <c r="BF183" s="321"/>
      <c r="BG183" s="310" t="s">
        <v>3991</v>
      </c>
      <c r="BH183" s="310">
        <v>2</v>
      </c>
      <c r="BI183" s="318">
        <v>46277</v>
      </c>
      <c r="BJ183" s="310">
        <v>0</v>
      </c>
      <c r="BK183" s="320"/>
      <c r="BL183" s="321"/>
      <c r="BM183" s="310" t="s">
        <v>3991</v>
      </c>
      <c r="BN183" s="314">
        <v>2</v>
      </c>
      <c r="BO183" s="319">
        <v>46277</v>
      </c>
      <c r="BP183" s="310">
        <v>0</v>
      </c>
      <c r="BQ183" s="320"/>
      <c r="BR183" s="321"/>
      <c r="BS183" s="320"/>
      <c r="BT183" s="322"/>
      <c r="BU183" s="323"/>
      <c r="BV183" s="320"/>
      <c r="BW183" s="324"/>
      <c r="BX183" s="321"/>
      <c r="BY183" s="320"/>
      <c r="BZ183" s="322"/>
      <c r="CA183" s="325"/>
      <c r="CB183" s="320"/>
      <c r="CC183" s="320"/>
      <c r="CD183" s="323"/>
      <c r="CE183" s="320"/>
      <c r="CF183" s="320"/>
      <c r="CG183" s="320"/>
      <c r="CH183" s="320"/>
      <c r="CI183" s="320"/>
      <c r="CJ183" s="323"/>
      <c r="CK183" s="320"/>
      <c r="CL183" s="320"/>
      <c r="CM183" s="320"/>
      <c r="CN183" s="320"/>
      <c r="CO183" s="320"/>
      <c r="CP183" s="323"/>
      <c r="CQ183" s="320"/>
      <c r="CR183" s="320"/>
      <c r="CS183" s="320"/>
      <c r="CT183" s="320"/>
    </row>
    <row r="184" spans="1:98" ht="17.25" customHeight="1">
      <c r="A184" s="186">
        <v>175</v>
      </c>
      <c r="B184" s="181" t="s">
        <v>4297</v>
      </c>
      <c r="C184" s="181" t="s">
        <v>4298</v>
      </c>
      <c r="D184" s="181"/>
      <c r="E184" s="181"/>
      <c r="F184" s="181"/>
      <c r="G184" s="181" t="s">
        <v>4274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0" t="s">
        <v>674</v>
      </c>
      <c r="P184" s="182"/>
      <c r="Q184" s="182"/>
      <c r="R184" s="300" t="s">
        <v>3951</v>
      </c>
      <c r="S184" s="182"/>
      <c r="T184" s="182"/>
      <c r="U184" s="182"/>
      <c r="V184" s="182"/>
      <c r="W184" s="300">
        <f ca="1">_xlfn.MINIFS(V:V,C:C,C184,AE:AE,"",AB:AB,"")</f>
        <v>0</v>
      </c>
      <c r="X184" s="300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4"/>
      <c r="AE184" s="180" t="s">
        <v>675</v>
      </c>
      <c r="AF184" s="180" t="s">
        <v>2161</v>
      </c>
      <c r="AG184" s="185" t="s">
        <v>677</v>
      </c>
      <c r="AH184" s="185" t="s">
        <v>677</v>
      </c>
      <c r="AI184" s="312">
        <v>0</v>
      </c>
      <c r="AJ184" s="312">
        <v>0</v>
      </c>
      <c r="AK184" s="312"/>
      <c r="AL184" s="312"/>
      <c r="AM184" s="310"/>
      <c r="AN184" s="310"/>
      <c r="AO184" s="310"/>
      <c r="AP184" s="310"/>
      <c r="AQ184" s="310"/>
      <c r="AR184" s="310"/>
      <c r="AS184" s="310"/>
      <c r="AT184" s="310"/>
      <c r="AU184" s="310"/>
      <c r="AV184" s="310"/>
      <c r="AW184" s="186"/>
      <c r="AX184" s="186"/>
      <c r="AY184" s="186"/>
      <c r="AZ184" s="186"/>
      <c r="BA184" s="186"/>
      <c r="BB184" s="186"/>
      <c r="BC184" s="186"/>
      <c r="BD184" s="180" t="s">
        <v>2162</v>
      </c>
      <c r="BE184" s="326"/>
      <c r="BF184" s="327"/>
      <c r="BG184" s="326"/>
      <c r="BH184" s="331"/>
      <c r="BI184" s="353"/>
      <c r="BJ184" s="330"/>
      <c r="BK184" s="328"/>
      <c r="BL184" s="329"/>
      <c r="BM184" s="330"/>
      <c r="BN184" s="331"/>
      <c r="BO184" s="319">
        <v>46277</v>
      </c>
      <c r="BP184" s="330"/>
      <c r="BQ184" s="328"/>
      <c r="BR184" s="329"/>
      <c r="BS184" s="328"/>
      <c r="BT184" s="332"/>
      <c r="BU184" s="333"/>
      <c r="BV184" s="328"/>
      <c r="BW184" s="334"/>
      <c r="BX184" s="329"/>
      <c r="BY184" s="328"/>
      <c r="BZ184" s="332"/>
      <c r="CA184" s="335"/>
      <c r="CB184" s="328"/>
      <c r="CC184" s="328"/>
      <c r="CD184" s="333"/>
      <c r="CE184" s="328"/>
      <c r="CF184" s="328"/>
      <c r="CG184" s="328"/>
      <c r="CH184" s="328"/>
      <c r="CI184" s="328"/>
      <c r="CJ184" s="333"/>
      <c r="CK184" s="328"/>
      <c r="CL184" s="328"/>
      <c r="CM184" s="328"/>
      <c r="CN184" s="328"/>
      <c r="CO184" s="328"/>
      <c r="CP184" s="333"/>
      <c r="CQ184" s="328"/>
      <c r="CR184" s="328"/>
      <c r="CS184" s="328"/>
      <c r="CT184" s="328"/>
    </row>
    <row r="185" spans="1:98" ht="17.25" customHeight="1">
      <c r="A185" s="310">
        <v>176</v>
      </c>
      <c r="B185" s="311" t="s">
        <v>4297</v>
      </c>
      <c r="C185" s="311" t="s">
        <v>4298</v>
      </c>
      <c r="D185" s="311" t="s">
        <v>781</v>
      </c>
      <c r="E185" s="311" t="s">
        <v>4275</v>
      </c>
      <c r="F185" s="311" t="s">
        <v>4299</v>
      </c>
      <c r="G185" s="311" t="s">
        <v>4277</v>
      </c>
      <c r="H185" s="312">
        <v>180</v>
      </c>
      <c r="I185" s="313" t="s">
        <v>702</v>
      </c>
      <c r="J185" s="314">
        <v>1</v>
      </c>
      <c r="K185" s="314"/>
      <c r="L185" s="314">
        <v>2</v>
      </c>
      <c r="M185" s="312">
        <v>2</v>
      </c>
      <c r="N185" s="312">
        <v>4.0999999999999996</v>
      </c>
      <c r="O185" s="312" t="s">
        <v>674</v>
      </c>
      <c r="P185" s="312" t="s">
        <v>13</v>
      </c>
      <c r="Q185" s="312" t="s">
        <v>703</v>
      </c>
      <c r="R185" s="312"/>
      <c r="S185" s="312"/>
      <c r="T185" s="312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2">
        <f t="shared" ref="U185:U186" ca="1" si="12">+L185-T185</f>
        <v>0</v>
      </c>
      <c r="V185" s="312">
        <f t="shared" ref="V185:V186" ca="1" si="13">ROUNDDOWN(T185/J185,0)</f>
        <v>2</v>
      </c>
      <c r="W185" s="312"/>
      <c r="X185" s="312"/>
      <c r="Y185" s="312"/>
      <c r="Z185" s="312"/>
      <c r="AA185" s="312"/>
      <c r="AB185" s="312"/>
      <c r="AC185" s="312">
        <v>7.0000000000000007E-2</v>
      </c>
      <c r="AD185" s="316"/>
      <c r="AE185" s="304"/>
      <c r="AF185" s="304"/>
      <c r="AG185" s="315" t="s">
        <v>677</v>
      </c>
      <c r="AH185" s="315" t="s">
        <v>677</v>
      </c>
      <c r="AI185" s="312">
        <v>0</v>
      </c>
      <c r="AJ185" s="312">
        <v>0</v>
      </c>
      <c r="AK185" s="312"/>
      <c r="AL185" s="312"/>
      <c r="AM185" s="310"/>
      <c r="AN185" s="310"/>
      <c r="AO185" s="310"/>
      <c r="AP185" s="310"/>
      <c r="AQ185" s="310"/>
      <c r="AR185" s="310"/>
      <c r="AS185" s="310"/>
      <c r="AT185" s="310"/>
      <c r="AU185" s="310"/>
      <c r="AV185" s="310"/>
      <c r="AW185" s="310">
        <v>1</v>
      </c>
      <c r="AX185" s="310">
        <v>0</v>
      </c>
      <c r="AY185" s="310">
        <v>0</v>
      </c>
      <c r="AZ185" s="310">
        <v>1</v>
      </c>
      <c r="BA185" s="310">
        <v>0</v>
      </c>
      <c r="BB185" s="310">
        <v>0</v>
      </c>
      <c r="BC185" s="310">
        <v>0</v>
      </c>
      <c r="BD185" s="310" t="s">
        <v>692</v>
      </c>
      <c r="BE185" s="326"/>
      <c r="BF185" s="327"/>
      <c r="BG185" s="310" t="s">
        <v>4278</v>
      </c>
      <c r="BH185" s="310">
        <v>2</v>
      </c>
      <c r="BI185" s="318">
        <v>46277</v>
      </c>
      <c r="BJ185" s="310">
        <v>0</v>
      </c>
      <c r="BK185" s="328"/>
      <c r="BL185" s="329"/>
      <c r="BM185" s="330" t="s">
        <v>4278</v>
      </c>
      <c r="BN185" s="331">
        <v>2</v>
      </c>
      <c r="BO185" s="319">
        <v>46277</v>
      </c>
      <c r="BP185" s="330">
        <v>0</v>
      </c>
      <c r="BQ185" s="328"/>
      <c r="BR185" s="329"/>
      <c r="BS185" s="328"/>
      <c r="BT185" s="332"/>
      <c r="BU185" s="333"/>
      <c r="BV185" s="328"/>
      <c r="BW185" s="334"/>
      <c r="BX185" s="329"/>
      <c r="BY185" s="328"/>
      <c r="BZ185" s="332"/>
      <c r="CA185" s="335"/>
      <c r="CB185" s="328"/>
      <c r="CC185" s="328"/>
      <c r="CD185" s="333"/>
      <c r="CE185" s="328"/>
      <c r="CF185" s="328"/>
      <c r="CG185" s="328"/>
      <c r="CH185" s="328"/>
      <c r="CI185" s="328"/>
      <c r="CJ185" s="333"/>
      <c r="CK185" s="328"/>
      <c r="CL185" s="328"/>
      <c r="CM185" s="328"/>
      <c r="CN185" s="328"/>
      <c r="CO185" s="328"/>
      <c r="CP185" s="333"/>
      <c r="CQ185" s="328"/>
      <c r="CR185" s="328"/>
      <c r="CS185" s="328"/>
      <c r="CT185" s="328"/>
    </row>
    <row r="186" spans="1:98" ht="17.25" customHeight="1">
      <c r="A186" s="310">
        <v>177</v>
      </c>
      <c r="B186" s="311" t="s">
        <v>4297</v>
      </c>
      <c r="C186" s="311" t="s">
        <v>4298</v>
      </c>
      <c r="D186" s="311" t="s">
        <v>781</v>
      </c>
      <c r="E186" s="311" t="s">
        <v>4279</v>
      </c>
      <c r="F186" s="311" t="s">
        <v>4300</v>
      </c>
      <c r="G186" s="311" t="s">
        <v>4281</v>
      </c>
      <c r="H186" s="312">
        <v>200</v>
      </c>
      <c r="I186" s="313" t="s">
        <v>702</v>
      </c>
      <c r="J186" s="314">
        <v>1</v>
      </c>
      <c r="K186" s="314"/>
      <c r="L186" s="314">
        <v>2</v>
      </c>
      <c r="M186" s="312">
        <v>2.8</v>
      </c>
      <c r="N186" s="312">
        <v>5.7</v>
      </c>
      <c r="O186" s="312" t="s">
        <v>674</v>
      </c>
      <c r="P186" s="312" t="s">
        <v>13</v>
      </c>
      <c r="Q186" s="312" t="s">
        <v>703</v>
      </c>
      <c r="R186" s="312"/>
      <c r="S186" s="312"/>
      <c r="T186" s="312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2">
        <f t="shared" ca="1" si="12"/>
        <v>2</v>
      </c>
      <c r="V186" s="312">
        <f t="shared" ca="1" si="13"/>
        <v>0</v>
      </c>
      <c r="W186" s="312"/>
      <c r="X186" s="312"/>
      <c r="Y186" s="312"/>
      <c r="Z186" s="312"/>
      <c r="AA186" s="312"/>
      <c r="AB186" s="312"/>
      <c r="AC186" s="312">
        <v>0.159</v>
      </c>
      <c r="AD186" s="316"/>
      <c r="AE186" s="304"/>
      <c r="AF186" s="304"/>
      <c r="AG186" s="315" t="s">
        <v>677</v>
      </c>
      <c r="AH186" s="315" t="s">
        <v>677</v>
      </c>
      <c r="AI186" s="312">
        <v>0</v>
      </c>
      <c r="AJ186" s="312">
        <v>0</v>
      </c>
      <c r="AK186" s="312"/>
      <c r="AL186" s="312"/>
      <c r="AM186" s="310"/>
      <c r="AN186" s="310"/>
      <c r="AO186" s="310"/>
      <c r="AP186" s="310"/>
      <c r="AQ186" s="310"/>
      <c r="AR186" s="310"/>
      <c r="AS186" s="310"/>
      <c r="AT186" s="310"/>
      <c r="AU186" s="310"/>
      <c r="AV186" s="310"/>
      <c r="AW186" s="310">
        <v>0</v>
      </c>
      <c r="AX186" s="310">
        <v>0</v>
      </c>
      <c r="AY186" s="310">
        <v>0</v>
      </c>
      <c r="AZ186" s="310">
        <v>0</v>
      </c>
      <c r="BA186" s="310">
        <v>0</v>
      </c>
      <c r="BB186" s="310">
        <v>0</v>
      </c>
      <c r="BC186" s="310">
        <v>0</v>
      </c>
      <c r="BD186" s="310" t="s">
        <v>692</v>
      </c>
      <c r="BE186" s="310"/>
      <c r="BF186" s="317"/>
      <c r="BG186" s="310" t="s">
        <v>3991</v>
      </c>
      <c r="BH186" s="310">
        <v>2</v>
      </c>
      <c r="BI186" s="318">
        <v>46277</v>
      </c>
      <c r="BJ186" s="310">
        <v>0</v>
      </c>
      <c r="BK186" s="310"/>
      <c r="BL186" s="317"/>
      <c r="BM186" s="310" t="s">
        <v>3991</v>
      </c>
      <c r="BN186" s="310">
        <v>2</v>
      </c>
      <c r="BO186" s="319">
        <v>46277</v>
      </c>
      <c r="BP186" s="310">
        <v>0</v>
      </c>
      <c r="BQ186" s="310"/>
      <c r="BR186" s="317"/>
      <c r="BS186" s="310"/>
      <c r="BT186" s="310"/>
      <c r="BU186" s="318"/>
      <c r="BV186" s="310"/>
      <c r="BW186" s="310"/>
      <c r="BX186" s="317"/>
      <c r="BY186" s="310"/>
      <c r="BZ186" s="310"/>
      <c r="CA186" s="310"/>
      <c r="CB186" s="310"/>
      <c r="CC186" s="310"/>
      <c r="CD186" s="318"/>
      <c r="CE186" s="310"/>
      <c r="CF186" s="310"/>
      <c r="CG186" s="310"/>
      <c r="CH186" s="310"/>
      <c r="CI186" s="310"/>
      <c r="CJ186" s="318"/>
      <c r="CK186" s="310"/>
      <c r="CL186" s="310"/>
      <c r="CM186" s="310"/>
      <c r="CN186" s="310"/>
      <c r="CO186" s="310"/>
      <c r="CP186" s="318"/>
      <c r="CQ186" s="310"/>
      <c r="CR186" s="310"/>
      <c r="CS186" s="310"/>
      <c r="CT186" s="310"/>
    </row>
    <row r="187" spans="1:98" ht="17.25" customHeight="1">
      <c r="A187" s="186">
        <v>178</v>
      </c>
      <c r="B187" s="181" t="s">
        <v>4301</v>
      </c>
      <c r="C187" s="181" t="s">
        <v>4302</v>
      </c>
      <c r="D187" s="181"/>
      <c r="E187" s="181"/>
      <c r="F187" s="181"/>
      <c r="G187" s="181" t="s">
        <v>4274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0" t="s">
        <v>674</v>
      </c>
      <c r="P187" s="182"/>
      <c r="Q187" s="182"/>
      <c r="R187" s="300" t="s">
        <v>3951</v>
      </c>
      <c r="S187" s="182"/>
      <c r="T187" s="182"/>
      <c r="U187" s="182"/>
      <c r="V187" s="182"/>
      <c r="W187" s="300">
        <f ca="1">_xlfn.MINIFS(V:V,C:C,C187,AE:AE,"",AB:AB,"")</f>
        <v>0</v>
      </c>
      <c r="X187" s="300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4"/>
      <c r="AE187" s="180" t="s">
        <v>675</v>
      </c>
      <c r="AF187" s="180" t="s">
        <v>2161</v>
      </c>
      <c r="AG187" s="185" t="s">
        <v>677</v>
      </c>
      <c r="AH187" s="185" t="s">
        <v>677</v>
      </c>
      <c r="AI187" s="312">
        <v>0</v>
      </c>
      <c r="AJ187" s="312">
        <v>0</v>
      </c>
      <c r="AK187" s="312"/>
      <c r="AL187" s="312"/>
      <c r="AM187" s="310"/>
      <c r="AN187" s="310"/>
      <c r="AO187" s="310"/>
      <c r="AP187" s="310"/>
      <c r="AQ187" s="310"/>
      <c r="AR187" s="310"/>
      <c r="AS187" s="310"/>
      <c r="AT187" s="310"/>
      <c r="AU187" s="310"/>
      <c r="AV187" s="310"/>
      <c r="AW187" s="186"/>
      <c r="AX187" s="186"/>
      <c r="AY187" s="186"/>
      <c r="AZ187" s="186"/>
      <c r="BA187" s="186"/>
      <c r="BB187" s="186"/>
      <c r="BC187" s="186"/>
      <c r="BD187" s="180" t="s">
        <v>2162</v>
      </c>
      <c r="BE187" s="310"/>
      <c r="BF187" s="317"/>
      <c r="BG187" s="310"/>
      <c r="BH187" s="314"/>
      <c r="BI187" s="318"/>
      <c r="BJ187" s="310"/>
      <c r="BK187" s="310"/>
      <c r="BL187" s="317"/>
      <c r="BM187" s="310"/>
      <c r="BN187" s="314"/>
      <c r="BO187" s="319">
        <v>46277</v>
      </c>
      <c r="BP187" s="310"/>
      <c r="BQ187" s="310"/>
      <c r="BR187" s="317"/>
      <c r="BS187" s="310"/>
      <c r="BT187" s="314"/>
      <c r="BU187" s="318"/>
      <c r="BV187" s="310"/>
      <c r="BW187" s="316"/>
      <c r="BX187" s="317"/>
      <c r="BY187" s="310"/>
      <c r="BZ187" s="314"/>
      <c r="CA187" s="319"/>
      <c r="CB187" s="310"/>
      <c r="CC187" s="310"/>
      <c r="CD187" s="318"/>
      <c r="CE187" s="310"/>
      <c r="CF187" s="310"/>
      <c r="CG187" s="310"/>
      <c r="CH187" s="310"/>
      <c r="CI187" s="310"/>
      <c r="CJ187" s="318"/>
      <c r="CK187" s="310"/>
      <c r="CL187" s="310"/>
      <c r="CM187" s="310"/>
      <c r="CN187" s="310"/>
      <c r="CO187" s="310"/>
      <c r="CP187" s="318"/>
      <c r="CQ187" s="310"/>
      <c r="CR187" s="310"/>
      <c r="CS187" s="310"/>
      <c r="CT187" s="310"/>
    </row>
    <row r="188" spans="1:98" ht="17.25" customHeight="1">
      <c r="A188" s="310">
        <v>179</v>
      </c>
      <c r="B188" s="311" t="s">
        <v>4301</v>
      </c>
      <c r="C188" s="311" t="s">
        <v>4302</v>
      </c>
      <c r="D188" s="311" t="s">
        <v>781</v>
      </c>
      <c r="E188" s="311" t="s">
        <v>4275</v>
      </c>
      <c r="F188" s="311" t="s">
        <v>4303</v>
      </c>
      <c r="G188" s="311" t="s">
        <v>4277</v>
      </c>
      <c r="H188" s="312">
        <v>180</v>
      </c>
      <c r="I188" s="313" t="s">
        <v>702</v>
      </c>
      <c r="J188" s="314">
        <v>1</v>
      </c>
      <c r="K188" s="314"/>
      <c r="L188" s="314">
        <v>2</v>
      </c>
      <c r="M188" s="312">
        <v>2</v>
      </c>
      <c r="N188" s="312">
        <v>4.0999999999999996</v>
      </c>
      <c r="O188" s="312" t="s">
        <v>674</v>
      </c>
      <c r="P188" s="312" t="s">
        <v>13</v>
      </c>
      <c r="Q188" s="312" t="s">
        <v>703</v>
      </c>
      <c r="R188" s="312"/>
      <c r="S188" s="312"/>
      <c r="T188" s="312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2">
        <f t="shared" ref="U188:U189" ca="1" si="14">+L188-T188</f>
        <v>0</v>
      </c>
      <c r="V188" s="312">
        <f t="shared" ref="V188:V189" ca="1" si="15">ROUNDDOWN(T188/J188,0)</f>
        <v>2</v>
      </c>
      <c r="W188" s="312"/>
      <c r="X188" s="312"/>
      <c r="Y188" s="312"/>
      <c r="Z188" s="312"/>
      <c r="AA188" s="312"/>
      <c r="AB188" s="312"/>
      <c r="AC188" s="312">
        <v>7.0000000000000007E-2</v>
      </c>
      <c r="AD188" s="316"/>
      <c r="AE188" s="304"/>
      <c r="AF188" s="304"/>
      <c r="AG188" s="315" t="s">
        <v>677</v>
      </c>
      <c r="AH188" s="315" t="s">
        <v>677</v>
      </c>
      <c r="AI188" s="312">
        <v>0</v>
      </c>
      <c r="AJ188" s="312">
        <v>0</v>
      </c>
      <c r="AK188" s="312"/>
      <c r="AL188" s="312"/>
      <c r="AM188" s="310"/>
      <c r="AN188" s="310"/>
      <c r="AO188" s="310"/>
      <c r="AP188" s="310"/>
      <c r="AQ188" s="310"/>
      <c r="AR188" s="310"/>
      <c r="AS188" s="310"/>
      <c r="AT188" s="310"/>
      <c r="AU188" s="310"/>
      <c r="AV188" s="310"/>
      <c r="AW188" s="310">
        <v>1</v>
      </c>
      <c r="AX188" s="310">
        <v>0</v>
      </c>
      <c r="AY188" s="310">
        <v>0</v>
      </c>
      <c r="AZ188" s="310">
        <v>1</v>
      </c>
      <c r="BA188" s="310">
        <v>0</v>
      </c>
      <c r="BB188" s="310">
        <v>0</v>
      </c>
      <c r="BC188" s="310">
        <v>0</v>
      </c>
      <c r="BD188" s="310" t="s">
        <v>692</v>
      </c>
      <c r="BE188" s="336"/>
      <c r="BF188" s="337"/>
      <c r="BG188" s="310" t="s">
        <v>4278</v>
      </c>
      <c r="BH188" s="310">
        <v>2</v>
      </c>
      <c r="BI188" s="318">
        <v>46277</v>
      </c>
      <c r="BJ188" s="310">
        <v>0</v>
      </c>
      <c r="BK188" s="336"/>
      <c r="BL188" s="337"/>
      <c r="BM188" s="338" t="s">
        <v>4278</v>
      </c>
      <c r="BN188" s="339">
        <v>2</v>
      </c>
      <c r="BO188" s="319">
        <v>46277</v>
      </c>
      <c r="BP188" s="338">
        <v>0</v>
      </c>
      <c r="BQ188" s="336"/>
      <c r="BR188" s="337"/>
      <c r="BS188" s="336"/>
      <c r="BT188" s="340"/>
      <c r="BU188" s="341"/>
      <c r="BV188" s="336"/>
      <c r="BW188" s="342"/>
      <c r="BX188" s="337"/>
      <c r="BY188" s="336"/>
      <c r="BZ188" s="340"/>
      <c r="CA188" s="343"/>
      <c r="CB188" s="336"/>
      <c r="CC188" s="336"/>
      <c r="CD188" s="341"/>
      <c r="CE188" s="336"/>
      <c r="CF188" s="336"/>
      <c r="CG188" s="336"/>
      <c r="CH188" s="336"/>
      <c r="CI188" s="336"/>
      <c r="CJ188" s="341"/>
      <c r="CK188" s="336"/>
      <c r="CL188" s="336"/>
      <c r="CM188" s="336"/>
      <c r="CN188" s="336"/>
      <c r="CO188" s="336"/>
      <c r="CP188" s="341"/>
      <c r="CQ188" s="336"/>
      <c r="CR188" s="336"/>
      <c r="CS188" s="336"/>
      <c r="CT188" s="336"/>
    </row>
    <row r="189" spans="1:98" ht="17.25" customHeight="1">
      <c r="A189" s="310">
        <v>180</v>
      </c>
      <c r="B189" s="311" t="s">
        <v>4301</v>
      </c>
      <c r="C189" s="311" t="s">
        <v>4302</v>
      </c>
      <c r="D189" s="311" t="s">
        <v>781</v>
      </c>
      <c r="E189" s="311" t="s">
        <v>4279</v>
      </c>
      <c r="F189" s="311" t="s">
        <v>4304</v>
      </c>
      <c r="G189" s="311" t="s">
        <v>4281</v>
      </c>
      <c r="H189" s="312">
        <v>200</v>
      </c>
      <c r="I189" s="313" t="s">
        <v>702</v>
      </c>
      <c r="J189" s="314">
        <v>1</v>
      </c>
      <c r="K189" s="314"/>
      <c r="L189" s="314">
        <v>2</v>
      </c>
      <c r="M189" s="312">
        <v>2.8</v>
      </c>
      <c r="N189" s="312">
        <v>5.7</v>
      </c>
      <c r="O189" s="312" t="s">
        <v>674</v>
      </c>
      <c r="P189" s="312" t="s">
        <v>13</v>
      </c>
      <c r="Q189" s="312" t="s">
        <v>703</v>
      </c>
      <c r="R189" s="312"/>
      <c r="S189" s="312"/>
      <c r="T189" s="312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2">
        <f t="shared" ca="1" si="14"/>
        <v>2</v>
      </c>
      <c r="V189" s="312">
        <f t="shared" ca="1" si="15"/>
        <v>0</v>
      </c>
      <c r="W189" s="312"/>
      <c r="X189" s="312"/>
      <c r="Y189" s="312"/>
      <c r="Z189" s="312"/>
      <c r="AA189" s="312"/>
      <c r="AB189" s="312"/>
      <c r="AC189" s="312">
        <v>0.159</v>
      </c>
      <c r="AD189" s="316"/>
      <c r="AE189" s="304"/>
      <c r="AF189" s="304"/>
      <c r="AG189" s="315" t="s">
        <v>677</v>
      </c>
      <c r="AH189" s="315" t="s">
        <v>677</v>
      </c>
      <c r="AI189" s="312">
        <v>0</v>
      </c>
      <c r="AJ189" s="312">
        <v>0</v>
      </c>
      <c r="AK189" s="312"/>
      <c r="AL189" s="312"/>
      <c r="AM189" s="310"/>
      <c r="AN189" s="310"/>
      <c r="AO189" s="310"/>
      <c r="AP189" s="310"/>
      <c r="AQ189" s="310"/>
      <c r="AR189" s="310"/>
      <c r="AS189" s="310"/>
      <c r="AT189" s="310"/>
      <c r="AU189" s="310"/>
      <c r="AV189" s="310"/>
      <c r="AW189" s="310">
        <v>0</v>
      </c>
      <c r="AX189" s="310">
        <v>0</v>
      </c>
      <c r="AY189" s="310">
        <v>0</v>
      </c>
      <c r="AZ189" s="310">
        <v>0</v>
      </c>
      <c r="BA189" s="310">
        <v>0</v>
      </c>
      <c r="BB189" s="310">
        <v>0</v>
      </c>
      <c r="BC189" s="310">
        <v>0</v>
      </c>
      <c r="BD189" s="310" t="s">
        <v>692</v>
      </c>
      <c r="BE189" s="310"/>
      <c r="BF189" s="317"/>
      <c r="BG189" s="310" t="s">
        <v>3991</v>
      </c>
      <c r="BH189" s="310">
        <v>2</v>
      </c>
      <c r="BI189" s="318">
        <v>46277</v>
      </c>
      <c r="BJ189" s="310">
        <v>0</v>
      </c>
      <c r="BK189" s="310"/>
      <c r="BL189" s="317"/>
      <c r="BM189" s="310" t="s">
        <v>3991</v>
      </c>
      <c r="BN189" s="310">
        <v>2</v>
      </c>
      <c r="BO189" s="319">
        <v>46277</v>
      </c>
      <c r="BP189" s="310">
        <v>0</v>
      </c>
      <c r="BQ189" s="310"/>
      <c r="BR189" s="317"/>
      <c r="BS189" s="310"/>
      <c r="BT189" s="310"/>
      <c r="BU189" s="318"/>
      <c r="BV189" s="310"/>
      <c r="BW189" s="310"/>
      <c r="BX189" s="317"/>
      <c r="BY189" s="310"/>
      <c r="BZ189" s="310"/>
      <c r="CA189" s="310"/>
      <c r="CB189" s="310"/>
      <c r="CC189" s="310"/>
      <c r="CD189" s="318"/>
      <c r="CE189" s="310"/>
      <c r="CF189" s="310"/>
      <c r="CG189" s="310"/>
      <c r="CH189" s="310"/>
      <c r="CI189" s="310"/>
      <c r="CJ189" s="318"/>
      <c r="CK189" s="310"/>
      <c r="CL189" s="310"/>
      <c r="CM189" s="310"/>
      <c r="CN189" s="310"/>
      <c r="CO189" s="310"/>
      <c r="CP189" s="318"/>
      <c r="CQ189" s="310"/>
      <c r="CR189" s="310"/>
      <c r="CS189" s="310"/>
      <c r="CT189" s="310"/>
    </row>
    <row r="190" spans="1:98" ht="17.25" customHeight="1">
      <c r="A190" s="186">
        <v>181</v>
      </c>
      <c r="B190" s="181" t="s">
        <v>4305</v>
      </c>
      <c r="C190" s="181" t="s">
        <v>4306</v>
      </c>
      <c r="D190" s="181"/>
      <c r="E190" s="181"/>
      <c r="F190" s="181"/>
      <c r="G190" s="181" t="s">
        <v>4274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0" t="s">
        <v>674</v>
      </c>
      <c r="P190" s="182"/>
      <c r="Q190" s="182"/>
      <c r="R190" s="300" t="s">
        <v>3951</v>
      </c>
      <c r="S190" s="182"/>
      <c r="T190" s="182"/>
      <c r="U190" s="182"/>
      <c r="V190" s="182"/>
      <c r="W190" s="300">
        <f ca="1">_xlfn.MINIFS(V:V,C:C,C190,AE:AE,"",AB:AB,"")</f>
        <v>0</v>
      </c>
      <c r="X190" s="300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4"/>
      <c r="AE190" s="180" t="s">
        <v>675</v>
      </c>
      <c r="AF190" s="180" t="s">
        <v>2161</v>
      </c>
      <c r="AG190" s="185" t="s">
        <v>677</v>
      </c>
      <c r="AH190" s="185" t="s">
        <v>677</v>
      </c>
      <c r="AI190" s="312">
        <v>0</v>
      </c>
      <c r="AJ190" s="312">
        <v>0</v>
      </c>
      <c r="AK190" s="312"/>
      <c r="AL190" s="312"/>
      <c r="AM190" s="310"/>
      <c r="AN190" s="310"/>
      <c r="AO190" s="310"/>
      <c r="AP190" s="310"/>
      <c r="AQ190" s="310"/>
      <c r="AR190" s="310"/>
      <c r="AS190" s="310"/>
      <c r="AT190" s="310"/>
      <c r="AU190" s="310"/>
      <c r="AV190" s="310"/>
      <c r="AW190" s="186"/>
      <c r="AX190" s="186"/>
      <c r="AY190" s="186"/>
      <c r="AZ190" s="186"/>
      <c r="BA190" s="186"/>
      <c r="BB190" s="186"/>
      <c r="BC190" s="186"/>
      <c r="BD190" s="180" t="s">
        <v>2162</v>
      </c>
      <c r="BE190" s="310"/>
      <c r="BF190" s="317"/>
      <c r="BG190" s="310"/>
      <c r="BH190" s="314"/>
      <c r="BI190" s="318"/>
      <c r="BJ190" s="310"/>
      <c r="BK190" s="310"/>
      <c r="BL190" s="317"/>
      <c r="BM190" s="310"/>
      <c r="BN190" s="314"/>
      <c r="BO190" s="319">
        <v>46277</v>
      </c>
      <c r="BP190" s="310"/>
      <c r="BQ190" s="310"/>
      <c r="BR190" s="317"/>
      <c r="BS190" s="310"/>
      <c r="BT190" s="314"/>
      <c r="BU190" s="318"/>
      <c r="BV190" s="310"/>
      <c r="BW190" s="316"/>
      <c r="BX190" s="317"/>
      <c r="BY190" s="310"/>
      <c r="BZ190" s="314"/>
      <c r="CA190" s="319"/>
      <c r="CB190" s="310"/>
      <c r="CC190" s="310"/>
      <c r="CD190" s="318"/>
      <c r="CE190" s="310"/>
      <c r="CF190" s="310"/>
      <c r="CG190" s="310"/>
      <c r="CH190" s="310"/>
      <c r="CI190" s="310"/>
      <c r="CJ190" s="318"/>
      <c r="CK190" s="310"/>
      <c r="CL190" s="310"/>
      <c r="CM190" s="310"/>
      <c r="CN190" s="310"/>
      <c r="CO190" s="310"/>
      <c r="CP190" s="318"/>
      <c r="CQ190" s="310"/>
      <c r="CR190" s="310"/>
      <c r="CS190" s="310"/>
      <c r="CT190" s="310"/>
    </row>
    <row r="191" spans="1:98" ht="17.25" customHeight="1">
      <c r="A191" s="310">
        <v>182</v>
      </c>
      <c r="B191" s="311" t="s">
        <v>4305</v>
      </c>
      <c r="C191" s="311" t="s">
        <v>4306</v>
      </c>
      <c r="D191" s="311" t="s">
        <v>781</v>
      </c>
      <c r="E191" s="311" t="s">
        <v>4275</v>
      </c>
      <c r="F191" s="311" t="s">
        <v>4307</v>
      </c>
      <c r="G191" s="311" t="s">
        <v>4277</v>
      </c>
      <c r="H191" s="312">
        <v>180</v>
      </c>
      <c r="I191" s="313" t="s">
        <v>702</v>
      </c>
      <c r="J191" s="314">
        <v>1</v>
      </c>
      <c r="K191" s="314"/>
      <c r="L191" s="314">
        <v>2</v>
      </c>
      <c r="M191" s="312">
        <v>2</v>
      </c>
      <c r="N191" s="312">
        <v>4.0999999999999996</v>
      </c>
      <c r="O191" s="312" t="s">
        <v>674</v>
      </c>
      <c r="P191" s="312" t="s">
        <v>13</v>
      </c>
      <c r="Q191" s="312" t="s">
        <v>703</v>
      </c>
      <c r="R191" s="312"/>
      <c r="S191" s="312"/>
      <c r="T191" s="312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2">
        <f t="shared" ref="U191:U192" ca="1" si="16">+L191-T191</f>
        <v>0</v>
      </c>
      <c r="V191" s="312">
        <f t="shared" ref="V191:V192" ca="1" si="17">ROUNDDOWN(T191/J191,0)</f>
        <v>2</v>
      </c>
      <c r="W191" s="312"/>
      <c r="X191" s="312"/>
      <c r="Y191" s="312"/>
      <c r="Z191" s="312"/>
      <c r="AA191" s="312"/>
      <c r="AB191" s="312"/>
      <c r="AC191" s="312">
        <v>7.0000000000000007E-2</v>
      </c>
      <c r="AD191" s="316"/>
      <c r="AE191" s="304"/>
      <c r="AF191" s="304"/>
      <c r="AG191" s="315" t="s">
        <v>677</v>
      </c>
      <c r="AH191" s="315" t="s">
        <v>677</v>
      </c>
      <c r="AI191" s="312">
        <v>0</v>
      </c>
      <c r="AJ191" s="312">
        <v>0</v>
      </c>
      <c r="AK191" s="312"/>
      <c r="AL191" s="312"/>
      <c r="AM191" s="310"/>
      <c r="AN191" s="310"/>
      <c r="AO191" s="310"/>
      <c r="AP191" s="310"/>
      <c r="AQ191" s="310"/>
      <c r="AR191" s="310"/>
      <c r="AS191" s="310"/>
      <c r="AT191" s="310"/>
      <c r="AU191" s="310"/>
      <c r="AV191" s="310"/>
      <c r="AW191" s="310">
        <v>1</v>
      </c>
      <c r="AX191" s="310">
        <v>0</v>
      </c>
      <c r="AY191" s="310">
        <v>0</v>
      </c>
      <c r="AZ191" s="310">
        <v>1</v>
      </c>
      <c r="BA191" s="310">
        <v>0</v>
      </c>
      <c r="BB191" s="310">
        <v>0</v>
      </c>
      <c r="BC191" s="310">
        <v>0</v>
      </c>
      <c r="BD191" s="310" t="s">
        <v>692</v>
      </c>
      <c r="BE191" s="320"/>
      <c r="BF191" s="321"/>
      <c r="BG191" s="310" t="s">
        <v>4278</v>
      </c>
      <c r="BH191" s="310">
        <v>2</v>
      </c>
      <c r="BI191" s="318">
        <v>46277</v>
      </c>
      <c r="BJ191" s="310">
        <v>0</v>
      </c>
      <c r="BK191" s="320"/>
      <c r="BL191" s="321"/>
      <c r="BM191" s="310" t="s">
        <v>4278</v>
      </c>
      <c r="BN191" s="314">
        <v>2</v>
      </c>
      <c r="BO191" s="319">
        <v>46277</v>
      </c>
      <c r="BP191" s="310">
        <v>0</v>
      </c>
      <c r="BQ191" s="320"/>
      <c r="BR191" s="321"/>
      <c r="BS191" s="320"/>
      <c r="BT191" s="322"/>
      <c r="BU191" s="323"/>
      <c r="BV191" s="320"/>
      <c r="BW191" s="324"/>
      <c r="BX191" s="321"/>
      <c r="BY191" s="320"/>
      <c r="BZ191" s="322"/>
      <c r="CA191" s="325"/>
      <c r="CB191" s="320"/>
      <c r="CC191" s="320"/>
      <c r="CD191" s="323"/>
      <c r="CE191" s="320"/>
      <c r="CF191" s="320"/>
      <c r="CG191" s="320"/>
      <c r="CH191" s="320"/>
      <c r="CI191" s="320"/>
      <c r="CJ191" s="323"/>
      <c r="CK191" s="320"/>
      <c r="CL191" s="320"/>
      <c r="CM191" s="320"/>
      <c r="CN191" s="320"/>
      <c r="CO191" s="320"/>
      <c r="CP191" s="323"/>
      <c r="CQ191" s="320"/>
      <c r="CR191" s="320"/>
      <c r="CS191" s="320"/>
      <c r="CT191" s="320"/>
    </row>
    <row r="192" spans="1:98" ht="17.25" customHeight="1">
      <c r="A192" s="310">
        <v>183</v>
      </c>
      <c r="B192" s="311" t="s">
        <v>4305</v>
      </c>
      <c r="C192" s="311" t="s">
        <v>4306</v>
      </c>
      <c r="D192" s="311" t="s">
        <v>781</v>
      </c>
      <c r="E192" s="311" t="s">
        <v>4279</v>
      </c>
      <c r="F192" s="311" t="s">
        <v>4308</v>
      </c>
      <c r="G192" s="311" t="s">
        <v>4281</v>
      </c>
      <c r="H192" s="312">
        <v>200</v>
      </c>
      <c r="I192" s="313" t="s">
        <v>702</v>
      </c>
      <c r="J192" s="314">
        <v>1</v>
      </c>
      <c r="K192" s="314"/>
      <c r="L192" s="314">
        <v>2</v>
      </c>
      <c r="M192" s="312">
        <v>2.8</v>
      </c>
      <c r="N192" s="312">
        <v>5.7</v>
      </c>
      <c r="O192" s="312" t="s">
        <v>674</v>
      </c>
      <c r="P192" s="312" t="s">
        <v>13</v>
      </c>
      <c r="Q192" s="312" t="s">
        <v>703</v>
      </c>
      <c r="R192" s="312"/>
      <c r="S192" s="312"/>
      <c r="T192" s="312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2">
        <f t="shared" ca="1" si="16"/>
        <v>2</v>
      </c>
      <c r="V192" s="312">
        <f t="shared" ca="1" si="17"/>
        <v>0</v>
      </c>
      <c r="W192" s="312"/>
      <c r="X192" s="312"/>
      <c r="Y192" s="312"/>
      <c r="Z192" s="312"/>
      <c r="AA192" s="312"/>
      <c r="AB192" s="312"/>
      <c r="AC192" s="312">
        <v>0.159</v>
      </c>
      <c r="AD192" s="316"/>
      <c r="AE192" s="304"/>
      <c r="AF192" s="304"/>
      <c r="AG192" s="315" t="s">
        <v>677</v>
      </c>
      <c r="AH192" s="315" t="s">
        <v>677</v>
      </c>
      <c r="AI192" s="312">
        <v>0</v>
      </c>
      <c r="AJ192" s="312">
        <v>0</v>
      </c>
      <c r="AK192" s="312"/>
      <c r="AL192" s="312"/>
      <c r="AM192" s="310"/>
      <c r="AN192" s="310"/>
      <c r="AO192" s="310"/>
      <c r="AP192" s="310"/>
      <c r="AQ192" s="310"/>
      <c r="AR192" s="310"/>
      <c r="AS192" s="310"/>
      <c r="AT192" s="310"/>
      <c r="AU192" s="310"/>
      <c r="AV192" s="310"/>
      <c r="AW192" s="310">
        <v>0</v>
      </c>
      <c r="AX192" s="310">
        <v>0</v>
      </c>
      <c r="AY192" s="310">
        <v>0</v>
      </c>
      <c r="AZ192" s="310">
        <v>0</v>
      </c>
      <c r="BA192" s="310">
        <v>0</v>
      </c>
      <c r="BB192" s="310">
        <v>0</v>
      </c>
      <c r="BC192" s="310">
        <v>0</v>
      </c>
      <c r="BD192" s="310" t="s">
        <v>692</v>
      </c>
      <c r="BE192" s="326"/>
      <c r="BF192" s="327"/>
      <c r="BG192" s="310" t="s">
        <v>3991</v>
      </c>
      <c r="BH192" s="310">
        <v>2</v>
      </c>
      <c r="BI192" s="318">
        <v>46277</v>
      </c>
      <c r="BJ192" s="310">
        <v>0</v>
      </c>
      <c r="BK192" s="328"/>
      <c r="BL192" s="329"/>
      <c r="BM192" s="330" t="s">
        <v>3991</v>
      </c>
      <c r="BN192" s="331">
        <v>2</v>
      </c>
      <c r="BO192" s="319">
        <v>46277</v>
      </c>
      <c r="BP192" s="330">
        <v>0</v>
      </c>
      <c r="BQ192" s="328"/>
      <c r="BR192" s="329"/>
      <c r="BS192" s="328"/>
      <c r="BT192" s="332"/>
      <c r="BU192" s="333"/>
      <c r="BV192" s="328"/>
      <c r="BW192" s="334"/>
      <c r="BX192" s="329"/>
      <c r="BY192" s="328"/>
      <c r="BZ192" s="332"/>
      <c r="CA192" s="335"/>
      <c r="CB192" s="328"/>
      <c r="CC192" s="328"/>
      <c r="CD192" s="333"/>
      <c r="CE192" s="328"/>
      <c r="CF192" s="328"/>
      <c r="CG192" s="328"/>
      <c r="CH192" s="328"/>
      <c r="CI192" s="328"/>
      <c r="CJ192" s="333"/>
      <c r="CK192" s="328"/>
      <c r="CL192" s="328"/>
      <c r="CM192" s="328"/>
      <c r="CN192" s="328"/>
      <c r="CO192" s="328"/>
      <c r="CP192" s="333"/>
      <c r="CQ192" s="328"/>
      <c r="CR192" s="328"/>
      <c r="CS192" s="328"/>
      <c r="CT192" s="328"/>
    </row>
    <row r="193" spans="1:98" ht="17.25" customHeight="1">
      <c r="A193" s="186">
        <v>184</v>
      </c>
      <c r="B193" s="181" t="s">
        <v>4309</v>
      </c>
      <c r="C193" s="181" t="s">
        <v>4310</v>
      </c>
      <c r="D193" s="181"/>
      <c r="E193" s="181"/>
      <c r="F193" s="181"/>
      <c r="G193" s="181" t="s">
        <v>4274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0" t="s">
        <v>674</v>
      </c>
      <c r="P193" s="182"/>
      <c r="Q193" s="182"/>
      <c r="R193" s="300" t="s">
        <v>3951</v>
      </c>
      <c r="S193" s="182"/>
      <c r="T193" s="182"/>
      <c r="U193" s="182"/>
      <c r="V193" s="182"/>
      <c r="W193" s="300">
        <f ca="1">_xlfn.MINIFS(V:V,C:C,C193,AE:AE,"",AB:AB,"")</f>
        <v>0</v>
      </c>
      <c r="X193" s="300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4"/>
      <c r="AE193" s="180" t="s">
        <v>675</v>
      </c>
      <c r="AF193" s="180" t="s">
        <v>2161</v>
      </c>
      <c r="AG193" s="185" t="s">
        <v>677</v>
      </c>
      <c r="AH193" s="185" t="s">
        <v>677</v>
      </c>
      <c r="AI193" s="312">
        <v>0</v>
      </c>
      <c r="AJ193" s="312">
        <v>0</v>
      </c>
      <c r="AK193" s="312"/>
      <c r="AL193" s="312"/>
      <c r="AM193" s="310"/>
      <c r="AN193" s="310"/>
      <c r="AO193" s="310"/>
      <c r="AP193" s="310"/>
      <c r="AQ193" s="310"/>
      <c r="AR193" s="310"/>
      <c r="AS193" s="310"/>
      <c r="AT193" s="310"/>
      <c r="AU193" s="310"/>
      <c r="AV193" s="310"/>
      <c r="AW193" s="186"/>
      <c r="AX193" s="186"/>
      <c r="AY193" s="186"/>
      <c r="AZ193" s="186"/>
      <c r="BA193" s="186"/>
      <c r="BB193" s="186"/>
      <c r="BC193" s="186"/>
      <c r="BD193" s="180" t="s">
        <v>2162</v>
      </c>
      <c r="BE193" s="326"/>
      <c r="BF193" s="327"/>
      <c r="BG193" s="326"/>
      <c r="BH193" s="331"/>
      <c r="BI193" s="353"/>
      <c r="BJ193" s="330"/>
      <c r="BK193" s="328"/>
      <c r="BL193" s="329"/>
      <c r="BM193" s="330"/>
      <c r="BN193" s="331"/>
      <c r="BO193" s="319">
        <v>46277</v>
      </c>
      <c r="BP193" s="330"/>
      <c r="BQ193" s="328"/>
      <c r="BR193" s="329"/>
      <c r="BS193" s="328"/>
      <c r="BT193" s="332"/>
      <c r="BU193" s="333"/>
      <c r="BV193" s="328"/>
      <c r="BW193" s="334"/>
      <c r="BX193" s="329"/>
      <c r="BY193" s="328"/>
      <c r="BZ193" s="332"/>
      <c r="CA193" s="335"/>
      <c r="CB193" s="328"/>
      <c r="CC193" s="328"/>
      <c r="CD193" s="333"/>
      <c r="CE193" s="328"/>
      <c r="CF193" s="328"/>
      <c r="CG193" s="328"/>
      <c r="CH193" s="328"/>
      <c r="CI193" s="328"/>
      <c r="CJ193" s="333"/>
      <c r="CK193" s="328"/>
      <c r="CL193" s="328"/>
      <c r="CM193" s="328"/>
      <c r="CN193" s="328"/>
      <c r="CO193" s="328"/>
      <c r="CP193" s="333"/>
      <c r="CQ193" s="328"/>
      <c r="CR193" s="328"/>
      <c r="CS193" s="328"/>
      <c r="CT193" s="328"/>
    </row>
    <row r="194" spans="1:98" ht="17.25" customHeight="1">
      <c r="A194" s="310">
        <v>185</v>
      </c>
      <c r="B194" s="311" t="s">
        <v>4309</v>
      </c>
      <c r="C194" s="311" t="s">
        <v>4310</v>
      </c>
      <c r="D194" s="311" t="s">
        <v>781</v>
      </c>
      <c r="E194" s="311" t="s">
        <v>4275</v>
      </c>
      <c r="F194" s="311" t="s">
        <v>4311</v>
      </c>
      <c r="G194" s="311" t="s">
        <v>4277</v>
      </c>
      <c r="H194" s="312">
        <v>180</v>
      </c>
      <c r="I194" s="313" t="s">
        <v>702</v>
      </c>
      <c r="J194" s="314">
        <v>1</v>
      </c>
      <c r="K194" s="314"/>
      <c r="L194" s="314">
        <v>4</v>
      </c>
      <c r="M194" s="312">
        <v>2</v>
      </c>
      <c r="N194" s="312">
        <v>8.1999999999999993</v>
      </c>
      <c r="O194" s="312" t="s">
        <v>674</v>
      </c>
      <c r="P194" s="312" t="s">
        <v>13</v>
      </c>
      <c r="Q194" s="312" t="s">
        <v>703</v>
      </c>
      <c r="R194" s="312"/>
      <c r="S194" s="312"/>
      <c r="T194" s="312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2">
        <f t="shared" ref="U194:U195" ca="1" si="18">+L194-T194</f>
        <v>0</v>
      </c>
      <c r="V194" s="312">
        <f t="shared" ref="V194:V195" ca="1" si="19">ROUNDDOWN(T194/J194,0)</f>
        <v>4</v>
      </c>
      <c r="W194" s="312"/>
      <c r="X194" s="312"/>
      <c r="Y194" s="312"/>
      <c r="Z194" s="312"/>
      <c r="AA194" s="312"/>
      <c r="AB194" s="312"/>
      <c r="AC194" s="312">
        <v>0.14000000000000001</v>
      </c>
      <c r="AD194" s="316"/>
      <c r="AE194" s="304"/>
      <c r="AF194" s="304"/>
      <c r="AG194" s="315" t="s">
        <v>677</v>
      </c>
      <c r="AH194" s="315" t="s">
        <v>677</v>
      </c>
      <c r="AI194" s="312">
        <v>0</v>
      </c>
      <c r="AJ194" s="312">
        <v>0</v>
      </c>
      <c r="AK194" s="312"/>
      <c r="AL194" s="312"/>
      <c r="AM194" s="310"/>
      <c r="AN194" s="310"/>
      <c r="AO194" s="310"/>
      <c r="AP194" s="310"/>
      <c r="AQ194" s="310"/>
      <c r="AR194" s="310"/>
      <c r="AS194" s="310"/>
      <c r="AT194" s="310"/>
      <c r="AU194" s="310"/>
      <c r="AV194" s="310"/>
      <c r="AW194" s="310">
        <v>1</v>
      </c>
      <c r="AX194" s="310">
        <v>0</v>
      </c>
      <c r="AY194" s="310">
        <v>0</v>
      </c>
      <c r="AZ194" s="310">
        <v>1</v>
      </c>
      <c r="BA194" s="310">
        <v>0</v>
      </c>
      <c r="BB194" s="310">
        <v>0</v>
      </c>
      <c r="BC194" s="310">
        <v>0</v>
      </c>
      <c r="BD194" s="310" t="s">
        <v>692</v>
      </c>
      <c r="BE194" s="345"/>
      <c r="BF194" s="346"/>
      <c r="BG194" s="310" t="s">
        <v>4278</v>
      </c>
      <c r="BH194" s="310">
        <v>4</v>
      </c>
      <c r="BI194" s="318">
        <v>46277</v>
      </c>
      <c r="BJ194" s="310">
        <v>0</v>
      </c>
      <c r="BK194" s="345"/>
      <c r="BL194" s="346"/>
      <c r="BM194" s="345" t="s">
        <v>4278</v>
      </c>
      <c r="BN194" s="345">
        <v>4</v>
      </c>
      <c r="BO194" s="319">
        <v>46277</v>
      </c>
      <c r="BP194" s="345">
        <v>0</v>
      </c>
      <c r="BQ194" s="345"/>
      <c r="BR194" s="346"/>
      <c r="BS194" s="345"/>
      <c r="BT194" s="345"/>
      <c r="BU194" s="347"/>
      <c r="BV194" s="345"/>
      <c r="BW194" s="345"/>
      <c r="BX194" s="346"/>
      <c r="BY194" s="345"/>
      <c r="BZ194" s="345"/>
      <c r="CA194" s="345"/>
      <c r="CB194" s="345"/>
      <c r="CC194" s="345"/>
      <c r="CD194" s="347"/>
      <c r="CE194" s="345"/>
      <c r="CF194" s="345"/>
      <c r="CG194" s="345"/>
      <c r="CH194" s="345"/>
      <c r="CI194" s="345"/>
      <c r="CJ194" s="347"/>
      <c r="CK194" s="345"/>
      <c r="CL194" s="345"/>
      <c r="CM194" s="345"/>
      <c r="CN194" s="345"/>
      <c r="CO194" s="345"/>
      <c r="CP194" s="347"/>
      <c r="CQ194" s="345"/>
      <c r="CR194" s="345"/>
      <c r="CS194" s="345"/>
      <c r="CT194" s="345"/>
    </row>
    <row r="195" spans="1:98" ht="17.25" customHeight="1">
      <c r="A195" s="310">
        <v>186</v>
      </c>
      <c r="B195" s="311" t="s">
        <v>4309</v>
      </c>
      <c r="C195" s="311" t="s">
        <v>4310</v>
      </c>
      <c r="D195" s="311" t="s">
        <v>781</v>
      </c>
      <c r="E195" s="311" t="s">
        <v>4279</v>
      </c>
      <c r="F195" s="311" t="s">
        <v>4312</v>
      </c>
      <c r="G195" s="311" t="s">
        <v>4281</v>
      </c>
      <c r="H195" s="312">
        <v>200</v>
      </c>
      <c r="I195" s="313" t="s">
        <v>702</v>
      </c>
      <c r="J195" s="314">
        <v>1</v>
      </c>
      <c r="K195" s="314"/>
      <c r="L195" s="314">
        <v>4</v>
      </c>
      <c r="M195" s="312">
        <v>2.8</v>
      </c>
      <c r="N195" s="312">
        <v>11.3</v>
      </c>
      <c r="O195" s="312" t="s">
        <v>674</v>
      </c>
      <c r="P195" s="312" t="s">
        <v>13</v>
      </c>
      <c r="Q195" s="312" t="s">
        <v>703</v>
      </c>
      <c r="R195" s="312"/>
      <c r="S195" s="312"/>
      <c r="T195" s="312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2">
        <f t="shared" ca="1" si="18"/>
        <v>4</v>
      </c>
      <c r="V195" s="312">
        <f t="shared" ca="1" si="19"/>
        <v>0</v>
      </c>
      <c r="W195" s="312"/>
      <c r="X195" s="312"/>
      <c r="Y195" s="312"/>
      <c r="Z195" s="312"/>
      <c r="AA195" s="312"/>
      <c r="AB195" s="312"/>
      <c r="AC195" s="312">
        <v>0.318</v>
      </c>
      <c r="AD195" s="316"/>
      <c r="AE195" s="304"/>
      <c r="AF195" s="304"/>
      <c r="AG195" s="315" t="s">
        <v>677</v>
      </c>
      <c r="AH195" s="315" t="s">
        <v>677</v>
      </c>
      <c r="AI195" s="312">
        <v>0</v>
      </c>
      <c r="AJ195" s="312">
        <v>0</v>
      </c>
      <c r="AK195" s="312"/>
      <c r="AL195" s="312"/>
      <c r="AM195" s="310"/>
      <c r="AN195" s="310"/>
      <c r="AO195" s="310"/>
      <c r="AP195" s="310"/>
      <c r="AQ195" s="310"/>
      <c r="AR195" s="310"/>
      <c r="AS195" s="310"/>
      <c r="AT195" s="310"/>
      <c r="AU195" s="310"/>
      <c r="AV195" s="310"/>
      <c r="AW195" s="310">
        <v>0</v>
      </c>
      <c r="AX195" s="310">
        <v>0</v>
      </c>
      <c r="AY195" s="310">
        <v>0</v>
      </c>
      <c r="AZ195" s="310">
        <v>0</v>
      </c>
      <c r="BA195" s="310">
        <v>0</v>
      </c>
      <c r="BB195" s="310">
        <v>0</v>
      </c>
      <c r="BC195" s="310">
        <v>0</v>
      </c>
      <c r="BD195" s="310" t="s">
        <v>692</v>
      </c>
      <c r="BE195" s="348"/>
      <c r="BF195" s="349"/>
      <c r="BG195" s="310" t="s">
        <v>3991</v>
      </c>
      <c r="BH195" s="310">
        <v>4</v>
      </c>
      <c r="BI195" s="318">
        <v>46277</v>
      </c>
      <c r="BJ195" s="310">
        <v>0</v>
      </c>
      <c r="BK195" s="320"/>
      <c r="BL195" s="321"/>
      <c r="BM195" s="310" t="s">
        <v>3991</v>
      </c>
      <c r="BN195" s="314">
        <v>4</v>
      </c>
      <c r="BO195" s="319">
        <v>46277</v>
      </c>
      <c r="BP195" s="310">
        <v>0</v>
      </c>
      <c r="BQ195" s="320"/>
      <c r="BR195" s="321"/>
      <c r="BS195" s="320"/>
      <c r="BT195" s="322"/>
      <c r="BU195" s="323"/>
      <c r="BV195" s="320"/>
      <c r="BW195" s="324"/>
      <c r="BX195" s="321"/>
      <c r="BY195" s="320"/>
      <c r="BZ195" s="322"/>
      <c r="CA195" s="325"/>
      <c r="CB195" s="320"/>
      <c r="CC195" s="320"/>
      <c r="CD195" s="323"/>
      <c r="CE195" s="320"/>
      <c r="CF195" s="320"/>
      <c r="CG195" s="320"/>
      <c r="CH195" s="320"/>
      <c r="CI195" s="320"/>
      <c r="CJ195" s="323"/>
      <c r="CK195" s="320"/>
      <c r="CL195" s="320"/>
      <c r="CM195" s="320"/>
      <c r="CN195" s="320"/>
      <c r="CO195" s="320"/>
      <c r="CP195" s="323"/>
      <c r="CQ195" s="320"/>
      <c r="CR195" s="320"/>
      <c r="CS195" s="320"/>
      <c r="CT195" s="320"/>
    </row>
    <row r="196" spans="1:98" ht="17.25" customHeight="1">
      <c r="A196" s="186">
        <v>187</v>
      </c>
      <c r="B196" s="181" t="s">
        <v>4313</v>
      </c>
      <c r="C196" s="181" t="s">
        <v>4314</v>
      </c>
      <c r="D196" s="181"/>
      <c r="E196" s="181"/>
      <c r="F196" s="181"/>
      <c r="G196" s="181" t="s">
        <v>4274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0" t="s">
        <v>674</v>
      </c>
      <c r="P196" s="182"/>
      <c r="Q196" s="182"/>
      <c r="R196" s="300" t="s">
        <v>3951</v>
      </c>
      <c r="S196" s="182"/>
      <c r="T196" s="182"/>
      <c r="U196" s="182"/>
      <c r="V196" s="182"/>
      <c r="W196" s="300">
        <f ca="1">_xlfn.MINIFS(V:V,C:C,C196,AE:AE,"",AB:AB,"")</f>
        <v>0</v>
      </c>
      <c r="X196" s="300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4"/>
      <c r="AE196" s="180" t="s">
        <v>675</v>
      </c>
      <c r="AF196" s="180" t="s">
        <v>2161</v>
      </c>
      <c r="AG196" s="185" t="s">
        <v>677</v>
      </c>
      <c r="AH196" s="185" t="s">
        <v>677</v>
      </c>
      <c r="AI196" s="312">
        <v>0</v>
      </c>
      <c r="AJ196" s="312">
        <v>0</v>
      </c>
      <c r="AK196" s="312"/>
      <c r="AL196" s="312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186"/>
      <c r="AX196" s="186"/>
      <c r="AY196" s="186"/>
      <c r="AZ196" s="186"/>
      <c r="BA196" s="186"/>
      <c r="BB196" s="186"/>
      <c r="BC196" s="186"/>
      <c r="BD196" s="180" t="s">
        <v>2162</v>
      </c>
      <c r="BE196" s="310"/>
      <c r="BF196" s="317"/>
      <c r="BG196" s="310"/>
      <c r="BH196" s="314"/>
      <c r="BI196" s="318"/>
      <c r="BJ196" s="310"/>
      <c r="BK196" s="310"/>
      <c r="BL196" s="317"/>
      <c r="BM196" s="310"/>
      <c r="BN196" s="314"/>
      <c r="BO196" s="319">
        <v>46277</v>
      </c>
      <c r="BP196" s="310"/>
      <c r="BQ196" s="310"/>
      <c r="BR196" s="317"/>
      <c r="BS196" s="310"/>
      <c r="BT196" s="314"/>
      <c r="BU196" s="318"/>
      <c r="BV196" s="310"/>
      <c r="BW196" s="316"/>
      <c r="BX196" s="317"/>
      <c r="BY196" s="310"/>
      <c r="BZ196" s="314"/>
      <c r="CA196" s="319"/>
      <c r="CB196" s="310"/>
      <c r="CC196" s="310"/>
      <c r="CD196" s="318"/>
      <c r="CE196" s="310"/>
      <c r="CF196" s="310"/>
      <c r="CG196" s="310"/>
      <c r="CH196" s="310"/>
      <c r="CI196" s="310"/>
      <c r="CJ196" s="318"/>
      <c r="CK196" s="310"/>
      <c r="CL196" s="310"/>
      <c r="CM196" s="310"/>
      <c r="CN196" s="310"/>
      <c r="CO196" s="310"/>
      <c r="CP196" s="318"/>
      <c r="CQ196" s="310"/>
      <c r="CR196" s="310"/>
      <c r="CS196" s="310"/>
      <c r="CT196" s="310"/>
    </row>
    <row r="197" spans="1:98" ht="17.25" customHeight="1">
      <c r="A197" s="310">
        <v>188</v>
      </c>
      <c r="B197" s="311" t="s">
        <v>4313</v>
      </c>
      <c r="C197" s="311" t="s">
        <v>4314</v>
      </c>
      <c r="D197" s="311" t="s">
        <v>781</v>
      </c>
      <c r="E197" s="311" t="s">
        <v>4275</v>
      </c>
      <c r="F197" s="311" t="s">
        <v>4315</v>
      </c>
      <c r="G197" s="311" t="s">
        <v>4277</v>
      </c>
      <c r="H197" s="312">
        <v>180</v>
      </c>
      <c r="I197" s="313" t="s">
        <v>702</v>
      </c>
      <c r="J197" s="314">
        <v>1</v>
      </c>
      <c r="K197" s="314"/>
      <c r="L197" s="314">
        <v>2</v>
      </c>
      <c r="M197" s="312">
        <v>2</v>
      </c>
      <c r="N197" s="312">
        <v>4.0999999999999996</v>
      </c>
      <c r="O197" s="312" t="s">
        <v>674</v>
      </c>
      <c r="P197" s="312" t="s">
        <v>13</v>
      </c>
      <c r="Q197" s="312" t="s">
        <v>703</v>
      </c>
      <c r="R197" s="312"/>
      <c r="S197" s="312"/>
      <c r="T197" s="312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2">
        <f t="shared" ref="U197:U198" ca="1" si="20">+L197-T197</f>
        <v>0</v>
      </c>
      <c r="V197" s="312">
        <f t="shared" ref="V197:V198" ca="1" si="21">ROUNDDOWN(T197/J197,0)</f>
        <v>2</v>
      </c>
      <c r="W197" s="312"/>
      <c r="X197" s="312"/>
      <c r="Y197" s="312"/>
      <c r="Z197" s="312"/>
      <c r="AA197" s="312"/>
      <c r="AB197" s="312"/>
      <c r="AC197" s="312">
        <v>7.0000000000000007E-2</v>
      </c>
      <c r="AD197" s="316"/>
      <c r="AE197" s="304"/>
      <c r="AF197" s="304"/>
      <c r="AG197" s="315" t="s">
        <v>677</v>
      </c>
      <c r="AH197" s="315" t="s">
        <v>677</v>
      </c>
      <c r="AI197" s="312">
        <v>0</v>
      </c>
      <c r="AJ197" s="312">
        <v>0</v>
      </c>
      <c r="AK197" s="312"/>
      <c r="AL197" s="312"/>
      <c r="AM197" s="310"/>
      <c r="AN197" s="310"/>
      <c r="AO197" s="310"/>
      <c r="AP197" s="310"/>
      <c r="AQ197" s="310"/>
      <c r="AR197" s="310"/>
      <c r="AS197" s="310"/>
      <c r="AT197" s="310"/>
      <c r="AU197" s="310"/>
      <c r="AV197" s="310"/>
      <c r="AW197" s="310">
        <v>1</v>
      </c>
      <c r="AX197" s="310">
        <v>0</v>
      </c>
      <c r="AY197" s="310">
        <v>0</v>
      </c>
      <c r="AZ197" s="310">
        <v>1</v>
      </c>
      <c r="BA197" s="310">
        <v>0</v>
      </c>
      <c r="BB197" s="310">
        <v>0</v>
      </c>
      <c r="BC197" s="310">
        <v>0</v>
      </c>
      <c r="BD197" s="310" t="s">
        <v>692</v>
      </c>
      <c r="BE197" s="310"/>
      <c r="BF197" s="310"/>
      <c r="BG197" s="310" t="s">
        <v>4278</v>
      </c>
      <c r="BH197" s="310">
        <v>2</v>
      </c>
      <c r="BI197" s="318">
        <v>46277</v>
      </c>
      <c r="BJ197" s="310">
        <v>0</v>
      </c>
      <c r="BK197" s="310"/>
      <c r="BL197" s="317"/>
      <c r="BM197" s="310" t="s">
        <v>4278</v>
      </c>
      <c r="BN197" s="314">
        <v>2</v>
      </c>
      <c r="BO197" s="319">
        <v>46277</v>
      </c>
      <c r="BP197" s="310">
        <v>0</v>
      </c>
      <c r="BQ197" s="310"/>
      <c r="BR197" s="317"/>
      <c r="BS197" s="310"/>
      <c r="BT197" s="314"/>
      <c r="BU197" s="318"/>
      <c r="BV197" s="310"/>
      <c r="BW197" s="316"/>
      <c r="BX197" s="317"/>
      <c r="BY197" s="310"/>
      <c r="BZ197" s="314"/>
      <c r="CA197" s="319"/>
      <c r="CB197" s="310"/>
      <c r="CC197" s="310"/>
      <c r="CD197" s="318"/>
      <c r="CE197" s="310"/>
      <c r="CF197" s="310"/>
      <c r="CG197" s="310"/>
      <c r="CH197" s="310"/>
      <c r="CI197" s="310"/>
      <c r="CJ197" s="318"/>
      <c r="CK197" s="310"/>
      <c r="CL197" s="310"/>
      <c r="CM197" s="310"/>
      <c r="CN197" s="310"/>
      <c r="CO197" s="310"/>
      <c r="CP197" s="318"/>
      <c r="CQ197" s="310"/>
      <c r="CR197" s="310"/>
      <c r="CS197" s="310"/>
      <c r="CT197" s="310"/>
    </row>
    <row r="198" spans="1:98" ht="17.25" customHeight="1">
      <c r="A198" s="310">
        <v>189</v>
      </c>
      <c r="B198" s="311" t="s">
        <v>4313</v>
      </c>
      <c r="C198" s="311" t="s">
        <v>4314</v>
      </c>
      <c r="D198" s="311" t="s">
        <v>781</v>
      </c>
      <c r="E198" s="311" t="s">
        <v>4279</v>
      </c>
      <c r="F198" s="311" t="s">
        <v>4316</v>
      </c>
      <c r="G198" s="311" t="s">
        <v>4281</v>
      </c>
      <c r="H198" s="312">
        <v>200</v>
      </c>
      <c r="I198" s="313" t="s">
        <v>702</v>
      </c>
      <c r="J198" s="314">
        <v>1</v>
      </c>
      <c r="K198" s="314"/>
      <c r="L198" s="314">
        <v>2</v>
      </c>
      <c r="M198" s="312">
        <v>2.8</v>
      </c>
      <c r="N198" s="312">
        <v>5.7</v>
      </c>
      <c r="O198" s="312" t="s">
        <v>674</v>
      </c>
      <c r="P198" s="312" t="s">
        <v>13</v>
      </c>
      <c r="Q198" s="312" t="s">
        <v>703</v>
      </c>
      <c r="R198" s="312"/>
      <c r="S198" s="312"/>
      <c r="T198" s="312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2">
        <f t="shared" ca="1" si="20"/>
        <v>2</v>
      </c>
      <c r="V198" s="312">
        <f t="shared" ca="1" si="21"/>
        <v>0</v>
      </c>
      <c r="W198" s="312"/>
      <c r="X198" s="312"/>
      <c r="Y198" s="312"/>
      <c r="Z198" s="312"/>
      <c r="AA198" s="312"/>
      <c r="AB198" s="312"/>
      <c r="AC198" s="312">
        <v>0.159</v>
      </c>
      <c r="AD198" s="316"/>
      <c r="AE198" s="304"/>
      <c r="AF198" s="304"/>
      <c r="AG198" s="315" t="s">
        <v>677</v>
      </c>
      <c r="AH198" s="315" t="s">
        <v>677</v>
      </c>
      <c r="AI198" s="312">
        <v>0</v>
      </c>
      <c r="AJ198" s="312">
        <v>0</v>
      </c>
      <c r="AK198" s="312"/>
      <c r="AL198" s="312"/>
      <c r="AM198" s="310"/>
      <c r="AN198" s="310"/>
      <c r="AO198" s="310"/>
      <c r="AP198" s="310"/>
      <c r="AQ198" s="310"/>
      <c r="AR198" s="310"/>
      <c r="AS198" s="310"/>
      <c r="AT198" s="310"/>
      <c r="AU198" s="310"/>
      <c r="AV198" s="310"/>
      <c r="AW198" s="310">
        <v>0</v>
      </c>
      <c r="AX198" s="310">
        <v>0</v>
      </c>
      <c r="AY198" s="310">
        <v>0</v>
      </c>
      <c r="AZ198" s="310">
        <v>0</v>
      </c>
      <c r="BA198" s="310">
        <v>0</v>
      </c>
      <c r="BB198" s="310">
        <v>0</v>
      </c>
      <c r="BC198" s="310">
        <v>0</v>
      </c>
      <c r="BD198" s="310" t="s">
        <v>692</v>
      </c>
      <c r="BE198" s="348"/>
      <c r="BF198" s="348"/>
      <c r="BG198" s="310" t="s">
        <v>3991</v>
      </c>
      <c r="BH198" s="310">
        <v>2</v>
      </c>
      <c r="BI198" s="318">
        <v>46277</v>
      </c>
      <c r="BJ198" s="310">
        <v>0</v>
      </c>
      <c r="BK198" s="320"/>
      <c r="BL198" s="321"/>
      <c r="BM198" s="310" t="s">
        <v>3991</v>
      </c>
      <c r="BN198" s="314">
        <v>2</v>
      </c>
      <c r="BO198" s="319">
        <v>46277</v>
      </c>
      <c r="BP198" s="310">
        <v>0</v>
      </c>
      <c r="BQ198" s="320"/>
      <c r="BR198" s="321"/>
      <c r="BS198" s="320"/>
      <c r="BT198" s="322"/>
      <c r="BU198" s="323"/>
      <c r="BV198" s="320"/>
      <c r="BW198" s="324"/>
      <c r="BX198" s="321"/>
      <c r="BY198" s="320"/>
      <c r="BZ198" s="322"/>
      <c r="CA198" s="325"/>
      <c r="CB198" s="320"/>
      <c r="CC198" s="320"/>
      <c r="CD198" s="323"/>
      <c r="CE198" s="320"/>
      <c r="CF198" s="320"/>
      <c r="CG198" s="320"/>
      <c r="CH198" s="320"/>
      <c r="CI198" s="320"/>
      <c r="CJ198" s="323"/>
      <c r="CK198" s="320"/>
      <c r="CL198" s="320"/>
      <c r="CM198" s="320"/>
      <c r="CN198" s="320"/>
      <c r="CO198" s="320"/>
      <c r="CP198" s="323"/>
      <c r="CQ198" s="320"/>
      <c r="CR198" s="320"/>
      <c r="CS198" s="320"/>
      <c r="CT198" s="320"/>
    </row>
    <row r="199" spans="1:98" ht="17.25" customHeight="1">
      <c r="A199" s="186">
        <v>190</v>
      </c>
      <c r="B199" s="181" t="s">
        <v>4317</v>
      </c>
      <c r="C199" s="181" t="s">
        <v>4318</v>
      </c>
      <c r="D199" s="181"/>
      <c r="E199" s="181"/>
      <c r="F199" s="181"/>
      <c r="G199" s="181" t="s">
        <v>4274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0" t="s">
        <v>674</v>
      </c>
      <c r="P199" s="182"/>
      <c r="Q199" s="182"/>
      <c r="R199" s="300" t="s">
        <v>3951</v>
      </c>
      <c r="S199" s="182"/>
      <c r="T199" s="182"/>
      <c r="U199" s="182"/>
      <c r="V199" s="182"/>
      <c r="W199" s="300">
        <f ca="1">_xlfn.MINIFS(V:V,C:C,C199,AE:AE,"",AB:AB,"")</f>
        <v>0</v>
      </c>
      <c r="X199" s="300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4"/>
      <c r="AE199" s="180" t="s">
        <v>675</v>
      </c>
      <c r="AF199" s="180" t="s">
        <v>2161</v>
      </c>
      <c r="AG199" s="185" t="s">
        <v>677</v>
      </c>
      <c r="AH199" s="185" t="s">
        <v>677</v>
      </c>
      <c r="AI199" s="312">
        <v>0</v>
      </c>
      <c r="AJ199" s="312">
        <v>0</v>
      </c>
      <c r="AK199" s="312"/>
      <c r="AL199" s="312"/>
      <c r="AM199" s="310"/>
      <c r="AN199" s="310"/>
      <c r="AO199" s="310"/>
      <c r="AP199" s="310"/>
      <c r="AQ199" s="310"/>
      <c r="AR199" s="310"/>
      <c r="AS199" s="310"/>
      <c r="AT199" s="310"/>
      <c r="AU199" s="310"/>
      <c r="AV199" s="310"/>
      <c r="AW199" s="186"/>
      <c r="AX199" s="186"/>
      <c r="AY199" s="186"/>
      <c r="AZ199" s="186"/>
      <c r="BA199" s="186"/>
      <c r="BB199" s="186"/>
      <c r="BC199" s="186"/>
      <c r="BD199" s="180" t="s">
        <v>2162</v>
      </c>
      <c r="BE199" s="186"/>
      <c r="BF199" s="350"/>
      <c r="BG199" s="186"/>
      <c r="BH199" s="184"/>
      <c r="BI199" s="351"/>
      <c r="BJ199" s="186"/>
      <c r="BK199" s="186"/>
      <c r="BL199" s="350"/>
      <c r="BM199" s="186"/>
      <c r="BN199" s="184"/>
      <c r="BO199" s="319">
        <v>46277</v>
      </c>
      <c r="BP199" s="186"/>
      <c r="BQ199" s="186"/>
      <c r="BR199" s="350"/>
      <c r="BS199" s="186"/>
      <c r="BT199" s="184"/>
      <c r="BU199" s="351"/>
      <c r="BV199" s="186"/>
      <c r="BW199" s="344"/>
      <c r="BX199" s="350"/>
      <c r="BY199" s="186"/>
      <c r="BZ199" s="184"/>
      <c r="CA199" s="352"/>
      <c r="CB199" s="186"/>
      <c r="CC199" s="186"/>
      <c r="CD199" s="351"/>
      <c r="CE199" s="186"/>
      <c r="CF199" s="186"/>
      <c r="CG199" s="186"/>
      <c r="CH199" s="186"/>
      <c r="CI199" s="186"/>
      <c r="CJ199" s="351"/>
      <c r="CK199" s="186"/>
      <c r="CL199" s="186"/>
      <c r="CM199" s="186"/>
      <c r="CN199" s="186"/>
      <c r="CO199" s="186"/>
      <c r="CP199" s="351"/>
      <c r="CQ199" s="186"/>
      <c r="CR199" s="186"/>
      <c r="CS199" s="186"/>
      <c r="CT199" s="186"/>
    </row>
    <row r="200" spans="1:98" ht="17.25" customHeight="1">
      <c r="A200" s="310">
        <v>191</v>
      </c>
      <c r="B200" s="311" t="s">
        <v>4317</v>
      </c>
      <c r="C200" s="311" t="s">
        <v>4318</v>
      </c>
      <c r="D200" s="311" t="s">
        <v>781</v>
      </c>
      <c r="E200" s="311" t="s">
        <v>4275</v>
      </c>
      <c r="F200" s="311" t="s">
        <v>4319</v>
      </c>
      <c r="G200" s="311" t="s">
        <v>4277</v>
      </c>
      <c r="H200" s="312">
        <v>180</v>
      </c>
      <c r="I200" s="313" t="s">
        <v>702</v>
      </c>
      <c r="J200" s="314">
        <v>1</v>
      </c>
      <c r="K200" s="314"/>
      <c r="L200" s="314">
        <v>2</v>
      </c>
      <c r="M200" s="312">
        <v>2</v>
      </c>
      <c r="N200" s="312">
        <v>4.0999999999999996</v>
      </c>
      <c r="O200" s="312" t="s">
        <v>674</v>
      </c>
      <c r="P200" s="312" t="s">
        <v>13</v>
      </c>
      <c r="Q200" s="312" t="s">
        <v>703</v>
      </c>
      <c r="R200" s="312"/>
      <c r="S200" s="312"/>
      <c r="T200" s="312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2">
        <f t="shared" ref="U200:U201" ca="1" si="22">+L200-T200</f>
        <v>0</v>
      </c>
      <c r="V200" s="312">
        <f t="shared" ref="V200:V201" ca="1" si="23">ROUNDDOWN(T200/J200,0)</f>
        <v>2</v>
      </c>
      <c r="W200" s="312"/>
      <c r="X200" s="312"/>
      <c r="Y200" s="312"/>
      <c r="Z200" s="312"/>
      <c r="AA200" s="312"/>
      <c r="AB200" s="312"/>
      <c r="AC200" s="312">
        <v>7.0000000000000007E-2</v>
      </c>
      <c r="AD200" s="316"/>
      <c r="AE200" s="304"/>
      <c r="AF200" s="304"/>
      <c r="AG200" s="315" t="s">
        <v>677</v>
      </c>
      <c r="AH200" s="315" t="s">
        <v>677</v>
      </c>
      <c r="AI200" s="312">
        <v>0</v>
      </c>
      <c r="AJ200" s="312">
        <v>0</v>
      </c>
      <c r="AK200" s="312"/>
      <c r="AL200" s="312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>
        <v>1</v>
      </c>
      <c r="AX200" s="310">
        <v>0</v>
      </c>
      <c r="AY200" s="310">
        <v>0</v>
      </c>
      <c r="AZ200" s="310">
        <v>1</v>
      </c>
      <c r="BA200" s="310">
        <v>0</v>
      </c>
      <c r="BB200" s="310">
        <v>0</v>
      </c>
      <c r="BC200" s="310">
        <v>0</v>
      </c>
      <c r="BD200" s="310" t="s">
        <v>692</v>
      </c>
      <c r="BE200" s="310"/>
      <c r="BF200" s="317"/>
      <c r="BG200" s="310" t="s">
        <v>4278</v>
      </c>
      <c r="BH200" s="310">
        <v>2</v>
      </c>
      <c r="BI200" s="318">
        <v>46277</v>
      </c>
      <c r="BJ200" s="310">
        <v>0</v>
      </c>
      <c r="BK200" s="310"/>
      <c r="BL200" s="317"/>
      <c r="BM200" s="310" t="s">
        <v>4278</v>
      </c>
      <c r="BN200" s="310">
        <v>2</v>
      </c>
      <c r="BO200" s="319">
        <v>46277</v>
      </c>
      <c r="BP200" s="310">
        <v>0</v>
      </c>
      <c r="BQ200" s="310"/>
      <c r="BR200" s="317"/>
      <c r="BS200" s="310"/>
      <c r="BT200" s="310"/>
      <c r="BU200" s="318"/>
      <c r="BV200" s="310"/>
      <c r="BW200" s="310"/>
      <c r="BX200" s="317"/>
      <c r="BY200" s="310"/>
      <c r="BZ200" s="310"/>
      <c r="CA200" s="310"/>
      <c r="CB200" s="310"/>
      <c r="CC200" s="310"/>
      <c r="CD200" s="318"/>
      <c r="CE200" s="310"/>
      <c r="CF200" s="310"/>
      <c r="CG200" s="310"/>
      <c r="CH200" s="310"/>
      <c r="CI200" s="310"/>
      <c r="CJ200" s="318"/>
      <c r="CK200" s="310"/>
      <c r="CL200" s="310"/>
      <c r="CM200" s="310"/>
      <c r="CN200" s="310"/>
      <c r="CO200" s="310"/>
      <c r="CP200" s="318"/>
      <c r="CQ200" s="310"/>
      <c r="CR200" s="310"/>
      <c r="CS200" s="310"/>
      <c r="CT200" s="310"/>
    </row>
    <row r="201" spans="1:98" ht="17.25" customHeight="1">
      <c r="A201" s="310">
        <v>192</v>
      </c>
      <c r="B201" s="311" t="s">
        <v>4317</v>
      </c>
      <c r="C201" s="311" t="s">
        <v>4318</v>
      </c>
      <c r="D201" s="311" t="s">
        <v>781</v>
      </c>
      <c r="E201" s="311" t="s">
        <v>4279</v>
      </c>
      <c r="F201" s="311" t="s">
        <v>4320</v>
      </c>
      <c r="G201" s="311" t="s">
        <v>4281</v>
      </c>
      <c r="H201" s="312">
        <v>200</v>
      </c>
      <c r="I201" s="313" t="s">
        <v>702</v>
      </c>
      <c r="J201" s="314">
        <v>1</v>
      </c>
      <c r="K201" s="314"/>
      <c r="L201" s="314">
        <v>2</v>
      </c>
      <c r="M201" s="312">
        <v>2.8</v>
      </c>
      <c r="N201" s="312">
        <v>5.7</v>
      </c>
      <c r="O201" s="312" t="s">
        <v>674</v>
      </c>
      <c r="P201" s="312" t="s">
        <v>13</v>
      </c>
      <c r="Q201" s="312" t="s">
        <v>703</v>
      </c>
      <c r="R201" s="312"/>
      <c r="S201" s="312"/>
      <c r="T201" s="312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2">
        <f t="shared" ca="1" si="22"/>
        <v>2</v>
      </c>
      <c r="V201" s="312">
        <f t="shared" ca="1" si="23"/>
        <v>0</v>
      </c>
      <c r="W201" s="312"/>
      <c r="X201" s="312"/>
      <c r="Y201" s="312"/>
      <c r="Z201" s="312"/>
      <c r="AA201" s="312"/>
      <c r="AB201" s="312"/>
      <c r="AC201" s="312">
        <v>0.159</v>
      </c>
      <c r="AD201" s="316"/>
      <c r="AE201" s="304"/>
      <c r="AF201" s="304"/>
      <c r="AG201" s="315" t="s">
        <v>677</v>
      </c>
      <c r="AH201" s="315" t="s">
        <v>677</v>
      </c>
      <c r="AI201" s="312">
        <v>0</v>
      </c>
      <c r="AJ201" s="312">
        <v>0</v>
      </c>
      <c r="AK201" s="312"/>
      <c r="AL201" s="312"/>
      <c r="AM201" s="310"/>
      <c r="AN201" s="310"/>
      <c r="AO201" s="310"/>
      <c r="AP201" s="310"/>
      <c r="AQ201" s="310"/>
      <c r="AR201" s="310"/>
      <c r="AS201" s="310"/>
      <c r="AT201" s="310"/>
      <c r="AU201" s="310"/>
      <c r="AV201" s="310"/>
      <c r="AW201" s="310">
        <v>0</v>
      </c>
      <c r="AX201" s="310">
        <v>0</v>
      </c>
      <c r="AY201" s="310">
        <v>0</v>
      </c>
      <c r="AZ201" s="310">
        <v>0</v>
      </c>
      <c r="BA201" s="310">
        <v>0</v>
      </c>
      <c r="BB201" s="310">
        <v>0</v>
      </c>
      <c r="BC201" s="310">
        <v>0</v>
      </c>
      <c r="BD201" s="310" t="s">
        <v>692</v>
      </c>
      <c r="BE201" s="336"/>
      <c r="BF201" s="337"/>
      <c r="BG201" s="310" t="s">
        <v>3991</v>
      </c>
      <c r="BH201" s="310">
        <v>2</v>
      </c>
      <c r="BI201" s="318">
        <v>46277</v>
      </c>
      <c r="BJ201" s="310">
        <v>0</v>
      </c>
      <c r="BK201" s="336"/>
      <c r="BL201" s="337"/>
      <c r="BM201" s="338" t="s">
        <v>3991</v>
      </c>
      <c r="BN201" s="338">
        <v>2</v>
      </c>
      <c r="BO201" s="319">
        <v>46277</v>
      </c>
      <c r="BP201" s="338">
        <v>0</v>
      </c>
      <c r="BQ201" s="336"/>
      <c r="BR201" s="337"/>
      <c r="BS201" s="336"/>
      <c r="BT201" s="336"/>
      <c r="BU201" s="341"/>
      <c r="BV201" s="336"/>
      <c r="BW201" s="336"/>
      <c r="BX201" s="337"/>
      <c r="BY201" s="336"/>
      <c r="BZ201" s="336"/>
      <c r="CA201" s="336"/>
      <c r="CB201" s="336"/>
      <c r="CC201" s="336"/>
      <c r="CD201" s="341"/>
      <c r="CE201" s="336"/>
      <c r="CF201" s="336"/>
      <c r="CG201" s="336"/>
      <c r="CH201" s="336"/>
      <c r="CI201" s="336"/>
      <c r="CJ201" s="341"/>
      <c r="CK201" s="336"/>
      <c r="CL201" s="336"/>
      <c r="CM201" s="336"/>
      <c r="CN201" s="336"/>
      <c r="CO201" s="336"/>
      <c r="CP201" s="341"/>
      <c r="CQ201" s="336"/>
      <c r="CR201" s="336"/>
      <c r="CS201" s="336"/>
      <c r="CT201" s="336"/>
    </row>
    <row r="202" spans="1:98" ht="17.25" customHeight="1">
      <c r="A202" s="186">
        <v>193</v>
      </c>
      <c r="B202" s="181" t="s">
        <v>4321</v>
      </c>
      <c r="C202" s="181" t="s">
        <v>4322</v>
      </c>
      <c r="D202" s="181"/>
      <c r="E202" s="181"/>
      <c r="F202" s="181"/>
      <c r="G202" s="181" t="s">
        <v>4274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0" t="s">
        <v>674</v>
      </c>
      <c r="P202" s="182"/>
      <c r="Q202" s="182"/>
      <c r="R202" s="300" t="s">
        <v>3951</v>
      </c>
      <c r="S202" s="182"/>
      <c r="T202" s="182"/>
      <c r="U202" s="182"/>
      <c r="V202" s="182"/>
      <c r="W202" s="300">
        <f ca="1">_xlfn.MINIFS(V:V,C:C,C202,AE:AE,"",AB:AB,"")</f>
        <v>0</v>
      </c>
      <c r="X202" s="300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4"/>
      <c r="AE202" s="180" t="s">
        <v>675</v>
      </c>
      <c r="AF202" s="180" t="s">
        <v>2161</v>
      </c>
      <c r="AG202" s="185" t="s">
        <v>677</v>
      </c>
      <c r="AH202" s="185" t="s">
        <v>677</v>
      </c>
      <c r="AI202" s="312">
        <v>0</v>
      </c>
      <c r="AJ202" s="312">
        <v>0</v>
      </c>
      <c r="AK202" s="312"/>
      <c r="AL202" s="312"/>
      <c r="AM202" s="310"/>
      <c r="AN202" s="310"/>
      <c r="AO202" s="310"/>
      <c r="AP202" s="310"/>
      <c r="AQ202" s="310"/>
      <c r="AR202" s="310"/>
      <c r="AS202" s="310"/>
      <c r="AT202" s="310"/>
      <c r="AU202" s="310"/>
      <c r="AV202" s="310"/>
      <c r="AW202" s="186"/>
      <c r="AX202" s="186"/>
      <c r="AY202" s="186"/>
      <c r="AZ202" s="186"/>
      <c r="BA202" s="186"/>
      <c r="BB202" s="186"/>
      <c r="BC202" s="186"/>
      <c r="BD202" s="180" t="s">
        <v>2162</v>
      </c>
      <c r="BE202" s="310"/>
      <c r="BF202" s="310"/>
      <c r="BG202" s="310"/>
      <c r="BH202" s="314"/>
      <c r="BI202" s="318"/>
      <c r="BJ202" s="310"/>
      <c r="BK202" s="310"/>
      <c r="BL202" s="317"/>
      <c r="BM202" s="310"/>
      <c r="BN202" s="310"/>
      <c r="BO202" s="319">
        <v>46277</v>
      </c>
      <c r="BP202" s="310"/>
      <c r="BQ202" s="310"/>
      <c r="BR202" s="317"/>
      <c r="BS202" s="310"/>
      <c r="BT202" s="310"/>
      <c r="BU202" s="318"/>
      <c r="BV202" s="310"/>
      <c r="BW202" s="310"/>
      <c r="BX202" s="317"/>
      <c r="BY202" s="310"/>
      <c r="BZ202" s="310"/>
      <c r="CA202" s="310"/>
      <c r="CB202" s="310"/>
      <c r="CC202" s="310"/>
      <c r="CD202" s="318"/>
      <c r="CE202" s="310"/>
      <c r="CF202" s="310"/>
      <c r="CG202" s="310"/>
      <c r="CH202" s="310"/>
      <c r="CI202" s="310"/>
      <c r="CJ202" s="318"/>
      <c r="CK202" s="310"/>
      <c r="CL202" s="310"/>
      <c r="CM202" s="310"/>
      <c r="CN202" s="310"/>
      <c r="CO202" s="310"/>
      <c r="CP202" s="318"/>
      <c r="CQ202" s="310"/>
      <c r="CR202" s="310"/>
      <c r="CS202" s="310"/>
      <c r="CT202" s="310"/>
    </row>
    <row r="203" spans="1:98" ht="17.25" customHeight="1">
      <c r="A203" s="310">
        <v>194</v>
      </c>
      <c r="B203" s="311" t="s">
        <v>4321</v>
      </c>
      <c r="C203" s="311" t="s">
        <v>4322</v>
      </c>
      <c r="D203" s="311" t="s">
        <v>781</v>
      </c>
      <c r="E203" s="311" t="s">
        <v>4275</v>
      </c>
      <c r="F203" s="311" t="s">
        <v>4323</v>
      </c>
      <c r="G203" s="311" t="s">
        <v>4277</v>
      </c>
      <c r="H203" s="312">
        <v>180</v>
      </c>
      <c r="I203" s="313" t="s">
        <v>702</v>
      </c>
      <c r="J203" s="314">
        <v>1</v>
      </c>
      <c r="K203" s="314"/>
      <c r="L203" s="314">
        <v>2</v>
      </c>
      <c r="M203" s="312">
        <v>2</v>
      </c>
      <c r="N203" s="312">
        <v>4.0999999999999996</v>
      </c>
      <c r="O203" s="312" t="s">
        <v>674</v>
      </c>
      <c r="P203" s="312" t="s">
        <v>13</v>
      </c>
      <c r="Q203" s="312" t="s">
        <v>703</v>
      </c>
      <c r="R203" s="312"/>
      <c r="S203" s="312"/>
      <c r="T203" s="312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2">
        <f t="shared" ref="U203:U204" ca="1" si="24">+L203-T203</f>
        <v>0</v>
      </c>
      <c r="V203" s="312">
        <f t="shared" ref="V203:V204" ca="1" si="25">ROUNDDOWN(T203/J203,0)</f>
        <v>2</v>
      </c>
      <c r="W203" s="312"/>
      <c r="X203" s="312"/>
      <c r="Y203" s="312"/>
      <c r="Z203" s="312"/>
      <c r="AA203" s="312"/>
      <c r="AB203" s="312"/>
      <c r="AC203" s="312">
        <v>7.0000000000000007E-2</v>
      </c>
      <c r="AD203" s="316"/>
      <c r="AE203" s="304"/>
      <c r="AF203" s="304"/>
      <c r="AG203" s="315" t="s">
        <v>677</v>
      </c>
      <c r="AH203" s="315" t="s">
        <v>677</v>
      </c>
      <c r="AI203" s="312">
        <v>0</v>
      </c>
      <c r="AJ203" s="312">
        <v>0</v>
      </c>
      <c r="AK203" s="312"/>
      <c r="AL203" s="312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>
        <v>1</v>
      </c>
      <c r="AX203" s="310">
        <v>0</v>
      </c>
      <c r="AY203" s="310">
        <v>0</v>
      </c>
      <c r="AZ203" s="310">
        <v>1</v>
      </c>
      <c r="BA203" s="310">
        <v>0</v>
      </c>
      <c r="BB203" s="310">
        <v>0</v>
      </c>
      <c r="BC203" s="310">
        <v>0</v>
      </c>
      <c r="BD203" s="310" t="s">
        <v>692</v>
      </c>
      <c r="BE203" s="348"/>
      <c r="BF203" s="348"/>
      <c r="BG203" s="310" t="s">
        <v>4278</v>
      </c>
      <c r="BH203" s="310">
        <v>2</v>
      </c>
      <c r="BI203" s="318">
        <v>46277</v>
      </c>
      <c r="BJ203" s="310">
        <v>0</v>
      </c>
      <c r="BK203" s="320"/>
      <c r="BL203" s="321"/>
      <c r="BM203" s="310" t="s">
        <v>4278</v>
      </c>
      <c r="BN203" s="314">
        <v>2</v>
      </c>
      <c r="BO203" s="319">
        <v>46277</v>
      </c>
      <c r="BP203" s="310">
        <v>0</v>
      </c>
      <c r="BQ203" s="320"/>
      <c r="BR203" s="321"/>
      <c r="BS203" s="320"/>
      <c r="BT203" s="322"/>
      <c r="BU203" s="323"/>
      <c r="BV203" s="320"/>
      <c r="BW203" s="324"/>
      <c r="BX203" s="321"/>
      <c r="BY203" s="320"/>
      <c r="BZ203" s="322"/>
      <c r="CA203" s="325"/>
      <c r="CB203" s="320"/>
      <c r="CC203" s="320"/>
      <c r="CD203" s="323"/>
      <c r="CE203" s="320"/>
      <c r="CF203" s="320"/>
      <c r="CG203" s="320"/>
      <c r="CH203" s="320"/>
      <c r="CI203" s="320"/>
      <c r="CJ203" s="323"/>
      <c r="CK203" s="320"/>
      <c r="CL203" s="320"/>
      <c r="CM203" s="320"/>
      <c r="CN203" s="320"/>
      <c r="CO203" s="320"/>
      <c r="CP203" s="323"/>
      <c r="CQ203" s="320"/>
      <c r="CR203" s="320"/>
      <c r="CS203" s="320"/>
      <c r="CT203" s="320"/>
    </row>
    <row r="204" spans="1:98" ht="17.25" customHeight="1">
      <c r="A204" s="310">
        <v>195</v>
      </c>
      <c r="B204" s="311" t="s">
        <v>4321</v>
      </c>
      <c r="C204" s="311" t="s">
        <v>4322</v>
      </c>
      <c r="D204" s="311" t="s">
        <v>781</v>
      </c>
      <c r="E204" s="311" t="s">
        <v>4279</v>
      </c>
      <c r="F204" s="311" t="s">
        <v>4324</v>
      </c>
      <c r="G204" s="311" t="s">
        <v>4281</v>
      </c>
      <c r="H204" s="312">
        <v>200</v>
      </c>
      <c r="I204" s="313" t="s">
        <v>702</v>
      </c>
      <c r="J204" s="314">
        <v>1</v>
      </c>
      <c r="K204" s="314"/>
      <c r="L204" s="314">
        <v>2</v>
      </c>
      <c r="M204" s="312">
        <v>2.8</v>
      </c>
      <c r="N204" s="312">
        <v>5.7</v>
      </c>
      <c r="O204" s="312" t="s">
        <v>674</v>
      </c>
      <c r="P204" s="312" t="s">
        <v>13</v>
      </c>
      <c r="Q204" s="312" t="s">
        <v>703</v>
      </c>
      <c r="R204" s="312"/>
      <c r="S204" s="312"/>
      <c r="T204" s="312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2">
        <f t="shared" ca="1" si="24"/>
        <v>2</v>
      </c>
      <c r="V204" s="312">
        <f t="shared" ca="1" si="25"/>
        <v>0</v>
      </c>
      <c r="W204" s="312"/>
      <c r="X204" s="312"/>
      <c r="Y204" s="312"/>
      <c r="Z204" s="312"/>
      <c r="AA204" s="312"/>
      <c r="AB204" s="312"/>
      <c r="AC204" s="312">
        <v>0.159</v>
      </c>
      <c r="AD204" s="316"/>
      <c r="AE204" s="304"/>
      <c r="AF204" s="304"/>
      <c r="AG204" s="315" t="s">
        <v>677</v>
      </c>
      <c r="AH204" s="315" t="s">
        <v>677</v>
      </c>
      <c r="AI204" s="312">
        <v>0</v>
      </c>
      <c r="AJ204" s="312">
        <v>0</v>
      </c>
      <c r="AK204" s="312"/>
      <c r="AL204" s="312"/>
      <c r="AM204" s="310"/>
      <c r="AN204" s="310"/>
      <c r="AO204" s="310"/>
      <c r="AP204" s="310"/>
      <c r="AQ204" s="310"/>
      <c r="AR204" s="310"/>
      <c r="AS204" s="310"/>
      <c r="AT204" s="310"/>
      <c r="AU204" s="310"/>
      <c r="AV204" s="310"/>
      <c r="AW204" s="310">
        <v>0</v>
      </c>
      <c r="AX204" s="310">
        <v>0</v>
      </c>
      <c r="AY204" s="310">
        <v>0</v>
      </c>
      <c r="AZ204" s="310">
        <v>0</v>
      </c>
      <c r="BA204" s="310">
        <v>0</v>
      </c>
      <c r="BB204" s="310">
        <v>0</v>
      </c>
      <c r="BC204" s="310">
        <v>0</v>
      </c>
      <c r="BD204" s="310" t="s">
        <v>692</v>
      </c>
      <c r="BE204" s="310"/>
      <c r="BF204" s="310"/>
      <c r="BG204" s="310" t="s">
        <v>3991</v>
      </c>
      <c r="BH204" s="310">
        <v>2</v>
      </c>
      <c r="BI204" s="318">
        <v>46277</v>
      </c>
      <c r="BJ204" s="310">
        <v>0</v>
      </c>
      <c r="BK204" s="310"/>
      <c r="BL204" s="317"/>
      <c r="BM204" s="310" t="s">
        <v>3991</v>
      </c>
      <c r="BN204" s="314">
        <v>2</v>
      </c>
      <c r="BO204" s="319">
        <v>46277</v>
      </c>
      <c r="BP204" s="310">
        <v>0</v>
      </c>
      <c r="BQ204" s="310"/>
      <c r="BR204" s="317"/>
      <c r="BS204" s="310"/>
      <c r="BT204" s="314"/>
      <c r="BU204" s="318"/>
      <c r="BV204" s="310"/>
      <c r="BW204" s="316"/>
      <c r="BX204" s="317"/>
      <c r="BY204" s="310"/>
      <c r="BZ204" s="314"/>
      <c r="CA204" s="319"/>
      <c r="CB204" s="310"/>
      <c r="CC204" s="310"/>
      <c r="CD204" s="318"/>
      <c r="CE204" s="310"/>
      <c r="CF204" s="310"/>
      <c r="CG204" s="310"/>
      <c r="CH204" s="310"/>
      <c r="CI204" s="310"/>
      <c r="CJ204" s="318"/>
      <c r="CK204" s="310"/>
      <c r="CL204" s="310"/>
      <c r="CM204" s="310"/>
      <c r="CN204" s="310"/>
      <c r="CO204" s="310"/>
      <c r="CP204" s="318"/>
      <c r="CQ204" s="310"/>
      <c r="CR204" s="310"/>
      <c r="CS204" s="310"/>
      <c r="CT204" s="310"/>
    </row>
    <row r="205" spans="1:98" ht="17.25" customHeight="1">
      <c r="A205" s="186">
        <v>196</v>
      </c>
      <c r="B205" s="181" t="s">
        <v>4325</v>
      </c>
      <c r="C205" s="181" t="s">
        <v>4326</v>
      </c>
      <c r="D205" s="181"/>
      <c r="E205" s="181"/>
      <c r="F205" s="181"/>
      <c r="G205" s="181" t="s">
        <v>4274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0" t="s">
        <v>674</v>
      </c>
      <c r="P205" s="182"/>
      <c r="Q205" s="182"/>
      <c r="R205" s="300" t="s">
        <v>3951</v>
      </c>
      <c r="S205" s="182"/>
      <c r="T205" s="182"/>
      <c r="U205" s="182"/>
      <c r="V205" s="182"/>
      <c r="W205" s="300">
        <f ca="1">_xlfn.MINIFS(V:V,C:C,C205,AE:AE,"",AB:AB,"")</f>
        <v>0</v>
      </c>
      <c r="X205" s="300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4"/>
      <c r="AE205" s="180" t="s">
        <v>675</v>
      </c>
      <c r="AF205" s="180" t="s">
        <v>2161</v>
      </c>
      <c r="AG205" s="185" t="s">
        <v>677</v>
      </c>
      <c r="AH205" s="185" t="s">
        <v>677</v>
      </c>
      <c r="AI205" s="312">
        <v>0</v>
      </c>
      <c r="AJ205" s="312">
        <v>0</v>
      </c>
      <c r="AK205" s="312"/>
      <c r="AL205" s="312"/>
      <c r="AM205" s="310"/>
      <c r="AN205" s="310"/>
      <c r="AO205" s="310"/>
      <c r="AP205" s="310"/>
      <c r="AQ205" s="310"/>
      <c r="AR205" s="310"/>
      <c r="AS205" s="310"/>
      <c r="AT205" s="310"/>
      <c r="AU205" s="310"/>
      <c r="AV205" s="310"/>
      <c r="AW205" s="186"/>
      <c r="AX205" s="186"/>
      <c r="AY205" s="186"/>
      <c r="AZ205" s="186"/>
      <c r="BA205" s="186"/>
      <c r="BB205" s="186"/>
      <c r="BC205" s="186"/>
      <c r="BD205" s="180" t="s">
        <v>2162</v>
      </c>
      <c r="BE205" s="310"/>
      <c r="BF205" s="317"/>
      <c r="BG205" s="348"/>
      <c r="BH205" s="362"/>
      <c r="BI205" s="318"/>
      <c r="BJ205" s="310"/>
      <c r="BK205" s="310"/>
      <c r="BL205" s="317"/>
      <c r="BM205" s="310"/>
      <c r="BN205" s="314"/>
      <c r="BO205" s="319">
        <v>46277</v>
      </c>
      <c r="BP205" s="310"/>
      <c r="BQ205" s="310"/>
      <c r="BR205" s="317"/>
      <c r="BS205" s="310"/>
      <c r="BT205" s="314"/>
      <c r="BU205" s="318"/>
      <c r="BV205" s="310"/>
      <c r="BW205" s="316"/>
      <c r="BX205" s="317"/>
      <c r="BY205" s="310"/>
      <c r="BZ205" s="314"/>
      <c r="CA205" s="319"/>
      <c r="CB205" s="310"/>
      <c r="CC205" s="310"/>
      <c r="CD205" s="318"/>
      <c r="CE205" s="310"/>
      <c r="CF205" s="310"/>
      <c r="CG205" s="310"/>
      <c r="CH205" s="310"/>
      <c r="CI205" s="310"/>
      <c r="CJ205" s="318"/>
      <c r="CK205" s="310"/>
      <c r="CL205" s="310"/>
      <c r="CM205" s="310"/>
      <c r="CN205" s="310"/>
      <c r="CO205" s="310"/>
      <c r="CP205" s="318"/>
      <c r="CQ205" s="310"/>
      <c r="CR205" s="310"/>
      <c r="CS205" s="310"/>
      <c r="CT205" s="310"/>
    </row>
    <row r="206" spans="1:98" ht="17.25" customHeight="1">
      <c r="A206" s="310">
        <v>197</v>
      </c>
      <c r="B206" s="311" t="s">
        <v>4325</v>
      </c>
      <c r="C206" s="311" t="s">
        <v>4326</v>
      </c>
      <c r="D206" s="311" t="s">
        <v>781</v>
      </c>
      <c r="E206" s="311" t="s">
        <v>4275</v>
      </c>
      <c r="F206" s="311" t="s">
        <v>4327</v>
      </c>
      <c r="G206" s="311" t="s">
        <v>4277</v>
      </c>
      <c r="H206" s="312">
        <v>180</v>
      </c>
      <c r="I206" s="313" t="s">
        <v>702</v>
      </c>
      <c r="J206" s="314">
        <v>1</v>
      </c>
      <c r="K206" s="314"/>
      <c r="L206" s="314">
        <v>2</v>
      </c>
      <c r="M206" s="312">
        <v>2</v>
      </c>
      <c r="N206" s="312">
        <v>4.0999999999999996</v>
      </c>
      <c r="O206" s="312" t="s">
        <v>674</v>
      </c>
      <c r="P206" s="312" t="s">
        <v>13</v>
      </c>
      <c r="Q206" s="312" t="s">
        <v>703</v>
      </c>
      <c r="R206" s="312"/>
      <c r="S206" s="312"/>
      <c r="T206" s="312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2">
        <f t="shared" ref="U206:U207" ca="1" si="26">+L206-T206</f>
        <v>0</v>
      </c>
      <c r="V206" s="312">
        <f t="shared" ref="V206:V207" ca="1" si="27">ROUNDDOWN(T206/J206,0)</f>
        <v>2</v>
      </c>
      <c r="W206" s="312"/>
      <c r="X206" s="312"/>
      <c r="Y206" s="312"/>
      <c r="Z206" s="312"/>
      <c r="AA206" s="312"/>
      <c r="AB206" s="312"/>
      <c r="AC206" s="312">
        <v>7.0000000000000007E-2</v>
      </c>
      <c r="AD206" s="316"/>
      <c r="AE206" s="304"/>
      <c r="AF206" s="304"/>
      <c r="AG206" s="315" t="s">
        <v>677</v>
      </c>
      <c r="AH206" s="315" t="s">
        <v>677</v>
      </c>
      <c r="AI206" s="312">
        <v>0</v>
      </c>
      <c r="AJ206" s="312">
        <v>0</v>
      </c>
      <c r="AK206" s="312"/>
      <c r="AL206" s="312"/>
      <c r="AM206" s="310"/>
      <c r="AN206" s="310"/>
      <c r="AO206" s="310"/>
      <c r="AP206" s="310"/>
      <c r="AQ206" s="310"/>
      <c r="AR206" s="310"/>
      <c r="AS206" s="310"/>
      <c r="AT206" s="310"/>
      <c r="AU206" s="310"/>
      <c r="AV206" s="310"/>
      <c r="AW206" s="310">
        <v>1</v>
      </c>
      <c r="AX206" s="310">
        <v>0</v>
      </c>
      <c r="AY206" s="310">
        <v>0</v>
      </c>
      <c r="AZ206" s="310">
        <v>1</v>
      </c>
      <c r="BA206" s="310">
        <v>0</v>
      </c>
      <c r="BB206" s="310">
        <v>0</v>
      </c>
      <c r="BC206" s="310">
        <v>0</v>
      </c>
      <c r="BD206" s="310" t="s">
        <v>692</v>
      </c>
      <c r="BE206" s="326"/>
      <c r="BF206" s="327"/>
      <c r="BG206" s="310" t="s">
        <v>4278</v>
      </c>
      <c r="BH206" s="310">
        <v>2</v>
      </c>
      <c r="BI206" s="318">
        <v>46277</v>
      </c>
      <c r="BJ206" s="310">
        <v>0</v>
      </c>
      <c r="BK206" s="330"/>
      <c r="BL206" s="354"/>
      <c r="BM206" s="330" t="s">
        <v>4278</v>
      </c>
      <c r="BN206" s="331">
        <v>2</v>
      </c>
      <c r="BO206" s="319">
        <v>46277</v>
      </c>
      <c r="BP206" s="330">
        <v>0</v>
      </c>
      <c r="BQ206" s="330"/>
      <c r="BR206" s="354"/>
      <c r="BS206" s="330"/>
      <c r="BT206" s="331"/>
      <c r="BU206" s="355"/>
      <c r="BV206" s="330"/>
      <c r="BW206" s="356"/>
      <c r="BX206" s="354"/>
      <c r="BY206" s="330"/>
      <c r="BZ206" s="331"/>
      <c r="CA206" s="357"/>
      <c r="CB206" s="330"/>
      <c r="CC206" s="330"/>
      <c r="CD206" s="355"/>
      <c r="CE206" s="330"/>
      <c r="CF206" s="330"/>
      <c r="CG206" s="330"/>
      <c r="CH206" s="330"/>
      <c r="CI206" s="330"/>
      <c r="CJ206" s="355"/>
      <c r="CK206" s="330"/>
      <c r="CL206" s="330"/>
      <c r="CM206" s="330"/>
      <c r="CN206" s="330"/>
      <c r="CO206" s="330"/>
      <c r="CP206" s="355"/>
      <c r="CQ206" s="330"/>
      <c r="CR206" s="330"/>
      <c r="CS206" s="330"/>
      <c r="CT206" s="330"/>
    </row>
    <row r="207" spans="1:98" ht="17.25" customHeight="1">
      <c r="A207" s="310">
        <v>198</v>
      </c>
      <c r="B207" s="311" t="s">
        <v>4325</v>
      </c>
      <c r="C207" s="311" t="s">
        <v>4326</v>
      </c>
      <c r="D207" s="311" t="s">
        <v>781</v>
      </c>
      <c r="E207" s="311" t="s">
        <v>4279</v>
      </c>
      <c r="F207" s="311" t="s">
        <v>4328</v>
      </c>
      <c r="G207" s="311" t="s">
        <v>4281</v>
      </c>
      <c r="H207" s="312">
        <v>200</v>
      </c>
      <c r="I207" s="313" t="s">
        <v>702</v>
      </c>
      <c r="J207" s="314">
        <v>1</v>
      </c>
      <c r="K207" s="314"/>
      <c r="L207" s="314">
        <v>2</v>
      </c>
      <c r="M207" s="312">
        <v>2.8</v>
      </c>
      <c r="N207" s="312">
        <v>5.7</v>
      </c>
      <c r="O207" s="312" t="s">
        <v>674</v>
      </c>
      <c r="P207" s="312" t="s">
        <v>13</v>
      </c>
      <c r="Q207" s="312" t="s">
        <v>703</v>
      </c>
      <c r="R207" s="312"/>
      <c r="S207" s="312"/>
      <c r="T207" s="312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2">
        <f t="shared" ca="1" si="26"/>
        <v>2</v>
      </c>
      <c r="V207" s="312">
        <f t="shared" ca="1" si="27"/>
        <v>0</v>
      </c>
      <c r="W207" s="312"/>
      <c r="X207" s="312"/>
      <c r="Y207" s="312"/>
      <c r="Z207" s="312"/>
      <c r="AA207" s="312"/>
      <c r="AB207" s="312"/>
      <c r="AC207" s="312">
        <v>0.159</v>
      </c>
      <c r="AD207" s="316"/>
      <c r="AE207" s="304"/>
      <c r="AF207" s="304"/>
      <c r="AG207" s="315" t="s">
        <v>677</v>
      </c>
      <c r="AH207" s="315" t="s">
        <v>677</v>
      </c>
      <c r="AI207" s="312">
        <v>0</v>
      </c>
      <c r="AJ207" s="312">
        <v>0</v>
      </c>
      <c r="AK207" s="312"/>
      <c r="AL207" s="312"/>
      <c r="AM207" s="310"/>
      <c r="AN207" s="310"/>
      <c r="AO207" s="310"/>
      <c r="AP207" s="310"/>
      <c r="AQ207" s="310"/>
      <c r="AR207" s="310"/>
      <c r="AS207" s="310"/>
      <c r="AT207" s="310"/>
      <c r="AU207" s="310"/>
      <c r="AV207" s="310"/>
      <c r="AW207" s="310">
        <v>0</v>
      </c>
      <c r="AX207" s="310">
        <v>0</v>
      </c>
      <c r="AY207" s="310">
        <v>0</v>
      </c>
      <c r="AZ207" s="310">
        <v>0</v>
      </c>
      <c r="BA207" s="310">
        <v>0</v>
      </c>
      <c r="BB207" s="310">
        <v>0</v>
      </c>
      <c r="BC207" s="310">
        <v>0</v>
      </c>
      <c r="BD207" s="310" t="s">
        <v>692</v>
      </c>
      <c r="BE207" s="326"/>
      <c r="BF207" s="327"/>
      <c r="BG207" s="310" t="s">
        <v>3991</v>
      </c>
      <c r="BH207" s="310">
        <v>2</v>
      </c>
      <c r="BI207" s="318">
        <v>46277</v>
      </c>
      <c r="BJ207" s="310">
        <v>0</v>
      </c>
      <c r="BK207" s="330"/>
      <c r="BL207" s="354"/>
      <c r="BM207" s="330" t="s">
        <v>3991</v>
      </c>
      <c r="BN207" s="331">
        <v>2</v>
      </c>
      <c r="BO207" s="319">
        <v>46277</v>
      </c>
      <c r="BP207" s="330">
        <v>0</v>
      </c>
      <c r="BQ207" s="330"/>
      <c r="BR207" s="354"/>
      <c r="BS207" s="330"/>
      <c r="BT207" s="331"/>
      <c r="BU207" s="355"/>
      <c r="BV207" s="330"/>
      <c r="BW207" s="356"/>
      <c r="BX207" s="354"/>
      <c r="BY207" s="330"/>
      <c r="BZ207" s="331"/>
      <c r="CA207" s="357"/>
      <c r="CB207" s="330"/>
      <c r="CC207" s="330"/>
      <c r="CD207" s="355"/>
      <c r="CE207" s="330"/>
      <c r="CF207" s="330"/>
      <c r="CG207" s="330"/>
      <c r="CH207" s="330"/>
      <c r="CI207" s="330"/>
      <c r="CJ207" s="355"/>
      <c r="CK207" s="330"/>
      <c r="CL207" s="330"/>
      <c r="CM207" s="330"/>
      <c r="CN207" s="330"/>
      <c r="CO207" s="330"/>
      <c r="CP207" s="355"/>
      <c r="CQ207" s="330"/>
      <c r="CR207" s="330"/>
      <c r="CS207" s="330"/>
      <c r="CT207" s="330"/>
    </row>
    <row r="208" spans="1:98" ht="17.25" customHeight="1">
      <c r="A208" s="186">
        <v>199</v>
      </c>
      <c r="B208" s="181" t="s">
        <v>4329</v>
      </c>
      <c r="C208" s="181" t="s">
        <v>4330</v>
      </c>
      <c r="D208" s="181"/>
      <c r="E208" s="181"/>
      <c r="F208" s="181"/>
      <c r="G208" s="181" t="s">
        <v>4274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0" t="s">
        <v>674</v>
      </c>
      <c r="P208" s="182"/>
      <c r="Q208" s="182"/>
      <c r="R208" s="300" t="s">
        <v>3951</v>
      </c>
      <c r="S208" s="182"/>
      <c r="T208" s="182"/>
      <c r="U208" s="182"/>
      <c r="V208" s="182"/>
      <c r="W208" s="300">
        <f ca="1">_xlfn.MINIFS(V:V,C:C,C208,AE:AE,"",AB:AB,"")</f>
        <v>0</v>
      </c>
      <c r="X208" s="300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4"/>
      <c r="AE208" s="180" t="s">
        <v>675</v>
      </c>
      <c r="AF208" s="180" t="s">
        <v>2161</v>
      </c>
      <c r="AG208" s="185" t="s">
        <v>677</v>
      </c>
      <c r="AH208" s="185" t="s">
        <v>677</v>
      </c>
      <c r="AI208" s="312">
        <v>0</v>
      </c>
      <c r="AJ208" s="312">
        <v>0</v>
      </c>
      <c r="AK208" s="312"/>
      <c r="AL208" s="312"/>
      <c r="AM208" s="310"/>
      <c r="AN208" s="310"/>
      <c r="AO208" s="310"/>
      <c r="AP208" s="310"/>
      <c r="AQ208" s="310"/>
      <c r="AR208" s="310"/>
      <c r="AS208" s="310"/>
      <c r="AT208" s="310"/>
      <c r="AU208" s="310"/>
      <c r="AV208" s="310"/>
      <c r="AW208" s="186"/>
      <c r="AX208" s="186"/>
      <c r="AY208" s="186"/>
      <c r="AZ208" s="186"/>
      <c r="BA208" s="186"/>
      <c r="BB208" s="186"/>
      <c r="BC208" s="186"/>
      <c r="BD208" s="180" t="s">
        <v>2162</v>
      </c>
      <c r="BE208" s="336"/>
      <c r="BF208" s="337"/>
      <c r="BG208" s="336"/>
      <c r="BH208" s="336"/>
      <c r="BI208" s="341"/>
      <c r="BJ208" s="336"/>
      <c r="BK208" s="336"/>
      <c r="BL208" s="337"/>
      <c r="BM208" s="338"/>
      <c r="BN208" s="338"/>
      <c r="BO208" s="319">
        <v>46277</v>
      </c>
      <c r="BP208" s="338"/>
      <c r="BQ208" s="336"/>
      <c r="BR208" s="337"/>
      <c r="BS208" s="336"/>
      <c r="BT208" s="336"/>
      <c r="BU208" s="341"/>
      <c r="BV208" s="336"/>
      <c r="BW208" s="336"/>
      <c r="BX208" s="337"/>
      <c r="BY208" s="336"/>
      <c r="BZ208" s="336"/>
      <c r="CA208" s="336"/>
      <c r="CB208" s="336"/>
      <c r="CC208" s="336"/>
      <c r="CD208" s="341"/>
      <c r="CE208" s="336"/>
      <c r="CF208" s="336"/>
      <c r="CG208" s="336"/>
      <c r="CH208" s="336"/>
      <c r="CI208" s="336"/>
      <c r="CJ208" s="341"/>
      <c r="CK208" s="336"/>
      <c r="CL208" s="336"/>
      <c r="CM208" s="336"/>
      <c r="CN208" s="336"/>
      <c r="CO208" s="336"/>
      <c r="CP208" s="341"/>
      <c r="CQ208" s="336"/>
      <c r="CR208" s="336"/>
      <c r="CS208" s="336"/>
      <c r="CT208" s="336"/>
    </row>
    <row r="209" spans="1:98" ht="17.25" customHeight="1">
      <c r="A209" s="310">
        <v>200</v>
      </c>
      <c r="B209" s="311" t="s">
        <v>4329</v>
      </c>
      <c r="C209" s="311" t="s">
        <v>4330</v>
      </c>
      <c r="D209" s="311" t="s">
        <v>781</v>
      </c>
      <c r="E209" s="311" t="s">
        <v>4275</v>
      </c>
      <c r="F209" s="311" t="s">
        <v>4331</v>
      </c>
      <c r="G209" s="311" t="s">
        <v>4277</v>
      </c>
      <c r="H209" s="312">
        <v>180</v>
      </c>
      <c r="I209" s="313" t="s">
        <v>702</v>
      </c>
      <c r="J209" s="314">
        <v>1</v>
      </c>
      <c r="K209" s="314"/>
      <c r="L209" s="314">
        <v>2</v>
      </c>
      <c r="M209" s="312">
        <v>2</v>
      </c>
      <c r="N209" s="312">
        <v>4.0999999999999996</v>
      </c>
      <c r="O209" s="312" t="s">
        <v>674</v>
      </c>
      <c r="P209" s="312" t="s">
        <v>13</v>
      </c>
      <c r="Q209" s="312" t="s">
        <v>703</v>
      </c>
      <c r="R209" s="312"/>
      <c r="S209" s="312"/>
      <c r="T209" s="312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2">
        <f t="shared" ref="U209:U210" ca="1" si="28">+L209-T209</f>
        <v>0</v>
      </c>
      <c r="V209" s="312">
        <f t="shared" ref="V209:V210" ca="1" si="29">ROUNDDOWN(T209/J209,0)</f>
        <v>2</v>
      </c>
      <c r="W209" s="312"/>
      <c r="X209" s="312"/>
      <c r="Y209" s="312"/>
      <c r="Z209" s="312"/>
      <c r="AA209" s="312"/>
      <c r="AB209" s="312"/>
      <c r="AC209" s="312">
        <v>7.0000000000000007E-2</v>
      </c>
      <c r="AD209" s="316"/>
      <c r="AE209" s="304"/>
      <c r="AF209" s="304"/>
      <c r="AG209" s="315" t="s">
        <v>677</v>
      </c>
      <c r="AH209" s="315" t="s">
        <v>677</v>
      </c>
      <c r="AI209" s="312">
        <v>0</v>
      </c>
      <c r="AJ209" s="312">
        <v>0</v>
      </c>
      <c r="AK209" s="312"/>
      <c r="AL209" s="312"/>
      <c r="AM209" s="310"/>
      <c r="AN209" s="310"/>
      <c r="AO209" s="310"/>
      <c r="AP209" s="310"/>
      <c r="AQ209" s="310"/>
      <c r="AR209" s="310"/>
      <c r="AS209" s="310"/>
      <c r="AT209" s="310"/>
      <c r="AU209" s="310"/>
      <c r="AV209" s="310"/>
      <c r="AW209" s="310">
        <v>1</v>
      </c>
      <c r="AX209" s="310">
        <v>0</v>
      </c>
      <c r="AY209" s="310">
        <v>0</v>
      </c>
      <c r="AZ209" s="310">
        <v>1</v>
      </c>
      <c r="BA209" s="310">
        <v>0</v>
      </c>
      <c r="BB209" s="310">
        <v>0</v>
      </c>
      <c r="BC209" s="310">
        <v>0</v>
      </c>
      <c r="BD209" s="310" t="s">
        <v>692</v>
      </c>
      <c r="BE209" s="310"/>
      <c r="BF209" s="317"/>
      <c r="BG209" s="310" t="s">
        <v>4278</v>
      </c>
      <c r="BH209" s="310">
        <v>2</v>
      </c>
      <c r="BI209" s="318">
        <v>46277</v>
      </c>
      <c r="BJ209" s="310">
        <v>0</v>
      </c>
      <c r="BK209" s="310"/>
      <c r="BL209" s="317"/>
      <c r="BM209" s="310" t="s">
        <v>4278</v>
      </c>
      <c r="BN209" s="314">
        <v>2</v>
      </c>
      <c r="BO209" s="319">
        <v>46277</v>
      </c>
      <c r="BP209" s="310">
        <v>0</v>
      </c>
      <c r="BQ209" s="310"/>
      <c r="BR209" s="317"/>
      <c r="BS209" s="310"/>
      <c r="BT209" s="314"/>
      <c r="BU209" s="318"/>
      <c r="BV209" s="310"/>
      <c r="BW209" s="316"/>
      <c r="BX209" s="317"/>
      <c r="BY209" s="310"/>
      <c r="BZ209" s="314"/>
      <c r="CA209" s="319"/>
      <c r="CB209" s="310"/>
      <c r="CC209" s="310"/>
      <c r="CD209" s="318"/>
      <c r="CE209" s="310"/>
      <c r="CF209" s="310"/>
      <c r="CG209" s="310"/>
      <c r="CH209" s="310"/>
      <c r="CI209" s="310"/>
      <c r="CJ209" s="318"/>
      <c r="CK209" s="310"/>
      <c r="CL209" s="310"/>
      <c r="CM209" s="310"/>
      <c r="CN209" s="310"/>
      <c r="CO209" s="310"/>
      <c r="CP209" s="318"/>
      <c r="CQ209" s="310"/>
      <c r="CR209" s="310"/>
      <c r="CS209" s="310"/>
      <c r="CT209" s="310"/>
    </row>
    <row r="210" spans="1:98" ht="17.25" customHeight="1">
      <c r="A210" s="310">
        <v>201</v>
      </c>
      <c r="B210" s="311" t="s">
        <v>4329</v>
      </c>
      <c r="C210" s="311" t="s">
        <v>4330</v>
      </c>
      <c r="D210" s="311" t="s">
        <v>781</v>
      </c>
      <c r="E210" s="311" t="s">
        <v>4279</v>
      </c>
      <c r="F210" s="311" t="s">
        <v>4332</v>
      </c>
      <c r="G210" s="311" t="s">
        <v>4281</v>
      </c>
      <c r="H210" s="312">
        <v>200</v>
      </c>
      <c r="I210" s="313" t="s">
        <v>702</v>
      </c>
      <c r="J210" s="314">
        <v>1</v>
      </c>
      <c r="K210" s="314"/>
      <c r="L210" s="314">
        <v>2</v>
      </c>
      <c r="M210" s="312">
        <v>2.8</v>
      </c>
      <c r="N210" s="312">
        <v>5.7</v>
      </c>
      <c r="O210" s="312" t="s">
        <v>674</v>
      </c>
      <c r="P210" s="312" t="s">
        <v>13</v>
      </c>
      <c r="Q210" s="312" t="s">
        <v>703</v>
      </c>
      <c r="R210" s="312"/>
      <c r="S210" s="312"/>
      <c r="T210" s="312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2">
        <f t="shared" ca="1" si="28"/>
        <v>2</v>
      </c>
      <c r="V210" s="312">
        <f t="shared" ca="1" si="29"/>
        <v>0</v>
      </c>
      <c r="W210" s="312"/>
      <c r="X210" s="312"/>
      <c r="Y210" s="312"/>
      <c r="Z210" s="312"/>
      <c r="AA210" s="312"/>
      <c r="AB210" s="312"/>
      <c r="AC210" s="312">
        <v>0.159</v>
      </c>
      <c r="AD210" s="316"/>
      <c r="AE210" s="304"/>
      <c r="AF210" s="304"/>
      <c r="AG210" s="315" t="s">
        <v>677</v>
      </c>
      <c r="AH210" s="315" t="s">
        <v>677</v>
      </c>
      <c r="AI210" s="312">
        <v>0</v>
      </c>
      <c r="AJ210" s="312">
        <v>0</v>
      </c>
      <c r="AK210" s="312"/>
      <c r="AL210" s="312"/>
      <c r="AM210" s="310"/>
      <c r="AN210" s="310"/>
      <c r="AO210" s="310"/>
      <c r="AP210" s="310"/>
      <c r="AQ210" s="310"/>
      <c r="AR210" s="310"/>
      <c r="AS210" s="310"/>
      <c r="AT210" s="310"/>
      <c r="AU210" s="310"/>
      <c r="AV210" s="310"/>
      <c r="AW210" s="310">
        <v>0</v>
      </c>
      <c r="AX210" s="310">
        <v>0</v>
      </c>
      <c r="AY210" s="310">
        <v>0</v>
      </c>
      <c r="AZ210" s="310">
        <v>0</v>
      </c>
      <c r="BA210" s="310">
        <v>0</v>
      </c>
      <c r="BB210" s="310">
        <v>0</v>
      </c>
      <c r="BC210" s="310">
        <v>0</v>
      </c>
      <c r="BD210" s="310" t="s">
        <v>692</v>
      </c>
      <c r="BE210" s="336"/>
      <c r="BF210" s="337"/>
      <c r="BG210" s="310" t="s">
        <v>3991</v>
      </c>
      <c r="BH210" s="310">
        <v>2</v>
      </c>
      <c r="BI210" s="318">
        <v>46277</v>
      </c>
      <c r="BJ210" s="310">
        <v>0</v>
      </c>
      <c r="BK210" s="336"/>
      <c r="BL210" s="337"/>
      <c r="BM210" s="338" t="s">
        <v>3991</v>
      </c>
      <c r="BN210" s="339">
        <v>2</v>
      </c>
      <c r="BO210" s="319">
        <v>46277</v>
      </c>
      <c r="BP210" s="338">
        <v>0</v>
      </c>
      <c r="BQ210" s="336"/>
      <c r="BR210" s="337"/>
      <c r="BS210" s="336"/>
      <c r="BT210" s="340"/>
      <c r="BU210" s="341"/>
      <c r="BV210" s="336"/>
      <c r="BW210" s="342"/>
      <c r="BX210" s="337"/>
      <c r="BY210" s="336"/>
      <c r="BZ210" s="340"/>
      <c r="CA210" s="343"/>
      <c r="CB210" s="336"/>
      <c r="CC210" s="336"/>
      <c r="CD210" s="341"/>
      <c r="CE210" s="336"/>
      <c r="CF210" s="336"/>
      <c r="CG210" s="336"/>
      <c r="CH210" s="336"/>
      <c r="CI210" s="336"/>
      <c r="CJ210" s="341"/>
      <c r="CK210" s="336"/>
      <c r="CL210" s="336"/>
      <c r="CM210" s="336"/>
      <c r="CN210" s="336"/>
      <c r="CO210" s="336"/>
      <c r="CP210" s="341"/>
      <c r="CQ210" s="336"/>
      <c r="CR210" s="336"/>
      <c r="CS210" s="336"/>
      <c r="CT210" s="336"/>
    </row>
    <row r="211" spans="1:98" ht="17.25" customHeight="1">
      <c r="A211" s="186">
        <v>202</v>
      </c>
      <c r="B211" s="181" t="s">
        <v>4333</v>
      </c>
      <c r="C211" s="181" t="s">
        <v>4334</v>
      </c>
      <c r="D211" s="181"/>
      <c r="E211" s="181"/>
      <c r="F211" s="181"/>
      <c r="G211" s="181" t="s">
        <v>4274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0" t="s">
        <v>674</v>
      </c>
      <c r="P211" s="182"/>
      <c r="Q211" s="182"/>
      <c r="R211" s="300" t="s">
        <v>3951</v>
      </c>
      <c r="S211" s="182"/>
      <c r="T211" s="182"/>
      <c r="U211" s="182"/>
      <c r="V211" s="182"/>
      <c r="W211" s="300">
        <f ca="1">_xlfn.MINIFS(V:V,C:C,C211,AE:AE,"",AB:AB,"")</f>
        <v>0</v>
      </c>
      <c r="X211" s="300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4"/>
      <c r="AE211" s="180" t="s">
        <v>675</v>
      </c>
      <c r="AF211" s="180" t="s">
        <v>2161</v>
      </c>
      <c r="AG211" s="185" t="s">
        <v>677</v>
      </c>
      <c r="AH211" s="185" t="s">
        <v>677</v>
      </c>
      <c r="AI211" s="312">
        <v>0</v>
      </c>
      <c r="AJ211" s="312">
        <v>0</v>
      </c>
      <c r="AK211" s="312"/>
      <c r="AL211" s="312"/>
      <c r="AM211" s="310"/>
      <c r="AN211" s="310"/>
      <c r="AO211" s="310"/>
      <c r="AP211" s="310"/>
      <c r="AQ211" s="310"/>
      <c r="AR211" s="310"/>
      <c r="AS211" s="310"/>
      <c r="AT211" s="310"/>
      <c r="AU211" s="310"/>
      <c r="AV211" s="310"/>
      <c r="AW211" s="186"/>
      <c r="AX211" s="186"/>
      <c r="AY211" s="186"/>
      <c r="AZ211" s="186"/>
      <c r="BA211" s="186"/>
      <c r="BB211" s="186"/>
      <c r="BC211" s="186"/>
      <c r="BD211" s="180" t="s">
        <v>2162</v>
      </c>
      <c r="BE211" s="348"/>
      <c r="BF211" s="349"/>
      <c r="BG211" s="348"/>
      <c r="BH211" s="314"/>
      <c r="BI211" s="358"/>
      <c r="BJ211" s="310"/>
      <c r="BK211" s="310"/>
      <c r="BL211" s="317"/>
      <c r="BM211" s="310"/>
      <c r="BN211" s="310"/>
      <c r="BO211" s="319">
        <v>46277</v>
      </c>
      <c r="BP211" s="310"/>
      <c r="BQ211" s="310"/>
      <c r="BR211" s="317"/>
      <c r="BS211" s="310"/>
      <c r="BT211" s="310"/>
      <c r="BU211" s="318"/>
      <c r="BV211" s="310"/>
      <c r="BW211" s="310"/>
      <c r="BX211" s="317"/>
      <c r="BY211" s="310"/>
      <c r="BZ211" s="310"/>
      <c r="CA211" s="310"/>
      <c r="CB211" s="310"/>
      <c r="CC211" s="310"/>
      <c r="CD211" s="318"/>
      <c r="CE211" s="310"/>
      <c r="CF211" s="310"/>
      <c r="CG211" s="310"/>
      <c r="CH211" s="310"/>
      <c r="CI211" s="310"/>
      <c r="CJ211" s="318"/>
      <c r="CK211" s="310"/>
      <c r="CL211" s="310"/>
      <c r="CM211" s="310"/>
      <c r="CN211" s="310"/>
      <c r="CO211" s="310"/>
      <c r="CP211" s="318"/>
      <c r="CQ211" s="310"/>
      <c r="CR211" s="310"/>
      <c r="CS211" s="310"/>
      <c r="CT211" s="310"/>
    </row>
    <row r="212" spans="1:98" ht="17.25" customHeight="1">
      <c r="A212" s="310">
        <v>203</v>
      </c>
      <c r="B212" s="311" t="s">
        <v>4333</v>
      </c>
      <c r="C212" s="311" t="s">
        <v>4334</v>
      </c>
      <c r="D212" s="311" t="s">
        <v>781</v>
      </c>
      <c r="E212" s="311" t="s">
        <v>4275</v>
      </c>
      <c r="F212" s="311" t="s">
        <v>4335</v>
      </c>
      <c r="G212" s="311" t="s">
        <v>4277</v>
      </c>
      <c r="H212" s="312">
        <v>180</v>
      </c>
      <c r="I212" s="313" t="s">
        <v>702</v>
      </c>
      <c r="J212" s="314">
        <v>1</v>
      </c>
      <c r="K212" s="314"/>
      <c r="L212" s="314">
        <v>2</v>
      </c>
      <c r="M212" s="312">
        <v>2</v>
      </c>
      <c r="N212" s="312">
        <v>4.0999999999999996</v>
      </c>
      <c r="O212" s="312" t="s">
        <v>674</v>
      </c>
      <c r="P212" s="312" t="s">
        <v>13</v>
      </c>
      <c r="Q212" s="312" t="s">
        <v>703</v>
      </c>
      <c r="R212" s="312"/>
      <c r="S212" s="312"/>
      <c r="T212" s="312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2">
        <f t="shared" ref="U212:U213" ca="1" si="30">+L212-T212</f>
        <v>0</v>
      </c>
      <c r="V212" s="312">
        <f t="shared" ref="V212:V213" ca="1" si="31">ROUNDDOWN(T212/J212,0)</f>
        <v>2</v>
      </c>
      <c r="W212" s="312"/>
      <c r="X212" s="312"/>
      <c r="Y212" s="312"/>
      <c r="Z212" s="312"/>
      <c r="AA212" s="312"/>
      <c r="AB212" s="312"/>
      <c r="AC212" s="312">
        <v>7.0000000000000007E-2</v>
      </c>
      <c r="AD212" s="316"/>
      <c r="AE212" s="304"/>
      <c r="AF212" s="304"/>
      <c r="AG212" s="315" t="s">
        <v>677</v>
      </c>
      <c r="AH212" s="315" t="s">
        <v>677</v>
      </c>
      <c r="AI212" s="312">
        <v>0</v>
      </c>
      <c r="AJ212" s="312">
        <v>0</v>
      </c>
      <c r="AK212" s="312"/>
      <c r="AL212" s="312"/>
      <c r="AM212" s="310"/>
      <c r="AN212" s="310"/>
      <c r="AO212" s="310"/>
      <c r="AP212" s="310"/>
      <c r="AQ212" s="310"/>
      <c r="AR212" s="310"/>
      <c r="AS212" s="310"/>
      <c r="AT212" s="310"/>
      <c r="AU212" s="310"/>
      <c r="AV212" s="310"/>
      <c r="AW212" s="310">
        <v>1</v>
      </c>
      <c r="AX212" s="310">
        <v>0</v>
      </c>
      <c r="AY212" s="310">
        <v>0</v>
      </c>
      <c r="AZ212" s="310">
        <v>1</v>
      </c>
      <c r="BA212" s="310">
        <v>0</v>
      </c>
      <c r="BB212" s="310">
        <v>0</v>
      </c>
      <c r="BC212" s="310">
        <v>0</v>
      </c>
      <c r="BD212" s="310" t="s">
        <v>692</v>
      </c>
      <c r="BE212" s="336"/>
      <c r="BF212" s="337"/>
      <c r="BG212" s="310" t="s">
        <v>4278</v>
      </c>
      <c r="BH212" s="310">
        <v>2</v>
      </c>
      <c r="BI212" s="318">
        <v>46277</v>
      </c>
      <c r="BJ212" s="310">
        <v>0</v>
      </c>
      <c r="BK212" s="336"/>
      <c r="BL212" s="337"/>
      <c r="BM212" s="338" t="s">
        <v>4278</v>
      </c>
      <c r="BN212" s="339">
        <v>2</v>
      </c>
      <c r="BO212" s="319">
        <v>46277</v>
      </c>
      <c r="BP212" s="338">
        <v>0</v>
      </c>
      <c r="BQ212" s="336"/>
      <c r="BR212" s="337"/>
      <c r="BS212" s="336"/>
      <c r="BT212" s="340"/>
      <c r="BU212" s="341"/>
      <c r="BV212" s="336"/>
      <c r="BW212" s="342"/>
      <c r="BX212" s="337"/>
      <c r="BY212" s="336"/>
      <c r="BZ212" s="340"/>
      <c r="CA212" s="343"/>
      <c r="CB212" s="336"/>
      <c r="CC212" s="336"/>
      <c r="CD212" s="341"/>
      <c r="CE212" s="336"/>
      <c r="CF212" s="336"/>
      <c r="CG212" s="336"/>
      <c r="CH212" s="336"/>
      <c r="CI212" s="336"/>
      <c r="CJ212" s="341"/>
      <c r="CK212" s="336"/>
      <c r="CL212" s="336"/>
      <c r="CM212" s="336"/>
      <c r="CN212" s="336"/>
      <c r="CO212" s="336"/>
      <c r="CP212" s="341"/>
      <c r="CQ212" s="336"/>
      <c r="CR212" s="336"/>
      <c r="CS212" s="336"/>
      <c r="CT212" s="336"/>
    </row>
    <row r="213" spans="1:98" ht="17.25" customHeight="1">
      <c r="A213" s="310">
        <v>204</v>
      </c>
      <c r="B213" s="311" t="s">
        <v>4333</v>
      </c>
      <c r="C213" s="311" t="s">
        <v>4334</v>
      </c>
      <c r="D213" s="311" t="s">
        <v>781</v>
      </c>
      <c r="E213" s="311" t="s">
        <v>4279</v>
      </c>
      <c r="F213" s="311" t="s">
        <v>4336</v>
      </c>
      <c r="G213" s="311" t="s">
        <v>4281</v>
      </c>
      <c r="H213" s="312">
        <v>200</v>
      </c>
      <c r="I213" s="313" t="s">
        <v>702</v>
      </c>
      <c r="J213" s="314">
        <v>1</v>
      </c>
      <c r="K213" s="314"/>
      <c r="L213" s="314">
        <v>2</v>
      </c>
      <c r="M213" s="312">
        <v>2.8</v>
      </c>
      <c r="N213" s="312">
        <v>5.7</v>
      </c>
      <c r="O213" s="312" t="s">
        <v>674</v>
      </c>
      <c r="P213" s="312" t="s">
        <v>13</v>
      </c>
      <c r="Q213" s="312" t="s">
        <v>703</v>
      </c>
      <c r="R213" s="312"/>
      <c r="S213" s="312"/>
      <c r="T213" s="312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2">
        <f t="shared" ca="1" si="30"/>
        <v>2</v>
      </c>
      <c r="V213" s="312">
        <f t="shared" ca="1" si="31"/>
        <v>0</v>
      </c>
      <c r="W213" s="312"/>
      <c r="X213" s="312"/>
      <c r="Y213" s="312"/>
      <c r="Z213" s="312"/>
      <c r="AA213" s="312"/>
      <c r="AB213" s="312"/>
      <c r="AC213" s="312">
        <v>0.159</v>
      </c>
      <c r="AD213" s="316"/>
      <c r="AE213" s="304"/>
      <c r="AF213" s="304"/>
      <c r="AG213" s="315" t="s">
        <v>677</v>
      </c>
      <c r="AH213" s="315" t="s">
        <v>677</v>
      </c>
      <c r="AI213" s="312">
        <v>0</v>
      </c>
      <c r="AJ213" s="312">
        <v>0</v>
      </c>
      <c r="AK213" s="312"/>
      <c r="AL213" s="312"/>
      <c r="AM213" s="310"/>
      <c r="AN213" s="310"/>
      <c r="AO213" s="310"/>
      <c r="AP213" s="310"/>
      <c r="AQ213" s="310"/>
      <c r="AR213" s="310"/>
      <c r="AS213" s="310"/>
      <c r="AT213" s="310"/>
      <c r="AU213" s="310"/>
      <c r="AV213" s="310"/>
      <c r="AW213" s="310">
        <v>0</v>
      </c>
      <c r="AX213" s="310">
        <v>0</v>
      </c>
      <c r="AY213" s="310">
        <v>0</v>
      </c>
      <c r="AZ213" s="310">
        <v>0</v>
      </c>
      <c r="BA213" s="310">
        <v>0</v>
      </c>
      <c r="BB213" s="310">
        <v>0</v>
      </c>
      <c r="BC213" s="310">
        <v>0</v>
      </c>
      <c r="BD213" s="310" t="s">
        <v>692</v>
      </c>
      <c r="BE213" s="348"/>
      <c r="BF213" s="349"/>
      <c r="BG213" s="310" t="s">
        <v>3991</v>
      </c>
      <c r="BH213" s="310">
        <v>2</v>
      </c>
      <c r="BI213" s="318">
        <v>46277</v>
      </c>
      <c r="BJ213" s="310">
        <v>0</v>
      </c>
      <c r="BK213" s="310"/>
      <c r="BL213" s="317"/>
      <c r="BM213" s="310" t="s">
        <v>3991</v>
      </c>
      <c r="BN213" s="314">
        <v>2</v>
      </c>
      <c r="BO213" s="319">
        <v>46277</v>
      </c>
      <c r="BP213" s="310">
        <v>0</v>
      </c>
      <c r="BQ213" s="310"/>
      <c r="BR213" s="317"/>
      <c r="BS213" s="310"/>
      <c r="BT213" s="314"/>
      <c r="BU213" s="318"/>
      <c r="BV213" s="310"/>
      <c r="BW213" s="316"/>
      <c r="BX213" s="317"/>
      <c r="BY213" s="310"/>
      <c r="BZ213" s="314"/>
      <c r="CA213" s="319"/>
      <c r="CB213" s="310"/>
      <c r="CC213" s="310"/>
      <c r="CD213" s="318"/>
      <c r="CE213" s="310"/>
      <c r="CF213" s="310"/>
      <c r="CG213" s="310"/>
      <c r="CH213" s="310"/>
      <c r="CI213" s="310"/>
      <c r="CJ213" s="318"/>
      <c r="CK213" s="310"/>
      <c r="CL213" s="310"/>
      <c r="CM213" s="310"/>
      <c r="CN213" s="310"/>
      <c r="CO213" s="310"/>
      <c r="CP213" s="318"/>
      <c r="CQ213" s="310"/>
      <c r="CR213" s="310"/>
      <c r="CS213" s="310"/>
      <c r="CT213" s="310"/>
    </row>
    <row r="214" spans="1:98" ht="17.25" customHeight="1">
      <c r="A214" s="186">
        <v>205</v>
      </c>
      <c r="B214" s="181" t="s">
        <v>4337</v>
      </c>
      <c r="C214" s="181" t="s">
        <v>4338</v>
      </c>
      <c r="D214" s="181"/>
      <c r="E214" s="181"/>
      <c r="F214" s="181"/>
      <c r="G214" s="181" t="s">
        <v>4274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0" t="s">
        <v>674</v>
      </c>
      <c r="P214" s="182"/>
      <c r="Q214" s="182"/>
      <c r="R214" s="300" t="s">
        <v>3951</v>
      </c>
      <c r="S214" s="182"/>
      <c r="T214" s="182"/>
      <c r="U214" s="182"/>
      <c r="V214" s="182"/>
      <c r="W214" s="300">
        <f ca="1">_xlfn.MINIFS(V:V,C:C,C214,AE:AE,"",AB:AB,"")</f>
        <v>0</v>
      </c>
      <c r="X214" s="300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4"/>
      <c r="AE214" s="180" t="s">
        <v>675</v>
      </c>
      <c r="AF214" s="180" t="s">
        <v>2161</v>
      </c>
      <c r="AG214" s="185" t="s">
        <v>677</v>
      </c>
      <c r="AH214" s="185" t="s">
        <v>677</v>
      </c>
      <c r="AI214" s="312">
        <v>0</v>
      </c>
      <c r="AJ214" s="312">
        <v>0</v>
      </c>
      <c r="AK214" s="312"/>
      <c r="AL214" s="312"/>
      <c r="AM214" s="310"/>
      <c r="AN214" s="310"/>
      <c r="AO214" s="310"/>
      <c r="AP214" s="310"/>
      <c r="AQ214" s="310"/>
      <c r="AR214" s="310"/>
      <c r="AS214" s="310"/>
      <c r="AT214" s="310"/>
      <c r="AU214" s="310"/>
      <c r="AV214" s="310"/>
      <c r="AW214" s="186"/>
      <c r="AX214" s="186"/>
      <c r="AY214" s="186"/>
      <c r="AZ214" s="186"/>
      <c r="BA214" s="186"/>
      <c r="BB214" s="186"/>
      <c r="BC214" s="186"/>
      <c r="BD214" s="180" t="s">
        <v>2162</v>
      </c>
      <c r="BE214" s="336"/>
      <c r="BF214" s="337"/>
      <c r="BG214" s="336"/>
      <c r="BH214" s="336"/>
      <c r="BI214" s="341"/>
      <c r="BJ214" s="336"/>
      <c r="BK214" s="336"/>
      <c r="BL214" s="337"/>
      <c r="BM214" s="338"/>
      <c r="BN214" s="338"/>
      <c r="BO214" s="319">
        <v>46277</v>
      </c>
      <c r="BP214" s="338"/>
      <c r="BQ214" s="336"/>
      <c r="BR214" s="337"/>
      <c r="BS214" s="336"/>
      <c r="BT214" s="336"/>
      <c r="BU214" s="341"/>
      <c r="BV214" s="336"/>
      <c r="BW214" s="336"/>
      <c r="BX214" s="337"/>
      <c r="BY214" s="336"/>
      <c r="BZ214" s="336"/>
      <c r="CA214" s="336"/>
      <c r="CB214" s="336"/>
      <c r="CC214" s="336"/>
      <c r="CD214" s="341"/>
      <c r="CE214" s="336"/>
      <c r="CF214" s="336"/>
      <c r="CG214" s="336"/>
      <c r="CH214" s="336"/>
      <c r="CI214" s="336"/>
      <c r="CJ214" s="341"/>
      <c r="CK214" s="336"/>
      <c r="CL214" s="336"/>
      <c r="CM214" s="336"/>
      <c r="CN214" s="336"/>
      <c r="CO214" s="336"/>
      <c r="CP214" s="341"/>
      <c r="CQ214" s="336"/>
      <c r="CR214" s="336"/>
      <c r="CS214" s="336"/>
      <c r="CT214" s="336"/>
    </row>
    <row r="215" spans="1:98" ht="17.25" customHeight="1">
      <c r="A215" s="310">
        <v>206</v>
      </c>
      <c r="B215" s="311" t="s">
        <v>4337</v>
      </c>
      <c r="C215" s="311" t="s">
        <v>4338</v>
      </c>
      <c r="D215" s="311" t="s">
        <v>781</v>
      </c>
      <c r="E215" s="311" t="s">
        <v>4275</v>
      </c>
      <c r="F215" s="311" t="s">
        <v>4339</v>
      </c>
      <c r="G215" s="311" t="s">
        <v>4277</v>
      </c>
      <c r="H215" s="312">
        <v>180</v>
      </c>
      <c r="I215" s="313" t="s">
        <v>702</v>
      </c>
      <c r="J215" s="314">
        <v>1</v>
      </c>
      <c r="K215" s="314"/>
      <c r="L215" s="314">
        <v>2</v>
      </c>
      <c r="M215" s="312">
        <v>2</v>
      </c>
      <c r="N215" s="312">
        <v>4.0999999999999996</v>
      </c>
      <c r="O215" s="312" t="s">
        <v>674</v>
      </c>
      <c r="P215" s="312" t="s">
        <v>13</v>
      </c>
      <c r="Q215" s="312" t="s">
        <v>703</v>
      </c>
      <c r="R215" s="312"/>
      <c r="S215" s="312"/>
      <c r="T215" s="312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2">
        <f t="shared" ref="U215:U216" ca="1" si="32">+L215-T215</f>
        <v>0</v>
      </c>
      <c r="V215" s="312">
        <f t="shared" ref="V215:V216" ca="1" si="33">ROUNDDOWN(T215/J215,0)</f>
        <v>2</v>
      </c>
      <c r="W215" s="312"/>
      <c r="X215" s="312"/>
      <c r="Y215" s="312"/>
      <c r="Z215" s="312"/>
      <c r="AA215" s="312"/>
      <c r="AB215" s="312"/>
      <c r="AC215" s="312">
        <v>7.0000000000000007E-2</v>
      </c>
      <c r="AD215" s="316"/>
      <c r="AE215" s="304"/>
      <c r="AF215" s="304"/>
      <c r="AG215" s="315" t="s">
        <v>677</v>
      </c>
      <c r="AH215" s="315" t="s">
        <v>677</v>
      </c>
      <c r="AI215" s="312">
        <v>0</v>
      </c>
      <c r="AJ215" s="312">
        <v>0</v>
      </c>
      <c r="AK215" s="312"/>
      <c r="AL215" s="312"/>
      <c r="AM215" s="310"/>
      <c r="AN215" s="310"/>
      <c r="AO215" s="310"/>
      <c r="AP215" s="310"/>
      <c r="AQ215" s="310"/>
      <c r="AR215" s="310"/>
      <c r="AS215" s="310"/>
      <c r="AT215" s="310"/>
      <c r="AU215" s="310"/>
      <c r="AV215" s="310"/>
      <c r="AW215" s="310">
        <v>1</v>
      </c>
      <c r="AX215" s="310">
        <v>0</v>
      </c>
      <c r="AY215" s="310">
        <v>0</v>
      </c>
      <c r="AZ215" s="310">
        <v>1</v>
      </c>
      <c r="BA215" s="310">
        <v>0</v>
      </c>
      <c r="BB215" s="310">
        <v>0</v>
      </c>
      <c r="BC215" s="310">
        <v>0</v>
      </c>
      <c r="BD215" s="310" t="s">
        <v>692</v>
      </c>
      <c r="BE215" s="310"/>
      <c r="BF215" s="317"/>
      <c r="BG215" s="310" t="s">
        <v>4278</v>
      </c>
      <c r="BH215" s="310">
        <v>2</v>
      </c>
      <c r="BI215" s="318">
        <v>46277</v>
      </c>
      <c r="BJ215" s="310">
        <v>0</v>
      </c>
      <c r="BK215" s="310"/>
      <c r="BL215" s="317"/>
      <c r="BM215" s="310" t="s">
        <v>4278</v>
      </c>
      <c r="BN215" s="314">
        <v>2</v>
      </c>
      <c r="BO215" s="319">
        <v>46277</v>
      </c>
      <c r="BP215" s="310">
        <v>0</v>
      </c>
      <c r="BQ215" s="310"/>
      <c r="BR215" s="317"/>
      <c r="BS215" s="310"/>
      <c r="BT215" s="314"/>
      <c r="BU215" s="318"/>
      <c r="BV215" s="310"/>
      <c r="BW215" s="316"/>
      <c r="BX215" s="317"/>
      <c r="BY215" s="310"/>
      <c r="BZ215" s="314"/>
      <c r="CA215" s="319"/>
      <c r="CB215" s="310"/>
      <c r="CC215" s="310"/>
      <c r="CD215" s="318"/>
      <c r="CE215" s="310"/>
      <c r="CF215" s="310"/>
      <c r="CG215" s="310"/>
      <c r="CH215" s="310"/>
      <c r="CI215" s="310"/>
      <c r="CJ215" s="318"/>
      <c r="CK215" s="310"/>
      <c r="CL215" s="310"/>
      <c r="CM215" s="310"/>
      <c r="CN215" s="310"/>
      <c r="CO215" s="310"/>
      <c r="CP215" s="318"/>
      <c r="CQ215" s="310"/>
      <c r="CR215" s="310"/>
      <c r="CS215" s="310"/>
      <c r="CT215" s="310"/>
    </row>
    <row r="216" spans="1:98" ht="17.25" customHeight="1">
      <c r="A216" s="310">
        <v>207</v>
      </c>
      <c r="B216" s="311" t="s">
        <v>4337</v>
      </c>
      <c r="C216" s="311" t="s">
        <v>4338</v>
      </c>
      <c r="D216" s="311" t="s">
        <v>781</v>
      </c>
      <c r="E216" s="311" t="s">
        <v>4279</v>
      </c>
      <c r="F216" s="311" t="s">
        <v>4340</v>
      </c>
      <c r="G216" s="311" t="s">
        <v>4281</v>
      </c>
      <c r="H216" s="312">
        <v>200</v>
      </c>
      <c r="I216" s="313" t="s">
        <v>702</v>
      </c>
      <c r="J216" s="314">
        <v>1</v>
      </c>
      <c r="K216" s="314"/>
      <c r="L216" s="314">
        <v>2</v>
      </c>
      <c r="M216" s="312">
        <v>2.8</v>
      </c>
      <c r="N216" s="312">
        <v>5.7</v>
      </c>
      <c r="O216" s="312" t="s">
        <v>674</v>
      </c>
      <c r="P216" s="312" t="s">
        <v>13</v>
      </c>
      <c r="Q216" s="312" t="s">
        <v>703</v>
      </c>
      <c r="R216" s="312"/>
      <c r="S216" s="312"/>
      <c r="T216" s="312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2">
        <f t="shared" ca="1" si="32"/>
        <v>2</v>
      </c>
      <c r="V216" s="312">
        <f t="shared" ca="1" si="33"/>
        <v>0</v>
      </c>
      <c r="W216" s="312"/>
      <c r="X216" s="312"/>
      <c r="Y216" s="312"/>
      <c r="Z216" s="312"/>
      <c r="AA216" s="312"/>
      <c r="AB216" s="312"/>
      <c r="AC216" s="312">
        <v>0.159</v>
      </c>
      <c r="AD216" s="316"/>
      <c r="AE216" s="304"/>
      <c r="AF216" s="304"/>
      <c r="AG216" s="315" t="s">
        <v>677</v>
      </c>
      <c r="AH216" s="315" t="s">
        <v>677</v>
      </c>
      <c r="AI216" s="312">
        <v>0</v>
      </c>
      <c r="AJ216" s="312">
        <v>0</v>
      </c>
      <c r="AK216" s="312"/>
      <c r="AL216" s="312"/>
      <c r="AM216" s="310"/>
      <c r="AN216" s="310"/>
      <c r="AO216" s="310"/>
      <c r="AP216" s="310"/>
      <c r="AQ216" s="310"/>
      <c r="AR216" s="310"/>
      <c r="AS216" s="310"/>
      <c r="AT216" s="310"/>
      <c r="AU216" s="310"/>
      <c r="AV216" s="310"/>
      <c r="AW216" s="310">
        <v>0</v>
      </c>
      <c r="AX216" s="310">
        <v>0</v>
      </c>
      <c r="AY216" s="310">
        <v>0</v>
      </c>
      <c r="AZ216" s="310">
        <v>0</v>
      </c>
      <c r="BA216" s="310">
        <v>0</v>
      </c>
      <c r="BB216" s="310">
        <v>0</v>
      </c>
      <c r="BC216" s="310">
        <v>0</v>
      </c>
      <c r="BD216" s="310" t="s">
        <v>692</v>
      </c>
      <c r="BE216" s="336"/>
      <c r="BF216" s="337"/>
      <c r="BG216" s="310" t="s">
        <v>3991</v>
      </c>
      <c r="BH216" s="310">
        <v>2</v>
      </c>
      <c r="BI216" s="318">
        <v>46277</v>
      </c>
      <c r="BJ216" s="310">
        <v>0</v>
      </c>
      <c r="BK216" s="336"/>
      <c r="BL216" s="337"/>
      <c r="BM216" s="338" t="s">
        <v>3991</v>
      </c>
      <c r="BN216" s="339">
        <v>2</v>
      </c>
      <c r="BO216" s="319">
        <v>46277</v>
      </c>
      <c r="BP216" s="338">
        <v>0</v>
      </c>
      <c r="BQ216" s="336"/>
      <c r="BR216" s="337"/>
      <c r="BS216" s="336"/>
      <c r="BT216" s="340"/>
      <c r="BU216" s="341"/>
      <c r="BV216" s="336"/>
      <c r="BW216" s="342"/>
      <c r="BX216" s="337"/>
      <c r="BY216" s="336"/>
      <c r="BZ216" s="340"/>
      <c r="CA216" s="343"/>
      <c r="CB216" s="336"/>
      <c r="CC216" s="336"/>
      <c r="CD216" s="341"/>
      <c r="CE216" s="336"/>
      <c r="CF216" s="336"/>
      <c r="CG216" s="336"/>
      <c r="CH216" s="336"/>
      <c r="CI216" s="336"/>
      <c r="CJ216" s="341"/>
      <c r="CK216" s="336"/>
      <c r="CL216" s="336"/>
      <c r="CM216" s="336"/>
      <c r="CN216" s="336"/>
      <c r="CO216" s="336"/>
      <c r="CP216" s="341"/>
      <c r="CQ216" s="336"/>
      <c r="CR216" s="336"/>
      <c r="CS216" s="336"/>
      <c r="CT216" s="336"/>
    </row>
    <row r="217" spans="1:98" ht="17.25" customHeight="1">
      <c r="A217" s="186">
        <v>208</v>
      </c>
      <c r="B217" s="181" t="s">
        <v>4341</v>
      </c>
      <c r="C217" s="181" t="s">
        <v>4342</v>
      </c>
      <c r="D217" s="181"/>
      <c r="E217" s="181"/>
      <c r="F217" s="181"/>
      <c r="G217" s="181" t="s">
        <v>4274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0" t="s">
        <v>674</v>
      </c>
      <c r="P217" s="182"/>
      <c r="Q217" s="182"/>
      <c r="R217" s="300" t="s">
        <v>3951</v>
      </c>
      <c r="S217" s="182"/>
      <c r="T217" s="182"/>
      <c r="U217" s="182"/>
      <c r="V217" s="182"/>
      <c r="W217" s="300">
        <f ca="1">_xlfn.MINIFS(V:V,C:C,C217,AE:AE,"",AB:AB,"")</f>
        <v>0</v>
      </c>
      <c r="X217" s="300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4"/>
      <c r="AE217" s="180" t="s">
        <v>675</v>
      </c>
      <c r="AF217" s="180" t="s">
        <v>2161</v>
      </c>
      <c r="AG217" s="185" t="s">
        <v>677</v>
      </c>
      <c r="AH217" s="185" t="s">
        <v>677</v>
      </c>
      <c r="AI217" s="312">
        <v>0</v>
      </c>
      <c r="AJ217" s="312">
        <v>0</v>
      </c>
      <c r="AK217" s="312"/>
      <c r="AL217" s="312"/>
      <c r="AM217" s="310"/>
      <c r="AN217" s="310"/>
      <c r="AO217" s="310"/>
      <c r="AP217" s="310"/>
      <c r="AQ217" s="310"/>
      <c r="AR217" s="310"/>
      <c r="AS217" s="310"/>
      <c r="AT217" s="310"/>
      <c r="AU217" s="310"/>
      <c r="AV217" s="310"/>
      <c r="AW217" s="186"/>
      <c r="AX217" s="186"/>
      <c r="AY217" s="186"/>
      <c r="AZ217" s="186"/>
      <c r="BA217" s="186"/>
      <c r="BB217" s="186"/>
      <c r="BC217" s="186"/>
      <c r="BD217" s="180" t="s">
        <v>2162</v>
      </c>
      <c r="BE217" s="310"/>
      <c r="BF217" s="310"/>
      <c r="BG217" s="310"/>
      <c r="BH217" s="314"/>
      <c r="BI217" s="318"/>
      <c r="BJ217" s="310"/>
      <c r="BK217" s="310"/>
      <c r="BL217" s="317"/>
      <c r="BM217" s="310"/>
      <c r="BN217" s="310"/>
      <c r="BO217" s="319">
        <v>46277</v>
      </c>
      <c r="BP217" s="310"/>
      <c r="BQ217" s="310"/>
      <c r="BR217" s="317"/>
      <c r="BS217" s="310"/>
      <c r="BT217" s="310"/>
      <c r="BU217" s="318"/>
      <c r="BV217" s="310"/>
      <c r="BW217" s="310"/>
      <c r="BX217" s="317"/>
      <c r="BY217" s="310"/>
      <c r="BZ217" s="310"/>
      <c r="CA217" s="310"/>
      <c r="CB217" s="310"/>
      <c r="CC217" s="310"/>
      <c r="CD217" s="318"/>
      <c r="CE217" s="310"/>
      <c r="CF217" s="310"/>
      <c r="CG217" s="310"/>
      <c r="CH217" s="310"/>
      <c r="CI217" s="310"/>
      <c r="CJ217" s="318"/>
      <c r="CK217" s="310"/>
      <c r="CL217" s="310"/>
      <c r="CM217" s="310"/>
      <c r="CN217" s="310"/>
      <c r="CO217" s="310"/>
      <c r="CP217" s="318"/>
      <c r="CQ217" s="310"/>
      <c r="CR217" s="310"/>
      <c r="CS217" s="310"/>
      <c r="CT217" s="310"/>
    </row>
    <row r="218" spans="1:98" ht="17.25" customHeight="1">
      <c r="A218" s="310">
        <v>209</v>
      </c>
      <c r="B218" s="311" t="s">
        <v>4341</v>
      </c>
      <c r="C218" s="311" t="s">
        <v>4342</v>
      </c>
      <c r="D218" s="311" t="s">
        <v>781</v>
      </c>
      <c r="E218" s="311" t="s">
        <v>4275</v>
      </c>
      <c r="F218" s="311" t="s">
        <v>4343</v>
      </c>
      <c r="G218" s="311" t="s">
        <v>4277</v>
      </c>
      <c r="H218" s="312">
        <v>180</v>
      </c>
      <c r="I218" s="313" t="s">
        <v>702</v>
      </c>
      <c r="J218" s="314">
        <v>1</v>
      </c>
      <c r="K218" s="314"/>
      <c r="L218" s="314">
        <v>2</v>
      </c>
      <c r="M218" s="312">
        <v>2</v>
      </c>
      <c r="N218" s="312">
        <v>4.0999999999999996</v>
      </c>
      <c r="O218" s="312" t="s">
        <v>674</v>
      </c>
      <c r="P218" s="312" t="s">
        <v>13</v>
      </c>
      <c r="Q218" s="312" t="s">
        <v>703</v>
      </c>
      <c r="R218" s="312"/>
      <c r="S218" s="312"/>
      <c r="T218" s="312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2">
        <f t="shared" ref="U218:U219" ca="1" si="34">+L218-T218</f>
        <v>0</v>
      </c>
      <c r="V218" s="312">
        <f t="shared" ref="V218:V219" ca="1" si="35">ROUNDDOWN(T218/J218,0)</f>
        <v>2</v>
      </c>
      <c r="W218" s="312"/>
      <c r="X218" s="312"/>
      <c r="Y218" s="312"/>
      <c r="Z218" s="312"/>
      <c r="AA218" s="312"/>
      <c r="AB218" s="312"/>
      <c r="AC218" s="312">
        <v>7.0000000000000007E-2</v>
      </c>
      <c r="AD218" s="316"/>
      <c r="AE218" s="304"/>
      <c r="AF218" s="304"/>
      <c r="AG218" s="315" t="s">
        <v>677</v>
      </c>
      <c r="AH218" s="315" t="s">
        <v>677</v>
      </c>
      <c r="AI218" s="312">
        <v>0</v>
      </c>
      <c r="AJ218" s="312">
        <v>0</v>
      </c>
      <c r="AK218" s="312"/>
      <c r="AL218" s="312"/>
      <c r="AM218" s="310"/>
      <c r="AN218" s="310"/>
      <c r="AO218" s="310"/>
      <c r="AP218" s="310"/>
      <c r="AQ218" s="310"/>
      <c r="AR218" s="310"/>
      <c r="AS218" s="310"/>
      <c r="AT218" s="310"/>
      <c r="AU218" s="310"/>
      <c r="AV218" s="310"/>
      <c r="AW218" s="310">
        <v>1</v>
      </c>
      <c r="AX218" s="310">
        <v>0</v>
      </c>
      <c r="AY218" s="310">
        <v>0</v>
      </c>
      <c r="AZ218" s="310">
        <v>1</v>
      </c>
      <c r="BA218" s="310">
        <v>0</v>
      </c>
      <c r="BB218" s="310">
        <v>0</v>
      </c>
      <c r="BC218" s="310">
        <v>0</v>
      </c>
      <c r="BD218" s="310" t="s">
        <v>692</v>
      </c>
      <c r="BE218" s="348"/>
      <c r="BF218" s="348"/>
      <c r="BG218" s="310" t="s">
        <v>4278</v>
      </c>
      <c r="BH218" s="310">
        <v>2</v>
      </c>
      <c r="BI218" s="318">
        <v>46277</v>
      </c>
      <c r="BJ218" s="310">
        <v>0</v>
      </c>
      <c r="BK218" s="320"/>
      <c r="BL218" s="321"/>
      <c r="BM218" s="310" t="s">
        <v>4278</v>
      </c>
      <c r="BN218" s="314">
        <v>2</v>
      </c>
      <c r="BO218" s="319">
        <v>46277</v>
      </c>
      <c r="BP218" s="310">
        <v>0</v>
      </c>
      <c r="BQ218" s="320"/>
      <c r="BR218" s="321"/>
      <c r="BS218" s="320"/>
      <c r="BT218" s="322"/>
      <c r="BU218" s="323"/>
      <c r="BV218" s="320"/>
      <c r="BW218" s="324"/>
      <c r="BX218" s="321"/>
      <c r="BY218" s="320"/>
      <c r="BZ218" s="322"/>
      <c r="CA218" s="325"/>
      <c r="CB218" s="320"/>
      <c r="CC218" s="320"/>
      <c r="CD218" s="323"/>
      <c r="CE218" s="320"/>
      <c r="CF218" s="320"/>
      <c r="CG218" s="320"/>
      <c r="CH218" s="320"/>
      <c r="CI218" s="320"/>
      <c r="CJ218" s="323"/>
      <c r="CK218" s="320"/>
      <c r="CL218" s="320"/>
      <c r="CM218" s="320"/>
      <c r="CN218" s="320"/>
      <c r="CO218" s="320"/>
      <c r="CP218" s="323"/>
      <c r="CQ218" s="320"/>
      <c r="CR218" s="320"/>
      <c r="CS218" s="320"/>
      <c r="CT218" s="320"/>
    </row>
    <row r="219" spans="1:98" ht="17.25" customHeight="1">
      <c r="A219" s="310">
        <v>210</v>
      </c>
      <c r="B219" s="311" t="s">
        <v>4341</v>
      </c>
      <c r="C219" s="311" t="s">
        <v>4342</v>
      </c>
      <c r="D219" s="311" t="s">
        <v>781</v>
      </c>
      <c r="E219" s="311" t="s">
        <v>4279</v>
      </c>
      <c r="F219" s="311" t="s">
        <v>4344</v>
      </c>
      <c r="G219" s="311" t="s">
        <v>4281</v>
      </c>
      <c r="H219" s="312">
        <v>200</v>
      </c>
      <c r="I219" s="313" t="s">
        <v>702</v>
      </c>
      <c r="J219" s="314">
        <v>1</v>
      </c>
      <c r="K219" s="314"/>
      <c r="L219" s="314">
        <v>2</v>
      </c>
      <c r="M219" s="312">
        <v>2.8</v>
      </c>
      <c r="N219" s="312">
        <v>5.7</v>
      </c>
      <c r="O219" s="312" t="s">
        <v>674</v>
      </c>
      <c r="P219" s="312" t="s">
        <v>13</v>
      </c>
      <c r="Q219" s="312" t="s">
        <v>703</v>
      </c>
      <c r="R219" s="312"/>
      <c r="S219" s="312"/>
      <c r="T219" s="312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2">
        <f t="shared" ca="1" si="34"/>
        <v>2</v>
      </c>
      <c r="V219" s="312">
        <f t="shared" ca="1" si="35"/>
        <v>0</v>
      </c>
      <c r="W219" s="312"/>
      <c r="X219" s="312"/>
      <c r="Y219" s="312"/>
      <c r="Z219" s="312"/>
      <c r="AA219" s="312"/>
      <c r="AB219" s="312"/>
      <c r="AC219" s="312">
        <v>0.159</v>
      </c>
      <c r="AD219" s="316"/>
      <c r="AE219" s="304"/>
      <c r="AF219" s="304"/>
      <c r="AG219" s="315" t="s">
        <v>677</v>
      </c>
      <c r="AH219" s="315" t="s">
        <v>677</v>
      </c>
      <c r="AI219" s="312">
        <v>0</v>
      </c>
      <c r="AJ219" s="312">
        <v>0</v>
      </c>
      <c r="AK219" s="312"/>
      <c r="AL219" s="312"/>
      <c r="AM219" s="310"/>
      <c r="AN219" s="310"/>
      <c r="AO219" s="310"/>
      <c r="AP219" s="310"/>
      <c r="AQ219" s="310"/>
      <c r="AR219" s="310"/>
      <c r="AS219" s="310"/>
      <c r="AT219" s="310"/>
      <c r="AU219" s="310"/>
      <c r="AV219" s="310"/>
      <c r="AW219" s="310">
        <v>0</v>
      </c>
      <c r="AX219" s="310">
        <v>0</v>
      </c>
      <c r="AY219" s="310">
        <v>0</v>
      </c>
      <c r="AZ219" s="310">
        <v>0</v>
      </c>
      <c r="BA219" s="310">
        <v>0</v>
      </c>
      <c r="BB219" s="310">
        <v>0</v>
      </c>
      <c r="BC219" s="310">
        <v>0</v>
      </c>
      <c r="BD219" s="310" t="s">
        <v>692</v>
      </c>
      <c r="BE219" s="345"/>
      <c r="BF219" s="346"/>
      <c r="BG219" s="310" t="s">
        <v>3991</v>
      </c>
      <c r="BH219" s="310">
        <v>2</v>
      </c>
      <c r="BI219" s="318">
        <v>46277</v>
      </c>
      <c r="BJ219" s="310">
        <v>0</v>
      </c>
      <c r="BK219" s="345"/>
      <c r="BL219" s="346"/>
      <c r="BM219" s="345" t="s">
        <v>3991</v>
      </c>
      <c r="BN219" s="359">
        <v>2</v>
      </c>
      <c r="BO219" s="319">
        <v>46277</v>
      </c>
      <c r="BP219" s="345">
        <v>0</v>
      </c>
      <c r="BQ219" s="345"/>
      <c r="BR219" s="346"/>
      <c r="BS219" s="345"/>
      <c r="BT219" s="359"/>
      <c r="BU219" s="347"/>
      <c r="BV219" s="345"/>
      <c r="BW219" s="360"/>
      <c r="BX219" s="346"/>
      <c r="BY219" s="345"/>
      <c r="BZ219" s="359"/>
      <c r="CA219" s="361"/>
      <c r="CB219" s="345"/>
      <c r="CC219" s="345"/>
      <c r="CD219" s="347"/>
      <c r="CE219" s="345"/>
      <c r="CF219" s="345"/>
      <c r="CG219" s="345"/>
      <c r="CH219" s="345"/>
      <c r="CI219" s="345"/>
      <c r="CJ219" s="347"/>
      <c r="CK219" s="345"/>
      <c r="CL219" s="345"/>
      <c r="CM219" s="345"/>
      <c r="CN219" s="345"/>
      <c r="CO219" s="345"/>
      <c r="CP219" s="347"/>
      <c r="CQ219" s="345"/>
      <c r="CR219" s="345"/>
      <c r="CS219" s="345"/>
      <c r="CT219" s="345"/>
    </row>
    <row r="220" spans="1:98" ht="17.25" customHeight="1">
      <c r="A220" s="186">
        <v>211</v>
      </c>
      <c r="B220" s="181" t="s">
        <v>4345</v>
      </c>
      <c r="C220" s="181" t="s">
        <v>4346</v>
      </c>
      <c r="D220" s="181"/>
      <c r="E220" s="181"/>
      <c r="F220" s="181"/>
      <c r="G220" s="181" t="s">
        <v>4274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0" t="s">
        <v>674</v>
      </c>
      <c r="P220" s="182"/>
      <c r="Q220" s="182"/>
      <c r="R220" s="300" t="s">
        <v>3951</v>
      </c>
      <c r="S220" s="182"/>
      <c r="T220" s="182"/>
      <c r="U220" s="182"/>
      <c r="V220" s="182"/>
      <c r="W220" s="300">
        <f ca="1">_xlfn.MINIFS(V:V,C:C,C220,AE:AE,"",AB:AB,"")</f>
        <v>0</v>
      </c>
      <c r="X220" s="300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4"/>
      <c r="AE220" s="180" t="s">
        <v>675</v>
      </c>
      <c r="AF220" s="180" t="s">
        <v>2161</v>
      </c>
      <c r="AG220" s="185" t="s">
        <v>677</v>
      </c>
      <c r="AH220" s="185" t="s">
        <v>677</v>
      </c>
      <c r="AI220" s="312">
        <v>0</v>
      </c>
      <c r="AJ220" s="312">
        <v>0</v>
      </c>
      <c r="AK220" s="312"/>
      <c r="AL220" s="312"/>
      <c r="AM220" s="310"/>
      <c r="AN220" s="310"/>
      <c r="AO220" s="310"/>
      <c r="AP220" s="310"/>
      <c r="AQ220" s="310"/>
      <c r="AR220" s="310"/>
      <c r="AS220" s="310"/>
      <c r="AT220" s="310"/>
      <c r="AU220" s="310"/>
      <c r="AV220" s="310"/>
      <c r="AW220" s="186"/>
      <c r="AX220" s="186"/>
      <c r="AY220" s="186"/>
      <c r="AZ220" s="186"/>
      <c r="BA220" s="186"/>
      <c r="BB220" s="186"/>
      <c r="BC220" s="186"/>
      <c r="BD220" s="180" t="s">
        <v>2162</v>
      </c>
      <c r="BE220" s="320"/>
      <c r="BF220" s="321"/>
      <c r="BG220" s="348"/>
      <c r="BH220" s="348"/>
      <c r="BI220" s="323"/>
      <c r="BJ220" s="310"/>
      <c r="BK220" s="320"/>
      <c r="BL220" s="321"/>
      <c r="BM220" s="310"/>
      <c r="BN220" s="310"/>
      <c r="BO220" s="319">
        <v>46277</v>
      </c>
      <c r="BP220" s="310"/>
      <c r="BQ220" s="320"/>
      <c r="BR220" s="321"/>
      <c r="BS220" s="320"/>
      <c r="BT220" s="320"/>
      <c r="BU220" s="323"/>
      <c r="BV220" s="320"/>
      <c r="BW220" s="320"/>
      <c r="BX220" s="321"/>
      <c r="BY220" s="320"/>
      <c r="BZ220" s="320"/>
      <c r="CA220" s="320"/>
      <c r="CB220" s="320"/>
      <c r="CC220" s="320"/>
      <c r="CD220" s="323"/>
      <c r="CE220" s="320"/>
      <c r="CF220" s="320"/>
      <c r="CG220" s="320"/>
      <c r="CH220" s="320"/>
      <c r="CI220" s="320"/>
      <c r="CJ220" s="323"/>
      <c r="CK220" s="320"/>
      <c r="CL220" s="320"/>
      <c r="CM220" s="320"/>
      <c r="CN220" s="320"/>
      <c r="CO220" s="320"/>
      <c r="CP220" s="323"/>
      <c r="CQ220" s="320"/>
      <c r="CR220" s="320"/>
      <c r="CS220" s="320"/>
      <c r="CT220" s="320"/>
    </row>
    <row r="221" spans="1:98" ht="17.25" customHeight="1">
      <c r="A221" s="310">
        <v>212</v>
      </c>
      <c r="B221" s="311" t="s">
        <v>4345</v>
      </c>
      <c r="C221" s="311" t="s">
        <v>4346</v>
      </c>
      <c r="D221" s="311" t="s">
        <v>781</v>
      </c>
      <c r="E221" s="311" t="s">
        <v>4275</v>
      </c>
      <c r="F221" s="311" t="s">
        <v>4347</v>
      </c>
      <c r="G221" s="311" t="s">
        <v>4277</v>
      </c>
      <c r="H221" s="312">
        <v>180</v>
      </c>
      <c r="I221" s="313" t="s">
        <v>702</v>
      </c>
      <c r="J221" s="314">
        <v>1</v>
      </c>
      <c r="K221" s="314"/>
      <c r="L221" s="314">
        <v>2</v>
      </c>
      <c r="M221" s="312">
        <v>2</v>
      </c>
      <c r="N221" s="312">
        <v>4.0999999999999996</v>
      </c>
      <c r="O221" s="312" t="s">
        <v>674</v>
      </c>
      <c r="P221" s="312" t="s">
        <v>13</v>
      </c>
      <c r="Q221" s="312" t="s">
        <v>703</v>
      </c>
      <c r="R221" s="312"/>
      <c r="S221" s="312"/>
      <c r="T221" s="312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2">
        <f t="shared" ref="U221:U222" ca="1" si="36">+L221-T221</f>
        <v>0</v>
      </c>
      <c r="V221" s="312">
        <f t="shared" ref="V221:V222" ca="1" si="37">ROUNDDOWN(T221/J221,0)</f>
        <v>2</v>
      </c>
      <c r="W221" s="312"/>
      <c r="X221" s="312"/>
      <c r="Y221" s="312"/>
      <c r="Z221" s="312"/>
      <c r="AA221" s="312"/>
      <c r="AB221" s="312"/>
      <c r="AC221" s="312">
        <v>7.0000000000000007E-2</v>
      </c>
      <c r="AD221" s="316"/>
      <c r="AE221" s="304"/>
      <c r="AF221" s="304"/>
      <c r="AG221" s="315" t="s">
        <v>677</v>
      </c>
      <c r="AH221" s="315" t="s">
        <v>677</v>
      </c>
      <c r="AI221" s="312">
        <v>0</v>
      </c>
      <c r="AJ221" s="312">
        <v>0</v>
      </c>
      <c r="AK221" s="312"/>
      <c r="AL221" s="312"/>
      <c r="AM221" s="310"/>
      <c r="AN221" s="310"/>
      <c r="AO221" s="310"/>
      <c r="AP221" s="310"/>
      <c r="AQ221" s="310"/>
      <c r="AR221" s="310"/>
      <c r="AS221" s="310"/>
      <c r="AT221" s="310"/>
      <c r="AU221" s="310"/>
      <c r="AV221" s="310"/>
      <c r="AW221" s="310">
        <v>1</v>
      </c>
      <c r="AX221" s="310">
        <v>0</v>
      </c>
      <c r="AY221" s="310">
        <v>0</v>
      </c>
      <c r="AZ221" s="310">
        <v>1</v>
      </c>
      <c r="BA221" s="310">
        <v>0</v>
      </c>
      <c r="BB221" s="310">
        <v>0</v>
      </c>
      <c r="BC221" s="310">
        <v>0</v>
      </c>
      <c r="BD221" s="310" t="s">
        <v>692</v>
      </c>
      <c r="BE221" s="326"/>
      <c r="BF221" s="327"/>
      <c r="BG221" s="310" t="s">
        <v>4278</v>
      </c>
      <c r="BH221" s="310">
        <v>2</v>
      </c>
      <c r="BI221" s="318">
        <v>46277</v>
      </c>
      <c r="BJ221" s="310">
        <v>0</v>
      </c>
      <c r="BK221" s="328"/>
      <c r="BL221" s="329"/>
      <c r="BM221" s="330" t="s">
        <v>4278</v>
      </c>
      <c r="BN221" s="330">
        <v>2</v>
      </c>
      <c r="BO221" s="319">
        <v>46277</v>
      </c>
      <c r="BP221" s="330">
        <v>0</v>
      </c>
      <c r="BQ221" s="328"/>
      <c r="BR221" s="329"/>
      <c r="BS221" s="328"/>
      <c r="BT221" s="328"/>
      <c r="BU221" s="333"/>
      <c r="BV221" s="328"/>
      <c r="BW221" s="328"/>
      <c r="BX221" s="329"/>
      <c r="BY221" s="328"/>
      <c r="BZ221" s="328"/>
      <c r="CA221" s="328"/>
      <c r="CB221" s="328"/>
      <c r="CC221" s="328"/>
      <c r="CD221" s="333"/>
      <c r="CE221" s="328"/>
      <c r="CF221" s="328"/>
      <c r="CG221" s="328"/>
      <c r="CH221" s="328"/>
      <c r="CI221" s="328"/>
      <c r="CJ221" s="333"/>
      <c r="CK221" s="328"/>
      <c r="CL221" s="328"/>
      <c r="CM221" s="328"/>
      <c r="CN221" s="328"/>
      <c r="CO221" s="328"/>
      <c r="CP221" s="333"/>
      <c r="CQ221" s="328"/>
      <c r="CR221" s="328"/>
      <c r="CS221" s="328"/>
      <c r="CT221" s="328"/>
    </row>
    <row r="222" spans="1:98" ht="17.25" customHeight="1">
      <c r="A222" s="310">
        <v>213</v>
      </c>
      <c r="B222" s="311" t="s">
        <v>4345</v>
      </c>
      <c r="C222" s="311" t="s">
        <v>4346</v>
      </c>
      <c r="D222" s="311" t="s">
        <v>781</v>
      </c>
      <c r="E222" s="311" t="s">
        <v>4279</v>
      </c>
      <c r="F222" s="311" t="s">
        <v>4348</v>
      </c>
      <c r="G222" s="311" t="s">
        <v>4281</v>
      </c>
      <c r="H222" s="312">
        <v>200</v>
      </c>
      <c r="I222" s="313" t="s">
        <v>702</v>
      </c>
      <c r="J222" s="314">
        <v>1</v>
      </c>
      <c r="K222" s="314"/>
      <c r="L222" s="314">
        <v>2</v>
      </c>
      <c r="M222" s="312">
        <v>2.8</v>
      </c>
      <c r="N222" s="312">
        <v>5.7</v>
      </c>
      <c r="O222" s="312" t="s">
        <v>674</v>
      </c>
      <c r="P222" s="312" t="s">
        <v>13</v>
      </c>
      <c r="Q222" s="312" t="s">
        <v>703</v>
      </c>
      <c r="R222" s="312"/>
      <c r="S222" s="312"/>
      <c r="T222" s="312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2">
        <f t="shared" ca="1" si="36"/>
        <v>2</v>
      </c>
      <c r="V222" s="312">
        <f t="shared" ca="1" si="37"/>
        <v>0</v>
      </c>
      <c r="W222" s="312"/>
      <c r="X222" s="312"/>
      <c r="Y222" s="312"/>
      <c r="Z222" s="312"/>
      <c r="AA222" s="312"/>
      <c r="AB222" s="312"/>
      <c r="AC222" s="312">
        <v>0.159</v>
      </c>
      <c r="AD222" s="316"/>
      <c r="AE222" s="304"/>
      <c r="AF222" s="304"/>
      <c r="AG222" s="315" t="s">
        <v>677</v>
      </c>
      <c r="AH222" s="315" t="s">
        <v>677</v>
      </c>
      <c r="AI222" s="312">
        <v>0</v>
      </c>
      <c r="AJ222" s="312">
        <v>0</v>
      </c>
      <c r="AK222" s="312"/>
      <c r="AL222" s="312"/>
      <c r="AM222" s="310"/>
      <c r="AN222" s="310"/>
      <c r="AO222" s="310"/>
      <c r="AP222" s="310"/>
      <c r="AQ222" s="310"/>
      <c r="AR222" s="310"/>
      <c r="AS222" s="310"/>
      <c r="AT222" s="310"/>
      <c r="AU222" s="310"/>
      <c r="AV222" s="310"/>
      <c r="AW222" s="310">
        <v>0</v>
      </c>
      <c r="AX222" s="310">
        <v>0</v>
      </c>
      <c r="AY222" s="310">
        <v>0</v>
      </c>
      <c r="AZ222" s="310">
        <v>0</v>
      </c>
      <c r="BA222" s="310">
        <v>0</v>
      </c>
      <c r="BB222" s="310">
        <v>0</v>
      </c>
      <c r="BC222" s="310">
        <v>0</v>
      </c>
      <c r="BD222" s="310" t="s">
        <v>692</v>
      </c>
      <c r="BE222" s="326"/>
      <c r="BF222" s="327"/>
      <c r="BG222" s="310" t="s">
        <v>3991</v>
      </c>
      <c r="BH222" s="310">
        <v>2</v>
      </c>
      <c r="BI222" s="318">
        <v>46277</v>
      </c>
      <c r="BJ222" s="310">
        <v>0</v>
      </c>
      <c r="BK222" s="328"/>
      <c r="BL222" s="329"/>
      <c r="BM222" s="330" t="s">
        <v>3991</v>
      </c>
      <c r="BN222" s="330">
        <v>2</v>
      </c>
      <c r="BO222" s="319">
        <v>46277</v>
      </c>
      <c r="BP222" s="330">
        <v>0</v>
      </c>
      <c r="BQ222" s="328"/>
      <c r="BR222" s="329"/>
      <c r="BS222" s="328"/>
      <c r="BT222" s="328"/>
      <c r="BU222" s="333"/>
      <c r="BV222" s="328"/>
      <c r="BW222" s="328"/>
      <c r="BX222" s="329"/>
      <c r="BY222" s="328"/>
      <c r="BZ222" s="328"/>
      <c r="CA222" s="328"/>
      <c r="CB222" s="328"/>
      <c r="CC222" s="328"/>
      <c r="CD222" s="333"/>
      <c r="CE222" s="328"/>
      <c r="CF222" s="328"/>
      <c r="CG222" s="328"/>
      <c r="CH222" s="328"/>
      <c r="CI222" s="328"/>
      <c r="CJ222" s="333"/>
      <c r="CK222" s="328"/>
      <c r="CL222" s="328"/>
      <c r="CM222" s="328"/>
      <c r="CN222" s="328"/>
      <c r="CO222" s="328"/>
      <c r="CP222" s="333"/>
      <c r="CQ222" s="328"/>
      <c r="CR222" s="328"/>
      <c r="CS222" s="328"/>
      <c r="CT222" s="328"/>
    </row>
    <row r="223" spans="1:98" ht="17.25" customHeight="1">
      <c r="A223" s="186">
        <v>214</v>
      </c>
      <c r="B223" s="181" t="s">
        <v>4349</v>
      </c>
      <c r="C223" s="181" t="s">
        <v>4350</v>
      </c>
      <c r="D223" s="181"/>
      <c r="E223" s="181"/>
      <c r="F223" s="181"/>
      <c r="G223" s="181" t="s">
        <v>4274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0" t="s">
        <v>674</v>
      </c>
      <c r="P223" s="182"/>
      <c r="Q223" s="182"/>
      <c r="R223" s="300" t="s">
        <v>3951</v>
      </c>
      <c r="S223" s="182"/>
      <c r="T223" s="182"/>
      <c r="U223" s="182"/>
      <c r="V223" s="182"/>
      <c r="W223" s="300">
        <f ca="1">_xlfn.MINIFS(V:V,C:C,C223,AE:AE,"",AB:AB,"")</f>
        <v>0</v>
      </c>
      <c r="X223" s="300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4"/>
      <c r="AE223" s="180" t="s">
        <v>675</v>
      </c>
      <c r="AF223" s="180" t="s">
        <v>2161</v>
      </c>
      <c r="AG223" s="185" t="s">
        <v>677</v>
      </c>
      <c r="AH223" s="185" t="s">
        <v>677</v>
      </c>
      <c r="AI223" s="312">
        <v>0</v>
      </c>
      <c r="AJ223" s="312">
        <v>0</v>
      </c>
      <c r="AK223" s="312"/>
      <c r="AL223" s="312"/>
      <c r="AM223" s="310"/>
      <c r="AN223" s="310"/>
      <c r="AO223" s="310"/>
      <c r="AP223" s="310"/>
      <c r="AQ223" s="310"/>
      <c r="AR223" s="310"/>
      <c r="AS223" s="310"/>
      <c r="AT223" s="310"/>
      <c r="AU223" s="310"/>
      <c r="AV223" s="310"/>
      <c r="AW223" s="186"/>
      <c r="AX223" s="186"/>
      <c r="AY223" s="186"/>
      <c r="AZ223" s="186"/>
      <c r="BA223" s="186"/>
      <c r="BB223" s="186"/>
      <c r="BC223" s="186"/>
      <c r="BD223" s="180" t="s">
        <v>2162</v>
      </c>
      <c r="BE223" s="310"/>
      <c r="BF223" s="317"/>
      <c r="BG223" s="310"/>
      <c r="BH223" s="310"/>
      <c r="BI223" s="318"/>
      <c r="BJ223" s="310"/>
      <c r="BK223" s="310"/>
      <c r="BL223" s="317"/>
      <c r="BM223" s="310"/>
      <c r="BN223" s="310"/>
      <c r="BO223" s="319">
        <v>46277</v>
      </c>
      <c r="BP223" s="310"/>
      <c r="BQ223" s="310"/>
      <c r="BR223" s="317"/>
      <c r="BS223" s="310"/>
      <c r="BT223" s="310"/>
      <c r="BU223" s="318"/>
      <c r="BV223" s="310"/>
      <c r="BW223" s="310"/>
      <c r="BX223" s="317"/>
      <c r="BY223" s="310"/>
      <c r="BZ223" s="310"/>
      <c r="CA223" s="310"/>
      <c r="CB223" s="310"/>
      <c r="CC223" s="310"/>
      <c r="CD223" s="318"/>
      <c r="CE223" s="310"/>
      <c r="CF223" s="310"/>
      <c r="CG223" s="310"/>
      <c r="CH223" s="310"/>
      <c r="CI223" s="310"/>
      <c r="CJ223" s="318"/>
      <c r="CK223" s="310"/>
      <c r="CL223" s="310"/>
      <c r="CM223" s="310"/>
      <c r="CN223" s="310"/>
      <c r="CO223" s="310"/>
      <c r="CP223" s="318"/>
      <c r="CQ223" s="310"/>
      <c r="CR223" s="310"/>
      <c r="CS223" s="310"/>
      <c r="CT223" s="310"/>
    </row>
    <row r="224" spans="1:98" ht="17.25" customHeight="1">
      <c r="A224" s="310">
        <v>215</v>
      </c>
      <c r="B224" s="311" t="s">
        <v>4349</v>
      </c>
      <c r="C224" s="311" t="s">
        <v>4350</v>
      </c>
      <c r="D224" s="311" t="s">
        <v>781</v>
      </c>
      <c r="E224" s="311" t="s">
        <v>4275</v>
      </c>
      <c r="F224" s="311" t="s">
        <v>4351</v>
      </c>
      <c r="G224" s="311" t="s">
        <v>4277</v>
      </c>
      <c r="H224" s="312">
        <v>180</v>
      </c>
      <c r="I224" s="313" t="s">
        <v>702</v>
      </c>
      <c r="J224" s="314">
        <v>1</v>
      </c>
      <c r="K224" s="314"/>
      <c r="L224" s="314">
        <v>2</v>
      </c>
      <c r="M224" s="312">
        <v>2</v>
      </c>
      <c r="N224" s="312">
        <v>4.0999999999999996</v>
      </c>
      <c r="O224" s="312" t="s">
        <v>674</v>
      </c>
      <c r="P224" s="312" t="s">
        <v>13</v>
      </c>
      <c r="Q224" s="312" t="s">
        <v>703</v>
      </c>
      <c r="R224" s="312"/>
      <c r="S224" s="312"/>
      <c r="T224" s="312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2">
        <f t="shared" ref="U224:U225" ca="1" si="38">+L224-T224</f>
        <v>0</v>
      </c>
      <c r="V224" s="312">
        <f t="shared" ref="V224:V225" ca="1" si="39">ROUNDDOWN(T224/J224,0)</f>
        <v>2</v>
      </c>
      <c r="W224" s="312"/>
      <c r="X224" s="312"/>
      <c r="Y224" s="312"/>
      <c r="Z224" s="312"/>
      <c r="AA224" s="312"/>
      <c r="AB224" s="312"/>
      <c r="AC224" s="312">
        <v>7.0000000000000007E-2</v>
      </c>
      <c r="AD224" s="316"/>
      <c r="AE224" s="304"/>
      <c r="AF224" s="304"/>
      <c r="AG224" s="315" t="s">
        <v>677</v>
      </c>
      <c r="AH224" s="315" t="s">
        <v>677</v>
      </c>
      <c r="AI224" s="312">
        <v>0</v>
      </c>
      <c r="AJ224" s="312">
        <v>0</v>
      </c>
      <c r="AK224" s="312"/>
      <c r="AL224" s="312"/>
      <c r="AM224" s="310"/>
      <c r="AN224" s="310"/>
      <c r="AO224" s="310"/>
      <c r="AP224" s="310"/>
      <c r="AQ224" s="310"/>
      <c r="AR224" s="310"/>
      <c r="AS224" s="310"/>
      <c r="AT224" s="310"/>
      <c r="AU224" s="310"/>
      <c r="AV224" s="310"/>
      <c r="AW224" s="310">
        <v>1</v>
      </c>
      <c r="AX224" s="310">
        <v>0</v>
      </c>
      <c r="AY224" s="310">
        <v>0</v>
      </c>
      <c r="AZ224" s="310">
        <v>1</v>
      </c>
      <c r="BA224" s="310">
        <v>0</v>
      </c>
      <c r="BB224" s="310">
        <v>0</v>
      </c>
      <c r="BC224" s="310">
        <v>0</v>
      </c>
      <c r="BD224" s="310" t="s">
        <v>692</v>
      </c>
      <c r="BE224" s="310"/>
      <c r="BF224" s="317"/>
      <c r="BG224" s="310" t="s">
        <v>4278</v>
      </c>
      <c r="BH224" s="310">
        <v>2</v>
      </c>
      <c r="BI224" s="318">
        <v>46277</v>
      </c>
      <c r="BJ224" s="310">
        <v>0</v>
      </c>
      <c r="BK224" s="320"/>
      <c r="BL224" s="321"/>
      <c r="BM224" s="310" t="s">
        <v>4278</v>
      </c>
      <c r="BN224" s="310">
        <v>2</v>
      </c>
      <c r="BO224" s="319">
        <v>46277</v>
      </c>
      <c r="BP224" s="310">
        <v>0</v>
      </c>
      <c r="BQ224" s="320"/>
      <c r="BR224" s="321"/>
      <c r="BS224" s="320"/>
      <c r="BT224" s="320"/>
      <c r="BU224" s="323"/>
      <c r="BV224" s="320"/>
      <c r="BW224" s="320"/>
      <c r="BX224" s="321"/>
      <c r="BY224" s="320"/>
      <c r="BZ224" s="320"/>
      <c r="CA224" s="320"/>
      <c r="CB224" s="320"/>
      <c r="CC224" s="320"/>
      <c r="CD224" s="323"/>
      <c r="CE224" s="320"/>
      <c r="CF224" s="320"/>
      <c r="CG224" s="320"/>
      <c r="CH224" s="320"/>
      <c r="CI224" s="320"/>
      <c r="CJ224" s="323"/>
      <c r="CK224" s="320"/>
      <c r="CL224" s="320"/>
      <c r="CM224" s="320"/>
      <c r="CN224" s="320"/>
      <c r="CO224" s="320"/>
      <c r="CP224" s="323"/>
      <c r="CQ224" s="320"/>
      <c r="CR224" s="320"/>
      <c r="CS224" s="320"/>
      <c r="CT224" s="320"/>
    </row>
    <row r="225" spans="1:98" ht="17.25" customHeight="1">
      <c r="A225" s="310">
        <v>216</v>
      </c>
      <c r="B225" s="311" t="s">
        <v>4349</v>
      </c>
      <c r="C225" s="311" t="s">
        <v>4350</v>
      </c>
      <c r="D225" s="311" t="s">
        <v>781</v>
      </c>
      <c r="E225" s="311" t="s">
        <v>4279</v>
      </c>
      <c r="F225" s="311" t="s">
        <v>4352</v>
      </c>
      <c r="G225" s="311" t="s">
        <v>4281</v>
      </c>
      <c r="H225" s="312">
        <v>200</v>
      </c>
      <c r="I225" s="313" t="s">
        <v>702</v>
      </c>
      <c r="J225" s="314">
        <v>1</v>
      </c>
      <c r="K225" s="314"/>
      <c r="L225" s="314">
        <v>2</v>
      </c>
      <c r="M225" s="312">
        <v>2.8</v>
      </c>
      <c r="N225" s="312">
        <v>5.7</v>
      </c>
      <c r="O225" s="312" t="s">
        <v>674</v>
      </c>
      <c r="P225" s="312" t="s">
        <v>13</v>
      </c>
      <c r="Q225" s="312" t="s">
        <v>703</v>
      </c>
      <c r="R225" s="312"/>
      <c r="S225" s="312"/>
      <c r="T225" s="312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2">
        <f t="shared" ca="1" si="38"/>
        <v>2</v>
      </c>
      <c r="V225" s="312">
        <f t="shared" ca="1" si="39"/>
        <v>0</v>
      </c>
      <c r="W225" s="312"/>
      <c r="X225" s="312"/>
      <c r="Y225" s="312"/>
      <c r="Z225" s="312"/>
      <c r="AA225" s="312"/>
      <c r="AB225" s="312"/>
      <c r="AC225" s="312">
        <v>0.159</v>
      </c>
      <c r="AD225" s="316"/>
      <c r="AE225" s="304"/>
      <c r="AF225" s="304"/>
      <c r="AG225" s="315" t="s">
        <v>677</v>
      </c>
      <c r="AH225" s="315" t="s">
        <v>677</v>
      </c>
      <c r="AI225" s="312">
        <v>0</v>
      </c>
      <c r="AJ225" s="312">
        <v>0</v>
      </c>
      <c r="AK225" s="312"/>
      <c r="AL225" s="312"/>
      <c r="AM225" s="310"/>
      <c r="AN225" s="310"/>
      <c r="AO225" s="310"/>
      <c r="AP225" s="310"/>
      <c r="AQ225" s="310"/>
      <c r="AR225" s="310"/>
      <c r="AS225" s="310"/>
      <c r="AT225" s="310"/>
      <c r="AU225" s="310"/>
      <c r="AV225" s="310"/>
      <c r="AW225" s="310">
        <v>0</v>
      </c>
      <c r="AX225" s="310">
        <v>0</v>
      </c>
      <c r="AY225" s="310">
        <v>0</v>
      </c>
      <c r="AZ225" s="310">
        <v>0</v>
      </c>
      <c r="BA225" s="310">
        <v>0</v>
      </c>
      <c r="BB225" s="310">
        <v>0</v>
      </c>
      <c r="BC225" s="310">
        <v>0</v>
      </c>
      <c r="BD225" s="310" t="s">
        <v>692</v>
      </c>
      <c r="BE225" s="310"/>
      <c r="BF225" s="310"/>
      <c r="BG225" s="310" t="s">
        <v>3991</v>
      </c>
      <c r="BH225" s="310">
        <v>2</v>
      </c>
      <c r="BI225" s="318">
        <v>46277</v>
      </c>
      <c r="BJ225" s="310">
        <v>0</v>
      </c>
      <c r="BK225" s="310"/>
      <c r="BL225" s="317"/>
      <c r="BM225" s="310" t="s">
        <v>3991</v>
      </c>
      <c r="BN225" s="314">
        <v>2</v>
      </c>
      <c r="BO225" s="319">
        <v>46277</v>
      </c>
      <c r="BP225" s="310">
        <v>0</v>
      </c>
      <c r="BQ225" s="310"/>
      <c r="BR225" s="317"/>
      <c r="BS225" s="310"/>
      <c r="BT225" s="314"/>
      <c r="BU225" s="318"/>
      <c r="BV225" s="310"/>
      <c r="BW225" s="316"/>
      <c r="BX225" s="317"/>
      <c r="BY225" s="310"/>
      <c r="BZ225" s="314"/>
      <c r="CA225" s="319"/>
      <c r="CB225" s="310"/>
      <c r="CC225" s="310"/>
      <c r="CD225" s="318"/>
      <c r="CE225" s="310"/>
      <c r="CF225" s="310"/>
      <c r="CG225" s="310"/>
      <c r="CH225" s="310"/>
      <c r="CI225" s="310"/>
      <c r="CJ225" s="318"/>
      <c r="CK225" s="310"/>
      <c r="CL225" s="310"/>
      <c r="CM225" s="310"/>
      <c r="CN225" s="310"/>
      <c r="CO225" s="310"/>
      <c r="CP225" s="318"/>
      <c r="CQ225" s="310"/>
      <c r="CR225" s="310"/>
      <c r="CS225" s="310"/>
      <c r="CT225" s="310"/>
    </row>
    <row r="226" spans="1:98" ht="17.25" customHeight="1">
      <c r="A226" s="186">
        <v>217</v>
      </c>
      <c r="B226" s="181" t="s">
        <v>4353</v>
      </c>
      <c r="C226" s="181" t="s">
        <v>4354</v>
      </c>
      <c r="D226" s="181"/>
      <c r="E226" s="181"/>
      <c r="F226" s="181"/>
      <c r="G226" s="181" t="s">
        <v>4274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0" t="s">
        <v>674</v>
      </c>
      <c r="P226" s="182"/>
      <c r="Q226" s="182"/>
      <c r="R226" s="300" t="s">
        <v>3951</v>
      </c>
      <c r="S226" s="182"/>
      <c r="T226" s="182"/>
      <c r="U226" s="182"/>
      <c r="V226" s="182"/>
      <c r="W226" s="300">
        <f ca="1">_xlfn.MINIFS(V:V,C:C,C226,AE:AE,"",AB:AB,"")</f>
        <v>0</v>
      </c>
      <c r="X226" s="300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4"/>
      <c r="AE226" s="180" t="s">
        <v>675</v>
      </c>
      <c r="AF226" s="180" t="s">
        <v>2161</v>
      </c>
      <c r="AG226" s="185" t="s">
        <v>677</v>
      </c>
      <c r="AH226" s="185" t="s">
        <v>677</v>
      </c>
      <c r="AI226" s="312">
        <v>0</v>
      </c>
      <c r="AJ226" s="312">
        <v>0</v>
      </c>
      <c r="AK226" s="312"/>
      <c r="AL226" s="312"/>
      <c r="AM226" s="310"/>
      <c r="AN226" s="310"/>
      <c r="AO226" s="310"/>
      <c r="AP226" s="310"/>
      <c r="AQ226" s="310"/>
      <c r="AR226" s="310"/>
      <c r="AS226" s="310"/>
      <c r="AT226" s="310"/>
      <c r="AU226" s="310"/>
      <c r="AV226" s="310"/>
      <c r="AW226" s="186"/>
      <c r="AX226" s="186"/>
      <c r="AY226" s="186"/>
      <c r="AZ226" s="186"/>
      <c r="BA226" s="186"/>
      <c r="BB226" s="186"/>
      <c r="BC226" s="186"/>
      <c r="BD226" s="180" t="s">
        <v>2162</v>
      </c>
      <c r="BE226" s="320"/>
      <c r="BF226" s="321"/>
      <c r="BG226" s="348"/>
      <c r="BH226" s="362"/>
      <c r="BI226" s="323"/>
      <c r="BJ226" s="310"/>
      <c r="BK226" s="320"/>
      <c r="BL226" s="321"/>
      <c r="BM226" s="310"/>
      <c r="BN226" s="314"/>
      <c r="BO226" s="319">
        <v>46277</v>
      </c>
      <c r="BP226" s="310"/>
      <c r="BQ226" s="320"/>
      <c r="BR226" s="321"/>
      <c r="BS226" s="320"/>
      <c r="BT226" s="322"/>
      <c r="BU226" s="323"/>
      <c r="BV226" s="320"/>
      <c r="BW226" s="324"/>
      <c r="BX226" s="321"/>
      <c r="BY226" s="320"/>
      <c r="BZ226" s="322"/>
      <c r="CA226" s="325"/>
      <c r="CB226" s="320"/>
      <c r="CC226" s="320"/>
      <c r="CD226" s="323"/>
      <c r="CE226" s="320"/>
      <c r="CF226" s="320"/>
      <c r="CG226" s="320"/>
      <c r="CH226" s="320"/>
      <c r="CI226" s="320"/>
      <c r="CJ226" s="323"/>
      <c r="CK226" s="320"/>
      <c r="CL226" s="320"/>
      <c r="CM226" s="320"/>
      <c r="CN226" s="320"/>
      <c r="CO226" s="320"/>
      <c r="CP226" s="323"/>
      <c r="CQ226" s="320"/>
      <c r="CR226" s="320"/>
      <c r="CS226" s="320"/>
      <c r="CT226" s="320"/>
    </row>
    <row r="227" spans="1:98" ht="17.25" customHeight="1">
      <c r="A227" s="310">
        <v>218</v>
      </c>
      <c r="B227" s="311" t="s">
        <v>4353</v>
      </c>
      <c r="C227" s="311" t="s">
        <v>4354</v>
      </c>
      <c r="D227" s="311" t="s">
        <v>781</v>
      </c>
      <c r="E227" s="311" t="s">
        <v>4275</v>
      </c>
      <c r="F227" s="311" t="s">
        <v>4355</v>
      </c>
      <c r="G227" s="311" t="s">
        <v>4277</v>
      </c>
      <c r="H227" s="312">
        <v>180</v>
      </c>
      <c r="I227" s="313" t="s">
        <v>702</v>
      </c>
      <c r="J227" s="314">
        <v>1</v>
      </c>
      <c r="K227" s="314"/>
      <c r="L227" s="314">
        <v>2</v>
      </c>
      <c r="M227" s="312">
        <v>2</v>
      </c>
      <c r="N227" s="312">
        <v>4.0999999999999996</v>
      </c>
      <c r="O227" s="312" t="s">
        <v>674</v>
      </c>
      <c r="P227" s="312" t="s">
        <v>13</v>
      </c>
      <c r="Q227" s="312" t="s">
        <v>703</v>
      </c>
      <c r="R227" s="312"/>
      <c r="S227" s="312"/>
      <c r="T227" s="312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2">
        <f t="shared" ref="U227:U228" ca="1" si="40">+L227-T227</f>
        <v>0</v>
      </c>
      <c r="V227" s="312">
        <f t="shared" ref="V227:V228" ca="1" si="41">ROUNDDOWN(T227/J227,0)</f>
        <v>2</v>
      </c>
      <c r="W227" s="312"/>
      <c r="X227" s="312"/>
      <c r="Y227" s="312"/>
      <c r="Z227" s="312"/>
      <c r="AA227" s="312"/>
      <c r="AB227" s="312"/>
      <c r="AC227" s="312">
        <v>7.0000000000000007E-2</v>
      </c>
      <c r="AD227" s="316"/>
      <c r="AE227" s="304"/>
      <c r="AF227" s="304"/>
      <c r="AG227" s="315" t="s">
        <v>677</v>
      </c>
      <c r="AH227" s="315" t="s">
        <v>677</v>
      </c>
      <c r="AI227" s="312">
        <v>0</v>
      </c>
      <c r="AJ227" s="312">
        <v>0</v>
      </c>
      <c r="AK227" s="312"/>
      <c r="AL227" s="312"/>
      <c r="AM227" s="310"/>
      <c r="AN227" s="310"/>
      <c r="AO227" s="310"/>
      <c r="AP227" s="310"/>
      <c r="AQ227" s="310"/>
      <c r="AR227" s="310"/>
      <c r="AS227" s="310"/>
      <c r="AT227" s="310"/>
      <c r="AU227" s="310"/>
      <c r="AV227" s="310"/>
      <c r="AW227" s="310">
        <v>1</v>
      </c>
      <c r="AX227" s="310">
        <v>0</v>
      </c>
      <c r="AY227" s="310">
        <v>0</v>
      </c>
      <c r="AZ227" s="310">
        <v>1</v>
      </c>
      <c r="BA227" s="310">
        <v>0</v>
      </c>
      <c r="BB227" s="310">
        <v>0</v>
      </c>
      <c r="BC227" s="310">
        <v>0</v>
      </c>
      <c r="BD227" s="310" t="s">
        <v>692</v>
      </c>
      <c r="BE227" s="326"/>
      <c r="BF227" s="327"/>
      <c r="BG227" s="310" t="s">
        <v>4278</v>
      </c>
      <c r="BH227" s="310">
        <v>2</v>
      </c>
      <c r="BI227" s="318">
        <v>46277</v>
      </c>
      <c r="BJ227" s="310">
        <v>0</v>
      </c>
      <c r="BK227" s="328"/>
      <c r="BL227" s="329"/>
      <c r="BM227" s="330" t="s">
        <v>4278</v>
      </c>
      <c r="BN227" s="331">
        <v>2</v>
      </c>
      <c r="BO227" s="319">
        <v>46277</v>
      </c>
      <c r="BP227" s="330">
        <v>0</v>
      </c>
      <c r="BQ227" s="328"/>
      <c r="BR227" s="329"/>
      <c r="BS227" s="328"/>
      <c r="BT227" s="332"/>
      <c r="BU227" s="333"/>
      <c r="BV227" s="328"/>
      <c r="BW227" s="334"/>
      <c r="BX227" s="329"/>
      <c r="BY227" s="328"/>
      <c r="BZ227" s="332"/>
      <c r="CA227" s="335"/>
      <c r="CB227" s="328"/>
      <c r="CC227" s="328"/>
      <c r="CD227" s="333"/>
      <c r="CE227" s="328"/>
      <c r="CF227" s="328"/>
      <c r="CG227" s="328"/>
      <c r="CH227" s="328"/>
      <c r="CI227" s="328"/>
      <c r="CJ227" s="333"/>
      <c r="CK227" s="328"/>
      <c r="CL227" s="328"/>
      <c r="CM227" s="328"/>
      <c r="CN227" s="328"/>
      <c r="CO227" s="328"/>
      <c r="CP227" s="333"/>
      <c r="CQ227" s="328"/>
      <c r="CR227" s="328"/>
      <c r="CS227" s="328"/>
      <c r="CT227" s="328"/>
    </row>
    <row r="228" spans="1:98" ht="17.25" customHeight="1">
      <c r="A228" s="310">
        <v>219</v>
      </c>
      <c r="B228" s="311" t="s">
        <v>4353</v>
      </c>
      <c r="C228" s="311" t="s">
        <v>4354</v>
      </c>
      <c r="D228" s="311" t="s">
        <v>781</v>
      </c>
      <c r="E228" s="311" t="s">
        <v>4279</v>
      </c>
      <c r="F228" s="311" t="s">
        <v>4356</v>
      </c>
      <c r="G228" s="311" t="s">
        <v>4281</v>
      </c>
      <c r="H228" s="312">
        <v>200</v>
      </c>
      <c r="I228" s="313" t="s">
        <v>702</v>
      </c>
      <c r="J228" s="314">
        <v>1</v>
      </c>
      <c r="K228" s="314"/>
      <c r="L228" s="314">
        <v>2</v>
      </c>
      <c r="M228" s="312">
        <v>2.8</v>
      </c>
      <c r="N228" s="312">
        <v>5.7</v>
      </c>
      <c r="O228" s="312" t="s">
        <v>674</v>
      </c>
      <c r="P228" s="312" t="s">
        <v>13</v>
      </c>
      <c r="Q228" s="312" t="s">
        <v>703</v>
      </c>
      <c r="R228" s="312"/>
      <c r="S228" s="312"/>
      <c r="T228" s="312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2">
        <f t="shared" ca="1" si="40"/>
        <v>2</v>
      </c>
      <c r="V228" s="312">
        <f t="shared" ca="1" si="41"/>
        <v>0</v>
      </c>
      <c r="W228" s="312"/>
      <c r="X228" s="312"/>
      <c r="Y228" s="312"/>
      <c r="Z228" s="312"/>
      <c r="AA228" s="312"/>
      <c r="AB228" s="312"/>
      <c r="AC228" s="312">
        <v>0.159</v>
      </c>
      <c r="AD228" s="316"/>
      <c r="AE228" s="304"/>
      <c r="AF228" s="304"/>
      <c r="AG228" s="315" t="s">
        <v>677</v>
      </c>
      <c r="AH228" s="315" t="s">
        <v>677</v>
      </c>
      <c r="AI228" s="312">
        <v>0</v>
      </c>
      <c r="AJ228" s="312">
        <v>0</v>
      </c>
      <c r="AK228" s="312"/>
      <c r="AL228" s="312"/>
      <c r="AM228" s="310"/>
      <c r="AN228" s="310"/>
      <c r="AO228" s="310"/>
      <c r="AP228" s="310"/>
      <c r="AQ228" s="310"/>
      <c r="AR228" s="310"/>
      <c r="AS228" s="310"/>
      <c r="AT228" s="310"/>
      <c r="AU228" s="310"/>
      <c r="AV228" s="310"/>
      <c r="AW228" s="310">
        <v>0</v>
      </c>
      <c r="AX228" s="310">
        <v>0</v>
      </c>
      <c r="AY228" s="310">
        <v>0</v>
      </c>
      <c r="AZ228" s="310">
        <v>0</v>
      </c>
      <c r="BA228" s="310">
        <v>0</v>
      </c>
      <c r="BB228" s="310">
        <v>0</v>
      </c>
      <c r="BC228" s="310">
        <v>0</v>
      </c>
      <c r="BD228" s="310" t="s">
        <v>692</v>
      </c>
      <c r="BE228" s="326"/>
      <c r="BF228" s="327"/>
      <c r="BG228" s="310" t="s">
        <v>3991</v>
      </c>
      <c r="BH228" s="310">
        <v>2</v>
      </c>
      <c r="BI228" s="318">
        <v>46277</v>
      </c>
      <c r="BJ228" s="310">
        <v>0</v>
      </c>
      <c r="BK228" s="328"/>
      <c r="BL228" s="329"/>
      <c r="BM228" s="330" t="s">
        <v>3991</v>
      </c>
      <c r="BN228" s="331">
        <v>2</v>
      </c>
      <c r="BO228" s="319">
        <v>46277</v>
      </c>
      <c r="BP228" s="330">
        <v>0</v>
      </c>
      <c r="BQ228" s="328"/>
      <c r="BR228" s="329"/>
      <c r="BS228" s="328"/>
      <c r="BT228" s="332"/>
      <c r="BU228" s="333"/>
      <c r="BV228" s="328"/>
      <c r="BW228" s="334"/>
      <c r="BX228" s="329"/>
      <c r="BY228" s="328"/>
      <c r="BZ228" s="332"/>
      <c r="CA228" s="335"/>
      <c r="CB228" s="328"/>
      <c r="CC228" s="328"/>
      <c r="CD228" s="333"/>
      <c r="CE228" s="328"/>
      <c r="CF228" s="328"/>
      <c r="CG228" s="328"/>
      <c r="CH228" s="328"/>
      <c r="CI228" s="328"/>
      <c r="CJ228" s="333"/>
      <c r="CK228" s="328"/>
      <c r="CL228" s="328"/>
      <c r="CM228" s="328"/>
      <c r="CN228" s="328"/>
      <c r="CO228" s="328"/>
      <c r="CP228" s="333"/>
      <c r="CQ228" s="328"/>
      <c r="CR228" s="328"/>
      <c r="CS228" s="328"/>
      <c r="CT228" s="328"/>
    </row>
    <row r="229" spans="1:98" ht="17.25" customHeight="1">
      <c r="A229" s="186">
        <v>220</v>
      </c>
      <c r="B229" s="181" t="s">
        <v>4357</v>
      </c>
      <c r="C229" s="181" t="s">
        <v>4358</v>
      </c>
      <c r="D229" s="181"/>
      <c r="E229" s="181"/>
      <c r="F229" s="181"/>
      <c r="G229" s="181" t="s">
        <v>4274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0" t="s">
        <v>674</v>
      </c>
      <c r="P229" s="182"/>
      <c r="Q229" s="182"/>
      <c r="R229" s="300" t="s">
        <v>3951</v>
      </c>
      <c r="S229" s="182"/>
      <c r="T229" s="182"/>
      <c r="U229" s="182"/>
      <c r="V229" s="182"/>
      <c r="W229" s="300">
        <f ca="1">_xlfn.MINIFS(V:V,C:C,C229,AE:AE,"",AB:AB,"")</f>
        <v>0</v>
      </c>
      <c r="X229" s="300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4"/>
      <c r="AE229" s="180" t="s">
        <v>675</v>
      </c>
      <c r="AF229" s="180" t="s">
        <v>2161</v>
      </c>
      <c r="AG229" s="185" t="s">
        <v>677</v>
      </c>
      <c r="AH229" s="185" t="s">
        <v>677</v>
      </c>
      <c r="AI229" s="312">
        <v>0</v>
      </c>
      <c r="AJ229" s="312">
        <v>0</v>
      </c>
      <c r="AK229" s="312"/>
      <c r="AL229" s="312"/>
      <c r="AM229" s="310"/>
      <c r="AN229" s="310"/>
      <c r="AO229" s="310"/>
      <c r="AP229" s="310"/>
      <c r="AQ229" s="310"/>
      <c r="AR229" s="310"/>
      <c r="AS229" s="310"/>
      <c r="AT229" s="310"/>
      <c r="AU229" s="310"/>
      <c r="AV229" s="310"/>
      <c r="AW229" s="186"/>
      <c r="AX229" s="186"/>
      <c r="AY229" s="186"/>
      <c r="AZ229" s="186"/>
      <c r="BA229" s="186"/>
      <c r="BB229" s="186"/>
      <c r="BC229" s="186"/>
      <c r="BD229" s="180" t="s">
        <v>2162</v>
      </c>
      <c r="BE229" s="310"/>
      <c r="BF229" s="317"/>
      <c r="BG229" s="310"/>
      <c r="BH229" s="310"/>
      <c r="BI229" s="318"/>
      <c r="BJ229" s="310"/>
      <c r="BK229" s="310"/>
      <c r="BL229" s="317"/>
      <c r="BM229" s="310"/>
      <c r="BN229" s="310"/>
      <c r="BO229" s="319">
        <v>46277</v>
      </c>
      <c r="BP229" s="310"/>
      <c r="BQ229" s="310"/>
      <c r="BR229" s="317"/>
      <c r="BS229" s="310"/>
      <c r="BT229" s="310"/>
      <c r="BU229" s="318"/>
      <c r="BV229" s="310"/>
      <c r="BW229" s="310"/>
      <c r="BX229" s="317"/>
      <c r="BY229" s="310"/>
      <c r="BZ229" s="310"/>
      <c r="CA229" s="310"/>
      <c r="CB229" s="310"/>
      <c r="CC229" s="310"/>
      <c r="CD229" s="318"/>
      <c r="CE229" s="310"/>
      <c r="CF229" s="310"/>
      <c r="CG229" s="310"/>
      <c r="CH229" s="310"/>
      <c r="CI229" s="310"/>
      <c r="CJ229" s="318"/>
      <c r="CK229" s="310"/>
      <c r="CL229" s="310"/>
      <c r="CM229" s="310"/>
      <c r="CN229" s="310"/>
      <c r="CO229" s="310"/>
      <c r="CP229" s="318"/>
      <c r="CQ229" s="310"/>
      <c r="CR229" s="310"/>
      <c r="CS229" s="310"/>
      <c r="CT229" s="310"/>
    </row>
    <row r="230" spans="1:98" ht="17.25" customHeight="1">
      <c r="A230" s="310">
        <v>221</v>
      </c>
      <c r="B230" s="311" t="s">
        <v>4357</v>
      </c>
      <c r="C230" s="311" t="s">
        <v>4358</v>
      </c>
      <c r="D230" s="311" t="s">
        <v>781</v>
      </c>
      <c r="E230" s="311" t="s">
        <v>4275</v>
      </c>
      <c r="F230" s="311" t="s">
        <v>4359</v>
      </c>
      <c r="G230" s="311" t="s">
        <v>4277</v>
      </c>
      <c r="H230" s="312">
        <v>180</v>
      </c>
      <c r="I230" s="313" t="s">
        <v>702</v>
      </c>
      <c r="J230" s="314">
        <v>1</v>
      </c>
      <c r="K230" s="314"/>
      <c r="L230" s="314">
        <v>2</v>
      </c>
      <c r="M230" s="312">
        <v>2</v>
      </c>
      <c r="N230" s="312">
        <v>4.0999999999999996</v>
      </c>
      <c r="O230" s="312" t="s">
        <v>674</v>
      </c>
      <c r="P230" s="312" t="s">
        <v>13</v>
      </c>
      <c r="Q230" s="312" t="s">
        <v>703</v>
      </c>
      <c r="R230" s="312"/>
      <c r="S230" s="312"/>
      <c r="T230" s="312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2">
        <f t="shared" ref="U230:U231" ca="1" si="42">+L230-T230</f>
        <v>0</v>
      </c>
      <c r="V230" s="312">
        <f t="shared" ref="V230:V231" ca="1" si="43">ROUNDDOWN(T230/J230,0)</f>
        <v>2</v>
      </c>
      <c r="W230" s="312"/>
      <c r="X230" s="312"/>
      <c r="Y230" s="312"/>
      <c r="Z230" s="312"/>
      <c r="AA230" s="312"/>
      <c r="AB230" s="312"/>
      <c r="AC230" s="312">
        <v>7.0000000000000007E-2</v>
      </c>
      <c r="AD230" s="316"/>
      <c r="AE230" s="304"/>
      <c r="AF230" s="304"/>
      <c r="AG230" s="315" t="s">
        <v>677</v>
      </c>
      <c r="AH230" s="315" t="s">
        <v>677</v>
      </c>
      <c r="AI230" s="312">
        <v>0</v>
      </c>
      <c r="AJ230" s="312">
        <v>0</v>
      </c>
      <c r="AK230" s="312"/>
      <c r="AL230" s="312"/>
      <c r="AM230" s="310"/>
      <c r="AN230" s="310"/>
      <c r="AO230" s="310"/>
      <c r="AP230" s="310"/>
      <c r="AQ230" s="310"/>
      <c r="AR230" s="310"/>
      <c r="AS230" s="310"/>
      <c r="AT230" s="310"/>
      <c r="AU230" s="310"/>
      <c r="AV230" s="310"/>
      <c r="AW230" s="310">
        <v>1</v>
      </c>
      <c r="AX230" s="310">
        <v>0</v>
      </c>
      <c r="AY230" s="310">
        <v>0</v>
      </c>
      <c r="AZ230" s="310">
        <v>1</v>
      </c>
      <c r="BA230" s="310">
        <v>0</v>
      </c>
      <c r="BB230" s="310">
        <v>0</v>
      </c>
      <c r="BC230" s="310">
        <v>0</v>
      </c>
      <c r="BD230" s="310" t="s">
        <v>692</v>
      </c>
      <c r="BE230" s="310"/>
      <c r="BF230" s="317"/>
      <c r="BG230" s="310" t="s">
        <v>4278</v>
      </c>
      <c r="BH230" s="310">
        <v>2</v>
      </c>
      <c r="BI230" s="318">
        <v>46277</v>
      </c>
      <c r="BJ230" s="310">
        <v>0</v>
      </c>
      <c r="BK230" s="310"/>
      <c r="BL230" s="317"/>
      <c r="BM230" s="310" t="s">
        <v>4278</v>
      </c>
      <c r="BN230" s="314">
        <v>2</v>
      </c>
      <c r="BO230" s="319">
        <v>46277</v>
      </c>
      <c r="BP230" s="310">
        <v>0</v>
      </c>
      <c r="BQ230" s="310"/>
      <c r="BR230" s="317"/>
      <c r="BS230" s="310"/>
      <c r="BT230" s="314"/>
      <c r="BU230" s="318"/>
      <c r="BV230" s="310"/>
      <c r="BW230" s="316"/>
      <c r="BX230" s="317"/>
      <c r="BY230" s="310"/>
      <c r="BZ230" s="314"/>
      <c r="CA230" s="319"/>
      <c r="CB230" s="310"/>
      <c r="CC230" s="310"/>
      <c r="CD230" s="318"/>
      <c r="CE230" s="310"/>
      <c r="CF230" s="310"/>
      <c r="CG230" s="310"/>
      <c r="CH230" s="310"/>
      <c r="CI230" s="310"/>
      <c r="CJ230" s="318"/>
      <c r="CK230" s="310"/>
      <c r="CL230" s="310"/>
      <c r="CM230" s="310"/>
      <c r="CN230" s="310"/>
      <c r="CO230" s="310"/>
      <c r="CP230" s="318"/>
      <c r="CQ230" s="310"/>
      <c r="CR230" s="310"/>
      <c r="CS230" s="310"/>
      <c r="CT230" s="310"/>
    </row>
    <row r="231" spans="1:98" ht="17.25" customHeight="1">
      <c r="A231" s="310">
        <v>222</v>
      </c>
      <c r="B231" s="311" t="s">
        <v>4357</v>
      </c>
      <c r="C231" s="311" t="s">
        <v>4358</v>
      </c>
      <c r="D231" s="311" t="s">
        <v>781</v>
      </c>
      <c r="E231" s="311" t="s">
        <v>4279</v>
      </c>
      <c r="F231" s="311" t="s">
        <v>4360</v>
      </c>
      <c r="G231" s="311" t="s">
        <v>4281</v>
      </c>
      <c r="H231" s="312">
        <v>200</v>
      </c>
      <c r="I231" s="313" t="s">
        <v>702</v>
      </c>
      <c r="J231" s="314">
        <v>1</v>
      </c>
      <c r="K231" s="314"/>
      <c r="L231" s="314">
        <v>2</v>
      </c>
      <c r="M231" s="312">
        <v>2.8</v>
      </c>
      <c r="N231" s="312">
        <v>5.7</v>
      </c>
      <c r="O231" s="312" t="s">
        <v>674</v>
      </c>
      <c r="P231" s="312" t="s">
        <v>13</v>
      </c>
      <c r="Q231" s="312" t="s">
        <v>703</v>
      </c>
      <c r="R231" s="312"/>
      <c r="S231" s="312"/>
      <c r="T231" s="312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2">
        <f t="shared" ca="1" si="42"/>
        <v>2</v>
      </c>
      <c r="V231" s="312">
        <f t="shared" ca="1" si="43"/>
        <v>0</v>
      </c>
      <c r="W231" s="312"/>
      <c r="X231" s="312"/>
      <c r="Y231" s="312"/>
      <c r="Z231" s="312"/>
      <c r="AA231" s="312"/>
      <c r="AB231" s="312"/>
      <c r="AC231" s="312">
        <v>0.159</v>
      </c>
      <c r="AD231" s="316"/>
      <c r="AE231" s="304"/>
      <c r="AF231" s="304"/>
      <c r="AG231" s="315" t="s">
        <v>677</v>
      </c>
      <c r="AH231" s="315" t="s">
        <v>677</v>
      </c>
      <c r="AI231" s="312">
        <v>0</v>
      </c>
      <c r="AJ231" s="312">
        <v>0</v>
      </c>
      <c r="AK231" s="312"/>
      <c r="AL231" s="312"/>
      <c r="AM231" s="310"/>
      <c r="AN231" s="310"/>
      <c r="AO231" s="310"/>
      <c r="AP231" s="310"/>
      <c r="AQ231" s="310"/>
      <c r="AR231" s="310"/>
      <c r="AS231" s="310"/>
      <c r="AT231" s="310"/>
      <c r="AU231" s="310"/>
      <c r="AV231" s="310"/>
      <c r="AW231" s="310">
        <v>0</v>
      </c>
      <c r="AX231" s="310">
        <v>0</v>
      </c>
      <c r="AY231" s="310">
        <v>0</v>
      </c>
      <c r="AZ231" s="310">
        <v>0</v>
      </c>
      <c r="BA231" s="310">
        <v>0</v>
      </c>
      <c r="BB231" s="310">
        <v>0</v>
      </c>
      <c r="BC231" s="310">
        <v>0</v>
      </c>
      <c r="BD231" s="310" t="s">
        <v>692</v>
      </c>
      <c r="BE231" s="336"/>
      <c r="BF231" s="337"/>
      <c r="BG231" s="310" t="s">
        <v>3991</v>
      </c>
      <c r="BH231" s="310">
        <v>2</v>
      </c>
      <c r="BI231" s="318">
        <v>46277</v>
      </c>
      <c r="BJ231" s="310">
        <v>0</v>
      </c>
      <c r="BK231" s="336"/>
      <c r="BL231" s="337"/>
      <c r="BM231" s="338" t="s">
        <v>3991</v>
      </c>
      <c r="BN231" s="338">
        <v>2</v>
      </c>
      <c r="BO231" s="319">
        <v>46277</v>
      </c>
      <c r="BP231" s="338">
        <v>0</v>
      </c>
      <c r="BQ231" s="336"/>
      <c r="BR231" s="337"/>
      <c r="BS231" s="336"/>
      <c r="BT231" s="336"/>
      <c r="BU231" s="341"/>
      <c r="BV231" s="336"/>
      <c r="BW231" s="336"/>
      <c r="BX231" s="337"/>
      <c r="BY231" s="336"/>
      <c r="BZ231" s="336"/>
      <c r="CA231" s="336"/>
      <c r="CB231" s="336"/>
      <c r="CC231" s="336"/>
      <c r="CD231" s="341"/>
      <c r="CE231" s="336"/>
      <c r="CF231" s="336"/>
      <c r="CG231" s="336"/>
      <c r="CH231" s="336"/>
      <c r="CI231" s="336"/>
      <c r="CJ231" s="341"/>
      <c r="CK231" s="336"/>
      <c r="CL231" s="336"/>
      <c r="CM231" s="336"/>
      <c r="CN231" s="336"/>
      <c r="CO231" s="336"/>
      <c r="CP231" s="341"/>
      <c r="CQ231" s="336"/>
      <c r="CR231" s="336"/>
      <c r="CS231" s="336"/>
      <c r="CT231" s="336"/>
    </row>
    <row r="232" spans="1:98" ht="17.25" customHeight="1">
      <c r="A232" s="186">
        <v>223</v>
      </c>
      <c r="B232" s="181" t="s">
        <v>4361</v>
      </c>
      <c r="C232" s="181" t="s">
        <v>4362</v>
      </c>
      <c r="D232" s="181"/>
      <c r="E232" s="181"/>
      <c r="F232" s="181"/>
      <c r="G232" s="181" t="s">
        <v>4274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0" t="s">
        <v>674</v>
      </c>
      <c r="P232" s="182"/>
      <c r="Q232" s="182"/>
      <c r="R232" s="300" t="s">
        <v>3951</v>
      </c>
      <c r="S232" s="182"/>
      <c r="T232" s="182"/>
      <c r="U232" s="182"/>
      <c r="V232" s="182"/>
      <c r="W232" s="300">
        <f ca="1">_xlfn.MINIFS(V:V,C:C,C232,AE:AE,"",AB:AB,"")</f>
        <v>0</v>
      </c>
      <c r="X232" s="300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4"/>
      <c r="AE232" s="180" t="s">
        <v>675</v>
      </c>
      <c r="AF232" s="180" t="s">
        <v>2161</v>
      </c>
      <c r="AG232" s="185" t="s">
        <v>677</v>
      </c>
      <c r="AH232" s="185" t="s">
        <v>677</v>
      </c>
      <c r="AI232" s="312">
        <v>0</v>
      </c>
      <c r="AJ232" s="312">
        <v>0</v>
      </c>
      <c r="AK232" s="312"/>
      <c r="AL232" s="312"/>
      <c r="AM232" s="310"/>
      <c r="AN232" s="310"/>
      <c r="AO232" s="310"/>
      <c r="AP232" s="310"/>
      <c r="AQ232" s="310"/>
      <c r="AR232" s="310"/>
      <c r="AS232" s="310"/>
      <c r="AT232" s="310"/>
      <c r="AU232" s="310"/>
      <c r="AV232" s="310"/>
      <c r="AW232" s="186"/>
      <c r="AX232" s="186"/>
      <c r="AY232" s="186"/>
      <c r="AZ232" s="186"/>
      <c r="BA232" s="186"/>
      <c r="BB232" s="186"/>
      <c r="BC232" s="186"/>
      <c r="BD232" s="180" t="s">
        <v>2162</v>
      </c>
      <c r="BE232" s="310"/>
      <c r="BF232" s="310"/>
      <c r="BG232" s="310"/>
      <c r="BH232" s="314"/>
      <c r="BI232" s="318"/>
      <c r="BJ232" s="310"/>
      <c r="BK232" s="310"/>
      <c r="BL232" s="317"/>
      <c r="BM232" s="310"/>
      <c r="BN232" s="314"/>
      <c r="BO232" s="319">
        <v>46277</v>
      </c>
      <c r="BP232" s="310"/>
      <c r="BQ232" s="310"/>
      <c r="BR232" s="317"/>
      <c r="BS232" s="310"/>
      <c r="BT232" s="314"/>
      <c r="BU232" s="318"/>
      <c r="BV232" s="310"/>
      <c r="BW232" s="316"/>
      <c r="BX232" s="317"/>
      <c r="BY232" s="310"/>
      <c r="BZ232" s="314"/>
      <c r="CA232" s="319"/>
      <c r="CB232" s="310"/>
      <c r="CC232" s="310"/>
      <c r="CD232" s="318"/>
      <c r="CE232" s="310"/>
      <c r="CF232" s="310"/>
      <c r="CG232" s="310"/>
      <c r="CH232" s="310"/>
      <c r="CI232" s="310"/>
      <c r="CJ232" s="318"/>
      <c r="CK232" s="310"/>
      <c r="CL232" s="310"/>
      <c r="CM232" s="310"/>
      <c r="CN232" s="310"/>
      <c r="CO232" s="310"/>
      <c r="CP232" s="318"/>
      <c r="CQ232" s="310"/>
      <c r="CR232" s="310"/>
      <c r="CS232" s="310"/>
      <c r="CT232" s="310"/>
    </row>
    <row r="233" spans="1:98" ht="17.25" customHeight="1">
      <c r="A233" s="310">
        <v>224</v>
      </c>
      <c r="B233" s="311" t="s">
        <v>4361</v>
      </c>
      <c r="C233" s="311" t="s">
        <v>4362</v>
      </c>
      <c r="D233" s="311" t="s">
        <v>781</v>
      </c>
      <c r="E233" s="311" t="s">
        <v>4275</v>
      </c>
      <c r="F233" s="311" t="s">
        <v>4363</v>
      </c>
      <c r="G233" s="311" t="s">
        <v>4277</v>
      </c>
      <c r="H233" s="312">
        <v>180</v>
      </c>
      <c r="I233" s="313" t="s">
        <v>702</v>
      </c>
      <c r="J233" s="314">
        <v>1</v>
      </c>
      <c r="K233" s="314"/>
      <c r="L233" s="314">
        <v>2</v>
      </c>
      <c r="M233" s="312">
        <v>2</v>
      </c>
      <c r="N233" s="312">
        <v>4.0999999999999996</v>
      </c>
      <c r="O233" s="312" t="s">
        <v>674</v>
      </c>
      <c r="P233" s="312" t="s">
        <v>13</v>
      </c>
      <c r="Q233" s="312" t="s">
        <v>703</v>
      </c>
      <c r="R233" s="312"/>
      <c r="S233" s="312"/>
      <c r="T233" s="312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2">
        <f t="shared" ref="U233:U234" ca="1" si="44">+L233-T233</f>
        <v>0</v>
      </c>
      <c r="V233" s="312">
        <f t="shared" ref="V233:V234" ca="1" si="45">ROUNDDOWN(T233/J233,0)</f>
        <v>2</v>
      </c>
      <c r="W233" s="312"/>
      <c r="X233" s="312"/>
      <c r="Y233" s="312"/>
      <c r="Z233" s="312"/>
      <c r="AA233" s="312"/>
      <c r="AB233" s="312"/>
      <c r="AC233" s="312">
        <v>7.0000000000000007E-2</v>
      </c>
      <c r="AD233" s="316"/>
      <c r="AE233" s="304"/>
      <c r="AF233" s="304"/>
      <c r="AG233" s="315" t="s">
        <v>677</v>
      </c>
      <c r="AH233" s="315" t="s">
        <v>677</v>
      </c>
      <c r="AI233" s="312">
        <v>0</v>
      </c>
      <c r="AJ233" s="312">
        <v>0</v>
      </c>
      <c r="AK233" s="312"/>
      <c r="AL233" s="312"/>
      <c r="AM233" s="310"/>
      <c r="AN233" s="310"/>
      <c r="AO233" s="310"/>
      <c r="AP233" s="310"/>
      <c r="AQ233" s="310"/>
      <c r="AR233" s="310"/>
      <c r="AS233" s="310"/>
      <c r="AT233" s="310"/>
      <c r="AU233" s="310"/>
      <c r="AV233" s="310"/>
      <c r="AW233" s="310">
        <v>1</v>
      </c>
      <c r="AX233" s="310">
        <v>0</v>
      </c>
      <c r="AY233" s="310">
        <v>0</v>
      </c>
      <c r="AZ233" s="310">
        <v>1</v>
      </c>
      <c r="BA233" s="310">
        <v>0</v>
      </c>
      <c r="BB233" s="310">
        <v>0</v>
      </c>
      <c r="BC233" s="310">
        <v>0</v>
      </c>
      <c r="BD233" s="310" t="s">
        <v>692</v>
      </c>
      <c r="BE233" s="348"/>
      <c r="BF233" s="348"/>
      <c r="BG233" s="310" t="s">
        <v>4278</v>
      </c>
      <c r="BH233" s="310">
        <v>2</v>
      </c>
      <c r="BI233" s="318">
        <v>46277</v>
      </c>
      <c r="BJ233" s="310">
        <v>0</v>
      </c>
      <c r="BK233" s="320"/>
      <c r="BL233" s="321"/>
      <c r="BM233" s="310" t="s">
        <v>4278</v>
      </c>
      <c r="BN233" s="314">
        <v>2</v>
      </c>
      <c r="BO233" s="319">
        <v>46277</v>
      </c>
      <c r="BP233" s="310">
        <v>0</v>
      </c>
      <c r="BQ233" s="320"/>
      <c r="BR233" s="321"/>
      <c r="BS233" s="320"/>
      <c r="BT233" s="322"/>
      <c r="BU233" s="323"/>
      <c r="BV233" s="320"/>
      <c r="BW233" s="324"/>
      <c r="BX233" s="321"/>
      <c r="BY233" s="320"/>
      <c r="BZ233" s="322"/>
      <c r="CA233" s="325"/>
      <c r="CB233" s="320"/>
      <c r="CC233" s="320"/>
      <c r="CD233" s="323"/>
      <c r="CE233" s="320"/>
      <c r="CF233" s="320"/>
      <c r="CG233" s="320"/>
      <c r="CH233" s="320"/>
      <c r="CI233" s="320"/>
      <c r="CJ233" s="323"/>
      <c r="CK233" s="320"/>
      <c r="CL233" s="320"/>
      <c r="CM233" s="320"/>
      <c r="CN233" s="320"/>
      <c r="CO233" s="320"/>
      <c r="CP233" s="323"/>
      <c r="CQ233" s="320"/>
      <c r="CR233" s="320"/>
      <c r="CS233" s="320"/>
      <c r="CT233" s="320"/>
    </row>
    <row r="234" spans="1:98" ht="17.25" customHeight="1">
      <c r="A234" s="310">
        <v>225</v>
      </c>
      <c r="B234" s="311" t="s">
        <v>4361</v>
      </c>
      <c r="C234" s="311" t="s">
        <v>4362</v>
      </c>
      <c r="D234" s="311" t="s">
        <v>781</v>
      </c>
      <c r="E234" s="311" t="s">
        <v>4279</v>
      </c>
      <c r="F234" s="311" t="s">
        <v>4364</v>
      </c>
      <c r="G234" s="311" t="s">
        <v>4281</v>
      </c>
      <c r="H234" s="312">
        <v>200</v>
      </c>
      <c r="I234" s="313" t="s">
        <v>702</v>
      </c>
      <c r="J234" s="314">
        <v>1</v>
      </c>
      <c r="K234" s="314"/>
      <c r="L234" s="314">
        <v>2</v>
      </c>
      <c r="M234" s="312">
        <v>2.8</v>
      </c>
      <c r="N234" s="312">
        <v>5.7</v>
      </c>
      <c r="O234" s="312" t="s">
        <v>674</v>
      </c>
      <c r="P234" s="312" t="s">
        <v>13</v>
      </c>
      <c r="Q234" s="312" t="s">
        <v>703</v>
      </c>
      <c r="R234" s="312"/>
      <c r="S234" s="312"/>
      <c r="T234" s="312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2">
        <f t="shared" ca="1" si="44"/>
        <v>2</v>
      </c>
      <c r="V234" s="312">
        <f t="shared" ca="1" si="45"/>
        <v>0</v>
      </c>
      <c r="W234" s="312"/>
      <c r="X234" s="312"/>
      <c r="Y234" s="312"/>
      <c r="Z234" s="312"/>
      <c r="AA234" s="312"/>
      <c r="AB234" s="312"/>
      <c r="AC234" s="312">
        <v>0.159</v>
      </c>
      <c r="AD234" s="316"/>
      <c r="AE234" s="304"/>
      <c r="AF234" s="304"/>
      <c r="AG234" s="315" t="s">
        <v>677</v>
      </c>
      <c r="AH234" s="315" t="s">
        <v>677</v>
      </c>
      <c r="AI234" s="312">
        <v>0</v>
      </c>
      <c r="AJ234" s="312">
        <v>0</v>
      </c>
      <c r="AK234" s="312"/>
      <c r="AL234" s="312"/>
      <c r="AM234" s="310"/>
      <c r="AN234" s="310"/>
      <c r="AO234" s="310"/>
      <c r="AP234" s="310"/>
      <c r="AQ234" s="310"/>
      <c r="AR234" s="310"/>
      <c r="AS234" s="310"/>
      <c r="AT234" s="310"/>
      <c r="AU234" s="310"/>
      <c r="AV234" s="310"/>
      <c r="AW234" s="310">
        <v>0</v>
      </c>
      <c r="AX234" s="310">
        <v>0</v>
      </c>
      <c r="AY234" s="310">
        <v>0</v>
      </c>
      <c r="AZ234" s="310">
        <v>0</v>
      </c>
      <c r="BA234" s="310">
        <v>0</v>
      </c>
      <c r="BB234" s="310">
        <v>0</v>
      </c>
      <c r="BC234" s="310">
        <v>0</v>
      </c>
      <c r="BD234" s="310" t="s">
        <v>692</v>
      </c>
      <c r="BE234" s="310"/>
      <c r="BF234" s="317"/>
      <c r="BG234" s="310" t="s">
        <v>3991</v>
      </c>
      <c r="BH234" s="310">
        <v>2</v>
      </c>
      <c r="BI234" s="318">
        <v>46277</v>
      </c>
      <c r="BJ234" s="310">
        <v>0</v>
      </c>
      <c r="BK234" s="310"/>
      <c r="BL234" s="317"/>
      <c r="BM234" s="310" t="s">
        <v>3991</v>
      </c>
      <c r="BN234" s="310">
        <v>2</v>
      </c>
      <c r="BO234" s="319">
        <v>46277</v>
      </c>
      <c r="BP234" s="310">
        <v>0</v>
      </c>
      <c r="BQ234" s="310"/>
      <c r="BR234" s="317"/>
      <c r="BS234" s="310"/>
      <c r="BT234" s="310"/>
      <c r="BU234" s="318"/>
      <c r="BV234" s="310"/>
      <c r="BW234" s="310"/>
      <c r="BX234" s="317"/>
      <c r="BY234" s="310"/>
      <c r="BZ234" s="310"/>
      <c r="CA234" s="310"/>
      <c r="CB234" s="310"/>
      <c r="CC234" s="310"/>
      <c r="CD234" s="318"/>
      <c r="CE234" s="310"/>
      <c r="CF234" s="310"/>
      <c r="CG234" s="310"/>
      <c r="CH234" s="310"/>
      <c r="CI234" s="310"/>
      <c r="CJ234" s="318"/>
      <c r="CK234" s="310"/>
      <c r="CL234" s="310"/>
      <c r="CM234" s="310"/>
      <c r="CN234" s="310"/>
      <c r="CO234" s="310"/>
      <c r="CP234" s="318"/>
      <c r="CQ234" s="310"/>
      <c r="CR234" s="310"/>
      <c r="CS234" s="310"/>
      <c r="CT234" s="310"/>
    </row>
    <row r="235" spans="1:98" ht="17.25" customHeight="1">
      <c r="A235" s="186">
        <v>226</v>
      </c>
      <c r="B235" s="181" t="s">
        <v>4365</v>
      </c>
      <c r="C235" s="181" t="s">
        <v>4366</v>
      </c>
      <c r="D235" s="181"/>
      <c r="E235" s="181"/>
      <c r="F235" s="181"/>
      <c r="G235" s="181" t="s">
        <v>4274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0" t="s">
        <v>674</v>
      </c>
      <c r="P235" s="182"/>
      <c r="Q235" s="182"/>
      <c r="R235" s="300" t="s">
        <v>3951</v>
      </c>
      <c r="S235" s="182"/>
      <c r="T235" s="182"/>
      <c r="U235" s="182"/>
      <c r="V235" s="182"/>
      <c r="W235" s="300">
        <f ca="1">_xlfn.MINIFS(V:V,C:C,C235,AE:AE,"",AB:AB,"")</f>
        <v>0</v>
      </c>
      <c r="X235" s="300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4"/>
      <c r="AE235" s="180" t="s">
        <v>675</v>
      </c>
      <c r="AF235" s="180" t="s">
        <v>2161</v>
      </c>
      <c r="AG235" s="185" t="s">
        <v>677</v>
      </c>
      <c r="AH235" s="185" t="s">
        <v>677</v>
      </c>
      <c r="AI235" s="312">
        <v>0</v>
      </c>
      <c r="AJ235" s="312">
        <v>0</v>
      </c>
      <c r="AK235" s="312"/>
      <c r="AL235" s="312"/>
      <c r="AM235" s="310"/>
      <c r="AN235" s="310"/>
      <c r="AO235" s="310"/>
      <c r="AP235" s="310"/>
      <c r="AQ235" s="310"/>
      <c r="AR235" s="310"/>
      <c r="AS235" s="310"/>
      <c r="AT235" s="310"/>
      <c r="AU235" s="310"/>
      <c r="AV235" s="310"/>
      <c r="AW235" s="186"/>
      <c r="AX235" s="186"/>
      <c r="AY235" s="186"/>
      <c r="AZ235" s="186"/>
      <c r="BA235" s="186"/>
      <c r="BB235" s="186"/>
      <c r="BC235" s="186"/>
      <c r="BD235" s="180" t="s">
        <v>2162</v>
      </c>
      <c r="BE235" s="310"/>
      <c r="BF235" s="310"/>
      <c r="BG235" s="310"/>
      <c r="BH235" s="314"/>
      <c r="BI235" s="318"/>
      <c r="BJ235" s="310"/>
      <c r="BK235" s="320"/>
      <c r="BL235" s="321"/>
      <c r="BM235" s="310"/>
      <c r="BN235" s="314"/>
      <c r="BO235" s="319">
        <v>46277</v>
      </c>
      <c r="BP235" s="310"/>
      <c r="BQ235" s="320"/>
      <c r="BR235" s="321"/>
      <c r="BS235" s="320"/>
      <c r="BT235" s="322"/>
      <c r="BU235" s="323"/>
      <c r="BV235" s="320"/>
      <c r="BW235" s="324"/>
      <c r="BX235" s="321"/>
      <c r="BY235" s="320"/>
      <c r="BZ235" s="322"/>
      <c r="CA235" s="325"/>
      <c r="CB235" s="320"/>
      <c r="CC235" s="320"/>
      <c r="CD235" s="323"/>
      <c r="CE235" s="320"/>
      <c r="CF235" s="320"/>
      <c r="CG235" s="320"/>
      <c r="CH235" s="320"/>
      <c r="CI235" s="320"/>
      <c r="CJ235" s="323"/>
      <c r="CK235" s="320"/>
      <c r="CL235" s="320"/>
      <c r="CM235" s="320"/>
      <c r="CN235" s="320"/>
      <c r="CO235" s="320"/>
      <c r="CP235" s="323"/>
      <c r="CQ235" s="320"/>
      <c r="CR235" s="320"/>
      <c r="CS235" s="320"/>
      <c r="CT235" s="320"/>
    </row>
    <row r="236" spans="1:98" ht="17.25" customHeight="1">
      <c r="A236" s="310">
        <v>227</v>
      </c>
      <c r="B236" s="311" t="s">
        <v>4365</v>
      </c>
      <c r="C236" s="311" t="s">
        <v>4366</v>
      </c>
      <c r="D236" s="311" t="s">
        <v>781</v>
      </c>
      <c r="E236" s="311" t="s">
        <v>4275</v>
      </c>
      <c r="F236" s="311" t="s">
        <v>4367</v>
      </c>
      <c r="G236" s="311" t="s">
        <v>4277</v>
      </c>
      <c r="H236" s="312">
        <v>180</v>
      </c>
      <c r="I236" s="313" t="s">
        <v>702</v>
      </c>
      <c r="J236" s="314">
        <v>1</v>
      </c>
      <c r="K236" s="314"/>
      <c r="L236" s="314">
        <v>2</v>
      </c>
      <c r="M236" s="312">
        <v>2</v>
      </c>
      <c r="N236" s="312">
        <v>4.0999999999999996</v>
      </c>
      <c r="O236" s="312" t="s">
        <v>674</v>
      </c>
      <c r="P236" s="312" t="s">
        <v>13</v>
      </c>
      <c r="Q236" s="312" t="s">
        <v>703</v>
      </c>
      <c r="R236" s="312"/>
      <c r="S236" s="312"/>
      <c r="T236" s="312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2">
        <f t="shared" ref="U236:U237" ca="1" si="46">+L236-T236</f>
        <v>0</v>
      </c>
      <c r="V236" s="312">
        <f t="shared" ref="V236:V237" ca="1" si="47">ROUNDDOWN(T236/J236,0)</f>
        <v>2</v>
      </c>
      <c r="W236" s="312"/>
      <c r="X236" s="312"/>
      <c r="Y236" s="312"/>
      <c r="Z236" s="312"/>
      <c r="AA236" s="312"/>
      <c r="AB236" s="312"/>
      <c r="AC236" s="312">
        <v>7.0000000000000007E-2</v>
      </c>
      <c r="AD236" s="316"/>
      <c r="AE236" s="304"/>
      <c r="AF236" s="304"/>
      <c r="AG236" s="315" t="s">
        <v>677</v>
      </c>
      <c r="AH236" s="315" t="s">
        <v>677</v>
      </c>
      <c r="AI236" s="312">
        <v>0</v>
      </c>
      <c r="AJ236" s="312">
        <v>0</v>
      </c>
      <c r="AK236" s="312"/>
      <c r="AL236" s="312"/>
      <c r="AM236" s="310"/>
      <c r="AN236" s="310"/>
      <c r="AO236" s="310"/>
      <c r="AP236" s="310"/>
      <c r="AQ236" s="310"/>
      <c r="AR236" s="310"/>
      <c r="AS236" s="310"/>
      <c r="AT236" s="310"/>
      <c r="AU236" s="310"/>
      <c r="AV236" s="310"/>
      <c r="AW236" s="310">
        <v>1</v>
      </c>
      <c r="AX236" s="310">
        <v>0</v>
      </c>
      <c r="AY236" s="310">
        <v>0</v>
      </c>
      <c r="AZ236" s="310">
        <v>1</v>
      </c>
      <c r="BA236" s="310">
        <v>0</v>
      </c>
      <c r="BB236" s="310">
        <v>0</v>
      </c>
      <c r="BC236" s="310">
        <v>0</v>
      </c>
      <c r="BD236" s="310" t="s">
        <v>692</v>
      </c>
      <c r="BE236" s="310"/>
      <c r="BF236" s="317"/>
      <c r="BG236" s="310" t="s">
        <v>4278</v>
      </c>
      <c r="BH236" s="310">
        <v>2</v>
      </c>
      <c r="BI236" s="318">
        <v>46277</v>
      </c>
      <c r="BJ236" s="310">
        <v>0</v>
      </c>
      <c r="BK236" s="310"/>
      <c r="BL236" s="317"/>
      <c r="BM236" s="310" t="s">
        <v>4278</v>
      </c>
      <c r="BN236" s="314">
        <v>2</v>
      </c>
      <c r="BO236" s="319">
        <v>46277</v>
      </c>
      <c r="BP236" s="310">
        <v>0</v>
      </c>
      <c r="BQ236" s="310"/>
      <c r="BR236" s="317"/>
      <c r="BS236" s="310"/>
      <c r="BT236" s="314"/>
      <c r="BU236" s="318"/>
      <c r="BV236" s="310"/>
      <c r="BW236" s="316"/>
      <c r="BX236" s="317"/>
      <c r="BY236" s="310"/>
      <c r="BZ236" s="314"/>
      <c r="CA236" s="319"/>
      <c r="CB236" s="310"/>
      <c r="CC236" s="310"/>
      <c r="CD236" s="318"/>
      <c r="CE236" s="310"/>
      <c r="CF236" s="310"/>
      <c r="CG236" s="310"/>
      <c r="CH236" s="310"/>
      <c r="CI236" s="310"/>
      <c r="CJ236" s="318"/>
      <c r="CK236" s="310"/>
      <c r="CL236" s="310"/>
      <c r="CM236" s="310"/>
      <c r="CN236" s="310"/>
      <c r="CO236" s="310"/>
      <c r="CP236" s="318"/>
      <c r="CQ236" s="310"/>
      <c r="CR236" s="310"/>
      <c r="CS236" s="310"/>
      <c r="CT236" s="310"/>
    </row>
    <row r="237" spans="1:98" ht="17.25" customHeight="1">
      <c r="A237" s="310">
        <v>228</v>
      </c>
      <c r="B237" s="311" t="s">
        <v>4365</v>
      </c>
      <c r="C237" s="311" t="s">
        <v>4366</v>
      </c>
      <c r="D237" s="311" t="s">
        <v>781</v>
      </c>
      <c r="E237" s="311" t="s">
        <v>4279</v>
      </c>
      <c r="F237" s="311" t="s">
        <v>4368</v>
      </c>
      <c r="G237" s="311" t="s">
        <v>4281</v>
      </c>
      <c r="H237" s="312">
        <v>200</v>
      </c>
      <c r="I237" s="313" t="s">
        <v>702</v>
      </c>
      <c r="J237" s="314">
        <v>1</v>
      </c>
      <c r="K237" s="314"/>
      <c r="L237" s="314">
        <v>2</v>
      </c>
      <c r="M237" s="312">
        <v>2.8</v>
      </c>
      <c r="N237" s="312">
        <v>5.7</v>
      </c>
      <c r="O237" s="312" t="s">
        <v>674</v>
      </c>
      <c r="P237" s="312" t="s">
        <v>13</v>
      </c>
      <c r="Q237" s="312" t="s">
        <v>703</v>
      </c>
      <c r="R237" s="312"/>
      <c r="S237" s="312"/>
      <c r="T237" s="312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2">
        <f t="shared" ca="1" si="46"/>
        <v>2</v>
      </c>
      <c r="V237" s="312">
        <f t="shared" ca="1" si="47"/>
        <v>0</v>
      </c>
      <c r="W237" s="312"/>
      <c r="X237" s="312"/>
      <c r="Y237" s="312"/>
      <c r="Z237" s="312"/>
      <c r="AA237" s="312"/>
      <c r="AB237" s="312"/>
      <c r="AC237" s="312">
        <v>0.159</v>
      </c>
      <c r="AD237" s="316"/>
      <c r="AE237" s="304"/>
      <c r="AF237" s="304"/>
      <c r="AG237" s="315" t="s">
        <v>677</v>
      </c>
      <c r="AH237" s="315" t="s">
        <v>677</v>
      </c>
      <c r="AI237" s="312">
        <v>0</v>
      </c>
      <c r="AJ237" s="312">
        <v>0</v>
      </c>
      <c r="AK237" s="312"/>
      <c r="AL237" s="312"/>
      <c r="AM237" s="310"/>
      <c r="AN237" s="310"/>
      <c r="AO237" s="310"/>
      <c r="AP237" s="310"/>
      <c r="AQ237" s="310"/>
      <c r="AR237" s="310"/>
      <c r="AS237" s="310"/>
      <c r="AT237" s="310"/>
      <c r="AU237" s="310"/>
      <c r="AV237" s="310"/>
      <c r="AW237" s="310">
        <v>0</v>
      </c>
      <c r="AX237" s="310">
        <v>0</v>
      </c>
      <c r="AY237" s="310">
        <v>0</v>
      </c>
      <c r="AZ237" s="310">
        <v>0</v>
      </c>
      <c r="BA237" s="310">
        <v>0</v>
      </c>
      <c r="BB237" s="310">
        <v>0</v>
      </c>
      <c r="BC237" s="310">
        <v>0</v>
      </c>
      <c r="BD237" s="310" t="s">
        <v>692</v>
      </c>
      <c r="BE237" s="363"/>
      <c r="BF237" s="349"/>
      <c r="BG237" s="310" t="s">
        <v>3991</v>
      </c>
      <c r="BH237" s="310">
        <v>2</v>
      </c>
      <c r="BI237" s="318">
        <v>46277</v>
      </c>
      <c r="BJ237" s="310">
        <v>0</v>
      </c>
      <c r="BK237" s="320"/>
      <c r="BL237" s="321"/>
      <c r="BM237" s="310" t="s">
        <v>3991</v>
      </c>
      <c r="BN237" s="310">
        <v>2</v>
      </c>
      <c r="BO237" s="319">
        <v>46277</v>
      </c>
      <c r="BP237" s="310">
        <v>0</v>
      </c>
      <c r="BQ237" s="320"/>
      <c r="BR237" s="321"/>
      <c r="BS237" s="320"/>
      <c r="BT237" s="320"/>
      <c r="BU237" s="323"/>
      <c r="BV237" s="320"/>
      <c r="BW237" s="320"/>
      <c r="BX237" s="321"/>
      <c r="BY237" s="320"/>
      <c r="BZ237" s="320"/>
      <c r="CA237" s="320"/>
      <c r="CB237" s="320"/>
      <c r="CC237" s="320"/>
      <c r="CD237" s="323"/>
      <c r="CE237" s="320"/>
      <c r="CF237" s="320"/>
      <c r="CG237" s="320"/>
      <c r="CH237" s="320"/>
      <c r="CI237" s="320"/>
      <c r="CJ237" s="323"/>
      <c r="CK237" s="320"/>
      <c r="CL237" s="320"/>
      <c r="CM237" s="320"/>
      <c r="CN237" s="320"/>
      <c r="CO237" s="320"/>
      <c r="CP237" s="323"/>
      <c r="CQ237" s="320"/>
      <c r="CR237" s="320"/>
      <c r="CS237" s="320"/>
      <c r="CT237" s="320"/>
    </row>
    <row r="238" spans="1:98" ht="17.25" customHeight="1">
      <c r="A238" s="186">
        <v>229</v>
      </c>
      <c r="B238" s="181" t="s">
        <v>4369</v>
      </c>
      <c r="C238" s="181" t="s">
        <v>4370</v>
      </c>
      <c r="D238" s="181"/>
      <c r="E238" s="181"/>
      <c r="F238" s="181"/>
      <c r="G238" s="181" t="s">
        <v>4274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0" t="s">
        <v>674</v>
      </c>
      <c r="P238" s="182"/>
      <c r="Q238" s="182"/>
      <c r="R238" s="300" t="s">
        <v>3951</v>
      </c>
      <c r="S238" s="182"/>
      <c r="T238" s="182"/>
      <c r="U238" s="182"/>
      <c r="V238" s="182"/>
      <c r="W238" s="300">
        <f ca="1">_xlfn.MINIFS(V:V,C:C,C238,AE:AE,"",AB:AB,"")</f>
        <v>0</v>
      </c>
      <c r="X238" s="300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4"/>
      <c r="AE238" s="180" t="s">
        <v>675</v>
      </c>
      <c r="AF238" s="180" t="s">
        <v>2161</v>
      </c>
      <c r="AG238" s="185" t="s">
        <v>677</v>
      </c>
      <c r="AH238" s="185" t="s">
        <v>677</v>
      </c>
      <c r="AI238" s="312">
        <v>0</v>
      </c>
      <c r="AJ238" s="312">
        <v>0</v>
      </c>
      <c r="AK238" s="312"/>
      <c r="AL238" s="312"/>
      <c r="AM238" s="310"/>
      <c r="AN238" s="310"/>
      <c r="AO238" s="310"/>
      <c r="AP238" s="310"/>
      <c r="AQ238" s="310"/>
      <c r="AR238" s="310"/>
      <c r="AS238" s="310"/>
      <c r="AT238" s="310"/>
      <c r="AU238" s="310"/>
      <c r="AV238" s="310"/>
      <c r="AW238" s="186"/>
      <c r="AX238" s="186"/>
      <c r="AY238" s="186"/>
      <c r="AZ238" s="186"/>
      <c r="BA238" s="186"/>
      <c r="BB238" s="186"/>
      <c r="BC238" s="186"/>
      <c r="BD238" s="180" t="s">
        <v>2162</v>
      </c>
      <c r="BE238" s="364"/>
      <c r="BF238" s="327"/>
      <c r="BG238" s="326"/>
      <c r="BH238" s="331"/>
      <c r="BI238" s="353"/>
      <c r="BJ238" s="330"/>
      <c r="BK238" s="328"/>
      <c r="BL238" s="329"/>
      <c r="BM238" s="330"/>
      <c r="BN238" s="330"/>
      <c r="BO238" s="319">
        <v>46277</v>
      </c>
      <c r="BP238" s="330"/>
      <c r="BQ238" s="328"/>
      <c r="BR238" s="329"/>
      <c r="BS238" s="328"/>
      <c r="BT238" s="328"/>
      <c r="BU238" s="333"/>
      <c r="BV238" s="328"/>
      <c r="BW238" s="328"/>
      <c r="BX238" s="329"/>
      <c r="BY238" s="328"/>
      <c r="BZ238" s="328"/>
      <c r="CA238" s="328"/>
      <c r="CB238" s="328"/>
      <c r="CC238" s="328"/>
      <c r="CD238" s="333"/>
      <c r="CE238" s="328"/>
      <c r="CF238" s="328"/>
      <c r="CG238" s="328"/>
      <c r="CH238" s="328"/>
      <c r="CI238" s="328"/>
      <c r="CJ238" s="333"/>
      <c r="CK238" s="328"/>
      <c r="CL238" s="328"/>
      <c r="CM238" s="328"/>
      <c r="CN238" s="328"/>
      <c r="CO238" s="328"/>
      <c r="CP238" s="333"/>
      <c r="CQ238" s="328"/>
      <c r="CR238" s="328"/>
      <c r="CS238" s="328"/>
      <c r="CT238" s="328"/>
    </row>
    <row r="239" spans="1:98" ht="17.25" customHeight="1">
      <c r="A239" s="310">
        <v>230</v>
      </c>
      <c r="B239" s="311" t="s">
        <v>4369</v>
      </c>
      <c r="C239" s="311" t="s">
        <v>4370</v>
      </c>
      <c r="D239" s="311" t="s">
        <v>781</v>
      </c>
      <c r="E239" s="311" t="s">
        <v>4275</v>
      </c>
      <c r="F239" s="311" t="s">
        <v>4371</v>
      </c>
      <c r="G239" s="311" t="s">
        <v>4277</v>
      </c>
      <c r="H239" s="312">
        <v>180</v>
      </c>
      <c r="I239" s="313" t="s">
        <v>702</v>
      </c>
      <c r="J239" s="314">
        <v>1</v>
      </c>
      <c r="K239" s="314"/>
      <c r="L239" s="314">
        <v>2</v>
      </c>
      <c r="M239" s="312">
        <v>2</v>
      </c>
      <c r="N239" s="312">
        <v>4.0999999999999996</v>
      </c>
      <c r="O239" s="312" t="s">
        <v>674</v>
      </c>
      <c r="P239" s="312" t="s">
        <v>13</v>
      </c>
      <c r="Q239" s="312" t="s">
        <v>703</v>
      </c>
      <c r="R239" s="312"/>
      <c r="S239" s="312"/>
      <c r="T239" s="312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2">
        <f t="shared" ref="U239:U240" ca="1" si="48">+L239-T239</f>
        <v>0</v>
      </c>
      <c r="V239" s="312">
        <f t="shared" ref="V239:V240" ca="1" si="49">ROUNDDOWN(T239/J239,0)</f>
        <v>2</v>
      </c>
      <c r="W239" s="312"/>
      <c r="X239" s="312"/>
      <c r="Y239" s="312"/>
      <c r="Z239" s="312"/>
      <c r="AA239" s="312"/>
      <c r="AB239" s="312"/>
      <c r="AC239" s="312">
        <v>7.0000000000000007E-2</v>
      </c>
      <c r="AD239" s="316"/>
      <c r="AE239" s="304"/>
      <c r="AF239" s="304"/>
      <c r="AG239" s="315" t="s">
        <v>677</v>
      </c>
      <c r="AH239" s="315" t="s">
        <v>677</v>
      </c>
      <c r="AI239" s="312">
        <v>0</v>
      </c>
      <c r="AJ239" s="312">
        <v>0</v>
      </c>
      <c r="AK239" s="312"/>
      <c r="AL239" s="312"/>
      <c r="AM239" s="310"/>
      <c r="AN239" s="310"/>
      <c r="AO239" s="310"/>
      <c r="AP239" s="310"/>
      <c r="AQ239" s="310"/>
      <c r="AR239" s="310"/>
      <c r="AS239" s="310"/>
      <c r="AT239" s="310"/>
      <c r="AU239" s="310"/>
      <c r="AV239" s="310"/>
      <c r="AW239" s="310">
        <v>1</v>
      </c>
      <c r="AX239" s="310">
        <v>0</v>
      </c>
      <c r="AY239" s="310">
        <v>0</v>
      </c>
      <c r="AZ239" s="310">
        <v>1</v>
      </c>
      <c r="BA239" s="310">
        <v>0</v>
      </c>
      <c r="BB239" s="310">
        <v>0</v>
      </c>
      <c r="BC239" s="310">
        <v>0</v>
      </c>
      <c r="BD239" s="310" t="s">
        <v>692</v>
      </c>
      <c r="BE239" s="364"/>
      <c r="BF239" s="327"/>
      <c r="BG239" s="310" t="s">
        <v>4278</v>
      </c>
      <c r="BH239" s="310">
        <v>2</v>
      </c>
      <c r="BI239" s="318">
        <v>46277</v>
      </c>
      <c r="BJ239" s="310">
        <v>0</v>
      </c>
      <c r="BK239" s="328"/>
      <c r="BL239" s="329"/>
      <c r="BM239" s="330" t="s">
        <v>4278</v>
      </c>
      <c r="BN239" s="330">
        <v>2</v>
      </c>
      <c r="BO239" s="319">
        <v>46277</v>
      </c>
      <c r="BP239" s="330">
        <v>0</v>
      </c>
      <c r="BQ239" s="328"/>
      <c r="BR239" s="329"/>
      <c r="BS239" s="328"/>
      <c r="BT239" s="328"/>
      <c r="BU239" s="333"/>
      <c r="BV239" s="328"/>
      <c r="BW239" s="328"/>
      <c r="BX239" s="329"/>
      <c r="BY239" s="328"/>
      <c r="BZ239" s="328"/>
      <c r="CA239" s="328"/>
      <c r="CB239" s="328"/>
      <c r="CC239" s="328"/>
      <c r="CD239" s="333"/>
      <c r="CE239" s="328"/>
      <c r="CF239" s="328"/>
      <c r="CG239" s="328"/>
      <c r="CH239" s="328"/>
      <c r="CI239" s="328"/>
      <c r="CJ239" s="333"/>
      <c r="CK239" s="328"/>
      <c r="CL239" s="328"/>
      <c r="CM239" s="328"/>
      <c r="CN239" s="328"/>
      <c r="CO239" s="328"/>
      <c r="CP239" s="333"/>
      <c r="CQ239" s="328"/>
      <c r="CR239" s="328"/>
      <c r="CS239" s="328"/>
      <c r="CT239" s="328"/>
    </row>
    <row r="240" spans="1:98" ht="17.25" customHeight="1">
      <c r="A240" s="310">
        <v>231</v>
      </c>
      <c r="B240" s="311" t="s">
        <v>4369</v>
      </c>
      <c r="C240" s="311" t="s">
        <v>4370</v>
      </c>
      <c r="D240" s="311" t="s">
        <v>781</v>
      </c>
      <c r="E240" s="311" t="s">
        <v>4279</v>
      </c>
      <c r="F240" s="311" t="s">
        <v>4372</v>
      </c>
      <c r="G240" s="311" t="s">
        <v>4281</v>
      </c>
      <c r="H240" s="312">
        <v>200</v>
      </c>
      <c r="I240" s="313" t="s">
        <v>702</v>
      </c>
      <c r="J240" s="314">
        <v>1</v>
      </c>
      <c r="K240" s="314"/>
      <c r="L240" s="314">
        <v>2</v>
      </c>
      <c r="M240" s="312">
        <v>2.8</v>
      </c>
      <c r="N240" s="312">
        <v>5.7</v>
      </c>
      <c r="O240" s="312" t="s">
        <v>674</v>
      </c>
      <c r="P240" s="312" t="s">
        <v>13</v>
      </c>
      <c r="Q240" s="312" t="s">
        <v>703</v>
      </c>
      <c r="R240" s="312"/>
      <c r="S240" s="312"/>
      <c r="T240" s="312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2">
        <f t="shared" ca="1" si="48"/>
        <v>2</v>
      </c>
      <c r="V240" s="312">
        <f t="shared" ca="1" si="49"/>
        <v>0</v>
      </c>
      <c r="W240" s="312"/>
      <c r="X240" s="312"/>
      <c r="Y240" s="312"/>
      <c r="Z240" s="312"/>
      <c r="AA240" s="312"/>
      <c r="AB240" s="312"/>
      <c r="AC240" s="312">
        <v>0.159</v>
      </c>
      <c r="AD240" s="316"/>
      <c r="AE240" s="304"/>
      <c r="AF240" s="304"/>
      <c r="AG240" s="315" t="s">
        <v>677</v>
      </c>
      <c r="AH240" s="315" t="s">
        <v>677</v>
      </c>
      <c r="AI240" s="312">
        <v>0</v>
      </c>
      <c r="AJ240" s="312">
        <v>0</v>
      </c>
      <c r="AK240" s="312"/>
      <c r="AL240" s="312"/>
      <c r="AM240" s="310"/>
      <c r="AN240" s="310"/>
      <c r="AO240" s="310"/>
      <c r="AP240" s="310"/>
      <c r="AQ240" s="310"/>
      <c r="AR240" s="310"/>
      <c r="AS240" s="310"/>
      <c r="AT240" s="310"/>
      <c r="AU240" s="310"/>
      <c r="AV240" s="310"/>
      <c r="AW240" s="310">
        <v>0</v>
      </c>
      <c r="AX240" s="310">
        <v>0</v>
      </c>
      <c r="AY240" s="310">
        <v>0</v>
      </c>
      <c r="AZ240" s="310">
        <v>0</v>
      </c>
      <c r="BA240" s="310">
        <v>0</v>
      </c>
      <c r="BB240" s="310">
        <v>0</v>
      </c>
      <c r="BC240" s="310">
        <v>0</v>
      </c>
      <c r="BD240" s="310" t="s">
        <v>692</v>
      </c>
      <c r="BE240" s="310"/>
      <c r="BF240" s="310"/>
      <c r="BG240" s="310" t="s">
        <v>3991</v>
      </c>
      <c r="BH240" s="310">
        <v>2</v>
      </c>
      <c r="BI240" s="318">
        <v>46277</v>
      </c>
      <c r="BJ240" s="310">
        <v>0</v>
      </c>
      <c r="BK240" s="310"/>
      <c r="BL240" s="317"/>
      <c r="BM240" s="310" t="s">
        <v>3991</v>
      </c>
      <c r="BN240" s="314">
        <v>2</v>
      </c>
      <c r="BO240" s="319">
        <v>46277</v>
      </c>
      <c r="BP240" s="310">
        <v>0</v>
      </c>
      <c r="BQ240" s="310"/>
      <c r="BR240" s="317"/>
      <c r="BS240" s="310"/>
      <c r="BT240" s="314"/>
      <c r="BU240" s="318"/>
      <c r="BV240" s="310"/>
      <c r="BW240" s="316"/>
      <c r="BX240" s="317"/>
      <c r="BY240" s="310"/>
      <c r="BZ240" s="314"/>
      <c r="CA240" s="319"/>
      <c r="CB240" s="310"/>
      <c r="CC240" s="310"/>
      <c r="CD240" s="318"/>
      <c r="CE240" s="310"/>
      <c r="CF240" s="310"/>
      <c r="CG240" s="310"/>
      <c r="CH240" s="310"/>
      <c r="CI240" s="310"/>
      <c r="CJ240" s="318"/>
      <c r="CK240" s="310"/>
      <c r="CL240" s="310"/>
      <c r="CM240" s="310"/>
      <c r="CN240" s="310"/>
      <c r="CO240" s="310"/>
      <c r="CP240" s="318"/>
      <c r="CQ240" s="310"/>
      <c r="CR240" s="310"/>
      <c r="CS240" s="310"/>
      <c r="CT240" s="310"/>
    </row>
    <row r="241" spans="1:98" ht="17.25" customHeight="1">
      <c r="A241" s="186">
        <v>232</v>
      </c>
      <c r="B241" s="181" t="s">
        <v>4373</v>
      </c>
      <c r="C241" s="181" t="s">
        <v>4374</v>
      </c>
      <c r="D241" s="181"/>
      <c r="E241" s="181"/>
      <c r="F241" s="181"/>
      <c r="G241" s="181" t="s">
        <v>4274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0" t="s">
        <v>674</v>
      </c>
      <c r="P241" s="182"/>
      <c r="Q241" s="182"/>
      <c r="R241" s="300" t="s">
        <v>3951</v>
      </c>
      <c r="S241" s="182"/>
      <c r="T241" s="182"/>
      <c r="U241" s="182"/>
      <c r="V241" s="182"/>
      <c r="W241" s="300">
        <f ca="1">_xlfn.MINIFS(V:V,C:C,C241,AE:AE,"",AB:AB,"")</f>
        <v>0</v>
      </c>
      <c r="X241" s="300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4"/>
      <c r="AE241" s="180" t="s">
        <v>675</v>
      </c>
      <c r="AF241" s="180" t="s">
        <v>2161</v>
      </c>
      <c r="AG241" s="185" t="s">
        <v>677</v>
      </c>
      <c r="AH241" s="185" t="s">
        <v>677</v>
      </c>
      <c r="AI241" s="312">
        <v>0</v>
      </c>
      <c r="AJ241" s="312">
        <v>0</v>
      </c>
      <c r="AK241" s="312"/>
      <c r="AL241" s="312"/>
      <c r="AM241" s="310"/>
      <c r="AN241" s="310"/>
      <c r="AO241" s="310"/>
      <c r="AP241" s="310"/>
      <c r="AQ241" s="310"/>
      <c r="AR241" s="310"/>
      <c r="AS241" s="310"/>
      <c r="AT241" s="310"/>
      <c r="AU241" s="310"/>
      <c r="AV241" s="310"/>
      <c r="AW241" s="186"/>
      <c r="AX241" s="186"/>
      <c r="AY241" s="186"/>
      <c r="AZ241" s="186"/>
      <c r="BA241" s="186"/>
      <c r="BB241" s="186"/>
      <c r="BC241" s="186"/>
      <c r="BD241" s="180" t="s">
        <v>2162</v>
      </c>
      <c r="BE241" s="348"/>
      <c r="BF241" s="349"/>
      <c r="BG241" s="348"/>
      <c r="BH241" s="314"/>
      <c r="BI241" s="358"/>
      <c r="BJ241" s="310"/>
      <c r="BK241" s="320"/>
      <c r="BL241" s="321"/>
      <c r="BM241" s="310"/>
      <c r="BN241" s="314"/>
      <c r="BO241" s="319">
        <v>46277</v>
      </c>
      <c r="BP241" s="310"/>
      <c r="BQ241" s="320"/>
      <c r="BR241" s="321"/>
      <c r="BS241" s="320"/>
      <c r="BT241" s="322"/>
      <c r="BU241" s="323"/>
      <c r="BV241" s="320"/>
      <c r="BW241" s="324"/>
      <c r="BX241" s="321"/>
      <c r="BY241" s="320"/>
      <c r="BZ241" s="322"/>
      <c r="CA241" s="325"/>
      <c r="CB241" s="320"/>
      <c r="CC241" s="320"/>
      <c r="CD241" s="323"/>
      <c r="CE241" s="320"/>
      <c r="CF241" s="320"/>
      <c r="CG241" s="320"/>
      <c r="CH241" s="320"/>
      <c r="CI241" s="320"/>
      <c r="CJ241" s="323"/>
      <c r="CK241" s="320"/>
      <c r="CL241" s="320"/>
      <c r="CM241" s="320"/>
      <c r="CN241" s="320"/>
      <c r="CO241" s="320"/>
      <c r="CP241" s="323"/>
      <c r="CQ241" s="320"/>
      <c r="CR241" s="320"/>
      <c r="CS241" s="320"/>
      <c r="CT241" s="320"/>
    </row>
    <row r="242" spans="1:98" ht="17.25" customHeight="1">
      <c r="A242" s="310">
        <v>233</v>
      </c>
      <c r="B242" s="311" t="s">
        <v>4373</v>
      </c>
      <c r="C242" s="311" t="s">
        <v>4374</v>
      </c>
      <c r="D242" s="311" t="s">
        <v>781</v>
      </c>
      <c r="E242" s="311" t="s">
        <v>4275</v>
      </c>
      <c r="F242" s="311" t="s">
        <v>4375</v>
      </c>
      <c r="G242" s="311" t="s">
        <v>4277</v>
      </c>
      <c r="H242" s="312">
        <v>180</v>
      </c>
      <c r="I242" s="313" t="s">
        <v>702</v>
      </c>
      <c r="J242" s="314">
        <v>1</v>
      </c>
      <c r="K242" s="314"/>
      <c r="L242" s="314">
        <v>2</v>
      </c>
      <c r="M242" s="312">
        <v>2</v>
      </c>
      <c r="N242" s="312">
        <v>4.0999999999999996</v>
      </c>
      <c r="O242" s="312" t="s">
        <v>674</v>
      </c>
      <c r="P242" s="312" t="s">
        <v>13</v>
      </c>
      <c r="Q242" s="312" t="s">
        <v>703</v>
      </c>
      <c r="R242" s="312"/>
      <c r="S242" s="312"/>
      <c r="T242" s="312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2">
        <f t="shared" ref="U242:U243" ca="1" si="50">+L242-T242</f>
        <v>0</v>
      </c>
      <c r="V242" s="312">
        <f t="shared" ref="V242:V243" ca="1" si="51">ROUNDDOWN(T242/J242,0)</f>
        <v>2</v>
      </c>
      <c r="W242" s="312"/>
      <c r="X242" s="312"/>
      <c r="Y242" s="312"/>
      <c r="Z242" s="312"/>
      <c r="AA242" s="312"/>
      <c r="AB242" s="312"/>
      <c r="AC242" s="312">
        <v>7.0000000000000007E-2</v>
      </c>
      <c r="AD242" s="316"/>
      <c r="AE242" s="304"/>
      <c r="AF242" s="304"/>
      <c r="AG242" s="315" t="s">
        <v>677</v>
      </c>
      <c r="AH242" s="315" t="s">
        <v>677</v>
      </c>
      <c r="AI242" s="312">
        <v>0</v>
      </c>
      <c r="AJ242" s="312">
        <v>0</v>
      </c>
      <c r="AK242" s="312"/>
      <c r="AL242" s="312"/>
      <c r="AM242" s="310"/>
      <c r="AN242" s="310"/>
      <c r="AO242" s="310"/>
      <c r="AP242" s="310"/>
      <c r="AQ242" s="310"/>
      <c r="AR242" s="310"/>
      <c r="AS242" s="310"/>
      <c r="AT242" s="310"/>
      <c r="AU242" s="310"/>
      <c r="AV242" s="310"/>
      <c r="AW242" s="310">
        <v>1</v>
      </c>
      <c r="AX242" s="310">
        <v>0</v>
      </c>
      <c r="AY242" s="310">
        <v>0</v>
      </c>
      <c r="AZ242" s="310">
        <v>1</v>
      </c>
      <c r="BA242" s="310">
        <v>0</v>
      </c>
      <c r="BB242" s="310">
        <v>0</v>
      </c>
      <c r="BC242" s="310">
        <v>0</v>
      </c>
      <c r="BD242" s="310" t="s">
        <v>692</v>
      </c>
      <c r="BE242" s="310"/>
      <c r="BF242" s="310"/>
      <c r="BG242" s="310" t="s">
        <v>4278</v>
      </c>
      <c r="BH242" s="310">
        <v>2</v>
      </c>
      <c r="BI242" s="318">
        <v>46277</v>
      </c>
      <c r="BJ242" s="310">
        <v>0</v>
      </c>
      <c r="BK242" s="310"/>
      <c r="BL242" s="317"/>
      <c r="BM242" s="310" t="s">
        <v>4278</v>
      </c>
      <c r="BN242" s="314">
        <v>2</v>
      </c>
      <c r="BO242" s="319">
        <v>46277</v>
      </c>
      <c r="BP242" s="310">
        <v>0</v>
      </c>
      <c r="BQ242" s="310"/>
      <c r="BR242" s="317"/>
      <c r="BS242" s="310"/>
      <c r="BT242" s="314"/>
      <c r="BU242" s="318"/>
      <c r="BV242" s="310"/>
      <c r="BW242" s="316"/>
      <c r="BX242" s="317"/>
      <c r="BY242" s="310"/>
      <c r="BZ242" s="314"/>
      <c r="CA242" s="319"/>
      <c r="CB242" s="310"/>
      <c r="CC242" s="310"/>
      <c r="CD242" s="318"/>
      <c r="CE242" s="310"/>
      <c r="CF242" s="310"/>
      <c r="CG242" s="310"/>
      <c r="CH242" s="310"/>
      <c r="CI242" s="310"/>
      <c r="CJ242" s="318"/>
      <c r="CK242" s="310"/>
      <c r="CL242" s="310"/>
      <c r="CM242" s="310"/>
      <c r="CN242" s="310"/>
      <c r="CO242" s="310"/>
      <c r="CP242" s="318"/>
      <c r="CQ242" s="310"/>
      <c r="CR242" s="310"/>
      <c r="CS242" s="310"/>
      <c r="CT242" s="310"/>
    </row>
    <row r="243" spans="1:98" ht="17.25" customHeight="1">
      <c r="A243" s="310">
        <v>234</v>
      </c>
      <c r="B243" s="311" t="s">
        <v>4373</v>
      </c>
      <c r="C243" s="311" t="s">
        <v>4374</v>
      </c>
      <c r="D243" s="311" t="s">
        <v>781</v>
      </c>
      <c r="E243" s="311" t="s">
        <v>4279</v>
      </c>
      <c r="F243" s="311" t="s">
        <v>4376</v>
      </c>
      <c r="G243" s="311" t="s">
        <v>4281</v>
      </c>
      <c r="H243" s="312">
        <v>200</v>
      </c>
      <c r="I243" s="313" t="s">
        <v>702</v>
      </c>
      <c r="J243" s="314">
        <v>1</v>
      </c>
      <c r="K243" s="314"/>
      <c r="L243" s="314">
        <v>2</v>
      </c>
      <c r="M243" s="312">
        <v>2.8</v>
      </c>
      <c r="N243" s="312">
        <v>5.7</v>
      </c>
      <c r="O243" s="312" t="s">
        <v>674</v>
      </c>
      <c r="P243" s="312" t="s">
        <v>13</v>
      </c>
      <c r="Q243" s="312" t="s">
        <v>703</v>
      </c>
      <c r="R243" s="312"/>
      <c r="S243" s="312"/>
      <c r="T243" s="312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2">
        <f t="shared" ca="1" si="50"/>
        <v>2</v>
      </c>
      <c r="V243" s="312">
        <f t="shared" ca="1" si="51"/>
        <v>0</v>
      </c>
      <c r="W243" s="312"/>
      <c r="X243" s="312"/>
      <c r="Y243" s="312"/>
      <c r="Z243" s="312"/>
      <c r="AA243" s="312"/>
      <c r="AB243" s="312"/>
      <c r="AC243" s="312">
        <v>0.159</v>
      </c>
      <c r="AD243" s="316"/>
      <c r="AE243" s="304"/>
      <c r="AF243" s="304"/>
      <c r="AG243" s="315" t="s">
        <v>677</v>
      </c>
      <c r="AH243" s="315" t="s">
        <v>677</v>
      </c>
      <c r="AI243" s="312">
        <v>0</v>
      </c>
      <c r="AJ243" s="312">
        <v>0</v>
      </c>
      <c r="AK243" s="312"/>
      <c r="AL243" s="312"/>
      <c r="AM243" s="310"/>
      <c r="AN243" s="310"/>
      <c r="AO243" s="310"/>
      <c r="AP243" s="310"/>
      <c r="AQ243" s="310"/>
      <c r="AR243" s="310"/>
      <c r="AS243" s="310"/>
      <c r="AT243" s="310"/>
      <c r="AU243" s="310"/>
      <c r="AV243" s="310"/>
      <c r="AW243" s="310">
        <v>0</v>
      </c>
      <c r="AX243" s="310">
        <v>0</v>
      </c>
      <c r="AY243" s="310">
        <v>0</v>
      </c>
      <c r="AZ243" s="310">
        <v>0</v>
      </c>
      <c r="BA243" s="310">
        <v>0</v>
      </c>
      <c r="BB243" s="310">
        <v>0</v>
      </c>
      <c r="BC243" s="310">
        <v>0</v>
      </c>
      <c r="BD243" s="310" t="s">
        <v>692</v>
      </c>
      <c r="BE243" s="336"/>
      <c r="BF243" s="337"/>
      <c r="BG243" s="310" t="s">
        <v>3991</v>
      </c>
      <c r="BH243" s="310">
        <v>2</v>
      </c>
      <c r="BI243" s="318">
        <v>46277</v>
      </c>
      <c r="BJ243" s="310">
        <v>0</v>
      </c>
      <c r="BK243" s="336"/>
      <c r="BL243" s="337"/>
      <c r="BM243" s="338" t="s">
        <v>3991</v>
      </c>
      <c r="BN243" s="339">
        <v>2</v>
      </c>
      <c r="BO243" s="319">
        <v>46277</v>
      </c>
      <c r="BP243" s="338">
        <v>0</v>
      </c>
      <c r="BQ243" s="336"/>
      <c r="BR243" s="337"/>
      <c r="BS243" s="336"/>
      <c r="BT243" s="340"/>
      <c r="BU243" s="341"/>
      <c r="BV243" s="336"/>
      <c r="BW243" s="342"/>
      <c r="BX243" s="337"/>
      <c r="BY243" s="336"/>
      <c r="BZ243" s="340"/>
      <c r="CA243" s="343"/>
      <c r="CB243" s="336"/>
      <c r="CC243" s="336"/>
      <c r="CD243" s="341"/>
      <c r="CE243" s="336"/>
      <c r="CF243" s="336"/>
      <c r="CG243" s="336"/>
      <c r="CH243" s="336"/>
      <c r="CI243" s="336"/>
      <c r="CJ243" s="341"/>
      <c r="CK243" s="336"/>
      <c r="CL243" s="336"/>
      <c r="CM243" s="336"/>
      <c r="CN243" s="336"/>
      <c r="CO243" s="336"/>
      <c r="CP243" s="341"/>
      <c r="CQ243" s="336"/>
      <c r="CR243" s="336"/>
      <c r="CS243" s="336"/>
      <c r="CT243" s="336"/>
    </row>
    <row r="244" spans="1:98" ht="17.25" customHeight="1">
      <c r="A244" s="186">
        <v>235</v>
      </c>
      <c r="B244" s="181" t="s">
        <v>4377</v>
      </c>
      <c r="C244" s="181" t="s">
        <v>4378</v>
      </c>
      <c r="D244" s="181"/>
      <c r="E244" s="181"/>
      <c r="F244" s="181"/>
      <c r="G244" s="181" t="s">
        <v>4274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0" t="s">
        <v>674</v>
      </c>
      <c r="P244" s="182"/>
      <c r="Q244" s="182"/>
      <c r="R244" s="300" t="s">
        <v>3951</v>
      </c>
      <c r="S244" s="182"/>
      <c r="T244" s="182"/>
      <c r="U244" s="182"/>
      <c r="V244" s="182"/>
      <c r="W244" s="300">
        <f ca="1">_xlfn.MINIFS(V:V,C:C,C244,AE:AE,"",AB:AB,"")</f>
        <v>0</v>
      </c>
      <c r="X244" s="300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4"/>
      <c r="AE244" s="180" t="s">
        <v>675</v>
      </c>
      <c r="AF244" s="180" t="s">
        <v>2161</v>
      </c>
      <c r="AG244" s="185" t="s">
        <v>677</v>
      </c>
      <c r="AH244" s="185" t="s">
        <v>677</v>
      </c>
      <c r="AI244" s="312">
        <v>0</v>
      </c>
      <c r="AJ244" s="312">
        <v>0</v>
      </c>
      <c r="AK244" s="312"/>
      <c r="AL244" s="312"/>
      <c r="AM244" s="310"/>
      <c r="AN244" s="310"/>
      <c r="AO244" s="310"/>
      <c r="AP244" s="310"/>
      <c r="AQ244" s="310"/>
      <c r="AR244" s="310"/>
      <c r="AS244" s="310"/>
      <c r="AT244" s="310"/>
      <c r="AU244" s="310"/>
      <c r="AV244" s="310"/>
      <c r="AW244" s="186"/>
      <c r="AX244" s="186"/>
      <c r="AY244" s="186"/>
      <c r="AZ244" s="186"/>
      <c r="BA244" s="186"/>
      <c r="BB244" s="186"/>
      <c r="BC244" s="186"/>
      <c r="BD244" s="180" t="s">
        <v>2162</v>
      </c>
      <c r="BE244" s="310"/>
      <c r="BF244" s="310"/>
      <c r="BG244" s="310"/>
      <c r="BH244" s="314"/>
      <c r="BI244" s="318"/>
      <c r="BJ244" s="310"/>
      <c r="BK244" s="310"/>
      <c r="BL244" s="317"/>
      <c r="BM244" s="310"/>
      <c r="BN244" s="314"/>
      <c r="BO244" s="319">
        <v>46277</v>
      </c>
      <c r="BP244" s="310"/>
      <c r="BQ244" s="310"/>
      <c r="BR244" s="317"/>
      <c r="BS244" s="310"/>
      <c r="BT244" s="314"/>
      <c r="BU244" s="318"/>
      <c r="BV244" s="310"/>
      <c r="BW244" s="316"/>
      <c r="BX244" s="317"/>
      <c r="BY244" s="310"/>
      <c r="BZ244" s="314"/>
      <c r="CA244" s="319"/>
      <c r="CB244" s="310"/>
      <c r="CC244" s="310"/>
      <c r="CD244" s="318"/>
      <c r="CE244" s="310"/>
      <c r="CF244" s="310"/>
      <c r="CG244" s="310"/>
      <c r="CH244" s="310"/>
      <c r="CI244" s="310"/>
      <c r="CJ244" s="318"/>
      <c r="CK244" s="310"/>
      <c r="CL244" s="310"/>
      <c r="CM244" s="310"/>
      <c r="CN244" s="310"/>
      <c r="CO244" s="310"/>
      <c r="CP244" s="318"/>
      <c r="CQ244" s="310"/>
      <c r="CR244" s="310"/>
      <c r="CS244" s="310"/>
      <c r="CT244" s="310"/>
    </row>
    <row r="245" spans="1:98" ht="17.25" customHeight="1">
      <c r="A245" s="310">
        <v>236</v>
      </c>
      <c r="B245" s="311" t="s">
        <v>4377</v>
      </c>
      <c r="C245" s="311" t="s">
        <v>4378</v>
      </c>
      <c r="D245" s="311" t="s">
        <v>781</v>
      </c>
      <c r="E245" s="311" t="s">
        <v>4275</v>
      </c>
      <c r="F245" s="311" t="s">
        <v>4379</v>
      </c>
      <c r="G245" s="311" t="s">
        <v>4277</v>
      </c>
      <c r="H245" s="312">
        <v>180</v>
      </c>
      <c r="I245" s="313" t="s">
        <v>702</v>
      </c>
      <c r="J245" s="314">
        <v>1</v>
      </c>
      <c r="K245" s="314"/>
      <c r="L245" s="314">
        <v>2</v>
      </c>
      <c r="M245" s="312">
        <v>2</v>
      </c>
      <c r="N245" s="312">
        <v>4.0999999999999996</v>
      </c>
      <c r="O245" s="312" t="s">
        <v>674</v>
      </c>
      <c r="P245" s="312" t="s">
        <v>13</v>
      </c>
      <c r="Q245" s="312" t="s">
        <v>703</v>
      </c>
      <c r="R245" s="312"/>
      <c r="S245" s="312"/>
      <c r="T245" s="312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2">
        <f t="shared" ref="U245:U246" ca="1" si="52">+L245-T245</f>
        <v>0</v>
      </c>
      <c r="V245" s="312">
        <f t="shared" ref="V245:V246" ca="1" si="53">ROUNDDOWN(T245/J245,0)</f>
        <v>2</v>
      </c>
      <c r="W245" s="312"/>
      <c r="X245" s="312"/>
      <c r="Y245" s="312"/>
      <c r="Z245" s="312"/>
      <c r="AA245" s="312"/>
      <c r="AB245" s="312"/>
      <c r="AC245" s="312">
        <v>7.0000000000000007E-2</v>
      </c>
      <c r="AD245" s="316"/>
      <c r="AE245" s="304"/>
      <c r="AF245" s="304"/>
      <c r="AG245" s="315" t="s">
        <v>677</v>
      </c>
      <c r="AH245" s="315" t="s">
        <v>677</v>
      </c>
      <c r="AI245" s="312">
        <v>0</v>
      </c>
      <c r="AJ245" s="312">
        <v>0</v>
      </c>
      <c r="AK245" s="312"/>
      <c r="AL245" s="312"/>
      <c r="AM245" s="310"/>
      <c r="AN245" s="310"/>
      <c r="AO245" s="310"/>
      <c r="AP245" s="310"/>
      <c r="AQ245" s="310"/>
      <c r="AR245" s="310"/>
      <c r="AS245" s="310"/>
      <c r="AT245" s="310"/>
      <c r="AU245" s="310"/>
      <c r="AV245" s="310"/>
      <c r="AW245" s="310">
        <v>1</v>
      </c>
      <c r="AX245" s="310">
        <v>0</v>
      </c>
      <c r="AY245" s="310">
        <v>0</v>
      </c>
      <c r="AZ245" s="310">
        <v>1</v>
      </c>
      <c r="BA245" s="310">
        <v>0</v>
      </c>
      <c r="BB245" s="310">
        <v>0</v>
      </c>
      <c r="BC245" s="310">
        <v>0</v>
      </c>
      <c r="BD245" s="310" t="s">
        <v>692</v>
      </c>
      <c r="BE245" s="310"/>
      <c r="BF245" s="317"/>
      <c r="BG245" s="310" t="s">
        <v>4278</v>
      </c>
      <c r="BH245" s="310">
        <v>2</v>
      </c>
      <c r="BI245" s="318">
        <v>46277</v>
      </c>
      <c r="BJ245" s="310">
        <v>0</v>
      </c>
      <c r="BK245" s="320"/>
      <c r="BL245" s="321"/>
      <c r="BM245" s="310" t="s">
        <v>4278</v>
      </c>
      <c r="BN245" s="310">
        <v>2</v>
      </c>
      <c r="BO245" s="319">
        <v>46277</v>
      </c>
      <c r="BP245" s="310">
        <v>0</v>
      </c>
      <c r="BQ245" s="320"/>
      <c r="BR245" s="321"/>
      <c r="BS245" s="320"/>
      <c r="BT245" s="320"/>
      <c r="BU245" s="323"/>
      <c r="BV245" s="320"/>
      <c r="BW245" s="320"/>
      <c r="BX245" s="321"/>
      <c r="BY245" s="320"/>
      <c r="BZ245" s="320"/>
      <c r="CA245" s="320"/>
      <c r="CB245" s="320"/>
      <c r="CC245" s="320"/>
      <c r="CD245" s="323"/>
      <c r="CE245" s="320"/>
      <c r="CF245" s="320"/>
      <c r="CG245" s="320"/>
      <c r="CH245" s="320"/>
      <c r="CI245" s="320"/>
      <c r="CJ245" s="323"/>
      <c r="CK245" s="320"/>
      <c r="CL245" s="320"/>
      <c r="CM245" s="320"/>
      <c r="CN245" s="320"/>
      <c r="CO245" s="320"/>
      <c r="CP245" s="323"/>
      <c r="CQ245" s="320"/>
      <c r="CR245" s="320"/>
      <c r="CS245" s="320"/>
      <c r="CT245" s="320"/>
    </row>
    <row r="246" spans="1:98" ht="17.25" customHeight="1">
      <c r="A246" s="310">
        <v>237</v>
      </c>
      <c r="B246" s="311" t="s">
        <v>4377</v>
      </c>
      <c r="C246" s="311" t="s">
        <v>4378</v>
      </c>
      <c r="D246" s="311" t="s">
        <v>781</v>
      </c>
      <c r="E246" s="311" t="s">
        <v>4279</v>
      </c>
      <c r="F246" s="311" t="s">
        <v>4380</v>
      </c>
      <c r="G246" s="311" t="s">
        <v>4281</v>
      </c>
      <c r="H246" s="312">
        <v>200</v>
      </c>
      <c r="I246" s="313" t="s">
        <v>702</v>
      </c>
      <c r="J246" s="314">
        <v>1</v>
      </c>
      <c r="K246" s="314"/>
      <c r="L246" s="314">
        <v>2</v>
      </c>
      <c r="M246" s="312">
        <v>2.8</v>
      </c>
      <c r="N246" s="312">
        <v>5.7</v>
      </c>
      <c r="O246" s="312" t="s">
        <v>674</v>
      </c>
      <c r="P246" s="312" t="s">
        <v>13</v>
      </c>
      <c r="Q246" s="312" t="s">
        <v>703</v>
      </c>
      <c r="R246" s="312"/>
      <c r="S246" s="312"/>
      <c r="T246" s="312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2">
        <f t="shared" ca="1" si="52"/>
        <v>2</v>
      </c>
      <c r="V246" s="312">
        <f t="shared" ca="1" si="53"/>
        <v>0</v>
      </c>
      <c r="W246" s="312"/>
      <c r="X246" s="312"/>
      <c r="Y246" s="312"/>
      <c r="Z246" s="312"/>
      <c r="AA246" s="312"/>
      <c r="AB246" s="312"/>
      <c r="AC246" s="312">
        <v>0.159</v>
      </c>
      <c r="AD246" s="316"/>
      <c r="AE246" s="304"/>
      <c r="AF246" s="304"/>
      <c r="AG246" s="315" t="s">
        <v>677</v>
      </c>
      <c r="AH246" s="315" t="s">
        <v>677</v>
      </c>
      <c r="AI246" s="312">
        <v>0</v>
      </c>
      <c r="AJ246" s="312">
        <v>0</v>
      </c>
      <c r="AK246" s="312"/>
      <c r="AL246" s="312"/>
      <c r="AM246" s="310"/>
      <c r="AN246" s="310"/>
      <c r="AO246" s="310"/>
      <c r="AP246" s="310"/>
      <c r="AQ246" s="310"/>
      <c r="AR246" s="310"/>
      <c r="AS246" s="310"/>
      <c r="AT246" s="310"/>
      <c r="AU246" s="310"/>
      <c r="AV246" s="310"/>
      <c r="AW246" s="310">
        <v>0</v>
      </c>
      <c r="AX246" s="310">
        <v>0</v>
      </c>
      <c r="AY246" s="310">
        <v>0</v>
      </c>
      <c r="AZ246" s="310">
        <v>0</v>
      </c>
      <c r="BA246" s="310">
        <v>0</v>
      </c>
      <c r="BB246" s="310">
        <v>0</v>
      </c>
      <c r="BC246" s="310">
        <v>0</v>
      </c>
      <c r="BD246" s="310" t="s">
        <v>692</v>
      </c>
      <c r="BE246" s="310"/>
      <c r="BF246" s="317"/>
      <c r="BG246" s="310" t="s">
        <v>3991</v>
      </c>
      <c r="BH246" s="310">
        <v>2</v>
      </c>
      <c r="BI246" s="318">
        <v>46277</v>
      </c>
      <c r="BJ246" s="310">
        <v>0</v>
      </c>
      <c r="BK246" s="310"/>
      <c r="BL246" s="317"/>
      <c r="BM246" s="310" t="s">
        <v>3991</v>
      </c>
      <c r="BN246" s="314">
        <v>2</v>
      </c>
      <c r="BO246" s="319">
        <v>46277</v>
      </c>
      <c r="BP246" s="310">
        <v>0</v>
      </c>
      <c r="BQ246" s="310"/>
      <c r="BR246" s="317"/>
      <c r="BS246" s="310"/>
      <c r="BT246" s="314"/>
      <c r="BU246" s="318"/>
      <c r="BV246" s="310"/>
      <c r="BW246" s="316"/>
      <c r="BX246" s="317"/>
      <c r="BY246" s="310"/>
      <c r="BZ246" s="314"/>
      <c r="CA246" s="319"/>
      <c r="CB246" s="310"/>
      <c r="CC246" s="310"/>
      <c r="CD246" s="318"/>
      <c r="CE246" s="310"/>
      <c r="CF246" s="310"/>
      <c r="CG246" s="310"/>
      <c r="CH246" s="310"/>
      <c r="CI246" s="310"/>
      <c r="CJ246" s="318"/>
      <c r="CK246" s="310"/>
      <c r="CL246" s="310"/>
      <c r="CM246" s="310"/>
      <c r="CN246" s="310"/>
      <c r="CO246" s="310"/>
      <c r="CP246" s="318"/>
      <c r="CQ246" s="310"/>
      <c r="CR246" s="310"/>
      <c r="CS246" s="310"/>
      <c r="CT246" s="310"/>
    </row>
    <row r="247" spans="1:98" ht="17.25" customHeight="1">
      <c r="A247" s="186">
        <v>238</v>
      </c>
      <c r="B247" s="181" t="s">
        <v>4381</v>
      </c>
      <c r="C247" s="181" t="s">
        <v>4382</v>
      </c>
      <c r="D247" s="181"/>
      <c r="E247" s="181"/>
      <c r="F247" s="181"/>
      <c r="G247" s="181" t="s">
        <v>4274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0" t="s">
        <v>674</v>
      </c>
      <c r="P247" s="182"/>
      <c r="Q247" s="182"/>
      <c r="R247" s="300" t="s">
        <v>3951</v>
      </c>
      <c r="S247" s="182"/>
      <c r="T247" s="182"/>
      <c r="U247" s="182"/>
      <c r="V247" s="182"/>
      <c r="W247" s="300">
        <f ca="1">_xlfn.MINIFS(V:V,C:C,C247,AE:AE,"",AB:AB,"")</f>
        <v>0</v>
      </c>
      <c r="X247" s="300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4"/>
      <c r="AE247" s="180" t="s">
        <v>675</v>
      </c>
      <c r="AF247" s="180" t="s">
        <v>2161</v>
      </c>
      <c r="AG247" s="185" t="s">
        <v>677</v>
      </c>
      <c r="AH247" s="185" t="s">
        <v>677</v>
      </c>
      <c r="AI247" s="312">
        <v>0</v>
      </c>
      <c r="AJ247" s="312">
        <v>0</v>
      </c>
      <c r="AK247" s="312"/>
      <c r="AL247" s="312"/>
      <c r="AM247" s="310"/>
      <c r="AN247" s="310"/>
      <c r="AO247" s="310"/>
      <c r="AP247" s="310"/>
      <c r="AQ247" s="310"/>
      <c r="AR247" s="310"/>
      <c r="AS247" s="310"/>
      <c r="AT247" s="310"/>
      <c r="AU247" s="310"/>
      <c r="AV247" s="310"/>
      <c r="AW247" s="186"/>
      <c r="AX247" s="186"/>
      <c r="AY247" s="186"/>
      <c r="AZ247" s="186"/>
      <c r="BA247" s="186"/>
      <c r="BB247" s="186"/>
      <c r="BC247" s="186"/>
      <c r="BD247" s="180" t="s">
        <v>2162</v>
      </c>
      <c r="BE247" s="364"/>
      <c r="BF247" s="327"/>
      <c r="BG247" s="326"/>
      <c r="BH247" s="331"/>
      <c r="BI247" s="353"/>
      <c r="BJ247" s="330"/>
      <c r="BK247" s="330"/>
      <c r="BL247" s="354"/>
      <c r="BM247" s="330"/>
      <c r="BN247" s="331"/>
      <c r="BO247" s="319">
        <v>46277</v>
      </c>
      <c r="BP247" s="330"/>
      <c r="BQ247" s="330"/>
      <c r="BR247" s="354"/>
      <c r="BS247" s="330"/>
      <c r="BT247" s="331"/>
      <c r="BU247" s="355"/>
      <c r="BV247" s="330"/>
      <c r="BW247" s="356"/>
      <c r="BX247" s="354"/>
      <c r="BY247" s="330"/>
      <c r="BZ247" s="331"/>
      <c r="CA247" s="357"/>
      <c r="CB247" s="330"/>
      <c r="CC247" s="330"/>
      <c r="CD247" s="355"/>
      <c r="CE247" s="330"/>
      <c r="CF247" s="330"/>
      <c r="CG247" s="330"/>
      <c r="CH247" s="330"/>
      <c r="CI247" s="330"/>
      <c r="CJ247" s="355"/>
      <c r="CK247" s="330"/>
      <c r="CL247" s="330"/>
      <c r="CM247" s="330"/>
      <c r="CN247" s="330"/>
      <c r="CO247" s="330"/>
      <c r="CP247" s="355"/>
      <c r="CQ247" s="330"/>
      <c r="CR247" s="330"/>
      <c r="CS247" s="330"/>
      <c r="CT247" s="330"/>
    </row>
    <row r="248" spans="1:98" ht="17.25" customHeight="1">
      <c r="A248" s="310">
        <v>239</v>
      </c>
      <c r="B248" s="311" t="s">
        <v>4381</v>
      </c>
      <c r="C248" s="311" t="s">
        <v>4382</v>
      </c>
      <c r="D248" s="311" t="s">
        <v>781</v>
      </c>
      <c r="E248" s="311" t="s">
        <v>4275</v>
      </c>
      <c r="F248" s="311" t="s">
        <v>4383</v>
      </c>
      <c r="G248" s="311" t="s">
        <v>4277</v>
      </c>
      <c r="H248" s="312">
        <v>180</v>
      </c>
      <c r="I248" s="313" t="s">
        <v>702</v>
      </c>
      <c r="J248" s="314">
        <v>1</v>
      </c>
      <c r="K248" s="314"/>
      <c r="L248" s="314">
        <v>2</v>
      </c>
      <c r="M248" s="312">
        <v>2</v>
      </c>
      <c r="N248" s="312">
        <v>4.0999999999999996</v>
      </c>
      <c r="O248" s="312" t="s">
        <v>674</v>
      </c>
      <c r="P248" s="312" t="s">
        <v>13</v>
      </c>
      <c r="Q248" s="312" t="s">
        <v>703</v>
      </c>
      <c r="R248" s="312"/>
      <c r="S248" s="312"/>
      <c r="T248" s="312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2">
        <f t="shared" ref="U248:U249" ca="1" si="54">+L248-T248</f>
        <v>0</v>
      </c>
      <c r="V248" s="312">
        <f t="shared" ref="V248:V249" ca="1" si="55">ROUNDDOWN(T248/J248,0)</f>
        <v>2</v>
      </c>
      <c r="W248" s="312"/>
      <c r="X248" s="312"/>
      <c r="Y248" s="312"/>
      <c r="Z248" s="312"/>
      <c r="AA248" s="312"/>
      <c r="AB248" s="312"/>
      <c r="AC248" s="312">
        <v>7.0000000000000007E-2</v>
      </c>
      <c r="AD248" s="316"/>
      <c r="AE248" s="304"/>
      <c r="AF248" s="304"/>
      <c r="AG248" s="315" t="s">
        <v>677</v>
      </c>
      <c r="AH248" s="315" t="s">
        <v>677</v>
      </c>
      <c r="AI248" s="312">
        <v>0</v>
      </c>
      <c r="AJ248" s="312">
        <v>0</v>
      </c>
      <c r="AK248" s="312"/>
      <c r="AL248" s="312"/>
      <c r="AM248" s="310"/>
      <c r="AN248" s="310"/>
      <c r="AO248" s="310"/>
      <c r="AP248" s="310"/>
      <c r="AQ248" s="310"/>
      <c r="AR248" s="310"/>
      <c r="AS248" s="310"/>
      <c r="AT248" s="310"/>
      <c r="AU248" s="310"/>
      <c r="AV248" s="310"/>
      <c r="AW248" s="310">
        <v>1</v>
      </c>
      <c r="AX248" s="310">
        <v>0</v>
      </c>
      <c r="AY248" s="310">
        <v>0</v>
      </c>
      <c r="AZ248" s="310">
        <v>1</v>
      </c>
      <c r="BA248" s="310">
        <v>0</v>
      </c>
      <c r="BB248" s="310">
        <v>0</v>
      </c>
      <c r="BC248" s="310">
        <v>0</v>
      </c>
      <c r="BD248" s="310" t="s">
        <v>692</v>
      </c>
      <c r="BE248" s="364"/>
      <c r="BF248" s="327"/>
      <c r="BG248" s="310" t="s">
        <v>4278</v>
      </c>
      <c r="BH248" s="310">
        <v>2</v>
      </c>
      <c r="BI248" s="318">
        <v>46277</v>
      </c>
      <c r="BJ248" s="310">
        <v>0</v>
      </c>
      <c r="BK248" s="330"/>
      <c r="BL248" s="354"/>
      <c r="BM248" s="330" t="s">
        <v>4278</v>
      </c>
      <c r="BN248" s="331">
        <v>2</v>
      </c>
      <c r="BO248" s="319">
        <v>46277</v>
      </c>
      <c r="BP248" s="330">
        <v>0</v>
      </c>
      <c r="BQ248" s="330"/>
      <c r="BR248" s="354"/>
      <c r="BS248" s="330"/>
      <c r="BT248" s="331"/>
      <c r="BU248" s="355"/>
      <c r="BV248" s="330"/>
      <c r="BW248" s="356"/>
      <c r="BX248" s="354"/>
      <c r="BY248" s="330"/>
      <c r="BZ248" s="331"/>
      <c r="CA248" s="357"/>
      <c r="CB248" s="330"/>
      <c r="CC248" s="330"/>
      <c r="CD248" s="355"/>
      <c r="CE248" s="330"/>
      <c r="CF248" s="330"/>
      <c r="CG248" s="330"/>
      <c r="CH248" s="330"/>
      <c r="CI248" s="330"/>
      <c r="CJ248" s="355"/>
      <c r="CK248" s="330"/>
      <c r="CL248" s="330"/>
      <c r="CM248" s="330"/>
      <c r="CN248" s="330"/>
      <c r="CO248" s="330"/>
      <c r="CP248" s="355"/>
      <c r="CQ248" s="330"/>
      <c r="CR248" s="330"/>
      <c r="CS248" s="330"/>
      <c r="CT248" s="330"/>
    </row>
    <row r="249" spans="1:98" ht="17.25" customHeight="1">
      <c r="A249" s="310">
        <v>240</v>
      </c>
      <c r="B249" s="311" t="s">
        <v>4381</v>
      </c>
      <c r="C249" s="311" t="s">
        <v>4382</v>
      </c>
      <c r="D249" s="311" t="s">
        <v>781</v>
      </c>
      <c r="E249" s="311" t="s">
        <v>4279</v>
      </c>
      <c r="F249" s="311" t="s">
        <v>4384</v>
      </c>
      <c r="G249" s="311" t="s">
        <v>4281</v>
      </c>
      <c r="H249" s="312">
        <v>200</v>
      </c>
      <c r="I249" s="313" t="s">
        <v>702</v>
      </c>
      <c r="J249" s="314">
        <v>1</v>
      </c>
      <c r="K249" s="314"/>
      <c r="L249" s="314">
        <v>2</v>
      </c>
      <c r="M249" s="312">
        <v>2.8</v>
      </c>
      <c r="N249" s="312">
        <v>5.7</v>
      </c>
      <c r="O249" s="312" t="s">
        <v>674</v>
      </c>
      <c r="P249" s="312" t="s">
        <v>13</v>
      </c>
      <c r="Q249" s="312" t="s">
        <v>703</v>
      </c>
      <c r="R249" s="312"/>
      <c r="S249" s="312"/>
      <c r="T249" s="312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2">
        <f t="shared" ca="1" si="54"/>
        <v>2</v>
      </c>
      <c r="V249" s="312">
        <f t="shared" ca="1" si="55"/>
        <v>0</v>
      </c>
      <c r="W249" s="312"/>
      <c r="X249" s="312"/>
      <c r="Y249" s="312"/>
      <c r="Z249" s="312"/>
      <c r="AA249" s="312"/>
      <c r="AB249" s="312"/>
      <c r="AC249" s="312">
        <v>0.159</v>
      </c>
      <c r="AD249" s="316"/>
      <c r="AE249" s="304"/>
      <c r="AF249" s="304"/>
      <c r="AG249" s="315" t="s">
        <v>677</v>
      </c>
      <c r="AH249" s="315" t="s">
        <v>677</v>
      </c>
      <c r="AI249" s="312">
        <v>0</v>
      </c>
      <c r="AJ249" s="312">
        <v>0</v>
      </c>
      <c r="AK249" s="312"/>
      <c r="AL249" s="312"/>
      <c r="AM249" s="310"/>
      <c r="AN249" s="310"/>
      <c r="AO249" s="310"/>
      <c r="AP249" s="310"/>
      <c r="AQ249" s="310"/>
      <c r="AR249" s="310"/>
      <c r="AS249" s="310"/>
      <c r="AT249" s="310"/>
      <c r="AU249" s="310"/>
      <c r="AV249" s="310"/>
      <c r="AW249" s="310">
        <v>0</v>
      </c>
      <c r="AX249" s="310">
        <v>0</v>
      </c>
      <c r="AY249" s="310">
        <v>0</v>
      </c>
      <c r="AZ249" s="310">
        <v>0</v>
      </c>
      <c r="BA249" s="310">
        <v>0</v>
      </c>
      <c r="BB249" s="310">
        <v>0</v>
      </c>
      <c r="BC249" s="310">
        <v>0</v>
      </c>
      <c r="BD249" s="310" t="s">
        <v>692</v>
      </c>
      <c r="BE249" s="348"/>
      <c r="BF249" s="349"/>
      <c r="BG249" s="310" t="s">
        <v>3991</v>
      </c>
      <c r="BH249" s="310">
        <v>2</v>
      </c>
      <c r="BI249" s="318">
        <v>46277</v>
      </c>
      <c r="BJ249" s="310">
        <v>0</v>
      </c>
      <c r="BK249" s="320"/>
      <c r="BL249" s="321"/>
      <c r="BM249" s="310" t="s">
        <v>3991</v>
      </c>
      <c r="BN249" s="314">
        <v>2</v>
      </c>
      <c r="BO249" s="319">
        <v>46277</v>
      </c>
      <c r="BP249" s="310">
        <v>0</v>
      </c>
      <c r="BQ249" s="320"/>
      <c r="BR249" s="321"/>
      <c r="BS249" s="320"/>
      <c r="BT249" s="322"/>
      <c r="BU249" s="323"/>
      <c r="BV249" s="320"/>
      <c r="BW249" s="324"/>
      <c r="BX249" s="321"/>
      <c r="BY249" s="320"/>
      <c r="BZ249" s="322"/>
      <c r="CA249" s="325"/>
      <c r="CB249" s="320"/>
      <c r="CC249" s="320"/>
      <c r="CD249" s="323"/>
      <c r="CE249" s="320"/>
      <c r="CF249" s="320"/>
      <c r="CG249" s="320"/>
      <c r="CH249" s="320"/>
      <c r="CI249" s="320"/>
      <c r="CJ249" s="323"/>
      <c r="CK249" s="320"/>
      <c r="CL249" s="320"/>
      <c r="CM249" s="320"/>
      <c r="CN249" s="320"/>
      <c r="CO249" s="320"/>
      <c r="CP249" s="323"/>
      <c r="CQ249" s="320"/>
      <c r="CR249" s="320"/>
      <c r="CS249" s="320"/>
      <c r="CT249" s="320"/>
    </row>
    <row r="250" spans="1:98" ht="17.25" customHeight="1">
      <c r="A250" s="186">
        <v>241</v>
      </c>
      <c r="B250" s="181" t="s">
        <v>4385</v>
      </c>
      <c r="C250" s="181" t="s">
        <v>4386</v>
      </c>
      <c r="D250" s="181"/>
      <c r="E250" s="181"/>
      <c r="F250" s="181"/>
      <c r="G250" s="181" t="s">
        <v>4274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0" t="s">
        <v>674</v>
      </c>
      <c r="P250" s="182"/>
      <c r="Q250" s="182"/>
      <c r="R250" s="300" t="s">
        <v>3951</v>
      </c>
      <c r="S250" s="182"/>
      <c r="T250" s="182"/>
      <c r="U250" s="182"/>
      <c r="V250" s="182"/>
      <c r="W250" s="300">
        <f ca="1">_xlfn.MINIFS(V:V,C:C,C250,AE:AE,"",AB:AB,"")</f>
        <v>0</v>
      </c>
      <c r="X250" s="300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4"/>
      <c r="AE250" s="180" t="s">
        <v>675</v>
      </c>
      <c r="AF250" s="180" t="s">
        <v>2161</v>
      </c>
      <c r="AG250" s="185" t="s">
        <v>677</v>
      </c>
      <c r="AH250" s="185" t="s">
        <v>677</v>
      </c>
      <c r="AI250" s="312">
        <v>0</v>
      </c>
      <c r="AJ250" s="312">
        <v>0</v>
      </c>
      <c r="AK250" s="312"/>
      <c r="AL250" s="312"/>
      <c r="AM250" s="310"/>
      <c r="AN250" s="310"/>
      <c r="AO250" s="310"/>
      <c r="AP250" s="310"/>
      <c r="AQ250" s="310"/>
      <c r="AR250" s="310"/>
      <c r="AS250" s="310"/>
      <c r="AT250" s="310"/>
      <c r="AU250" s="310"/>
      <c r="AV250" s="310"/>
      <c r="AW250" s="186"/>
      <c r="AX250" s="186"/>
      <c r="AY250" s="186"/>
      <c r="AZ250" s="186"/>
      <c r="BA250" s="186"/>
      <c r="BB250" s="186"/>
      <c r="BC250" s="186"/>
      <c r="BD250" s="180" t="s">
        <v>2162</v>
      </c>
      <c r="BE250" s="310"/>
      <c r="BF250" s="310"/>
      <c r="BG250" s="310"/>
      <c r="BH250" s="314"/>
      <c r="BI250" s="318"/>
      <c r="BJ250" s="310"/>
      <c r="BK250" s="310"/>
      <c r="BL250" s="317"/>
      <c r="BM250" s="310"/>
      <c r="BN250" s="310"/>
      <c r="BO250" s="319">
        <v>46277</v>
      </c>
      <c r="BP250" s="310"/>
      <c r="BQ250" s="310"/>
      <c r="BR250" s="317"/>
      <c r="BS250" s="310"/>
      <c r="BT250" s="310"/>
      <c r="BU250" s="318"/>
      <c r="BV250" s="310"/>
      <c r="BW250" s="310"/>
      <c r="BX250" s="317"/>
      <c r="BY250" s="310"/>
      <c r="BZ250" s="310"/>
      <c r="CA250" s="310"/>
      <c r="CB250" s="310"/>
      <c r="CC250" s="310"/>
      <c r="CD250" s="318"/>
      <c r="CE250" s="310"/>
      <c r="CF250" s="310"/>
      <c r="CG250" s="310"/>
      <c r="CH250" s="310"/>
      <c r="CI250" s="310"/>
      <c r="CJ250" s="318"/>
      <c r="CK250" s="310"/>
      <c r="CL250" s="310"/>
      <c r="CM250" s="310"/>
      <c r="CN250" s="310"/>
      <c r="CO250" s="310"/>
      <c r="CP250" s="318"/>
      <c r="CQ250" s="310"/>
      <c r="CR250" s="310"/>
      <c r="CS250" s="310"/>
      <c r="CT250" s="310"/>
    </row>
    <row r="251" spans="1:98" ht="17.25" customHeight="1">
      <c r="A251" s="310">
        <v>242</v>
      </c>
      <c r="B251" s="311" t="s">
        <v>4385</v>
      </c>
      <c r="C251" s="311" t="s">
        <v>4386</v>
      </c>
      <c r="D251" s="311" t="s">
        <v>781</v>
      </c>
      <c r="E251" s="311" t="s">
        <v>4275</v>
      </c>
      <c r="F251" s="311" t="s">
        <v>4387</v>
      </c>
      <c r="G251" s="311" t="s">
        <v>4277</v>
      </c>
      <c r="H251" s="312">
        <v>180</v>
      </c>
      <c r="I251" s="313" t="s">
        <v>702</v>
      </c>
      <c r="J251" s="314">
        <v>1</v>
      </c>
      <c r="K251" s="314"/>
      <c r="L251" s="314">
        <v>2</v>
      </c>
      <c r="M251" s="312">
        <v>2</v>
      </c>
      <c r="N251" s="312">
        <v>4.0999999999999996</v>
      </c>
      <c r="O251" s="312" t="s">
        <v>674</v>
      </c>
      <c r="P251" s="312" t="s">
        <v>13</v>
      </c>
      <c r="Q251" s="312" t="s">
        <v>703</v>
      </c>
      <c r="R251" s="312"/>
      <c r="S251" s="312"/>
      <c r="T251" s="312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2">
        <f t="shared" ref="U251:U252" ca="1" si="56">+L251-T251</f>
        <v>0</v>
      </c>
      <c r="V251" s="312">
        <f t="shared" ref="V251:V252" ca="1" si="57">ROUNDDOWN(T251/J251,0)</f>
        <v>2</v>
      </c>
      <c r="W251" s="312"/>
      <c r="X251" s="312"/>
      <c r="Y251" s="312"/>
      <c r="Z251" s="312"/>
      <c r="AA251" s="312"/>
      <c r="AB251" s="312"/>
      <c r="AC251" s="312">
        <v>7.0000000000000007E-2</v>
      </c>
      <c r="AD251" s="316"/>
      <c r="AE251" s="304"/>
      <c r="AF251" s="304"/>
      <c r="AG251" s="315" t="s">
        <v>677</v>
      </c>
      <c r="AH251" s="315" t="s">
        <v>677</v>
      </c>
      <c r="AI251" s="312">
        <v>0</v>
      </c>
      <c r="AJ251" s="312">
        <v>0</v>
      </c>
      <c r="AK251" s="312"/>
      <c r="AL251" s="312"/>
      <c r="AM251" s="310"/>
      <c r="AN251" s="310"/>
      <c r="AO251" s="310"/>
      <c r="AP251" s="310"/>
      <c r="AQ251" s="310"/>
      <c r="AR251" s="310"/>
      <c r="AS251" s="310"/>
      <c r="AT251" s="310"/>
      <c r="AU251" s="310"/>
      <c r="AV251" s="310"/>
      <c r="AW251" s="310">
        <v>1</v>
      </c>
      <c r="AX251" s="310">
        <v>0</v>
      </c>
      <c r="AY251" s="310">
        <v>0</v>
      </c>
      <c r="AZ251" s="310">
        <v>1</v>
      </c>
      <c r="BA251" s="310">
        <v>0</v>
      </c>
      <c r="BB251" s="310">
        <v>0</v>
      </c>
      <c r="BC251" s="310">
        <v>0</v>
      </c>
      <c r="BD251" s="310" t="s">
        <v>692</v>
      </c>
      <c r="BE251" s="336"/>
      <c r="BF251" s="337"/>
      <c r="BG251" s="310" t="s">
        <v>4278</v>
      </c>
      <c r="BH251" s="310">
        <v>2</v>
      </c>
      <c r="BI251" s="318">
        <v>46277</v>
      </c>
      <c r="BJ251" s="310">
        <v>0</v>
      </c>
      <c r="BK251" s="336"/>
      <c r="BL251" s="337"/>
      <c r="BM251" s="338" t="s">
        <v>4278</v>
      </c>
      <c r="BN251" s="339">
        <v>2</v>
      </c>
      <c r="BO251" s="319">
        <v>46277</v>
      </c>
      <c r="BP251" s="338">
        <v>0</v>
      </c>
      <c r="BQ251" s="336"/>
      <c r="BR251" s="337"/>
      <c r="BS251" s="336"/>
      <c r="BT251" s="340"/>
      <c r="BU251" s="341"/>
      <c r="BV251" s="336"/>
      <c r="BW251" s="342"/>
      <c r="BX251" s="337"/>
      <c r="BY251" s="336"/>
      <c r="BZ251" s="340"/>
      <c r="CA251" s="343"/>
      <c r="CB251" s="336"/>
      <c r="CC251" s="336"/>
      <c r="CD251" s="341"/>
      <c r="CE251" s="336"/>
      <c r="CF251" s="336"/>
      <c r="CG251" s="336"/>
      <c r="CH251" s="336"/>
      <c r="CI251" s="336"/>
      <c r="CJ251" s="341"/>
      <c r="CK251" s="336"/>
      <c r="CL251" s="336"/>
      <c r="CM251" s="336"/>
      <c r="CN251" s="336"/>
      <c r="CO251" s="336"/>
      <c r="CP251" s="341"/>
      <c r="CQ251" s="336"/>
      <c r="CR251" s="336"/>
      <c r="CS251" s="336"/>
      <c r="CT251" s="336"/>
    </row>
    <row r="252" spans="1:98" ht="17.25" customHeight="1">
      <c r="A252" s="310">
        <v>243</v>
      </c>
      <c r="B252" s="311" t="s">
        <v>4385</v>
      </c>
      <c r="C252" s="311" t="s">
        <v>4386</v>
      </c>
      <c r="D252" s="311" t="s">
        <v>781</v>
      </c>
      <c r="E252" s="311" t="s">
        <v>4279</v>
      </c>
      <c r="F252" s="311" t="s">
        <v>4388</v>
      </c>
      <c r="G252" s="311" t="s">
        <v>4281</v>
      </c>
      <c r="H252" s="312">
        <v>200</v>
      </c>
      <c r="I252" s="313" t="s">
        <v>702</v>
      </c>
      <c r="J252" s="314">
        <v>1</v>
      </c>
      <c r="K252" s="314"/>
      <c r="L252" s="314">
        <v>2</v>
      </c>
      <c r="M252" s="312">
        <v>2.8</v>
      </c>
      <c r="N252" s="312">
        <v>5.7</v>
      </c>
      <c r="O252" s="312" t="s">
        <v>674</v>
      </c>
      <c r="P252" s="312" t="s">
        <v>13</v>
      </c>
      <c r="Q252" s="312" t="s">
        <v>703</v>
      </c>
      <c r="R252" s="312"/>
      <c r="S252" s="312"/>
      <c r="T252" s="312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2">
        <f t="shared" ca="1" si="56"/>
        <v>2</v>
      </c>
      <c r="V252" s="312">
        <f t="shared" ca="1" si="57"/>
        <v>0</v>
      </c>
      <c r="W252" s="312"/>
      <c r="X252" s="312"/>
      <c r="Y252" s="312"/>
      <c r="Z252" s="312"/>
      <c r="AA252" s="312"/>
      <c r="AB252" s="312"/>
      <c r="AC252" s="312">
        <v>0.159</v>
      </c>
      <c r="AD252" s="316"/>
      <c r="AE252" s="304"/>
      <c r="AF252" s="304"/>
      <c r="AG252" s="315" t="s">
        <v>677</v>
      </c>
      <c r="AH252" s="315" t="s">
        <v>677</v>
      </c>
      <c r="AI252" s="312">
        <v>0</v>
      </c>
      <c r="AJ252" s="312">
        <v>0</v>
      </c>
      <c r="AK252" s="312"/>
      <c r="AL252" s="312"/>
      <c r="AM252" s="310"/>
      <c r="AN252" s="310"/>
      <c r="AO252" s="310"/>
      <c r="AP252" s="310"/>
      <c r="AQ252" s="310"/>
      <c r="AR252" s="310"/>
      <c r="AS252" s="310"/>
      <c r="AT252" s="310"/>
      <c r="AU252" s="310"/>
      <c r="AV252" s="310"/>
      <c r="AW252" s="310">
        <v>0</v>
      </c>
      <c r="AX252" s="310">
        <v>0</v>
      </c>
      <c r="AY252" s="310">
        <v>0</v>
      </c>
      <c r="AZ252" s="310">
        <v>0</v>
      </c>
      <c r="BA252" s="310">
        <v>0</v>
      </c>
      <c r="BB252" s="310">
        <v>0</v>
      </c>
      <c r="BC252" s="310">
        <v>0</v>
      </c>
      <c r="BD252" s="310" t="s">
        <v>692</v>
      </c>
      <c r="BE252" s="310"/>
      <c r="BF252" s="310"/>
      <c r="BG252" s="310" t="s">
        <v>3991</v>
      </c>
      <c r="BH252" s="310">
        <v>2</v>
      </c>
      <c r="BI252" s="318">
        <v>46277</v>
      </c>
      <c r="BJ252" s="310">
        <v>0</v>
      </c>
      <c r="BK252" s="310"/>
      <c r="BL252" s="317"/>
      <c r="BM252" s="310" t="s">
        <v>3991</v>
      </c>
      <c r="BN252" s="314">
        <v>2</v>
      </c>
      <c r="BO252" s="319">
        <v>46277</v>
      </c>
      <c r="BP252" s="310">
        <v>0</v>
      </c>
      <c r="BQ252" s="310"/>
      <c r="BR252" s="317"/>
      <c r="BS252" s="310"/>
      <c r="BT252" s="314"/>
      <c r="BU252" s="318"/>
      <c r="BV252" s="310"/>
      <c r="BW252" s="316"/>
      <c r="BX252" s="317"/>
      <c r="BY252" s="310"/>
      <c r="BZ252" s="314"/>
      <c r="CA252" s="319"/>
      <c r="CB252" s="310"/>
      <c r="CC252" s="310"/>
      <c r="CD252" s="318"/>
      <c r="CE252" s="310"/>
      <c r="CF252" s="310"/>
      <c r="CG252" s="310"/>
      <c r="CH252" s="310"/>
      <c r="CI252" s="310"/>
      <c r="CJ252" s="318"/>
      <c r="CK252" s="310"/>
      <c r="CL252" s="310"/>
      <c r="CM252" s="310"/>
      <c r="CN252" s="310"/>
      <c r="CO252" s="310"/>
      <c r="CP252" s="318"/>
      <c r="CQ252" s="310"/>
      <c r="CR252" s="310"/>
      <c r="CS252" s="310"/>
      <c r="CT252" s="310"/>
    </row>
    <row r="253" spans="1:98" ht="17.25" customHeight="1">
      <c r="A253" s="186">
        <v>244</v>
      </c>
      <c r="B253" s="181" t="s">
        <v>4389</v>
      </c>
      <c r="C253" s="181" t="s">
        <v>4390</v>
      </c>
      <c r="D253" s="181"/>
      <c r="E253" s="181"/>
      <c r="F253" s="181"/>
      <c r="G253" s="181" t="s">
        <v>4274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0" t="s">
        <v>674</v>
      </c>
      <c r="P253" s="182"/>
      <c r="Q253" s="182"/>
      <c r="R253" s="300" t="s">
        <v>3951</v>
      </c>
      <c r="S253" s="182"/>
      <c r="T253" s="182"/>
      <c r="U253" s="182"/>
      <c r="V253" s="182"/>
      <c r="W253" s="300">
        <f ca="1">_xlfn.MINIFS(V:V,C:C,C253,AE:AE,"",AB:AB,"")</f>
        <v>0</v>
      </c>
      <c r="X253" s="300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4"/>
      <c r="AE253" s="180" t="s">
        <v>675</v>
      </c>
      <c r="AF253" s="180" t="s">
        <v>2161</v>
      </c>
      <c r="AG253" s="185" t="s">
        <v>677</v>
      </c>
      <c r="AH253" s="185" t="s">
        <v>677</v>
      </c>
      <c r="AI253" s="312">
        <v>0</v>
      </c>
      <c r="AJ253" s="312">
        <v>0</v>
      </c>
      <c r="AK253" s="312"/>
      <c r="AL253" s="312"/>
      <c r="AM253" s="310"/>
      <c r="AN253" s="310"/>
      <c r="AO253" s="310"/>
      <c r="AP253" s="310"/>
      <c r="AQ253" s="310"/>
      <c r="AR253" s="310"/>
      <c r="AS253" s="310"/>
      <c r="AT253" s="310"/>
      <c r="AU253" s="310"/>
      <c r="AV253" s="310"/>
      <c r="AW253" s="186"/>
      <c r="AX253" s="186"/>
      <c r="AY253" s="186"/>
      <c r="AZ253" s="186"/>
      <c r="BA253" s="186"/>
      <c r="BB253" s="186"/>
      <c r="BC253" s="186"/>
      <c r="BD253" s="180" t="s">
        <v>2162</v>
      </c>
      <c r="BE253" s="310"/>
      <c r="BF253" s="317"/>
      <c r="BG253" s="310"/>
      <c r="BH253" s="314"/>
      <c r="BI253" s="318"/>
      <c r="BJ253" s="310"/>
      <c r="BK253" s="320"/>
      <c r="BL253" s="321"/>
      <c r="BM253" s="310"/>
      <c r="BN253" s="310"/>
      <c r="BO253" s="319">
        <v>46277</v>
      </c>
      <c r="BP253" s="310"/>
      <c r="BQ253" s="320"/>
      <c r="BR253" s="321"/>
      <c r="BS253" s="320"/>
      <c r="BT253" s="320"/>
      <c r="BU253" s="323"/>
      <c r="BV253" s="320"/>
      <c r="BW253" s="320"/>
      <c r="BX253" s="321"/>
      <c r="BY253" s="320"/>
      <c r="BZ253" s="320"/>
      <c r="CA253" s="320"/>
      <c r="CB253" s="320"/>
      <c r="CC253" s="320"/>
      <c r="CD253" s="323"/>
      <c r="CE253" s="320"/>
      <c r="CF253" s="320"/>
      <c r="CG253" s="320"/>
      <c r="CH253" s="320"/>
      <c r="CI253" s="320"/>
      <c r="CJ253" s="323"/>
      <c r="CK253" s="320"/>
      <c r="CL253" s="320"/>
      <c r="CM253" s="320"/>
      <c r="CN253" s="320"/>
      <c r="CO253" s="320"/>
      <c r="CP253" s="323"/>
      <c r="CQ253" s="320"/>
      <c r="CR253" s="320"/>
      <c r="CS253" s="320"/>
      <c r="CT253" s="320"/>
    </row>
    <row r="254" spans="1:98" ht="17.25" customHeight="1">
      <c r="A254" s="310">
        <v>245</v>
      </c>
      <c r="B254" s="311" t="s">
        <v>4389</v>
      </c>
      <c r="C254" s="311" t="s">
        <v>4390</v>
      </c>
      <c r="D254" s="311" t="s">
        <v>781</v>
      </c>
      <c r="E254" s="311" t="s">
        <v>4275</v>
      </c>
      <c r="F254" s="311" t="s">
        <v>4391</v>
      </c>
      <c r="G254" s="311" t="s">
        <v>4277</v>
      </c>
      <c r="H254" s="312">
        <v>180</v>
      </c>
      <c r="I254" s="313" t="s">
        <v>702</v>
      </c>
      <c r="J254" s="314">
        <v>1</v>
      </c>
      <c r="K254" s="314"/>
      <c r="L254" s="314">
        <v>2</v>
      </c>
      <c r="M254" s="312">
        <v>2</v>
      </c>
      <c r="N254" s="312">
        <v>4.0999999999999996</v>
      </c>
      <c r="O254" s="312" t="s">
        <v>674</v>
      </c>
      <c r="P254" s="312" t="s">
        <v>13</v>
      </c>
      <c r="Q254" s="312" t="s">
        <v>703</v>
      </c>
      <c r="R254" s="312"/>
      <c r="S254" s="312"/>
      <c r="T254" s="312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2">
        <f t="shared" ref="U254:U255" ca="1" si="58">+L254-T254</f>
        <v>0</v>
      </c>
      <c r="V254" s="312">
        <f t="shared" ref="V254:V255" ca="1" si="59">ROUNDDOWN(T254/J254,0)</f>
        <v>2</v>
      </c>
      <c r="W254" s="312"/>
      <c r="X254" s="312"/>
      <c r="Y254" s="312"/>
      <c r="Z254" s="312"/>
      <c r="AA254" s="312"/>
      <c r="AB254" s="312"/>
      <c r="AC254" s="312">
        <v>7.0000000000000007E-2</v>
      </c>
      <c r="AD254" s="316"/>
      <c r="AE254" s="304"/>
      <c r="AF254" s="304"/>
      <c r="AG254" s="315" t="s">
        <v>677</v>
      </c>
      <c r="AH254" s="315" t="s">
        <v>677</v>
      </c>
      <c r="AI254" s="312">
        <v>0</v>
      </c>
      <c r="AJ254" s="312">
        <v>0</v>
      </c>
      <c r="AK254" s="312"/>
      <c r="AL254" s="312"/>
      <c r="AM254" s="310"/>
      <c r="AN254" s="310"/>
      <c r="AO254" s="310"/>
      <c r="AP254" s="310"/>
      <c r="AQ254" s="310"/>
      <c r="AR254" s="310"/>
      <c r="AS254" s="310"/>
      <c r="AT254" s="310"/>
      <c r="AU254" s="310"/>
      <c r="AV254" s="310"/>
      <c r="AW254" s="310">
        <v>1</v>
      </c>
      <c r="AX254" s="310">
        <v>0</v>
      </c>
      <c r="AY254" s="310">
        <v>0</v>
      </c>
      <c r="AZ254" s="310">
        <v>1</v>
      </c>
      <c r="BA254" s="310">
        <v>0</v>
      </c>
      <c r="BB254" s="310">
        <v>0</v>
      </c>
      <c r="BC254" s="310">
        <v>0</v>
      </c>
      <c r="BD254" s="310" t="s">
        <v>692</v>
      </c>
      <c r="BE254" s="363"/>
      <c r="BF254" s="349"/>
      <c r="BG254" s="310" t="s">
        <v>4278</v>
      </c>
      <c r="BH254" s="310">
        <v>2</v>
      </c>
      <c r="BI254" s="318">
        <v>46277</v>
      </c>
      <c r="BJ254" s="310">
        <v>0</v>
      </c>
      <c r="BK254" s="310"/>
      <c r="BL254" s="317"/>
      <c r="BM254" s="310" t="s">
        <v>4278</v>
      </c>
      <c r="BN254" s="310">
        <v>2</v>
      </c>
      <c r="BO254" s="319">
        <v>46277</v>
      </c>
      <c r="BP254" s="310">
        <v>0</v>
      </c>
      <c r="BQ254" s="310"/>
      <c r="BR254" s="317"/>
      <c r="BS254" s="310"/>
      <c r="BT254" s="310"/>
      <c r="BU254" s="318"/>
      <c r="BV254" s="310"/>
      <c r="BW254" s="310"/>
      <c r="BX254" s="317"/>
      <c r="BY254" s="310"/>
      <c r="BZ254" s="310"/>
      <c r="CA254" s="310"/>
      <c r="CB254" s="310"/>
      <c r="CC254" s="310"/>
      <c r="CD254" s="318"/>
      <c r="CE254" s="310"/>
      <c r="CF254" s="310"/>
      <c r="CG254" s="310"/>
      <c r="CH254" s="310"/>
      <c r="CI254" s="310"/>
      <c r="CJ254" s="318"/>
      <c r="CK254" s="310"/>
      <c r="CL254" s="310"/>
      <c r="CM254" s="310"/>
      <c r="CN254" s="310"/>
      <c r="CO254" s="310"/>
      <c r="CP254" s="318"/>
      <c r="CQ254" s="310"/>
      <c r="CR254" s="310"/>
      <c r="CS254" s="310"/>
      <c r="CT254" s="310"/>
    </row>
    <row r="255" spans="1:98" ht="17.25" customHeight="1">
      <c r="A255" s="310">
        <v>246</v>
      </c>
      <c r="B255" s="311" t="s">
        <v>4389</v>
      </c>
      <c r="C255" s="311" t="s">
        <v>4390</v>
      </c>
      <c r="D255" s="311" t="s">
        <v>781</v>
      </c>
      <c r="E255" s="311" t="s">
        <v>4279</v>
      </c>
      <c r="F255" s="311" t="s">
        <v>4392</v>
      </c>
      <c r="G255" s="311" t="s">
        <v>4281</v>
      </c>
      <c r="H255" s="312">
        <v>200</v>
      </c>
      <c r="I255" s="313" t="s">
        <v>702</v>
      </c>
      <c r="J255" s="314">
        <v>1</v>
      </c>
      <c r="K255" s="314"/>
      <c r="L255" s="314">
        <v>2</v>
      </c>
      <c r="M255" s="312">
        <v>2.8</v>
      </c>
      <c r="N255" s="312">
        <v>5.7</v>
      </c>
      <c r="O255" s="312" t="s">
        <v>674</v>
      </c>
      <c r="P255" s="312" t="s">
        <v>13</v>
      </c>
      <c r="Q255" s="312" t="s">
        <v>703</v>
      </c>
      <c r="R255" s="312"/>
      <c r="S255" s="312"/>
      <c r="T255" s="312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2">
        <f t="shared" ca="1" si="58"/>
        <v>2</v>
      </c>
      <c r="V255" s="312">
        <f t="shared" ca="1" si="59"/>
        <v>0</v>
      </c>
      <c r="W255" s="312"/>
      <c r="X255" s="312"/>
      <c r="Y255" s="312"/>
      <c r="Z255" s="312"/>
      <c r="AA255" s="312"/>
      <c r="AB255" s="312"/>
      <c r="AC255" s="312">
        <v>0.159</v>
      </c>
      <c r="AD255" s="316"/>
      <c r="AE255" s="304"/>
      <c r="AF255" s="304"/>
      <c r="AG255" s="315" t="s">
        <v>677</v>
      </c>
      <c r="AH255" s="315" t="s">
        <v>677</v>
      </c>
      <c r="AI255" s="312">
        <v>0</v>
      </c>
      <c r="AJ255" s="312">
        <v>0</v>
      </c>
      <c r="AK255" s="312"/>
      <c r="AL255" s="312"/>
      <c r="AM255" s="310"/>
      <c r="AN255" s="310"/>
      <c r="AO255" s="310"/>
      <c r="AP255" s="310"/>
      <c r="AQ255" s="310"/>
      <c r="AR255" s="310"/>
      <c r="AS255" s="310"/>
      <c r="AT255" s="310"/>
      <c r="AU255" s="310"/>
      <c r="AV255" s="310"/>
      <c r="AW255" s="310">
        <v>0</v>
      </c>
      <c r="AX255" s="310">
        <v>0</v>
      </c>
      <c r="AY255" s="310">
        <v>0</v>
      </c>
      <c r="AZ255" s="310">
        <v>0</v>
      </c>
      <c r="BA255" s="310">
        <v>0</v>
      </c>
      <c r="BB255" s="310">
        <v>0</v>
      </c>
      <c r="BC255" s="310">
        <v>0</v>
      </c>
      <c r="BD255" s="310" t="s">
        <v>692</v>
      </c>
      <c r="BE255" s="348"/>
      <c r="BF255" s="349"/>
      <c r="BG255" s="310" t="s">
        <v>3991</v>
      </c>
      <c r="BH255" s="310">
        <v>2</v>
      </c>
      <c r="BI255" s="318">
        <v>46277</v>
      </c>
      <c r="BJ255" s="310">
        <v>0</v>
      </c>
      <c r="BK255" s="320"/>
      <c r="BL255" s="321"/>
      <c r="BM255" s="310" t="s">
        <v>3991</v>
      </c>
      <c r="BN255" s="310">
        <v>2</v>
      </c>
      <c r="BO255" s="319">
        <v>46277</v>
      </c>
      <c r="BP255" s="310">
        <v>0</v>
      </c>
      <c r="BQ255" s="320"/>
      <c r="BR255" s="321"/>
      <c r="BS255" s="320"/>
      <c r="BT255" s="320"/>
      <c r="BU255" s="323"/>
      <c r="BV255" s="320"/>
      <c r="BW255" s="320"/>
      <c r="BX255" s="321"/>
      <c r="BY255" s="320"/>
      <c r="BZ255" s="320"/>
      <c r="CA255" s="320"/>
      <c r="CB255" s="320"/>
      <c r="CC255" s="320"/>
      <c r="CD255" s="323"/>
      <c r="CE255" s="320"/>
      <c r="CF255" s="320"/>
      <c r="CG255" s="320"/>
      <c r="CH255" s="320"/>
      <c r="CI255" s="320"/>
      <c r="CJ255" s="323"/>
      <c r="CK255" s="320"/>
      <c r="CL255" s="320"/>
      <c r="CM255" s="320"/>
      <c r="CN255" s="320"/>
      <c r="CO255" s="320"/>
      <c r="CP255" s="323"/>
      <c r="CQ255" s="320"/>
      <c r="CR255" s="320"/>
      <c r="CS255" s="320"/>
      <c r="CT255" s="320"/>
    </row>
    <row r="256" spans="1:98" ht="17.25" customHeight="1">
      <c r="A256" s="186">
        <v>247</v>
      </c>
      <c r="B256" s="181" t="s">
        <v>4393</v>
      </c>
      <c r="C256" s="181" t="s">
        <v>4394</v>
      </c>
      <c r="D256" s="181"/>
      <c r="E256" s="181"/>
      <c r="F256" s="181"/>
      <c r="G256" s="181" t="s">
        <v>4274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0" t="s">
        <v>674</v>
      </c>
      <c r="P256" s="182"/>
      <c r="Q256" s="182"/>
      <c r="R256" s="300" t="s">
        <v>3951</v>
      </c>
      <c r="S256" s="182"/>
      <c r="T256" s="182"/>
      <c r="U256" s="182"/>
      <c r="V256" s="182"/>
      <c r="W256" s="300">
        <f ca="1">_xlfn.MINIFS(V:V,C:C,C256,AE:AE,"",AB:AB,"")</f>
        <v>0</v>
      </c>
      <c r="X256" s="300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4"/>
      <c r="AE256" s="180" t="s">
        <v>675</v>
      </c>
      <c r="AF256" s="180" t="s">
        <v>2161</v>
      </c>
      <c r="AG256" s="185" t="s">
        <v>677</v>
      </c>
      <c r="AH256" s="185" t="s">
        <v>677</v>
      </c>
      <c r="AI256" s="312">
        <v>0</v>
      </c>
      <c r="AJ256" s="312">
        <v>0</v>
      </c>
      <c r="AK256" s="312"/>
      <c r="AL256" s="312"/>
      <c r="AM256" s="310"/>
      <c r="AN256" s="310"/>
      <c r="AO256" s="310"/>
      <c r="AP256" s="310"/>
      <c r="AQ256" s="310"/>
      <c r="AR256" s="310"/>
      <c r="AS256" s="310"/>
      <c r="AT256" s="310"/>
      <c r="AU256" s="310"/>
      <c r="AV256" s="310"/>
      <c r="AW256" s="186"/>
      <c r="AX256" s="186"/>
      <c r="AY256" s="186"/>
      <c r="AZ256" s="186"/>
      <c r="BA256" s="186"/>
      <c r="BB256" s="186"/>
      <c r="BC256" s="186"/>
      <c r="BD256" s="180" t="s">
        <v>2162</v>
      </c>
      <c r="BE256" s="310"/>
      <c r="BF256" s="310"/>
      <c r="BG256" s="310"/>
      <c r="BH256" s="314"/>
      <c r="BI256" s="318"/>
      <c r="BJ256" s="310"/>
      <c r="BK256" s="310"/>
      <c r="BL256" s="317"/>
      <c r="BM256" s="310"/>
      <c r="BN256" s="314"/>
      <c r="BO256" s="319">
        <v>46277</v>
      </c>
      <c r="BP256" s="310"/>
      <c r="BQ256" s="310"/>
      <c r="BR256" s="317"/>
      <c r="BS256" s="310"/>
      <c r="BT256" s="314"/>
      <c r="BU256" s="318"/>
      <c r="BV256" s="310"/>
      <c r="BW256" s="316"/>
      <c r="BX256" s="317"/>
      <c r="BY256" s="310"/>
      <c r="BZ256" s="314"/>
      <c r="CA256" s="319"/>
      <c r="CB256" s="310"/>
      <c r="CC256" s="310"/>
      <c r="CD256" s="318"/>
      <c r="CE256" s="310"/>
      <c r="CF256" s="310"/>
      <c r="CG256" s="310"/>
      <c r="CH256" s="310"/>
      <c r="CI256" s="310"/>
      <c r="CJ256" s="318"/>
      <c r="CK256" s="310"/>
      <c r="CL256" s="310"/>
      <c r="CM256" s="310"/>
      <c r="CN256" s="310"/>
      <c r="CO256" s="310"/>
      <c r="CP256" s="318"/>
      <c r="CQ256" s="310"/>
      <c r="CR256" s="310"/>
      <c r="CS256" s="310"/>
      <c r="CT256" s="310"/>
    </row>
    <row r="257" spans="1:98" ht="17.25" customHeight="1">
      <c r="A257" s="310">
        <v>248</v>
      </c>
      <c r="B257" s="311" t="s">
        <v>4393</v>
      </c>
      <c r="C257" s="311" t="s">
        <v>4394</v>
      </c>
      <c r="D257" s="311" t="s">
        <v>781</v>
      </c>
      <c r="E257" s="311" t="s">
        <v>4275</v>
      </c>
      <c r="F257" s="311" t="s">
        <v>4395</v>
      </c>
      <c r="G257" s="311" t="s">
        <v>4277</v>
      </c>
      <c r="H257" s="312">
        <v>180</v>
      </c>
      <c r="I257" s="313" t="s">
        <v>702</v>
      </c>
      <c r="J257" s="314">
        <v>1</v>
      </c>
      <c r="K257" s="314"/>
      <c r="L257" s="314">
        <v>2</v>
      </c>
      <c r="M257" s="312">
        <v>2</v>
      </c>
      <c r="N257" s="312">
        <v>4.0999999999999996</v>
      </c>
      <c r="O257" s="312" t="s">
        <v>674</v>
      </c>
      <c r="P257" s="312" t="s">
        <v>13</v>
      </c>
      <c r="Q257" s="312" t="s">
        <v>703</v>
      </c>
      <c r="R257" s="312"/>
      <c r="S257" s="312"/>
      <c r="T257" s="312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2">
        <f t="shared" ref="U257:U258" ca="1" si="60">+L257-T257</f>
        <v>0</v>
      </c>
      <c r="V257" s="312">
        <f t="shared" ref="V257:V258" ca="1" si="61">ROUNDDOWN(T257/J257,0)</f>
        <v>2</v>
      </c>
      <c r="W257" s="312"/>
      <c r="X257" s="312"/>
      <c r="Y257" s="312"/>
      <c r="Z257" s="312"/>
      <c r="AA257" s="312"/>
      <c r="AB257" s="312"/>
      <c r="AC257" s="312">
        <v>7.0000000000000007E-2</v>
      </c>
      <c r="AD257" s="316"/>
      <c r="AE257" s="304"/>
      <c r="AF257" s="304"/>
      <c r="AG257" s="315" t="s">
        <v>677</v>
      </c>
      <c r="AH257" s="315" t="s">
        <v>677</v>
      </c>
      <c r="AI257" s="312">
        <v>0</v>
      </c>
      <c r="AJ257" s="312">
        <v>0</v>
      </c>
      <c r="AK257" s="312"/>
      <c r="AL257" s="312"/>
      <c r="AM257" s="310"/>
      <c r="AN257" s="310"/>
      <c r="AO257" s="310"/>
      <c r="AP257" s="310"/>
      <c r="AQ257" s="310"/>
      <c r="AR257" s="310"/>
      <c r="AS257" s="310"/>
      <c r="AT257" s="310"/>
      <c r="AU257" s="310"/>
      <c r="AV257" s="310"/>
      <c r="AW257" s="310">
        <v>1</v>
      </c>
      <c r="AX257" s="310">
        <v>0</v>
      </c>
      <c r="AY257" s="310">
        <v>0</v>
      </c>
      <c r="AZ257" s="310">
        <v>1</v>
      </c>
      <c r="BA257" s="310">
        <v>0</v>
      </c>
      <c r="BB257" s="310">
        <v>0</v>
      </c>
      <c r="BC257" s="310">
        <v>0</v>
      </c>
      <c r="BD257" s="310" t="s">
        <v>692</v>
      </c>
      <c r="BE257" s="336"/>
      <c r="BF257" s="337"/>
      <c r="BG257" s="310" t="s">
        <v>4278</v>
      </c>
      <c r="BH257" s="310">
        <v>2</v>
      </c>
      <c r="BI257" s="318">
        <v>46277</v>
      </c>
      <c r="BJ257" s="310">
        <v>0</v>
      </c>
      <c r="BK257" s="336"/>
      <c r="BL257" s="337"/>
      <c r="BM257" s="338" t="s">
        <v>4278</v>
      </c>
      <c r="BN257" s="339">
        <v>2</v>
      </c>
      <c r="BO257" s="319">
        <v>46277</v>
      </c>
      <c r="BP257" s="338">
        <v>0</v>
      </c>
      <c r="BQ257" s="336"/>
      <c r="BR257" s="337"/>
      <c r="BS257" s="336"/>
      <c r="BT257" s="340"/>
      <c r="BU257" s="341"/>
      <c r="BV257" s="336"/>
      <c r="BW257" s="342"/>
      <c r="BX257" s="337"/>
      <c r="BY257" s="336"/>
      <c r="BZ257" s="340"/>
      <c r="CA257" s="343"/>
      <c r="CB257" s="336"/>
      <c r="CC257" s="336"/>
      <c r="CD257" s="341"/>
      <c r="CE257" s="336"/>
      <c r="CF257" s="336"/>
      <c r="CG257" s="336"/>
      <c r="CH257" s="336"/>
      <c r="CI257" s="336"/>
      <c r="CJ257" s="341"/>
      <c r="CK257" s="336"/>
      <c r="CL257" s="336"/>
      <c r="CM257" s="336"/>
      <c r="CN257" s="336"/>
      <c r="CO257" s="336"/>
      <c r="CP257" s="341"/>
      <c r="CQ257" s="336"/>
      <c r="CR257" s="336"/>
      <c r="CS257" s="336"/>
      <c r="CT257" s="336"/>
    </row>
    <row r="258" spans="1:98" ht="17.25" customHeight="1">
      <c r="A258" s="310">
        <v>249</v>
      </c>
      <c r="B258" s="311" t="s">
        <v>4393</v>
      </c>
      <c r="C258" s="311" t="s">
        <v>4394</v>
      </c>
      <c r="D258" s="311" t="s">
        <v>781</v>
      </c>
      <c r="E258" s="311" t="s">
        <v>4279</v>
      </c>
      <c r="F258" s="311" t="s">
        <v>4396</v>
      </c>
      <c r="G258" s="311" t="s">
        <v>4281</v>
      </c>
      <c r="H258" s="312">
        <v>200</v>
      </c>
      <c r="I258" s="313" t="s">
        <v>702</v>
      </c>
      <c r="J258" s="314">
        <v>1</v>
      </c>
      <c r="K258" s="314"/>
      <c r="L258" s="314">
        <v>2</v>
      </c>
      <c r="M258" s="312">
        <v>2.8</v>
      </c>
      <c r="N258" s="312">
        <v>5.7</v>
      </c>
      <c r="O258" s="312" t="s">
        <v>674</v>
      </c>
      <c r="P258" s="312" t="s">
        <v>13</v>
      </c>
      <c r="Q258" s="312" t="s">
        <v>703</v>
      </c>
      <c r="R258" s="312"/>
      <c r="S258" s="312"/>
      <c r="T258" s="312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2">
        <f t="shared" ca="1" si="60"/>
        <v>2</v>
      </c>
      <c r="V258" s="312">
        <f t="shared" ca="1" si="61"/>
        <v>0</v>
      </c>
      <c r="W258" s="312"/>
      <c r="X258" s="312"/>
      <c r="Y258" s="312"/>
      <c r="Z258" s="312"/>
      <c r="AA258" s="312"/>
      <c r="AB258" s="312"/>
      <c r="AC258" s="312">
        <v>0.159</v>
      </c>
      <c r="AD258" s="316"/>
      <c r="AE258" s="304"/>
      <c r="AF258" s="304"/>
      <c r="AG258" s="315" t="s">
        <v>677</v>
      </c>
      <c r="AH258" s="315" t="s">
        <v>677</v>
      </c>
      <c r="AI258" s="312">
        <v>0</v>
      </c>
      <c r="AJ258" s="312">
        <v>0</v>
      </c>
      <c r="AK258" s="312"/>
      <c r="AL258" s="312"/>
      <c r="AM258" s="310"/>
      <c r="AN258" s="310"/>
      <c r="AO258" s="310"/>
      <c r="AP258" s="310"/>
      <c r="AQ258" s="310"/>
      <c r="AR258" s="310"/>
      <c r="AS258" s="310"/>
      <c r="AT258" s="310"/>
      <c r="AU258" s="310"/>
      <c r="AV258" s="310"/>
      <c r="AW258" s="310">
        <v>0</v>
      </c>
      <c r="AX258" s="310">
        <v>0</v>
      </c>
      <c r="AY258" s="310">
        <v>0</v>
      </c>
      <c r="AZ258" s="310">
        <v>0</v>
      </c>
      <c r="BA258" s="310">
        <v>0</v>
      </c>
      <c r="BB258" s="310">
        <v>0</v>
      </c>
      <c r="BC258" s="310">
        <v>0</v>
      </c>
      <c r="BD258" s="310" t="s">
        <v>692</v>
      </c>
      <c r="BE258" s="310"/>
      <c r="BF258" s="317"/>
      <c r="BG258" s="310" t="s">
        <v>3991</v>
      </c>
      <c r="BH258" s="310">
        <v>2</v>
      </c>
      <c r="BI258" s="318">
        <v>46277</v>
      </c>
      <c r="BJ258" s="310">
        <v>0</v>
      </c>
      <c r="BK258" s="310"/>
      <c r="BL258" s="317"/>
      <c r="BM258" s="310" t="s">
        <v>3991</v>
      </c>
      <c r="BN258" s="310">
        <v>2</v>
      </c>
      <c r="BO258" s="319">
        <v>46277</v>
      </c>
      <c r="BP258" s="310">
        <v>0</v>
      </c>
      <c r="BQ258" s="310"/>
      <c r="BR258" s="317"/>
      <c r="BS258" s="310"/>
      <c r="BT258" s="310"/>
      <c r="BU258" s="318"/>
      <c r="BV258" s="310"/>
      <c r="BW258" s="310"/>
      <c r="BX258" s="317"/>
      <c r="BY258" s="310"/>
      <c r="BZ258" s="310"/>
      <c r="CA258" s="310"/>
      <c r="CB258" s="310"/>
      <c r="CC258" s="310"/>
      <c r="CD258" s="318"/>
      <c r="CE258" s="310"/>
      <c r="CF258" s="310"/>
      <c r="CG258" s="310"/>
      <c r="CH258" s="310"/>
      <c r="CI258" s="310"/>
      <c r="CJ258" s="318"/>
      <c r="CK258" s="310"/>
      <c r="CL258" s="310"/>
      <c r="CM258" s="310"/>
      <c r="CN258" s="310"/>
      <c r="CO258" s="310"/>
      <c r="CP258" s="318"/>
      <c r="CQ258" s="310"/>
      <c r="CR258" s="310"/>
      <c r="CS258" s="310"/>
      <c r="CT258" s="310"/>
    </row>
    <row r="259" spans="1:98" ht="17.25" customHeight="1">
      <c r="A259" s="186">
        <v>250</v>
      </c>
      <c r="B259" s="181" t="s">
        <v>4397</v>
      </c>
      <c r="C259" s="181" t="s">
        <v>4398</v>
      </c>
      <c r="D259" s="181"/>
      <c r="E259" s="181"/>
      <c r="F259" s="181"/>
      <c r="G259" s="181" t="s">
        <v>4274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0" t="s">
        <v>674</v>
      </c>
      <c r="P259" s="182"/>
      <c r="Q259" s="182"/>
      <c r="R259" s="300" t="s">
        <v>3951</v>
      </c>
      <c r="S259" s="182"/>
      <c r="T259" s="182"/>
      <c r="U259" s="182"/>
      <c r="V259" s="182"/>
      <c r="W259" s="300">
        <f ca="1">_xlfn.MINIFS(V:V,C:C,C259,AE:AE,"",AB:AB,"")</f>
        <v>0</v>
      </c>
      <c r="X259" s="300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4"/>
      <c r="AE259" s="180" t="s">
        <v>675</v>
      </c>
      <c r="AF259" s="180" t="s">
        <v>2161</v>
      </c>
      <c r="AG259" s="185" t="s">
        <v>677</v>
      </c>
      <c r="AH259" s="185" t="s">
        <v>677</v>
      </c>
      <c r="AI259" s="312">
        <v>0</v>
      </c>
      <c r="AJ259" s="312">
        <v>0</v>
      </c>
      <c r="AK259" s="312"/>
      <c r="AL259" s="312"/>
      <c r="AM259" s="310"/>
      <c r="AN259" s="310"/>
      <c r="AO259" s="310"/>
      <c r="AP259" s="310"/>
      <c r="AQ259" s="310"/>
      <c r="AR259" s="310"/>
      <c r="AS259" s="310"/>
      <c r="AT259" s="310"/>
      <c r="AU259" s="310"/>
      <c r="AV259" s="310"/>
      <c r="AW259" s="186"/>
      <c r="AX259" s="186"/>
      <c r="AY259" s="186"/>
      <c r="AZ259" s="186"/>
      <c r="BA259" s="186"/>
      <c r="BB259" s="186"/>
      <c r="BC259" s="186"/>
      <c r="BD259" s="180" t="s">
        <v>2162</v>
      </c>
      <c r="BE259" s="336"/>
      <c r="BF259" s="337"/>
      <c r="BG259" s="336"/>
      <c r="BH259" s="340"/>
      <c r="BI259" s="341"/>
      <c r="BJ259" s="336"/>
      <c r="BK259" s="336"/>
      <c r="BL259" s="337"/>
      <c r="BM259" s="338"/>
      <c r="BN259" s="339"/>
      <c r="BO259" s="319">
        <v>46277</v>
      </c>
      <c r="BP259" s="338"/>
      <c r="BQ259" s="336"/>
      <c r="BR259" s="337"/>
      <c r="BS259" s="336"/>
      <c r="BT259" s="340"/>
      <c r="BU259" s="341"/>
      <c r="BV259" s="336"/>
      <c r="BW259" s="342"/>
      <c r="BX259" s="337"/>
      <c r="BY259" s="336"/>
      <c r="BZ259" s="340"/>
      <c r="CA259" s="343"/>
      <c r="CB259" s="336"/>
      <c r="CC259" s="336"/>
      <c r="CD259" s="341"/>
      <c r="CE259" s="336"/>
      <c r="CF259" s="336"/>
      <c r="CG259" s="336"/>
      <c r="CH259" s="336"/>
      <c r="CI259" s="336"/>
      <c r="CJ259" s="341"/>
      <c r="CK259" s="336"/>
      <c r="CL259" s="336"/>
      <c r="CM259" s="336"/>
      <c r="CN259" s="336"/>
      <c r="CO259" s="336"/>
      <c r="CP259" s="341"/>
      <c r="CQ259" s="336"/>
      <c r="CR259" s="336"/>
      <c r="CS259" s="336"/>
      <c r="CT259" s="336"/>
    </row>
    <row r="260" spans="1:98" ht="17.25" customHeight="1">
      <c r="A260" s="310">
        <v>251</v>
      </c>
      <c r="B260" s="311" t="s">
        <v>4397</v>
      </c>
      <c r="C260" s="311" t="s">
        <v>4398</v>
      </c>
      <c r="D260" s="311" t="s">
        <v>781</v>
      </c>
      <c r="E260" s="311" t="s">
        <v>4275</v>
      </c>
      <c r="F260" s="311" t="s">
        <v>4399</v>
      </c>
      <c r="G260" s="311" t="s">
        <v>4277</v>
      </c>
      <c r="H260" s="312">
        <v>180</v>
      </c>
      <c r="I260" s="313" t="s">
        <v>702</v>
      </c>
      <c r="J260" s="314">
        <v>1</v>
      </c>
      <c r="K260" s="314"/>
      <c r="L260" s="314">
        <v>2</v>
      </c>
      <c r="M260" s="312">
        <v>2</v>
      </c>
      <c r="N260" s="312">
        <v>4.0999999999999996</v>
      </c>
      <c r="O260" s="312" t="s">
        <v>674</v>
      </c>
      <c r="P260" s="312" t="s">
        <v>13</v>
      </c>
      <c r="Q260" s="312" t="s">
        <v>703</v>
      </c>
      <c r="R260" s="312"/>
      <c r="S260" s="312"/>
      <c r="T260" s="312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2">
        <f t="shared" ref="U260:U261" ca="1" si="62">+L260-T260</f>
        <v>0</v>
      </c>
      <c r="V260" s="312">
        <f t="shared" ref="V260:V261" ca="1" si="63">ROUNDDOWN(T260/J260,0)</f>
        <v>2</v>
      </c>
      <c r="W260" s="312"/>
      <c r="X260" s="312"/>
      <c r="Y260" s="312"/>
      <c r="Z260" s="312"/>
      <c r="AA260" s="312"/>
      <c r="AB260" s="312"/>
      <c r="AC260" s="312">
        <v>7.0000000000000007E-2</v>
      </c>
      <c r="AD260" s="316"/>
      <c r="AE260" s="304"/>
      <c r="AF260" s="304"/>
      <c r="AG260" s="315" t="s">
        <v>677</v>
      </c>
      <c r="AH260" s="315" t="s">
        <v>677</v>
      </c>
      <c r="AI260" s="312">
        <v>0</v>
      </c>
      <c r="AJ260" s="312">
        <v>0</v>
      </c>
      <c r="AK260" s="312"/>
      <c r="AL260" s="312"/>
      <c r="AM260" s="310"/>
      <c r="AN260" s="310"/>
      <c r="AO260" s="310"/>
      <c r="AP260" s="310"/>
      <c r="AQ260" s="310"/>
      <c r="AR260" s="310"/>
      <c r="AS260" s="310"/>
      <c r="AT260" s="310"/>
      <c r="AU260" s="310"/>
      <c r="AV260" s="310"/>
      <c r="AW260" s="310">
        <v>1</v>
      </c>
      <c r="AX260" s="310">
        <v>0</v>
      </c>
      <c r="AY260" s="310">
        <v>0</v>
      </c>
      <c r="AZ260" s="310">
        <v>1</v>
      </c>
      <c r="BA260" s="310">
        <v>0</v>
      </c>
      <c r="BB260" s="310">
        <v>0</v>
      </c>
      <c r="BC260" s="310">
        <v>0</v>
      </c>
      <c r="BD260" s="310" t="s">
        <v>692</v>
      </c>
      <c r="BE260" s="348"/>
      <c r="BF260" s="349"/>
      <c r="BG260" s="310" t="s">
        <v>4278</v>
      </c>
      <c r="BH260" s="310">
        <v>2</v>
      </c>
      <c r="BI260" s="318">
        <v>46277</v>
      </c>
      <c r="BJ260" s="310">
        <v>0</v>
      </c>
      <c r="BK260" s="310"/>
      <c r="BL260" s="317"/>
      <c r="BM260" s="310" t="s">
        <v>4278</v>
      </c>
      <c r="BN260" s="314">
        <v>2</v>
      </c>
      <c r="BO260" s="319">
        <v>46277</v>
      </c>
      <c r="BP260" s="310">
        <v>0</v>
      </c>
      <c r="BQ260" s="310"/>
      <c r="BR260" s="317"/>
      <c r="BS260" s="310"/>
      <c r="BT260" s="314"/>
      <c r="BU260" s="318"/>
      <c r="BV260" s="310"/>
      <c r="BW260" s="316"/>
      <c r="BX260" s="317"/>
      <c r="BY260" s="310"/>
      <c r="BZ260" s="314"/>
      <c r="CA260" s="319"/>
      <c r="CB260" s="310"/>
      <c r="CC260" s="310"/>
      <c r="CD260" s="318"/>
      <c r="CE260" s="310"/>
      <c r="CF260" s="310"/>
      <c r="CG260" s="310"/>
      <c r="CH260" s="310"/>
      <c r="CI260" s="310"/>
      <c r="CJ260" s="318"/>
      <c r="CK260" s="310"/>
      <c r="CL260" s="310"/>
      <c r="CM260" s="310"/>
      <c r="CN260" s="310"/>
      <c r="CO260" s="310"/>
      <c r="CP260" s="318"/>
      <c r="CQ260" s="310"/>
      <c r="CR260" s="310"/>
      <c r="CS260" s="310"/>
      <c r="CT260" s="310"/>
    </row>
    <row r="261" spans="1:98" ht="17.25" customHeight="1">
      <c r="A261" s="310">
        <v>252</v>
      </c>
      <c r="B261" s="311" t="s">
        <v>4397</v>
      </c>
      <c r="C261" s="311" t="s">
        <v>4398</v>
      </c>
      <c r="D261" s="311" t="s">
        <v>781</v>
      </c>
      <c r="E261" s="311" t="s">
        <v>4279</v>
      </c>
      <c r="F261" s="311" t="s">
        <v>4400</v>
      </c>
      <c r="G261" s="311" t="s">
        <v>4281</v>
      </c>
      <c r="H261" s="312">
        <v>200</v>
      </c>
      <c r="I261" s="313" t="s">
        <v>702</v>
      </c>
      <c r="J261" s="314">
        <v>1</v>
      </c>
      <c r="K261" s="314"/>
      <c r="L261" s="314">
        <v>2</v>
      </c>
      <c r="M261" s="312">
        <v>2.8</v>
      </c>
      <c r="N261" s="312">
        <v>5.7</v>
      </c>
      <c r="O261" s="312" t="s">
        <v>674</v>
      </c>
      <c r="P261" s="312" t="s">
        <v>13</v>
      </c>
      <c r="Q261" s="312" t="s">
        <v>703</v>
      </c>
      <c r="R261" s="312"/>
      <c r="S261" s="312"/>
      <c r="T261" s="312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2">
        <f t="shared" ca="1" si="62"/>
        <v>2</v>
      </c>
      <c r="V261" s="312">
        <f t="shared" ca="1" si="63"/>
        <v>0</v>
      </c>
      <c r="W261" s="312"/>
      <c r="X261" s="312"/>
      <c r="Y261" s="312"/>
      <c r="Z261" s="312"/>
      <c r="AA261" s="312"/>
      <c r="AB261" s="312"/>
      <c r="AC261" s="312">
        <v>0.159</v>
      </c>
      <c r="AD261" s="316"/>
      <c r="AE261" s="304"/>
      <c r="AF261" s="304"/>
      <c r="AG261" s="315" t="s">
        <v>677</v>
      </c>
      <c r="AH261" s="315" t="s">
        <v>677</v>
      </c>
      <c r="AI261" s="312">
        <v>0</v>
      </c>
      <c r="AJ261" s="312">
        <v>0</v>
      </c>
      <c r="AK261" s="312"/>
      <c r="AL261" s="312"/>
      <c r="AM261" s="310"/>
      <c r="AN261" s="310"/>
      <c r="AO261" s="310"/>
      <c r="AP261" s="310"/>
      <c r="AQ261" s="310"/>
      <c r="AR261" s="310"/>
      <c r="AS261" s="310"/>
      <c r="AT261" s="310"/>
      <c r="AU261" s="310"/>
      <c r="AV261" s="310"/>
      <c r="AW261" s="310">
        <v>0</v>
      </c>
      <c r="AX261" s="310">
        <v>0</v>
      </c>
      <c r="AY261" s="310">
        <v>0</v>
      </c>
      <c r="AZ261" s="310">
        <v>0</v>
      </c>
      <c r="BA261" s="310">
        <v>0</v>
      </c>
      <c r="BB261" s="310">
        <v>0</v>
      </c>
      <c r="BC261" s="310">
        <v>0</v>
      </c>
      <c r="BD261" s="310" t="s">
        <v>692</v>
      </c>
      <c r="BE261" s="348"/>
      <c r="BF261" s="349"/>
      <c r="BG261" s="310" t="s">
        <v>3991</v>
      </c>
      <c r="BH261" s="310">
        <v>2</v>
      </c>
      <c r="BI261" s="318">
        <v>46277</v>
      </c>
      <c r="BJ261" s="310">
        <v>0</v>
      </c>
      <c r="BK261" s="320"/>
      <c r="BL261" s="321"/>
      <c r="BM261" s="310" t="s">
        <v>3991</v>
      </c>
      <c r="BN261" s="310">
        <v>2</v>
      </c>
      <c r="BO261" s="319">
        <v>46277</v>
      </c>
      <c r="BP261" s="310">
        <v>0</v>
      </c>
      <c r="BQ261" s="320"/>
      <c r="BR261" s="321"/>
      <c r="BS261" s="320"/>
      <c r="BT261" s="320"/>
      <c r="BU261" s="323"/>
      <c r="BV261" s="320"/>
      <c r="BW261" s="320"/>
      <c r="BX261" s="321"/>
      <c r="BY261" s="320"/>
      <c r="BZ261" s="320"/>
      <c r="CA261" s="320"/>
      <c r="CB261" s="320"/>
      <c r="CC261" s="320"/>
      <c r="CD261" s="323"/>
      <c r="CE261" s="320"/>
      <c r="CF261" s="320"/>
      <c r="CG261" s="320"/>
      <c r="CH261" s="320"/>
      <c r="CI261" s="320"/>
      <c r="CJ261" s="323"/>
      <c r="CK261" s="320"/>
      <c r="CL261" s="320"/>
      <c r="CM261" s="320"/>
      <c r="CN261" s="320"/>
      <c r="CO261" s="320"/>
      <c r="CP261" s="323"/>
      <c r="CQ261" s="320"/>
      <c r="CR261" s="320"/>
      <c r="CS261" s="320"/>
      <c r="CT261" s="320"/>
    </row>
    <row r="262" spans="1:98" ht="17.25" customHeight="1">
      <c r="A262" s="186">
        <v>253</v>
      </c>
      <c r="B262" s="181" t="s">
        <v>4401</v>
      </c>
      <c r="C262" s="181" t="s">
        <v>4402</v>
      </c>
      <c r="D262" s="181"/>
      <c r="E262" s="181"/>
      <c r="F262" s="181"/>
      <c r="G262" s="181" t="s">
        <v>4274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0" t="s">
        <v>674</v>
      </c>
      <c r="P262" s="182"/>
      <c r="Q262" s="182"/>
      <c r="R262" s="300" t="s">
        <v>3951</v>
      </c>
      <c r="S262" s="182"/>
      <c r="T262" s="182"/>
      <c r="U262" s="182"/>
      <c r="V262" s="182"/>
      <c r="W262" s="300">
        <f ca="1">_xlfn.MINIFS(V:V,C:C,C262,AE:AE,"",AB:AB,"")</f>
        <v>0</v>
      </c>
      <c r="X262" s="300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4"/>
      <c r="AE262" s="180" t="s">
        <v>675</v>
      </c>
      <c r="AF262" s="180" t="s">
        <v>2161</v>
      </c>
      <c r="AG262" s="185" t="s">
        <v>677</v>
      </c>
      <c r="AH262" s="185" t="s">
        <v>677</v>
      </c>
      <c r="AI262" s="312">
        <v>0</v>
      </c>
      <c r="AJ262" s="312">
        <v>0</v>
      </c>
      <c r="AK262" s="312"/>
      <c r="AL262" s="312"/>
      <c r="AM262" s="310"/>
      <c r="AN262" s="310"/>
      <c r="AO262" s="310"/>
      <c r="AP262" s="310"/>
      <c r="AQ262" s="310"/>
      <c r="AR262" s="310"/>
      <c r="AS262" s="310"/>
      <c r="AT262" s="310"/>
      <c r="AU262" s="310"/>
      <c r="AV262" s="310"/>
      <c r="AW262" s="186"/>
      <c r="AX262" s="186"/>
      <c r="AY262" s="186"/>
      <c r="AZ262" s="186"/>
      <c r="BA262" s="186"/>
      <c r="BB262" s="186"/>
      <c r="BC262" s="186"/>
      <c r="BD262" s="180" t="s">
        <v>2162</v>
      </c>
      <c r="BE262" s="310"/>
      <c r="BF262" s="317"/>
      <c r="BG262" s="310"/>
      <c r="BH262" s="314"/>
      <c r="BI262" s="318"/>
      <c r="BJ262" s="310"/>
      <c r="BK262" s="310"/>
      <c r="BL262" s="317"/>
      <c r="BM262" s="310"/>
      <c r="BN262" s="314"/>
      <c r="BO262" s="319">
        <v>46277</v>
      </c>
      <c r="BP262" s="310"/>
      <c r="BQ262" s="310"/>
      <c r="BR262" s="317"/>
      <c r="BS262" s="310"/>
      <c r="BT262" s="314"/>
      <c r="BU262" s="318"/>
      <c r="BV262" s="310"/>
      <c r="BW262" s="316"/>
      <c r="BX262" s="317"/>
      <c r="BY262" s="310"/>
      <c r="BZ262" s="314"/>
      <c r="CA262" s="319"/>
      <c r="CB262" s="310"/>
      <c r="CC262" s="310"/>
      <c r="CD262" s="318"/>
      <c r="CE262" s="310"/>
      <c r="CF262" s="310"/>
      <c r="CG262" s="310"/>
      <c r="CH262" s="310"/>
      <c r="CI262" s="310"/>
      <c r="CJ262" s="318"/>
      <c r="CK262" s="310"/>
      <c r="CL262" s="310"/>
      <c r="CM262" s="310"/>
      <c r="CN262" s="310"/>
      <c r="CO262" s="310"/>
      <c r="CP262" s="318"/>
      <c r="CQ262" s="310"/>
      <c r="CR262" s="310"/>
      <c r="CS262" s="310"/>
      <c r="CT262" s="310"/>
    </row>
    <row r="263" spans="1:98" ht="17.25" customHeight="1">
      <c r="A263" s="310">
        <v>254</v>
      </c>
      <c r="B263" s="311" t="s">
        <v>4401</v>
      </c>
      <c r="C263" s="311" t="s">
        <v>4402</v>
      </c>
      <c r="D263" s="311" t="s">
        <v>781</v>
      </c>
      <c r="E263" s="311" t="s">
        <v>4275</v>
      </c>
      <c r="F263" s="311" t="s">
        <v>4403</v>
      </c>
      <c r="G263" s="311" t="s">
        <v>4277</v>
      </c>
      <c r="H263" s="312">
        <v>180</v>
      </c>
      <c r="I263" s="313" t="s">
        <v>702</v>
      </c>
      <c r="J263" s="314">
        <v>1</v>
      </c>
      <c r="K263" s="314"/>
      <c r="L263" s="314">
        <v>2</v>
      </c>
      <c r="M263" s="312">
        <v>2</v>
      </c>
      <c r="N263" s="312">
        <v>4.0999999999999996</v>
      </c>
      <c r="O263" s="312" t="s">
        <v>674</v>
      </c>
      <c r="P263" s="312" t="s">
        <v>13</v>
      </c>
      <c r="Q263" s="312" t="s">
        <v>703</v>
      </c>
      <c r="R263" s="312"/>
      <c r="S263" s="312"/>
      <c r="T263" s="312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2">
        <f t="shared" ref="U263:U264" ca="1" si="64">+L263-T263</f>
        <v>0</v>
      </c>
      <c r="V263" s="312">
        <f t="shared" ref="V263:V264" ca="1" si="65">ROUNDDOWN(T263/J263,0)</f>
        <v>2</v>
      </c>
      <c r="W263" s="312"/>
      <c r="X263" s="312"/>
      <c r="Y263" s="312"/>
      <c r="Z263" s="312"/>
      <c r="AA263" s="312"/>
      <c r="AB263" s="312"/>
      <c r="AC263" s="312">
        <v>7.0000000000000007E-2</v>
      </c>
      <c r="AD263" s="316"/>
      <c r="AE263" s="304"/>
      <c r="AF263" s="304"/>
      <c r="AG263" s="315" t="s">
        <v>677</v>
      </c>
      <c r="AH263" s="315" t="s">
        <v>677</v>
      </c>
      <c r="AI263" s="312">
        <v>0</v>
      </c>
      <c r="AJ263" s="312">
        <v>0</v>
      </c>
      <c r="AK263" s="312"/>
      <c r="AL263" s="312"/>
      <c r="AM263" s="310"/>
      <c r="AN263" s="310"/>
      <c r="AO263" s="310"/>
      <c r="AP263" s="310"/>
      <c r="AQ263" s="310"/>
      <c r="AR263" s="310"/>
      <c r="AS263" s="310"/>
      <c r="AT263" s="310"/>
      <c r="AU263" s="310"/>
      <c r="AV263" s="310"/>
      <c r="AW263" s="310">
        <v>1</v>
      </c>
      <c r="AX263" s="310">
        <v>0</v>
      </c>
      <c r="AY263" s="310">
        <v>0</v>
      </c>
      <c r="AZ263" s="310">
        <v>1</v>
      </c>
      <c r="BA263" s="310">
        <v>0</v>
      </c>
      <c r="BB263" s="310">
        <v>0</v>
      </c>
      <c r="BC263" s="310">
        <v>0</v>
      </c>
      <c r="BD263" s="310" t="s">
        <v>692</v>
      </c>
      <c r="BE263" s="348"/>
      <c r="BF263" s="349"/>
      <c r="BG263" s="310" t="s">
        <v>4278</v>
      </c>
      <c r="BH263" s="310">
        <v>2</v>
      </c>
      <c r="BI263" s="318">
        <v>46277</v>
      </c>
      <c r="BJ263" s="310">
        <v>0</v>
      </c>
      <c r="BK263" s="320"/>
      <c r="BL263" s="321"/>
      <c r="BM263" s="310" t="s">
        <v>4278</v>
      </c>
      <c r="BN263" s="314">
        <v>2</v>
      </c>
      <c r="BO263" s="319">
        <v>46277</v>
      </c>
      <c r="BP263" s="310">
        <v>0</v>
      </c>
      <c r="BQ263" s="320"/>
      <c r="BR263" s="321"/>
      <c r="BS263" s="320"/>
      <c r="BT263" s="322"/>
      <c r="BU263" s="323"/>
      <c r="BV263" s="320"/>
      <c r="BW263" s="324"/>
      <c r="BX263" s="321"/>
      <c r="BY263" s="320"/>
      <c r="BZ263" s="322"/>
      <c r="CA263" s="325"/>
      <c r="CB263" s="320"/>
      <c r="CC263" s="320"/>
      <c r="CD263" s="323"/>
      <c r="CE263" s="320"/>
      <c r="CF263" s="320"/>
      <c r="CG263" s="320"/>
      <c r="CH263" s="320"/>
      <c r="CI263" s="320"/>
      <c r="CJ263" s="323"/>
      <c r="CK263" s="320"/>
      <c r="CL263" s="320"/>
      <c r="CM263" s="320"/>
      <c r="CN263" s="320"/>
      <c r="CO263" s="320"/>
      <c r="CP263" s="323"/>
      <c r="CQ263" s="320"/>
      <c r="CR263" s="320"/>
      <c r="CS263" s="320"/>
      <c r="CT263" s="320"/>
    </row>
    <row r="264" spans="1:98" ht="17.25" customHeight="1">
      <c r="A264" s="310">
        <v>255</v>
      </c>
      <c r="B264" s="311" t="s">
        <v>4401</v>
      </c>
      <c r="C264" s="311" t="s">
        <v>4402</v>
      </c>
      <c r="D264" s="311" t="s">
        <v>781</v>
      </c>
      <c r="E264" s="311" t="s">
        <v>4279</v>
      </c>
      <c r="F264" s="311" t="s">
        <v>4404</v>
      </c>
      <c r="G264" s="311" t="s">
        <v>4281</v>
      </c>
      <c r="H264" s="312">
        <v>200</v>
      </c>
      <c r="I264" s="313" t="s">
        <v>702</v>
      </c>
      <c r="J264" s="314">
        <v>1</v>
      </c>
      <c r="K264" s="314"/>
      <c r="L264" s="314">
        <v>2</v>
      </c>
      <c r="M264" s="312">
        <v>2.8</v>
      </c>
      <c r="N264" s="312">
        <v>5.7</v>
      </c>
      <c r="O264" s="312" t="s">
        <v>674</v>
      </c>
      <c r="P264" s="312" t="s">
        <v>13</v>
      </c>
      <c r="Q264" s="312" t="s">
        <v>703</v>
      </c>
      <c r="R264" s="312"/>
      <c r="S264" s="312"/>
      <c r="T264" s="312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2">
        <f t="shared" ca="1" si="64"/>
        <v>2</v>
      </c>
      <c r="V264" s="312">
        <f t="shared" ca="1" si="65"/>
        <v>0</v>
      </c>
      <c r="W264" s="312"/>
      <c r="X264" s="312"/>
      <c r="Y264" s="312"/>
      <c r="Z264" s="312"/>
      <c r="AA264" s="312"/>
      <c r="AB264" s="312"/>
      <c r="AC264" s="312">
        <v>0.159</v>
      </c>
      <c r="AD264" s="316"/>
      <c r="AE264" s="304"/>
      <c r="AF264" s="304"/>
      <c r="AG264" s="315" t="s">
        <v>677</v>
      </c>
      <c r="AH264" s="315" t="s">
        <v>677</v>
      </c>
      <c r="AI264" s="312">
        <v>0</v>
      </c>
      <c r="AJ264" s="312">
        <v>0</v>
      </c>
      <c r="AK264" s="312"/>
      <c r="AL264" s="312"/>
      <c r="AM264" s="310"/>
      <c r="AN264" s="310"/>
      <c r="AO264" s="310"/>
      <c r="AP264" s="310"/>
      <c r="AQ264" s="310"/>
      <c r="AR264" s="310"/>
      <c r="AS264" s="310"/>
      <c r="AT264" s="310"/>
      <c r="AU264" s="310"/>
      <c r="AV264" s="310"/>
      <c r="AW264" s="310">
        <v>0</v>
      </c>
      <c r="AX264" s="310">
        <v>0</v>
      </c>
      <c r="AY264" s="310">
        <v>0</v>
      </c>
      <c r="AZ264" s="310">
        <v>0</v>
      </c>
      <c r="BA264" s="310">
        <v>0</v>
      </c>
      <c r="BB264" s="310">
        <v>0</v>
      </c>
      <c r="BC264" s="310">
        <v>0</v>
      </c>
      <c r="BD264" s="310" t="s">
        <v>692</v>
      </c>
      <c r="BE264" s="348"/>
      <c r="BF264" s="349"/>
      <c r="BG264" s="310" t="s">
        <v>3991</v>
      </c>
      <c r="BH264" s="310">
        <v>2</v>
      </c>
      <c r="BI264" s="318">
        <v>46277</v>
      </c>
      <c r="BJ264" s="310">
        <v>0</v>
      </c>
      <c r="BK264" s="310"/>
      <c r="BL264" s="317"/>
      <c r="BM264" s="310" t="s">
        <v>3991</v>
      </c>
      <c r="BN264" s="310">
        <v>2</v>
      </c>
      <c r="BO264" s="319">
        <v>46277</v>
      </c>
      <c r="BP264" s="310">
        <v>0</v>
      </c>
      <c r="BQ264" s="310"/>
      <c r="BR264" s="317"/>
      <c r="BS264" s="310"/>
      <c r="BT264" s="310"/>
      <c r="BU264" s="318"/>
      <c r="BV264" s="310"/>
      <c r="BW264" s="310"/>
      <c r="BX264" s="317"/>
      <c r="BY264" s="310"/>
      <c r="BZ264" s="310"/>
      <c r="CA264" s="310"/>
      <c r="CB264" s="310"/>
      <c r="CC264" s="310"/>
      <c r="CD264" s="318"/>
      <c r="CE264" s="310"/>
      <c r="CF264" s="310"/>
      <c r="CG264" s="310"/>
      <c r="CH264" s="310"/>
      <c r="CI264" s="310"/>
      <c r="CJ264" s="318"/>
      <c r="CK264" s="310"/>
      <c r="CL264" s="310"/>
      <c r="CM264" s="310"/>
      <c r="CN264" s="310"/>
      <c r="CO264" s="310"/>
      <c r="CP264" s="318"/>
      <c r="CQ264" s="310"/>
      <c r="CR264" s="310"/>
      <c r="CS264" s="310"/>
      <c r="CT264" s="310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V37" sqref="V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4405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t="e" cm="1">
        <f t="array" ref="Z27">SUMPRODUCT($J$30:$J$187,Z30:Z187,--(Z30:Z187&lt;&gt;""))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SUM(Z30:Z187)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4406</v>
      </c>
      <c r="E30" s="82" t="s">
        <v>3980</v>
      </c>
      <c r="F30" s="82" t="s">
        <v>3977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3981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4407</v>
      </c>
      <c r="E31" s="82" t="s">
        <v>3980</v>
      </c>
      <c r="F31" s="82" t="s">
        <v>3977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3981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4408</v>
      </c>
      <c r="E32" s="82" t="s">
        <v>3980</v>
      </c>
      <c r="F32" s="82" t="s">
        <v>3977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3981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4409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3988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4410</v>
      </c>
      <c r="E34" s="82" t="s">
        <v>3990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3991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4411</v>
      </c>
      <c r="E35" s="82" t="s">
        <v>3994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3991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4412</v>
      </c>
      <c r="E36" s="82" t="s">
        <v>3998</v>
      </c>
      <c r="F36" s="82" t="s">
        <v>3995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3999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4413</v>
      </c>
      <c r="E37" s="82" t="s">
        <v>3994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3991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4414</v>
      </c>
      <c r="E38" s="82" t="s">
        <v>4004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3991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4415</v>
      </c>
      <c r="E39" s="82" t="s">
        <v>3980</v>
      </c>
      <c r="F39" s="82" t="s">
        <v>3977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3981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4416</v>
      </c>
      <c r="E40" s="82" t="s">
        <v>3980</v>
      </c>
      <c r="F40" s="82" t="s">
        <v>3977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3981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4417</v>
      </c>
      <c r="E41" s="82" t="s">
        <v>3980</v>
      </c>
      <c r="F41" s="82" t="s">
        <v>3977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3981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4418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3988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4419</v>
      </c>
      <c r="E43" s="82" t="s">
        <v>3990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3991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4420</v>
      </c>
      <c r="E44" s="82" t="s">
        <v>3994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3991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4421</v>
      </c>
      <c r="E45" s="82" t="s">
        <v>3998</v>
      </c>
      <c r="F45" s="82" t="s">
        <v>3995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3999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4422</v>
      </c>
      <c r="E46" s="82" t="s">
        <v>3994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3991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4423</v>
      </c>
      <c r="E47" s="82" t="s">
        <v>4004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3991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4424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3991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4425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3991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4426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3991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4427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3991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4428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3991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4429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3991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4430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3991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4431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3991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4432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3991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4433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3991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4434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3991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4435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3991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4436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3991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4437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3991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4438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3991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4439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3991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4440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3991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4441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3991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4442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3991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4443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3991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4444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3991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4445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3991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4446</v>
      </c>
      <c r="E70" s="82" t="s">
        <v>3994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3991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4447</v>
      </c>
      <c r="E71" s="82" t="s">
        <v>3994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3991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4448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3991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4449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3991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4450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3991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4451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3991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4452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3991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4453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3991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4454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3991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4455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3991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4456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3991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4457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3991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4458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3991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4459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3991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4460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3991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4461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3991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4462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3991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4463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3991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4464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3991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4465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3991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4466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3991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4467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3991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4468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3991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4469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3991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4470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3991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4471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3991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4472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3991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4473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3991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4474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3991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4475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3991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4476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3991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4477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3991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4478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3991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4479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3991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4480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3991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4481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3991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4482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3991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4483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3991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4484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3991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4485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3991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4486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3991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4487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3991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4488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3991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4489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3991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4490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3991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4491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3991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4492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3991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4493</v>
      </c>
      <c r="E117" s="82" t="s">
        <v>4270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4271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4494</v>
      </c>
      <c r="E118" s="82" t="s">
        <v>4277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4278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4495</v>
      </c>
      <c r="E119" s="82" t="s">
        <v>4281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3991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4496</v>
      </c>
      <c r="E120" s="82" t="s">
        <v>4270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4271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4497</v>
      </c>
      <c r="E121" s="82" t="s">
        <v>4277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4278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4498</v>
      </c>
      <c r="E122" s="82" t="s">
        <v>4281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3991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4499</v>
      </c>
      <c r="E123" s="82" t="s">
        <v>4277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4278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4500</v>
      </c>
      <c r="E124" s="82" t="s">
        <v>4281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3991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4501</v>
      </c>
      <c r="E125" s="82" t="s">
        <v>4277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4278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4502</v>
      </c>
      <c r="E126" s="82" t="s">
        <v>4281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3991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4503</v>
      </c>
      <c r="E127" s="82" t="s">
        <v>4277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4278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4504</v>
      </c>
      <c r="E128" s="82" t="s">
        <v>4281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3991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4505</v>
      </c>
      <c r="E129" s="82" t="s">
        <v>4277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4278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4506</v>
      </c>
      <c r="E130" s="82" t="s">
        <v>4281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3991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4507</v>
      </c>
      <c r="E131" s="82" t="s">
        <v>4277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4278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4508</v>
      </c>
      <c r="E132" s="82" t="s">
        <v>4281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3991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4509</v>
      </c>
      <c r="E133" s="82" t="s">
        <v>4277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4278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4510</v>
      </c>
      <c r="E134" s="82" t="s">
        <v>4281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3991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4511</v>
      </c>
      <c r="E135" s="82" t="s">
        <v>4277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4278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4512</v>
      </c>
      <c r="E136" s="82" t="s">
        <v>4281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3991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4513</v>
      </c>
      <c r="E137" s="82" t="s">
        <v>4277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4278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4514</v>
      </c>
      <c r="E138" s="82" t="s">
        <v>4281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3991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4515</v>
      </c>
      <c r="E139" s="82" t="s">
        <v>4277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4278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4516</v>
      </c>
      <c r="E140" s="82" t="s">
        <v>4281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3991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4517</v>
      </c>
      <c r="E141" s="82" t="s">
        <v>4277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4278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4518</v>
      </c>
      <c r="E142" s="82" t="s">
        <v>4281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3991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4519</v>
      </c>
      <c r="E143" s="82" t="s">
        <v>4277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4278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4520</v>
      </c>
      <c r="E144" s="82" t="s">
        <v>4281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3991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4521</v>
      </c>
      <c r="E145" s="82" t="s">
        <v>4277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4278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4522</v>
      </c>
      <c r="E146" s="82" t="s">
        <v>4281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3991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4523</v>
      </c>
      <c r="E147" s="82" t="s">
        <v>4277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4278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4524</v>
      </c>
      <c r="E148" s="82" t="s">
        <v>4281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3991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4525</v>
      </c>
      <c r="E149" s="82" t="s">
        <v>4277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4278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4526</v>
      </c>
      <c r="E150" s="82" t="s">
        <v>4281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3991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4527</v>
      </c>
      <c r="E151" s="82" t="s">
        <v>4277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4278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4528</v>
      </c>
      <c r="E152" s="82" t="s">
        <v>4281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3991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4529</v>
      </c>
      <c r="E153" s="82" t="s">
        <v>4277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4278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4530</v>
      </c>
      <c r="E154" s="82" t="s">
        <v>4281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3991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4531</v>
      </c>
      <c r="E155" s="82" t="s">
        <v>4277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4278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4532</v>
      </c>
      <c r="E156" s="82" t="s">
        <v>4281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3991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4533</v>
      </c>
      <c r="E157" s="82" t="s">
        <v>4277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4278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4534</v>
      </c>
      <c r="E158" s="82" t="s">
        <v>4281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3991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4535</v>
      </c>
      <c r="E159" s="82" t="s">
        <v>4277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4278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4536</v>
      </c>
      <c r="E160" s="82" t="s">
        <v>4281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3991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4537</v>
      </c>
      <c r="E161" s="82" t="s">
        <v>4277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4278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4538</v>
      </c>
      <c r="E162" s="82" t="s">
        <v>4281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3991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4539</v>
      </c>
      <c r="E163" s="82" t="s">
        <v>4277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4278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4540</v>
      </c>
      <c r="E164" s="82" t="s">
        <v>4281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3991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4541</v>
      </c>
      <c r="E165" s="82" t="s">
        <v>4277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4278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4542</v>
      </c>
      <c r="E166" s="82" t="s">
        <v>4281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3991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4543</v>
      </c>
      <c r="E167" s="82" t="s">
        <v>4277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4278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4544</v>
      </c>
      <c r="E168" s="82" t="s">
        <v>4281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3991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4545</v>
      </c>
      <c r="E169" s="82" t="s">
        <v>4277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4278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4546</v>
      </c>
      <c r="E170" s="82" t="s">
        <v>4281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3991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4547</v>
      </c>
      <c r="E171" s="82" t="s">
        <v>4277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4278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4548</v>
      </c>
      <c r="E172" s="82" t="s">
        <v>4281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3991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4549</v>
      </c>
      <c r="E173" s="82" t="s">
        <v>4277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4278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4550</v>
      </c>
      <c r="E174" s="82" t="s">
        <v>4281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3991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4551</v>
      </c>
      <c r="E175" s="82" t="s">
        <v>4277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4278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4552</v>
      </c>
      <c r="E176" s="82" t="s">
        <v>4281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3991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4553</v>
      </c>
      <c r="E177" s="82" t="s">
        <v>4277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4278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4554</v>
      </c>
      <c r="E178" s="82" t="s">
        <v>4281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3991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4555</v>
      </c>
      <c r="E179" s="82" t="s">
        <v>4277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4278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4556</v>
      </c>
      <c r="E180" s="82" t="s">
        <v>4281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3991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 filterMode="1"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H211" sqref="H21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4557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2</v>
      </c>
      <c r="H5" s="26" cm="1">
        <f t="array" ref="H5">SUMPRODUCT(--($C$30:$C$187=$D5),$L$30:$L$187,$J$30:$J$187)</f>
        <v>432.6</v>
      </c>
      <c r="I5" s="26" cm="1">
        <f t="array" ref="I5">SUMPRODUCT(--($C$30:$C$187=$D5),$M$30:$M$187)</f>
        <v>6</v>
      </c>
      <c r="J5" s="27" cm="1">
        <f t="array" ref="J5">SUMPRODUCT(--($C$30:$C$187=$D5),$M$30:$M$187,$J$30:$J$187)</f>
        <v>74.599999999999994</v>
      </c>
      <c r="L5" s="28" t="s">
        <v>12</v>
      </c>
      <c r="M5" s="29">
        <f>G8</f>
        <v>66</v>
      </c>
      <c r="N5" s="30">
        <f>H8</f>
        <v>560.6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66</v>
      </c>
      <c r="H8" s="41">
        <f t="shared" si="0"/>
        <v>560.6</v>
      </c>
      <c r="I8" s="41">
        <f t="shared" si="0"/>
        <v>206</v>
      </c>
      <c r="J8" s="42">
        <f>J5+J6+J7</f>
        <v>8095.8000000000075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">TRANSPOSE(_xlfn._xlws.SORT(_xlfn.UNIQUE(_xlfn._xlws.FILTER(E30:E187,(C30:C187=$D$11)*(M30:M187&lt;&gt;0))),,1))</f>
        <v>L65*4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18880</v>
      </c>
      <c r="F12" s="50" cm="1">
        <f t="array" ref="F12">SUMPRODUCT(--($C$30:$C$187=$D$11),--($E$30:$E$187=F$11),$I$30:$I$187,$G$30:$G$187)</f>
        <v>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6</v>
      </c>
      <c r="F13" s="53" cm="1">
        <f t="array" ref="F13">SUMPRODUCT(--($C$30:$C$187=$D$11),--($E$30:$E$187=F$11),$I$30:$I$187)</f>
        <v>0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18880</v>
      </c>
      <c r="F16" s="50" cm="1">
        <f t="array" ref="F16">SUMPRODUCT(--($C$30:$C$187=$D$11),--($E$30:$E$187=F$11),$M$30:$M$187,$G$30:$G$187)</f>
        <v>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6</v>
      </c>
      <c r="F17" s="58" cm="1">
        <f t="array" ref="F17">SUMPRODUCT(--($C$30:$C$187=$D$11),--($E$30:$E$187=F$11),$M$30:$M$187)</f>
        <v>0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74.599999999999994</v>
      </c>
      <c r="F18" s="61" cm="1">
        <f t="array" ref="F18">SUMPRODUCT(--($C$30:$C$187=$D$11),--($E$30:$E$187=F$11),$M$30:$M$187,$J$30:$J$187)</f>
        <v>0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432.6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t="e" cm="1">
        <f t="array" ref="Z27">SUMPRODUCT($J$30:$J$187,Z30:Z187,--(Z30:Z187&lt;&gt;""))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2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SUM(Z30:Z187)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>
        <v>46312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3983</v>
      </c>
      <c r="E30" s="82" t="s">
        <v>3980</v>
      </c>
      <c r="F30" s="82" t="s">
        <v>3977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3981</v>
      </c>
      <c r="AH30" s="53">
        <v>1</v>
      </c>
      <c r="AI30" s="83">
        <v>46277</v>
      </c>
      <c r="AJ30" s="53"/>
      <c r="AK30" s="53"/>
    </row>
    <row r="31" spans="3:37" ht="14.25" hidden="1" customHeight="1">
      <c r="C31" s="82" t="s">
        <v>11</v>
      </c>
      <c r="D31" s="82" t="s">
        <v>3985</v>
      </c>
      <c r="E31" s="82" t="s">
        <v>3980</v>
      </c>
      <c r="F31" s="82" t="s">
        <v>3977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3981</v>
      </c>
      <c r="AH31" s="53">
        <v>1</v>
      </c>
      <c r="AI31" s="83">
        <v>46277</v>
      </c>
      <c r="AJ31" s="53"/>
      <c r="AK31" s="53"/>
    </row>
    <row r="32" spans="3:37" ht="14.25" hidden="1" customHeight="1">
      <c r="C32" s="82" t="s">
        <v>11</v>
      </c>
      <c r="D32" s="82" t="s">
        <v>3979</v>
      </c>
      <c r="E32" s="82" t="s">
        <v>3980</v>
      </c>
      <c r="F32" s="82" t="s">
        <v>3977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3981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3987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1</v>
      </c>
      <c r="M33" s="26">
        <f t="shared" si="4"/>
        <v>0</v>
      </c>
      <c r="N33" s="26"/>
      <c r="O33" s="26">
        <f>(5047+1903)/G33</f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 t="s">
        <v>3952</v>
      </c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3988</v>
      </c>
      <c r="AH33" s="53">
        <v>1</v>
      </c>
      <c r="AI33" s="83">
        <v>46277</v>
      </c>
      <c r="AJ33" s="53"/>
      <c r="AK33" s="53"/>
    </row>
    <row r="34" spans="3:37" ht="14.25" hidden="1" customHeight="1">
      <c r="C34" s="82" t="s">
        <v>13</v>
      </c>
      <c r="D34" s="82" t="s">
        <v>3989</v>
      </c>
      <c r="E34" s="82" t="s">
        <v>3990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3991</v>
      </c>
      <c r="AH34" s="53">
        <v>2</v>
      </c>
      <c r="AI34" s="83">
        <v>46277</v>
      </c>
      <c r="AJ34" s="53"/>
      <c r="AK34" s="53"/>
    </row>
    <row r="35" spans="3:37" ht="14.25" hidden="1" customHeight="1">
      <c r="C35" s="82" t="s">
        <v>13</v>
      </c>
      <c r="D35" s="82" t="s">
        <v>3993</v>
      </c>
      <c r="E35" s="82" t="s">
        <v>3994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3991</v>
      </c>
      <c r="AH35" s="53">
        <v>2</v>
      </c>
      <c r="AI35" s="83">
        <v>46277</v>
      </c>
      <c r="AJ35" s="53"/>
      <c r="AK35" s="53"/>
    </row>
    <row r="36" spans="3:37" ht="14.25" hidden="1" customHeight="1">
      <c r="C36" s="82" t="s">
        <v>13</v>
      </c>
      <c r="D36" s="82" t="s">
        <v>3997</v>
      </c>
      <c r="E36" s="82" t="s">
        <v>3998</v>
      </c>
      <c r="F36" s="82" t="s">
        <v>3995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3999</v>
      </c>
      <c r="AH36" s="53">
        <v>2</v>
      </c>
      <c r="AI36" s="83">
        <v>46277</v>
      </c>
      <c r="AJ36" s="53"/>
      <c r="AK36" s="53"/>
    </row>
    <row r="37" spans="3:37" ht="14.25" hidden="1" customHeight="1">
      <c r="C37" s="82" t="s">
        <v>13</v>
      </c>
      <c r="D37" s="82" t="s">
        <v>4001</v>
      </c>
      <c r="E37" s="82" t="s">
        <v>3994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3991</v>
      </c>
      <c r="AH37" s="53">
        <v>1</v>
      </c>
      <c r="AI37" s="83">
        <v>46277</v>
      </c>
      <c r="AJ37" s="53"/>
      <c r="AK37" s="53"/>
    </row>
    <row r="38" spans="3:37" ht="14.25" hidden="1" customHeight="1">
      <c r="C38" s="82" t="s">
        <v>13</v>
      </c>
      <c r="D38" s="82" t="s">
        <v>4003</v>
      </c>
      <c r="E38" s="82" t="s">
        <v>4004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3991</v>
      </c>
      <c r="AH38" s="53">
        <v>1</v>
      </c>
      <c r="AI38" s="83">
        <v>46277</v>
      </c>
      <c r="AJ38" s="53"/>
      <c r="AK38" s="53"/>
    </row>
    <row r="39" spans="3:37" ht="14.25" hidden="1" customHeight="1">
      <c r="C39" s="82" t="s">
        <v>11</v>
      </c>
      <c r="D39" s="82" t="s">
        <v>4008</v>
      </c>
      <c r="E39" s="82" t="s">
        <v>3980</v>
      </c>
      <c r="F39" s="82" t="s">
        <v>3977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3981</v>
      </c>
      <c r="AH39" s="53">
        <v>1</v>
      </c>
      <c r="AI39" s="83">
        <v>46277</v>
      </c>
      <c r="AJ39" s="53"/>
      <c r="AK39" s="53"/>
    </row>
    <row r="40" spans="3:37" ht="14.25" hidden="1" customHeight="1">
      <c r="C40" s="82" t="s">
        <v>11</v>
      </c>
      <c r="D40" s="82" t="s">
        <v>4009</v>
      </c>
      <c r="E40" s="82" t="s">
        <v>3980</v>
      </c>
      <c r="F40" s="82" t="s">
        <v>3977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3981</v>
      </c>
      <c r="AH40" s="53">
        <v>1</v>
      </c>
      <c r="AI40" s="83">
        <v>46277</v>
      </c>
      <c r="AJ40" s="53"/>
      <c r="AK40" s="53"/>
    </row>
    <row r="41" spans="3:37" ht="14.25" hidden="1" customHeight="1">
      <c r="C41" s="82" t="s">
        <v>11</v>
      </c>
      <c r="D41" s="82" t="s">
        <v>4007</v>
      </c>
      <c r="E41" s="82" t="s">
        <v>3980</v>
      </c>
      <c r="F41" s="82" t="s">
        <v>3977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3981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4010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1</v>
      </c>
      <c r="M42" s="26">
        <f t="shared" si="4"/>
        <v>0</v>
      </c>
      <c r="N42" s="26"/>
      <c r="O42" s="26">
        <v>1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3988</v>
      </c>
      <c r="AH42" s="53">
        <v>1</v>
      </c>
      <c r="AI42" s="83">
        <v>46277</v>
      </c>
      <c r="AJ42" s="53"/>
      <c r="AK42" s="53"/>
    </row>
    <row r="43" spans="3:37" ht="14.25" hidden="1" customHeight="1">
      <c r="C43" s="82" t="s">
        <v>13</v>
      </c>
      <c r="D43" s="82" t="s">
        <v>4011</v>
      </c>
      <c r="E43" s="82" t="s">
        <v>3990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3991</v>
      </c>
      <c r="AH43" s="53">
        <v>2</v>
      </c>
      <c r="AI43" s="83">
        <v>46277</v>
      </c>
      <c r="AJ43" s="53"/>
      <c r="AK43" s="53"/>
    </row>
    <row r="44" spans="3:37" ht="14.25" hidden="1" customHeight="1">
      <c r="C44" s="82" t="s">
        <v>13</v>
      </c>
      <c r="D44" s="82" t="s">
        <v>4012</v>
      </c>
      <c r="E44" s="82" t="s">
        <v>3994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3991</v>
      </c>
      <c r="AH44" s="53">
        <v>2</v>
      </c>
      <c r="AI44" s="83">
        <v>46277</v>
      </c>
      <c r="AJ44" s="53"/>
      <c r="AK44" s="53"/>
    </row>
    <row r="45" spans="3:37" ht="14.25" hidden="1" customHeight="1">
      <c r="C45" s="82" t="s">
        <v>13</v>
      </c>
      <c r="D45" s="82" t="s">
        <v>4013</v>
      </c>
      <c r="E45" s="82" t="s">
        <v>3998</v>
      </c>
      <c r="F45" s="82" t="s">
        <v>3995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3999</v>
      </c>
      <c r="AH45" s="53">
        <v>2</v>
      </c>
      <c r="AI45" s="83">
        <v>46277</v>
      </c>
      <c r="AJ45" s="53"/>
      <c r="AK45" s="53"/>
    </row>
    <row r="46" spans="3:37" ht="14.25" hidden="1" customHeight="1">
      <c r="C46" s="82" t="s">
        <v>13</v>
      </c>
      <c r="D46" s="82" t="s">
        <v>4014</v>
      </c>
      <c r="E46" s="82" t="s">
        <v>3994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3991</v>
      </c>
      <c r="AH46" s="53">
        <v>1</v>
      </c>
      <c r="AI46" s="83">
        <v>46277</v>
      </c>
      <c r="AJ46" s="53"/>
      <c r="AK46" s="53"/>
    </row>
    <row r="47" spans="3:37" ht="14.25" hidden="1" customHeight="1">
      <c r="C47" s="82" t="s">
        <v>13</v>
      </c>
      <c r="D47" s="82" t="s">
        <v>4015</v>
      </c>
      <c r="E47" s="82" t="s">
        <v>4004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3991</v>
      </c>
      <c r="AH47" s="53">
        <v>1</v>
      </c>
      <c r="AI47" s="83">
        <v>46277</v>
      </c>
      <c r="AJ47" s="53"/>
      <c r="AK47" s="53"/>
    </row>
    <row r="48" spans="3:37" ht="14.25" hidden="1" customHeight="1">
      <c r="C48" s="82" t="s">
        <v>13</v>
      </c>
      <c r="D48" s="82" t="s">
        <v>4020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3991</v>
      </c>
      <c r="AH48" s="53">
        <v>1</v>
      </c>
      <c r="AI48" s="83">
        <v>46277</v>
      </c>
      <c r="AJ48" s="53"/>
      <c r="AK48" s="53"/>
    </row>
    <row r="49" spans="3:37" ht="14.25" hidden="1" customHeight="1">
      <c r="C49" s="82" t="s">
        <v>13</v>
      </c>
      <c r="D49" s="82" t="s">
        <v>4025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3991</v>
      </c>
      <c r="AH49" s="53">
        <v>1</v>
      </c>
      <c r="AI49" s="83">
        <v>46277</v>
      </c>
      <c r="AJ49" s="53"/>
      <c r="AK49" s="53"/>
    </row>
    <row r="50" spans="3:37" ht="14.25" hidden="1" customHeight="1">
      <c r="C50" s="82" t="s">
        <v>13</v>
      </c>
      <c r="D50" s="82" t="s">
        <v>4030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3991</v>
      </c>
      <c r="AH50" s="53">
        <v>1</v>
      </c>
      <c r="AI50" s="83">
        <v>46277</v>
      </c>
      <c r="AJ50" s="53"/>
      <c r="AK50" s="53"/>
    </row>
    <row r="51" spans="3:37" ht="14.25" hidden="1" customHeight="1">
      <c r="C51" s="82" t="s">
        <v>13</v>
      </c>
      <c r="D51" s="82" t="s">
        <v>4035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3991</v>
      </c>
      <c r="AH51" s="53">
        <v>1</v>
      </c>
      <c r="AI51" s="83">
        <v>46277</v>
      </c>
      <c r="AJ51" s="53"/>
      <c r="AK51" s="53"/>
    </row>
    <row r="52" spans="3:37" ht="14.25" hidden="1" customHeight="1">
      <c r="C52" s="82" t="s">
        <v>13</v>
      </c>
      <c r="D52" s="82" t="s">
        <v>4040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3991</v>
      </c>
      <c r="AH52" s="53">
        <v>1</v>
      </c>
      <c r="AI52" s="83">
        <v>46277</v>
      </c>
      <c r="AJ52" s="53"/>
      <c r="AK52" s="53"/>
    </row>
    <row r="53" spans="3:37" ht="14.25" hidden="1" customHeight="1">
      <c r="C53" s="82" t="s">
        <v>13</v>
      </c>
      <c r="D53" s="82" t="s">
        <v>4043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3991</v>
      </c>
      <c r="AH53" s="53">
        <v>2</v>
      </c>
      <c r="AI53" s="83">
        <v>46277</v>
      </c>
      <c r="AJ53" s="53"/>
      <c r="AK53" s="53"/>
    </row>
    <row r="54" spans="3:37" ht="14.25" hidden="1" customHeight="1">
      <c r="C54" s="82" t="s">
        <v>13</v>
      </c>
      <c r="D54" s="82" t="s">
        <v>4046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3991</v>
      </c>
      <c r="AH54" s="53">
        <v>2</v>
      </c>
      <c r="AI54" s="83">
        <v>46277</v>
      </c>
      <c r="AJ54" s="53"/>
      <c r="AK54" s="53"/>
    </row>
    <row r="55" spans="3:37" ht="14.25" hidden="1" customHeight="1">
      <c r="C55" s="82" t="s">
        <v>13</v>
      </c>
      <c r="D55" s="82" t="s">
        <v>4049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3991</v>
      </c>
      <c r="AH55" s="53">
        <v>2</v>
      </c>
      <c r="AI55" s="83">
        <v>46277</v>
      </c>
      <c r="AJ55" s="53"/>
      <c r="AK55" s="53"/>
    </row>
    <row r="56" spans="3:37" ht="14.25" hidden="1" customHeight="1">
      <c r="C56" s="82" t="s">
        <v>13</v>
      </c>
      <c r="D56" s="82" t="s">
        <v>4054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3991</v>
      </c>
      <c r="AH56" s="53">
        <v>2</v>
      </c>
      <c r="AI56" s="83">
        <v>46277</v>
      </c>
      <c r="AJ56" s="53"/>
      <c r="AK56" s="53"/>
    </row>
    <row r="57" spans="3:37" ht="14.25" hidden="1" customHeight="1">
      <c r="C57" s="82" t="s">
        <v>13</v>
      </c>
      <c r="D57" s="82" t="s">
        <v>4057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3991</v>
      </c>
      <c r="AH57" s="53">
        <v>2</v>
      </c>
      <c r="AI57" s="83">
        <v>46277</v>
      </c>
      <c r="AJ57" s="53"/>
      <c r="AK57" s="53"/>
    </row>
    <row r="58" spans="3:37" ht="14.25" hidden="1" customHeight="1">
      <c r="C58" s="82" t="s">
        <v>13</v>
      </c>
      <c r="D58" s="82" t="s">
        <v>4060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3991</v>
      </c>
      <c r="AH58" s="53">
        <v>2</v>
      </c>
      <c r="AI58" s="83">
        <v>46277</v>
      </c>
      <c r="AJ58" s="53"/>
      <c r="AK58" s="53"/>
    </row>
    <row r="59" spans="3:37" ht="14.25" hidden="1" customHeight="1">
      <c r="C59" s="82" t="s">
        <v>13</v>
      </c>
      <c r="D59" s="82" t="s">
        <v>4063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3991</v>
      </c>
      <c r="AH59" s="53">
        <v>1</v>
      </c>
      <c r="AI59" s="83">
        <v>46277</v>
      </c>
      <c r="AJ59" s="53"/>
      <c r="AK59" s="53"/>
    </row>
    <row r="60" spans="3:37" ht="14.25" hidden="1" customHeight="1">
      <c r="C60" s="82" t="s">
        <v>13</v>
      </c>
      <c r="D60" s="82" t="s">
        <v>4066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3991</v>
      </c>
      <c r="AH60" s="53">
        <v>1</v>
      </c>
      <c r="AI60" s="83">
        <v>46277</v>
      </c>
      <c r="AJ60" s="53"/>
      <c r="AK60" s="53"/>
    </row>
    <row r="61" spans="3:37" ht="14.25" hidden="1" customHeight="1">
      <c r="C61" s="82" t="s">
        <v>13</v>
      </c>
      <c r="D61" s="82" t="s">
        <v>4069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3991</v>
      </c>
      <c r="AH61" s="53">
        <v>1</v>
      </c>
      <c r="AI61" s="83">
        <v>46277</v>
      </c>
      <c r="AJ61" s="53"/>
      <c r="AK61" s="53"/>
    </row>
    <row r="62" spans="3:37" ht="14.25" hidden="1" customHeight="1">
      <c r="C62" s="82" t="s">
        <v>13</v>
      </c>
      <c r="D62" s="82" t="s">
        <v>4072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3991</v>
      </c>
      <c r="AH62" s="53">
        <v>1</v>
      </c>
      <c r="AI62" s="83">
        <v>46277</v>
      </c>
      <c r="AJ62" s="53"/>
      <c r="AK62" s="53"/>
    </row>
    <row r="63" spans="3:37" ht="14.25" hidden="1" customHeight="1">
      <c r="C63" s="82" t="s">
        <v>13</v>
      </c>
      <c r="D63" s="82" t="s">
        <v>4077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3991</v>
      </c>
      <c r="AH63" s="53">
        <v>1</v>
      </c>
      <c r="AI63" s="83">
        <v>46277</v>
      </c>
      <c r="AJ63" s="53"/>
      <c r="AK63" s="53"/>
    </row>
    <row r="64" spans="3:37" ht="14.25" hidden="1" customHeight="1">
      <c r="C64" s="82" t="s">
        <v>13</v>
      </c>
      <c r="D64" s="82" t="s">
        <v>4080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3991</v>
      </c>
      <c r="AH64" s="53">
        <v>2</v>
      </c>
      <c r="AI64" s="83">
        <v>46277</v>
      </c>
      <c r="AJ64" s="53"/>
      <c r="AK64" s="53"/>
    </row>
    <row r="65" spans="3:37" ht="14.25" hidden="1" customHeight="1">
      <c r="C65" s="82" t="s">
        <v>13</v>
      </c>
      <c r="D65" s="82" t="s">
        <v>4085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3991</v>
      </c>
      <c r="AH65" s="53">
        <v>4</v>
      </c>
      <c r="AI65" s="83">
        <v>46277</v>
      </c>
      <c r="AJ65" s="53"/>
      <c r="AK65" s="53"/>
    </row>
    <row r="66" spans="3:37" ht="14.25" hidden="1" customHeight="1">
      <c r="C66" s="82" t="s">
        <v>13</v>
      </c>
      <c r="D66" s="82" t="s">
        <v>4090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3991</v>
      </c>
      <c r="AH66" s="53">
        <v>1</v>
      </c>
      <c r="AI66" s="83">
        <v>46277</v>
      </c>
      <c r="AJ66" s="53"/>
      <c r="AK66" s="53"/>
    </row>
    <row r="67" spans="3:37" ht="14.25" hidden="1" customHeight="1">
      <c r="C67" s="82" t="s">
        <v>13</v>
      </c>
      <c r="D67" s="82" t="s">
        <v>4093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3991</v>
      </c>
      <c r="AH67" s="53">
        <v>2</v>
      </c>
      <c r="AI67" s="83">
        <v>46277</v>
      </c>
      <c r="AJ67" s="53"/>
      <c r="AK67" s="53"/>
    </row>
    <row r="68" spans="3:37" ht="14.25" hidden="1" customHeight="1">
      <c r="C68" s="82" t="s">
        <v>13</v>
      </c>
      <c r="D68" s="82" t="s">
        <v>4096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3991</v>
      </c>
      <c r="AH68" s="53">
        <v>1</v>
      </c>
      <c r="AI68" s="83">
        <v>46277</v>
      </c>
      <c r="AJ68" s="53"/>
      <c r="AK68" s="53"/>
    </row>
    <row r="69" spans="3:37" ht="14.25" hidden="1" customHeight="1">
      <c r="C69" s="82" t="s">
        <v>13</v>
      </c>
      <c r="D69" s="82" t="s">
        <v>4099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3991</v>
      </c>
      <c r="AH69" s="53">
        <v>2</v>
      </c>
      <c r="AI69" s="83">
        <v>46277</v>
      </c>
      <c r="AJ69" s="53"/>
      <c r="AK69" s="53"/>
    </row>
    <row r="70" spans="3:37" ht="14.25" hidden="1" customHeight="1">
      <c r="C70" s="82" t="s">
        <v>13</v>
      </c>
      <c r="D70" s="82" t="s">
        <v>4104</v>
      </c>
      <c r="E70" s="82" t="s">
        <v>3994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3991</v>
      </c>
      <c r="AH70" s="53">
        <v>2</v>
      </c>
      <c r="AI70" s="83">
        <v>46277</v>
      </c>
      <c r="AJ70" s="53"/>
      <c r="AK70" s="53"/>
    </row>
    <row r="71" spans="3:37" ht="14.25" hidden="1" customHeight="1">
      <c r="C71" s="82" t="s">
        <v>13</v>
      </c>
      <c r="D71" s="82" t="s">
        <v>4109</v>
      </c>
      <c r="E71" s="82" t="s">
        <v>3994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3991</v>
      </c>
      <c r="AH71" s="53">
        <v>2</v>
      </c>
      <c r="AI71" s="83">
        <v>46277</v>
      </c>
      <c r="AJ71" s="53"/>
      <c r="AK71" s="53"/>
    </row>
    <row r="72" spans="3:37" ht="14.25" hidden="1" customHeight="1">
      <c r="C72" s="82" t="s">
        <v>13</v>
      </c>
      <c r="D72" s="82" t="s">
        <v>4114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3991</v>
      </c>
      <c r="AH72" s="53">
        <v>1</v>
      </c>
      <c r="AI72" s="83">
        <v>46277</v>
      </c>
      <c r="AJ72" s="53"/>
      <c r="AK72" s="53"/>
    </row>
    <row r="73" spans="3:37" ht="14.25" hidden="1" customHeight="1">
      <c r="C73" s="82" t="s">
        <v>13</v>
      </c>
      <c r="D73" s="82" t="s">
        <v>4119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3991</v>
      </c>
      <c r="AH73" s="53">
        <v>1</v>
      </c>
      <c r="AI73" s="83">
        <v>46277</v>
      </c>
      <c r="AJ73" s="53"/>
      <c r="AK73" s="53"/>
    </row>
    <row r="74" spans="3:37" ht="14.25" hidden="1" customHeight="1">
      <c r="C74" s="82" t="s">
        <v>13</v>
      </c>
      <c r="D74" s="82" t="s">
        <v>4124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3991</v>
      </c>
      <c r="AH74" s="53">
        <v>1</v>
      </c>
      <c r="AI74" s="83">
        <v>46277</v>
      </c>
      <c r="AJ74" s="53"/>
      <c r="AK74" s="53"/>
    </row>
    <row r="75" spans="3:37" ht="14.25" hidden="1" customHeight="1">
      <c r="C75" s="82" t="s">
        <v>13</v>
      </c>
      <c r="D75" s="82" t="s">
        <v>4129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3991</v>
      </c>
      <c r="AH75" s="53">
        <v>1</v>
      </c>
      <c r="AI75" s="83">
        <v>46277</v>
      </c>
      <c r="AJ75" s="53"/>
      <c r="AK75" s="53"/>
    </row>
    <row r="76" spans="3:37" ht="14.25" hidden="1" customHeight="1">
      <c r="C76" s="82" t="s">
        <v>13</v>
      </c>
      <c r="D76" s="82" t="s">
        <v>4132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3991</v>
      </c>
      <c r="AH76" s="53">
        <v>1</v>
      </c>
      <c r="AI76" s="83">
        <v>46277</v>
      </c>
      <c r="AJ76" s="53"/>
      <c r="AK76" s="53"/>
    </row>
    <row r="77" spans="3:37" ht="14.25" hidden="1" customHeight="1">
      <c r="C77" s="82" t="s">
        <v>13</v>
      </c>
      <c r="D77" s="82" t="s">
        <v>4135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3991</v>
      </c>
      <c r="AH77" s="53">
        <v>2</v>
      </c>
      <c r="AI77" s="83">
        <v>46277</v>
      </c>
      <c r="AJ77" s="53"/>
      <c r="AK77" s="53"/>
    </row>
    <row r="78" spans="3:37" ht="14.25" hidden="1" customHeight="1">
      <c r="C78" s="82" t="s">
        <v>13</v>
      </c>
      <c r="D78" s="82" t="s">
        <v>4138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3991</v>
      </c>
      <c r="AH78" s="53">
        <v>2</v>
      </c>
      <c r="AI78" s="83">
        <v>46277</v>
      </c>
      <c r="AJ78" s="53"/>
      <c r="AK78" s="53"/>
    </row>
    <row r="79" spans="3:37" ht="14.25" hidden="1" customHeight="1">
      <c r="C79" s="82" t="s">
        <v>13</v>
      </c>
      <c r="D79" s="82" t="s">
        <v>4141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3991</v>
      </c>
      <c r="AH79" s="53">
        <v>2</v>
      </c>
      <c r="AI79" s="83">
        <v>46277</v>
      </c>
      <c r="AJ79" s="53"/>
      <c r="AK79" s="53"/>
    </row>
    <row r="80" spans="3:37" ht="14.25" hidden="1" customHeight="1">
      <c r="C80" s="82" t="s">
        <v>13</v>
      </c>
      <c r="D80" s="82" t="s">
        <v>4144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3991</v>
      </c>
      <c r="AH80" s="53">
        <v>2</v>
      </c>
      <c r="AI80" s="83">
        <v>46277</v>
      </c>
      <c r="AJ80" s="53"/>
      <c r="AK80" s="53"/>
    </row>
    <row r="81" spans="3:37" ht="14.25" hidden="1" customHeight="1">
      <c r="C81" s="82" t="s">
        <v>13</v>
      </c>
      <c r="D81" s="82" t="s">
        <v>4147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3991</v>
      </c>
      <c r="AH81" s="53">
        <v>2</v>
      </c>
      <c r="AI81" s="83">
        <v>46277</v>
      </c>
      <c r="AJ81" s="53"/>
      <c r="AK81" s="53"/>
    </row>
    <row r="82" spans="3:37" ht="14.25" hidden="1" customHeight="1">
      <c r="C82" s="82" t="s">
        <v>13</v>
      </c>
      <c r="D82" s="82" t="s">
        <v>4152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3991</v>
      </c>
      <c r="AH82" s="53">
        <v>1</v>
      </c>
      <c r="AI82" s="83">
        <v>46277</v>
      </c>
      <c r="AJ82" s="53"/>
      <c r="AK82" s="53"/>
    </row>
    <row r="83" spans="3:37" ht="14.25" hidden="1" customHeight="1">
      <c r="C83" s="82" t="s">
        <v>13</v>
      </c>
      <c r="D83" s="82" t="s">
        <v>4155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3991</v>
      </c>
      <c r="AH83" s="53">
        <v>1</v>
      </c>
      <c r="AI83" s="83">
        <v>46277</v>
      </c>
      <c r="AJ83" s="53"/>
      <c r="AK83" s="53"/>
    </row>
    <row r="84" spans="3:37" ht="14.25" hidden="1" customHeight="1">
      <c r="C84" s="82" t="s">
        <v>13</v>
      </c>
      <c r="D84" s="82" t="s">
        <v>4158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3991</v>
      </c>
      <c r="AH84" s="53">
        <v>1</v>
      </c>
      <c r="AI84" s="83">
        <v>46277</v>
      </c>
      <c r="AJ84" s="53"/>
      <c r="AK84" s="53"/>
    </row>
    <row r="85" spans="3:37" ht="14.25" hidden="1" customHeight="1">
      <c r="C85" s="82" t="s">
        <v>13</v>
      </c>
      <c r="D85" s="82" t="s">
        <v>4161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3991</v>
      </c>
      <c r="AH85" s="53">
        <v>1</v>
      </c>
      <c r="AI85" s="83">
        <v>46277</v>
      </c>
      <c r="AJ85" s="53"/>
      <c r="AK85" s="53"/>
    </row>
    <row r="86" spans="3:37" ht="14.25" hidden="1" customHeight="1">
      <c r="C86" s="82" t="s">
        <v>13</v>
      </c>
      <c r="D86" s="82" t="s">
        <v>4164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3991</v>
      </c>
      <c r="AH86" s="53">
        <v>1</v>
      </c>
      <c r="AI86" s="83">
        <v>46277</v>
      </c>
      <c r="AJ86" s="53"/>
      <c r="AK86" s="53"/>
    </row>
    <row r="87" spans="3:37" ht="14.25" hidden="1" customHeight="1">
      <c r="C87" s="82" t="s">
        <v>13</v>
      </c>
      <c r="D87" s="82" t="s">
        <v>4227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3991</v>
      </c>
      <c r="AH87" s="53">
        <v>2</v>
      </c>
      <c r="AI87" s="83">
        <v>46277</v>
      </c>
      <c r="AJ87" s="53"/>
      <c r="AK87" s="53"/>
    </row>
    <row r="88" spans="3:37" ht="14.25" hidden="1" customHeight="1">
      <c r="C88" s="82" t="s">
        <v>13</v>
      </c>
      <c r="D88" s="82" t="s">
        <v>4230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3991</v>
      </c>
      <c r="AH88" s="53">
        <v>2</v>
      </c>
      <c r="AI88" s="83">
        <v>46277</v>
      </c>
      <c r="AJ88" s="53"/>
      <c r="AK88" s="53"/>
    </row>
    <row r="89" spans="3:37" ht="14.25" hidden="1" customHeight="1">
      <c r="C89" s="82" t="s">
        <v>13</v>
      </c>
      <c r="D89" s="82" t="s">
        <v>4169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3991</v>
      </c>
      <c r="AH89" s="53">
        <v>2</v>
      </c>
      <c r="AI89" s="83">
        <v>46277</v>
      </c>
      <c r="AJ89" s="53"/>
      <c r="AK89" s="53"/>
    </row>
    <row r="90" spans="3:37" ht="14.25" hidden="1" customHeight="1">
      <c r="C90" s="82" t="s">
        <v>13</v>
      </c>
      <c r="D90" s="82" t="s">
        <v>4174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3991</v>
      </c>
      <c r="AH90" s="53">
        <v>2</v>
      </c>
      <c r="AI90" s="83">
        <v>46277</v>
      </c>
      <c r="AJ90" s="53"/>
      <c r="AK90" s="53"/>
    </row>
    <row r="91" spans="3:37" ht="14.25" hidden="1" customHeight="1">
      <c r="C91" s="82" t="s">
        <v>13</v>
      </c>
      <c r="D91" s="82" t="s">
        <v>4177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3991</v>
      </c>
      <c r="AH91" s="53">
        <v>2</v>
      </c>
      <c r="AI91" s="83">
        <v>46277</v>
      </c>
      <c r="AJ91" s="53"/>
      <c r="AK91" s="53"/>
    </row>
    <row r="92" spans="3:37" ht="14.25" hidden="1" customHeight="1">
      <c r="C92" s="82" t="s">
        <v>13</v>
      </c>
      <c r="D92" s="82" t="s">
        <v>4182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3991</v>
      </c>
      <c r="AH92" s="53">
        <v>2</v>
      </c>
      <c r="AI92" s="83">
        <v>46277</v>
      </c>
      <c r="AJ92" s="53"/>
      <c r="AK92" s="53"/>
    </row>
    <row r="93" spans="3:37" ht="14.25" hidden="1" customHeight="1">
      <c r="C93" s="82" t="s">
        <v>13</v>
      </c>
      <c r="D93" s="82" t="s">
        <v>4185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3991</v>
      </c>
      <c r="AH93" s="53">
        <v>2</v>
      </c>
      <c r="AI93" s="83">
        <v>46277</v>
      </c>
      <c r="AJ93" s="53"/>
      <c r="AK93" s="53"/>
    </row>
    <row r="94" spans="3:37" ht="14.25" hidden="1" customHeight="1">
      <c r="C94" s="82" t="s">
        <v>13</v>
      </c>
      <c r="D94" s="82" t="s">
        <v>4188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3991</v>
      </c>
      <c r="AH94" s="53">
        <v>2</v>
      </c>
      <c r="AI94" s="83">
        <v>46277</v>
      </c>
      <c r="AJ94" s="53"/>
      <c r="AK94" s="53"/>
    </row>
    <row r="95" spans="3:37" ht="14.25" hidden="1" customHeight="1">
      <c r="C95" s="82" t="s">
        <v>13</v>
      </c>
      <c r="D95" s="82" t="s">
        <v>4191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3991</v>
      </c>
      <c r="AH95" s="53">
        <v>2</v>
      </c>
      <c r="AI95" s="83">
        <v>46277</v>
      </c>
      <c r="AJ95" s="53"/>
      <c r="AK95" s="53"/>
    </row>
    <row r="96" spans="3:37" ht="14.25" hidden="1" customHeight="1">
      <c r="C96" s="82" t="s">
        <v>13</v>
      </c>
      <c r="D96" s="82" t="s">
        <v>4194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3991</v>
      </c>
      <c r="AH96" s="53">
        <v>2</v>
      </c>
      <c r="AI96" s="83">
        <v>46277</v>
      </c>
      <c r="AJ96" s="53"/>
      <c r="AK96" s="53"/>
    </row>
    <row r="97" spans="3:37" ht="14.25" hidden="1" customHeight="1">
      <c r="C97" s="82" t="s">
        <v>13</v>
      </c>
      <c r="D97" s="82" t="s">
        <v>4197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3991</v>
      </c>
      <c r="AH97" s="53">
        <v>2</v>
      </c>
      <c r="AI97" s="83">
        <v>46277</v>
      </c>
      <c r="AJ97" s="53"/>
      <c r="AK97" s="53"/>
    </row>
    <row r="98" spans="3:37" ht="14.25" hidden="1" customHeight="1">
      <c r="C98" s="82" t="s">
        <v>13</v>
      </c>
      <c r="D98" s="82" t="s">
        <v>4200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3991</v>
      </c>
      <c r="AH98" s="53">
        <v>2</v>
      </c>
      <c r="AI98" s="83">
        <v>46277</v>
      </c>
      <c r="AJ98" s="53"/>
      <c r="AK98" s="53"/>
    </row>
    <row r="99" spans="3:37" ht="14.25" hidden="1" customHeight="1">
      <c r="C99" s="82" t="s">
        <v>13</v>
      </c>
      <c r="D99" s="82" t="s">
        <v>4203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3991</v>
      </c>
      <c r="AH99" s="53">
        <v>2</v>
      </c>
      <c r="AI99" s="83">
        <v>46277</v>
      </c>
      <c r="AJ99" s="53"/>
      <c r="AK99" s="53"/>
    </row>
    <row r="100" spans="3:37" ht="14.25" hidden="1" customHeight="1">
      <c r="C100" s="82" t="s">
        <v>13</v>
      </c>
      <c r="D100" s="82" t="s">
        <v>4206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3991</v>
      </c>
      <c r="AH100" s="53">
        <v>2</v>
      </c>
      <c r="AI100" s="83">
        <v>46277</v>
      </c>
      <c r="AJ100" s="53"/>
      <c r="AK100" s="53"/>
    </row>
    <row r="101" spans="3:37" ht="14.25" hidden="1" customHeight="1">
      <c r="C101" s="82" t="s">
        <v>13</v>
      </c>
      <c r="D101" s="82" t="s">
        <v>4209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3991</v>
      </c>
      <c r="AH101" s="53">
        <v>2</v>
      </c>
      <c r="AI101" s="83">
        <v>46277</v>
      </c>
      <c r="AJ101" s="53"/>
      <c r="AK101" s="53"/>
    </row>
    <row r="102" spans="3:37" ht="14.25" hidden="1" customHeight="1">
      <c r="C102" s="82" t="s">
        <v>13</v>
      </c>
      <c r="D102" s="82" t="s">
        <v>4212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3991</v>
      </c>
      <c r="AH102" s="53">
        <v>2</v>
      </c>
      <c r="AI102" s="83">
        <v>46277</v>
      </c>
      <c r="AJ102" s="53"/>
      <c r="AK102" s="53"/>
    </row>
    <row r="103" spans="3:37" ht="14.25" hidden="1" customHeight="1">
      <c r="C103" s="82" t="s">
        <v>13</v>
      </c>
      <c r="D103" s="82" t="s">
        <v>4215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3991</v>
      </c>
      <c r="AH103" s="53">
        <v>2</v>
      </c>
      <c r="AI103" s="83">
        <v>46277</v>
      </c>
      <c r="AJ103" s="53"/>
      <c r="AK103" s="53"/>
    </row>
    <row r="104" spans="3:37" ht="14.25" hidden="1" customHeight="1">
      <c r="C104" s="82" t="s">
        <v>13</v>
      </c>
      <c r="D104" s="82" t="s">
        <v>4218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3991</v>
      </c>
      <c r="AH104" s="53">
        <v>2</v>
      </c>
      <c r="AI104" s="83">
        <v>46277</v>
      </c>
      <c r="AJ104" s="53"/>
      <c r="AK104" s="53"/>
    </row>
    <row r="105" spans="3:37" ht="14.25" hidden="1" customHeight="1">
      <c r="C105" s="82" t="s">
        <v>13</v>
      </c>
      <c r="D105" s="82" t="s">
        <v>4221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3991</v>
      </c>
      <c r="AH105" s="53">
        <v>2</v>
      </c>
      <c r="AI105" s="83">
        <v>46277</v>
      </c>
      <c r="AJ105" s="53"/>
      <c r="AK105" s="53"/>
    </row>
    <row r="106" spans="3:37" ht="14.25" hidden="1" customHeight="1">
      <c r="C106" s="82" t="s">
        <v>13</v>
      </c>
      <c r="D106" s="82" t="s">
        <v>4224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3991</v>
      </c>
      <c r="AH106" s="53">
        <v>2</v>
      </c>
      <c r="AI106" s="83">
        <v>46277</v>
      </c>
      <c r="AJ106" s="53"/>
      <c r="AK106" s="53"/>
    </row>
    <row r="107" spans="3:37" ht="14.25" hidden="1" customHeight="1">
      <c r="C107" s="82" t="s">
        <v>13</v>
      </c>
      <c r="D107" s="82" t="s">
        <v>4235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3991</v>
      </c>
      <c r="AH107" s="53">
        <v>2</v>
      </c>
      <c r="AI107" s="83">
        <v>46277</v>
      </c>
      <c r="AJ107" s="53"/>
      <c r="AK107" s="53"/>
    </row>
    <row r="108" spans="3:37" ht="14.25" hidden="1" customHeight="1">
      <c r="C108" s="82" t="s">
        <v>13</v>
      </c>
      <c r="D108" s="82" t="s">
        <v>4240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3991</v>
      </c>
      <c r="AH108" s="53">
        <v>2</v>
      </c>
      <c r="AI108" s="83">
        <v>46277</v>
      </c>
      <c r="AJ108" s="53"/>
      <c r="AK108" s="53"/>
    </row>
    <row r="109" spans="3:37" ht="14.25" hidden="1" customHeight="1">
      <c r="C109" s="82" t="s">
        <v>13</v>
      </c>
      <c r="D109" s="82" t="s">
        <v>4243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3991</v>
      </c>
      <c r="AH109" s="53">
        <v>2</v>
      </c>
      <c r="AI109" s="83">
        <v>46277</v>
      </c>
      <c r="AJ109" s="53"/>
      <c r="AK109" s="53"/>
    </row>
    <row r="110" spans="3:37" ht="14.25" hidden="1" customHeight="1">
      <c r="C110" s="82" t="s">
        <v>13</v>
      </c>
      <c r="D110" s="82" t="s">
        <v>4246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3991</v>
      </c>
      <c r="AH110" s="53">
        <v>2</v>
      </c>
      <c r="AI110" s="83">
        <v>46277</v>
      </c>
      <c r="AJ110" s="53"/>
      <c r="AK110" s="53"/>
    </row>
    <row r="111" spans="3:37" ht="14.25" hidden="1" customHeight="1">
      <c r="C111" s="82" t="s">
        <v>13</v>
      </c>
      <c r="D111" s="82" t="s">
        <v>4249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3991</v>
      </c>
      <c r="AH111" s="53">
        <v>2</v>
      </c>
      <c r="AI111" s="83">
        <v>46277</v>
      </c>
      <c r="AJ111" s="53"/>
      <c r="AK111" s="53"/>
    </row>
    <row r="112" spans="3:37" ht="14.25" hidden="1" customHeight="1">
      <c r="C112" s="82" t="s">
        <v>13</v>
      </c>
      <c r="D112" s="82" t="s">
        <v>4252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3991</v>
      </c>
      <c r="AH112" s="53">
        <v>2</v>
      </c>
      <c r="AI112" s="83">
        <v>46277</v>
      </c>
      <c r="AJ112" s="53"/>
      <c r="AK112" s="53"/>
    </row>
    <row r="113" spans="3:37" ht="14.25" hidden="1" customHeight="1">
      <c r="C113" s="82" t="s">
        <v>13</v>
      </c>
      <c r="D113" s="82" t="s">
        <v>4255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3991</v>
      </c>
      <c r="AH113" s="53">
        <v>2</v>
      </c>
      <c r="AI113" s="83">
        <v>46277</v>
      </c>
      <c r="AJ113" s="53"/>
      <c r="AK113" s="53"/>
    </row>
    <row r="114" spans="3:37" ht="14.25" hidden="1" customHeight="1">
      <c r="C114" s="82" t="s">
        <v>13</v>
      </c>
      <c r="D114" s="82" t="s">
        <v>4258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3991</v>
      </c>
      <c r="AH114" s="53">
        <v>2</v>
      </c>
      <c r="AI114" s="83">
        <v>46277</v>
      </c>
      <c r="AJ114" s="53"/>
      <c r="AK114" s="53"/>
    </row>
    <row r="115" spans="3:37" ht="14.25" hidden="1" customHeight="1">
      <c r="C115" s="82" t="s">
        <v>13</v>
      </c>
      <c r="D115" s="82" t="s">
        <v>4261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3991</v>
      </c>
      <c r="AH115" s="53">
        <v>2</v>
      </c>
      <c r="AI115" s="83">
        <v>46277</v>
      </c>
      <c r="AJ115" s="53"/>
      <c r="AK115" s="53"/>
    </row>
    <row r="116" spans="3:37" ht="14.25" hidden="1" customHeight="1">
      <c r="C116" s="82" t="s">
        <v>13</v>
      </c>
      <c r="D116" s="82" t="s">
        <v>4264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3991</v>
      </c>
      <c r="AH116" s="53">
        <v>2</v>
      </c>
      <c r="AI116" s="83">
        <v>46277</v>
      </c>
      <c r="AJ116" s="53"/>
      <c r="AK116" s="53"/>
    </row>
    <row r="117" spans="3:37" ht="14.25" hidden="1" customHeight="1">
      <c r="C117" s="82" t="s">
        <v>13</v>
      </c>
      <c r="D117" s="82" t="s">
        <v>4269</v>
      </c>
      <c r="E117" s="82" t="s">
        <v>4270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4271</v>
      </c>
      <c r="AH117" s="53">
        <v>1</v>
      </c>
      <c r="AI117" s="83">
        <v>46277</v>
      </c>
      <c r="AJ117" s="53"/>
      <c r="AK117" s="53"/>
    </row>
    <row r="118" spans="3:37" ht="14.25" hidden="1" customHeight="1">
      <c r="C118" s="82" t="s">
        <v>13</v>
      </c>
      <c r="D118" s="82" t="s">
        <v>4276</v>
      </c>
      <c r="E118" s="82" t="s">
        <v>4277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4278</v>
      </c>
      <c r="AH118" s="53">
        <v>2</v>
      </c>
      <c r="AI118" s="83">
        <v>46277</v>
      </c>
      <c r="AJ118" s="53"/>
      <c r="AK118" s="53"/>
    </row>
    <row r="119" spans="3:37" ht="14.25" hidden="1" customHeight="1">
      <c r="C119" s="82" t="s">
        <v>13</v>
      </c>
      <c r="D119" s="82" t="s">
        <v>4280</v>
      </c>
      <c r="E119" s="82" t="s">
        <v>4281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3991</v>
      </c>
      <c r="AH119" s="53">
        <v>2</v>
      </c>
      <c r="AI119" s="83">
        <v>46277</v>
      </c>
      <c r="AJ119" s="53"/>
      <c r="AK119" s="53"/>
    </row>
    <row r="120" spans="3:37" ht="14.25" hidden="1" customHeight="1">
      <c r="C120" s="82" t="s">
        <v>13</v>
      </c>
      <c r="D120" s="82" t="s">
        <v>4284</v>
      </c>
      <c r="E120" s="82" t="s">
        <v>4270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4271</v>
      </c>
      <c r="AH120" s="53">
        <v>1</v>
      </c>
      <c r="AI120" s="83">
        <v>46277</v>
      </c>
      <c r="AJ120" s="53"/>
      <c r="AK120" s="53"/>
    </row>
    <row r="121" spans="3:37" ht="14.25" hidden="1" customHeight="1">
      <c r="C121" s="82" t="s">
        <v>13</v>
      </c>
      <c r="D121" s="82" t="s">
        <v>4287</v>
      </c>
      <c r="E121" s="82" t="s">
        <v>4277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4278</v>
      </c>
      <c r="AH121" s="53">
        <v>2</v>
      </c>
      <c r="AI121" s="83">
        <v>46277</v>
      </c>
      <c r="AJ121" s="53"/>
      <c r="AK121" s="53"/>
    </row>
    <row r="122" spans="3:37" ht="14.25" hidden="1" customHeight="1">
      <c r="C122" s="82" t="s">
        <v>13</v>
      </c>
      <c r="D122" s="82" t="s">
        <v>4288</v>
      </c>
      <c r="E122" s="82" t="s">
        <v>4281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3991</v>
      </c>
      <c r="AH122" s="53">
        <v>2</v>
      </c>
      <c r="AI122" s="83">
        <v>46277</v>
      </c>
      <c r="AJ122" s="53"/>
      <c r="AK122" s="53"/>
    </row>
    <row r="123" spans="3:37" ht="14.25" hidden="1" customHeight="1">
      <c r="C123" s="82" t="s">
        <v>13</v>
      </c>
      <c r="D123" s="82" t="s">
        <v>4291</v>
      </c>
      <c r="E123" s="82" t="s">
        <v>4277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4278</v>
      </c>
      <c r="AH123" s="53">
        <v>2</v>
      </c>
      <c r="AI123" s="83">
        <v>46277</v>
      </c>
      <c r="AJ123" s="53"/>
      <c r="AK123" s="53"/>
    </row>
    <row r="124" spans="3:37" ht="14.25" hidden="1" customHeight="1">
      <c r="C124" s="82" t="s">
        <v>13</v>
      </c>
      <c r="D124" s="82" t="s">
        <v>4292</v>
      </c>
      <c r="E124" s="82" t="s">
        <v>4281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3991</v>
      </c>
      <c r="AH124" s="53">
        <v>2</v>
      </c>
      <c r="AI124" s="83">
        <v>46277</v>
      </c>
      <c r="AJ124" s="53"/>
      <c r="AK124" s="53"/>
    </row>
    <row r="125" spans="3:37" ht="14.25" hidden="1" customHeight="1">
      <c r="C125" s="82" t="s">
        <v>13</v>
      </c>
      <c r="D125" s="82" t="s">
        <v>4295</v>
      </c>
      <c r="E125" s="82" t="s">
        <v>4277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4278</v>
      </c>
      <c r="AH125" s="53">
        <v>2</v>
      </c>
      <c r="AI125" s="83">
        <v>46277</v>
      </c>
      <c r="AJ125" s="53"/>
      <c r="AK125" s="53"/>
    </row>
    <row r="126" spans="3:37" ht="14.25" hidden="1" customHeight="1">
      <c r="C126" s="82" t="s">
        <v>13</v>
      </c>
      <c r="D126" s="82" t="s">
        <v>4296</v>
      </c>
      <c r="E126" s="82" t="s">
        <v>4281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3991</v>
      </c>
      <c r="AH126" s="53">
        <v>2</v>
      </c>
      <c r="AI126" s="83">
        <v>46277</v>
      </c>
      <c r="AJ126" s="53"/>
      <c r="AK126" s="53"/>
    </row>
    <row r="127" spans="3:37" ht="14.25" hidden="1" customHeight="1">
      <c r="C127" s="82" t="s">
        <v>13</v>
      </c>
      <c r="D127" s="82" t="s">
        <v>4299</v>
      </c>
      <c r="E127" s="82" t="s">
        <v>4277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4278</v>
      </c>
      <c r="AH127" s="53">
        <v>2</v>
      </c>
      <c r="AI127" s="83">
        <v>46277</v>
      </c>
      <c r="AJ127" s="53"/>
      <c r="AK127" s="53"/>
    </row>
    <row r="128" spans="3:37" ht="14.25" hidden="1" customHeight="1">
      <c r="C128" s="82" t="s">
        <v>13</v>
      </c>
      <c r="D128" s="82" t="s">
        <v>4300</v>
      </c>
      <c r="E128" s="82" t="s">
        <v>4281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3991</v>
      </c>
      <c r="AH128" s="53">
        <v>2</v>
      </c>
      <c r="AI128" s="83">
        <v>46277</v>
      </c>
      <c r="AJ128" s="53"/>
      <c r="AK128" s="53"/>
    </row>
    <row r="129" spans="3:37" ht="14.25" hidden="1" customHeight="1">
      <c r="C129" s="82" t="s">
        <v>13</v>
      </c>
      <c r="D129" s="82" t="s">
        <v>4303</v>
      </c>
      <c r="E129" s="82" t="s">
        <v>4277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4278</v>
      </c>
      <c r="AH129" s="53">
        <v>2</v>
      </c>
      <c r="AI129" s="83">
        <v>46277</v>
      </c>
      <c r="AJ129" s="53"/>
      <c r="AK129" s="53"/>
    </row>
    <row r="130" spans="3:37" ht="14.25" hidden="1" customHeight="1">
      <c r="C130" s="82" t="s">
        <v>13</v>
      </c>
      <c r="D130" s="82" t="s">
        <v>4304</v>
      </c>
      <c r="E130" s="82" t="s">
        <v>4281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3991</v>
      </c>
      <c r="AH130" s="53">
        <v>2</v>
      </c>
      <c r="AI130" s="83">
        <v>46277</v>
      </c>
      <c r="AJ130" s="53"/>
      <c r="AK130" s="53"/>
    </row>
    <row r="131" spans="3:37" ht="14.25" hidden="1" customHeight="1">
      <c r="C131" s="82" t="s">
        <v>13</v>
      </c>
      <c r="D131" s="82" t="s">
        <v>4307</v>
      </c>
      <c r="E131" s="82" t="s">
        <v>4277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4278</v>
      </c>
      <c r="AH131" s="53">
        <v>2</v>
      </c>
      <c r="AI131" s="83">
        <v>46277</v>
      </c>
      <c r="AJ131" s="53"/>
      <c r="AK131" s="53"/>
    </row>
    <row r="132" spans="3:37" ht="14.25" hidden="1" customHeight="1">
      <c r="C132" s="82" t="s">
        <v>13</v>
      </c>
      <c r="D132" s="82" t="s">
        <v>4308</v>
      </c>
      <c r="E132" s="82" t="s">
        <v>4281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3991</v>
      </c>
      <c r="AH132" s="53">
        <v>2</v>
      </c>
      <c r="AI132" s="83">
        <v>46277</v>
      </c>
      <c r="AJ132" s="53"/>
      <c r="AK132" s="53"/>
    </row>
    <row r="133" spans="3:37" ht="14.25" hidden="1" customHeight="1">
      <c r="C133" s="82" t="s">
        <v>13</v>
      </c>
      <c r="D133" s="82" t="s">
        <v>4311</v>
      </c>
      <c r="E133" s="82" t="s">
        <v>4277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4278</v>
      </c>
      <c r="AH133" s="53">
        <v>4</v>
      </c>
      <c r="AI133" s="83">
        <v>46277</v>
      </c>
      <c r="AJ133" s="53"/>
      <c r="AK133" s="53"/>
    </row>
    <row r="134" spans="3:37" ht="14.25" hidden="1" customHeight="1">
      <c r="C134" s="82" t="s">
        <v>13</v>
      </c>
      <c r="D134" s="82" t="s">
        <v>4312</v>
      </c>
      <c r="E134" s="82" t="s">
        <v>4281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3991</v>
      </c>
      <c r="AH134" s="53">
        <v>4</v>
      </c>
      <c r="AI134" s="83">
        <v>46277</v>
      </c>
      <c r="AJ134" s="53"/>
      <c r="AK134" s="53"/>
    </row>
    <row r="135" spans="3:37" ht="14.25" hidden="1" customHeight="1">
      <c r="C135" s="82" t="s">
        <v>13</v>
      </c>
      <c r="D135" s="82" t="s">
        <v>4315</v>
      </c>
      <c r="E135" s="82" t="s">
        <v>4277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4278</v>
      </c>
      <c r="AH135" s="53">
        <v>2</v>
      </c>
      <c r="AI135" s="83">
        <v>46277</v>
      </c>
      <c r="AJ135" s="53"/>
      <c r="AK135" s="53"/>
    </row>
    <row r="136" spans="3:37" ht="14.25" hidden="1" customHeight="1">
      <c r="C136" s="82" t="s">
        <v>13</v>
      </c>
      <c r="D136" s="82" t="s">
        <v>4316</v>
      </c>
      <c r="E136" s="82" t="s">
        <v>4281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3991</v>
      </c>
      <c r="AH136" s="53">
        <v>2</v>
      </c>
      <c r="AI136" s="83">
        <v>46277</v>
      </c>
      <c r="AJ136" s="53"/>
      <c r="AK136" s="53"/>
    </row>
    <row r="137" spans="3:37" ht="14.25" hidden="1" customHeight="1">
      <c r="C137" s="82" t="s">
        <v>13</v>
      </c>
      <c r="D137" s="82" t="s">
        <v>4319</v>
      </c>
      <c r="E137" s="82" t="s">
        <v>4277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4278</v>
      </c>
      <c r="AH137" s="53">
        <v>2</v>
      </c>
      <c r="AI137" s="83">
        <v>46277</v>
      </c>
      <c r="AJ137" s="53"/>
      <c r="AK137" s="53"/>
    </row>
    <row r="138" spans="3:37" ht="14.25" hidden="1" customHeight="1">
      <c r="C138" s="82" t="s">
        <v>13</v>
      </c>
      <c r="D138" s="82" t="s">
        <v>4320</v>
      </c>
      <c r="E138" s="82" t="s">
        <v>4281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3991</v>
      </c>
      <c r="AH138" s="53">
        <v>2</v>
      </c>
      <c r="AI138" s="83">
        <v>46277</v>
      </c>
      <c r="AJ138" s="53"/>
      <c r="AK138" s="53"/>
    </row>
    <row r="139" spans="3:37" ht="14.25" hidden="1" customHeight="1">
      <c r="C139" s="82" t="s">
        <v>13</v>
      </c>
      <c r="D139" s="82" t="s">
        <v>4323</v>
      </c>
      <c r="E139" s="82" t="s">
        <v>4277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4278</v>
      </c>
      <c r="AH139" s="53">
        <v>2</v>
      </c>
      <c r="AI139" s="83">
        <v>46277</v>
      </c>
      <c r="AJ139" s="53"/>
      <c r="AK139" s="53"/>
    </row>
    <row r="140" spans="3:37" ht="14.25" hidden="1" customHeight="1">
      <c r="C140" s="82" t="s">
        <v>13</v>
      </c>
      <c r="D140" s="82" t="s">
        <v>4324</v>
      </c>
      <c r="E140" s="82" t="s">
        <v>4281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3991</v>
      </c>
      <c r="AH140" s="53">
        <v>2</v>
      </c>
      <c r="AI140" s="83">
        <v>46277</v>
      </c>
      <c r="AJ140" s="53"/>
      <c r="AK140" s="53"/>
    </row>
    <row r="141" spans="3:37" ht="14.25" hidden="1" customHeight="1">
      <c r="C141" s="82" t="s">
        <v>13</v>
      </c>
      <c r="D141" s="82" t="s">
        <v>4327</v>
      </c>
      <c r="E141" s="82" t="s">
        <v>4277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4278</v>
      </c>
      <c r="AH141" s="53">
        <v>2</v>
      </c>
      <c r="AI141" s="83">
        <v>46277</v>
      </c>
      <c r="AJ141" s="53"/>
      <c r="AK141" s="53"/>
    </row>
    <row r="142" spans="3:37" ht="14.25" hidden="1" customHeight="1">
      <c r="C142" s="82" t="s">
        <v>13</v>
      </c>
      <c r="D142" s="82" t="s">
        <v>4328</v>
      </c>
      <c r="E142" s="82" t="s">
        <v>4281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3991</v>
      </c>
      <c r="AH142" s="53">
        <v>2</v>
      </c>
      <c r="AI142" s="83">
        <v>46277</v>
      </c>
      <c r="AJ142" s="53"/>
      <c r="AK142" s="53"/>
    </row>
    <row r="143" spans="3:37" ht="14.25" hidden="1" customHeight="1">
      <c r="C143" s="82" t="s">
        <v>13</v>
      </c>
      <c r="D143" s="82" t="s">
        <v>4331</v>
      </c>
      <c r="E143" s="82" t="s">
        <v>4277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4278</v>
      </c>
      <c r="AH143" s="53">
        <v>2</v>
      </c>
      <c r="AI143" s="83">
        <v>46277</v>
      </c>
      <c r="AJ143" s="53"/>
      <c r="AK143" s="53"/>
    </row>
    <row r="144" spans="3:37" ht="14.25" hidden="1" customHeight="1">
      <c r="C144" s="82" t="s">
        <v>13</v>
      </c>
      <c r="D144" s="82" t="s">
        <v>4332</v>
      </c>
      <c r="E144" s="82" t="s">
        <v>4281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3991</v>
      </c>
      <c r="AH144" s="53">
        <v>2</v>
      </c>
      <c r="AI144" s="83">
        <v>46277</v>
      </c>
      <c r="AJ144" s="53"/>
      <c r="AK144" s="53"/>
    </row>
    <row r="145" spans="3:37" ht="14.25" hidden="1" customHeight="1">
      <c r="C145" s="82" t="s">
        <v>13</v>
      </c>
      <c r="D145" s="82" t="s">
        <v>4335</v>
      </c>
      <c r="E145" s="82" t="s">
        <v>4277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4278</v>
      </c>
      <c r="AH145" s="53">
        <v>2</v>
      </c>
      <c r="AI145" s="83">
        <v>46277</v>
      </c>
      <c r="AJ145" s="53"/>
      <c r="AK145" s="53"/>
    </row>
    <row r="146" spans="3:37" ht="14.25" hidden="1" customHeight="1">
      <c r="C146" s="82" t="s">
        <v>13</v>
      </c>
      <c r="D146" s="82" t="s">
        <v>4336</v>
      </c>
      <c r="E146" s="82" t="s">
        <v>4281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3991</v>
      </c>
      <c r="AH146" s="53">
        <v>2</v>
      </c>
      <c r="AI146" s="83">
        <v>46277</v>
      </c>
      <c r="AJ146" s="53"/>
      <c r="AK146" s="53"/>
    </row>
    <row r="147" spans="3:37" ht="14.25" hidden="1" customHeight="1">
      <c r="C147" s="82" t="s">
        <v>13</v>
      </c>
      <c r="D147" s="82" t="s">
        <v>4339</v>
      </c>
      <c r="E147" s="82" t="s">
        <v>4277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4278</v>
      </c>
      <c r="AH147" s="53">
        <v>2</v>
      </c>
      <c r="AI147" s="83">
        <v>46277</v>
      </c>
      <c r="AJ147" s="53"/>
      <c r="AK147" s="53"/>
    </row>
    <row r="148" spans="3:37" ht="14.25" hidden="1" customHeight="1">
      <c r="C148" s="82" t="s">
        <v>13</v>
      </c>
      <c r="D148" s="82" t="s">
        <v>4340</v>
      </c>
      <c r="E148" s="82" t="s">
        <v>4281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3991</v>
      </c>
      <c r="AH148" s="53">
        <v>2</v>
      </c>
      <c r="AI148" s="83">
        <v>46277</v>
      </c>
      <c r="AJ148" s="53"/>
      <c r="AK148" s="53"/>
    </row>
    <row r="149" spans="3:37" ht="14.25" hidden="1" customHeight="1">
      <c r="C149" s="82" t="s">
        <v>13</v>
      </c>
      <c r="D149" s="82" t="s">
        <v>4343</v>
      </c>
      <c r="E149" s="82" t="s">
        <v>4277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4278</v>
      </c>
      <c r="AH149" s="53">
        <v>2</v>
      </c>
      <c r="AI149" s="83">
        <v>46277</v>
      </c>
      <c r="AJ149" s="53"/>
      <c r="AK149" s="53"/>
    </row>
    <row r="150" spans="3:37" ht="14.25" hidden="1" customHeight="1">
      <c r="C150" s="82" t="s">
        <v>13</v>
      </c>
      <c r="D150" s="82" t="s">
        <v>4344</v>
      </c>
      <c r="E150" s="82" t="s">
        <v>4281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3991</v>
      </c>
      <c r="AH150" s="53">
        <v>2</v>
      </c>
      <c r="AI150" s="83">
        <v>46277</v>
      </c>
      <c r="AJ150" s="53"/>
      <c r="AK150" s="53"/>
    </row>
    <row r="151" spans="3:37" ht="14.25" hidden="1" customHeight="1">
      <c r="C151" s="82" t="s">
        <v>13</v>
      </c>
      <c r="D151" s="82" t="s">
        <v>4383</v>
      </c>
      <c r="E151" s="82" t="s">
        <v>4277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4278</v>
      </c>
      <c r="AH151" s="53">
        <v>2</v>
      </c>
      <c r="AI151" s="83">
        <v>46277</v>
      </c>
      <c r="AJ151" s="53"/>
      <c r="AK151" s="53"/>
    </row>
    <row r="152" spans="3:37" ht="14.25" hidden="1" customHeight="1">
      <c r="C152" s="82" t="s">
        <v>13</v>
      </c>
      <c r="D152" s="82" t="s">
        <v>4384</v>
      </c>
      <c r="E152" s="82" t="s">
        <v>4281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3991</v>
      </c>
      <c r="AH152" s="53">
        <v>2</v>
      </c>
      <c r="AI152" s="83">
        <v>46277</v>
      </c>
      <c r="AJ152" s="53"/>
      <c r="AK152" s="53"/>
    </row>
    <row r="153" spans="3:37" ht="14.25" hidden="1" customHeight="1">
      <c r="C153" s="82" t="s">
        <v>13</v>
      </c>
      <c r="D153" s="82" t="s">
        <v>4347</v>
      </c>
      <c r="E153" s="82" t="s">
        <v>4277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4278</v>
      </c>
      <c r="AH153" s="53">
        <v>2</v>
      </c>
      <c r="AI153" s="83">
        <v>46277</v>
      </c>
      <c r="AJ153" s="53"/>
      <c r="AK153" s="53"/>
    </row>
    <row r="154" spans="3:37" ht="14.25" hidden="1" customHeight="1">
      <c r="C154" s="82" t="s">
        <v>13</v>
      </c>
      <c r="D154" s="82" t="s">
        <v>4348</v>
      </c>
      <c r="E154" s="82" t="s">
        <v>4281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3991</v>
      </c>
      <c r="AH154" s="53">
        <v>2</v>
      </c>
      <c r="AI154" s="83">
        <v>46277</v>
      </c>
      <c r="AJ154" s="53"/>
      <c r="AK154" s="53"/>
    </row>
    <row r="155" spans="3:37" ht="14.25" hidden="1" customHeight="1">
      <c r="C155" s="82" t="s">
        <v>13</v>
      </c>
      <c r="D155" s="82" t="s">
        <v>4351</v>
      </c>
      <c r="E155" s="82" t="s">
        <v>4277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4278</v>
      </c>
      <c r="AH155" s="53">
        <v>2</v>
      </c>
      <c r="AI155" s="83">
        <v>46277</v>
      </c>
      <c r="AJ155" s="53"/>
      <c r="AK155" s="53"/>
    </row>
    <row r="156" spans="3:37" ht="14.25" hidden="1" customHeight="1">
      <c r="C156" s="82" t="s">
        <v>13</v>
      </c>
      <c r="D156" s="82" t="s">
        <v>4352</v>
      </c>
      <c r="E156" s="82" t="s">
        <v>4281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3991</v>
      </c>
      <c r="AH156" s="53">
        <v>2</v>
      </c>
      <c r="AI156" s="83">
        <v>46277</v>
      </c>
      <c r="AJ156" s="53"/>
      <c r="AK156" s="53"/>
    </row>
    <row r="157" spans="3:37" ht="14.25" hidden="1" customHeight="1">
      <c r="C157" s="82" t="s">
        <v>13</v>
      </c>
      <c r="D157" s="82" t="s">
        <v>4355</v>
      </c>
      <c r="E157" s="82" t="s">
        <v>4277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4278</v>
      </c>
      <c r="AH157" s="53">
        <v>2</v>
      </c>
      <c r="AI157" s="83">
        <v>46277</v>
      </c>
      <c r="AJ157" s="53"/>
      <c r="AK157" s="53"/>
    </row>
    <row r="158" spans="3:37" ht="14.25" hidden="1" customHeight="1">
      <c r="C158" s="82" t="s">
        <v>13</v>
      </c>
      <c r="D158" s="82" t="s">
        <v>4356</v>
      </c>
      <c r="E158" s="82" t="s">
        <v>4281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3991</v>
      </c>
      <c r="AH158" s="53">
        <v>2</v>
      </c>
      <c r="AI158" s="83">
        <v>46277</v>
      </c>
      <c r="AJ158" s="53"/>
      <c r="AK158" s="53"/>
    </row>
    <row r="159" spans="3:37" ht="14.25" hidden="1" customHeight="1">
      <c r="C159" s="82" t="s">
        <v>13</v>
      </c>
      <c r="D159" s="82" t="s">
        <v>4359</v>
      </c>
      <c r="E159" s="82" t="s">
        <v>4277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4278</v>
      </c>
      <c r="AH159" s="53">
        <v>2</v>
      </c>
      <c r="AI159" s="83">
        <v>46277</v>
      </c>
      <c r="AJ159" s="53"/>
      <c r="AK159" s="53"/>
    </row>
    <row r="160" spans="3:37" ht="14.25" hidden="1" customHeight="1">
      <c r="C160" s="82" t="s">
        <v>13</v>
      </c>
      <c r="D160" s="82" t="s">
        <v>4360</v>
      </c>
      <c r="E160" s="82" t="s">
        <v>4281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3991</v>
      </c>
      <c r="AH160" s="53">
        <v>2</v>
      </c>
      <c r="AI160" s="83">
        <v>46277</v>
      </c>
      <c r="AJ160" s="53"/>
      <c r="AK160" s="53"/>
    </row>
    <row r="161" spans="3:37" ht="14.25" hidden="1" customHeight="1">
      <c r="C161" s="82" t="s">
        <v>13</v>
      </c>
      <c r="D161" s="82" t="s">
        <v>4363</v>
      </c>
      <c r="E161" s="82" t="s">
        <v>4277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4278</v>
      </c>
      <c r="AH161" s="53">
        <v>2</v>
      </c>
      <c r="AI161" s="83">
        <v>46277</v>
      </c>
      <c r="AJ161" s="53"/>
      <c r="AK161" s="53"/>
    </row>
    <row r="162" spans="3:37" ht="14.25" hidden="1" customHeight="1">
      <c r="C162" s="82" t="s">
        <v>13</v>
      </c>
      <c r="D162" s="82" t="s">
        <v>4364</v>
      </c>
      <c r="E162" s="82" t="s">
        <v>4281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3991</v>
      </c>
      <c r="AH162" s="53">
        <v>2</v>
      </c>
      <c r="AI162" s="83">
        <v>46277</v>
      </c>
      <c r="AJ162" s="53"/>
      <c r="AK162" s="53"/>
    </row>
    <row r="163" spans="3:37" ht="14.25" hidden="1" customHeight="1">
      <c r="C163" s="82" t="s">
        <v>13</v>
      </c>
      <c r="D163" s="82" t="s">
        <v>4367</v>
      </c>
      <c r="E163" s="82" t="s">
        <v>4277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4278</v>
      </c>
      <c r="AH163" s="53">
        <v>2</v>
      </c>
      <c r="AI163" s="83">
        <v>46277</v>
      </c>
      <c r="AJ163" s="53"/>
      <c r="AK163" s="53"/>
    </row>
    <row r="164" spans="3:37" ht="14.25" hidden="1" customHeight="1">
      <c r="C164" s="82" t="s">
        <v>13</v>
      </c>
      <c r="D164" s="82" t="s">
        <v>4368</v>
      </c>
      <c r="E164" s="82" t="s">
        <v>4281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3991</v>
      </c>
      <c r="AH164" s="53">
        <v>2</v>
      </c>
      <c r="AI164" s="83">
        <v>46277</v>
      </c>
      <c r="AJ164" s="53"/>
      <c r="AK164" s="53"/>
    </row>
    <row r="165" spans="3:37" ht="14.25" hidden="1" customHeight="1">
      <c r="C165" s="82" t="s">
        <v>13</v>
      </c>
      <c r="D165" s="82" t="s">
        <v>4371</v>
      </c>
      <c r="E165" s="82" t="s">
        <v>4277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4278</v>
      </c>
      <c r="AH165" s="53">
        <v>2</v>
      </c>
      <c r="AI165" s="83">
        <v>46277</v>
      </c>
      <c r="AJ165" s="53"/>
      <c r="AK165" s="53"/>
    </row>
    <row r="166" spans="3:37" ht="14.25" hidden="1" customHeight="1">
      <c r="C166" s="82" t="s">
        <v>13</v>
      </c>
      <c r="D166" s="82" t="s">
        <v>4372</v>
      </c>
      <c r="E166" s="82" t="s">
        <v>4281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3991</v>
      </c>
      <c r="AH166" s="53">
        <v>2</v>
      </c>
      <c r="AI166" s="83">
        <v>46277</v>
      </c>
      <c r="AJ166" s="53"/>
      <c r="AK166" s="53"/>
    </row>
    <row r="167" spans="3:37" ht="14.25" hidden="1" customHeight="1">
      <c r="C167" s="82" t="s">
        <v>13</v>
      </c>
      <c r="D167" s="82" t="s">
        <v>4375</v>
      </c>
      <c r="E167" s="82" t="s">
        <v>4277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4278</v>
      </c>
      <c r="AH167" s="53">
        <v>2</v>
      </c>
      <c r="AI167" s="83">
        <v>46277</v>
      </c>
      <c r="AJ167" s="53"/>
      <c r="AK167" s="53"/>
    </row>
    <row r="168" spans="3:37" ht="14.25" hidden="1" customHeight="1">
      <c r="C168" s="82" t="s">
        <v>13</v>
      </c>
      <c r="D168" s="82" t="s">
        <v>4376</v>
      </c>
      <c r="E168" s="82" t="s">
        <v>4281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3991</v>
      </c>
      <c r="AH168" s="53">
        <v>2</v>
      </c>
      <c r="AI168" s="83">
        <v>46277</v>
      </c>
      <c r="AJ168" s="53"/>
      <c r="AK168" s="53"/>
    </row>
    <row r="169" spans="3:37" ht="14.25" hidden="1" customHeight="1">
      <c r="C169" s="82" t="s">
        <v>13</v>
      </c>
      <c r="D169" s="82" t="s">
        <v>4379</v>
      </c>
      <c r="E169" s="82" t="s">
        <v>4277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4278</v>
      </c>
      <c r="AH169" s="53">
        <v>2</v>
      </c>
      <c r="AI169" s="83">
        <v>46277</v>
      </c>
      <c r="AJ169" s="53"/>
      <c r="AK169" s="53"/>
    </row>
    <row r="170" spans="3:37" ht="14.25" hidden="1" customHeight="1">
      <c r="C170" s="82" t="s">
        <v>13</v>
      </c>
      <c r="D170" s="82" t="s">
        <v>4380</v>
      </c>
      <c r="E170" s="82" t="s">
        <v>4281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3991</v>
      </c>
      <c r="AH170" s="53">
        <v>2</v>
      </c>
      <c r="AI170" s="83">
        <v>46277</v>
      </c>
      <c r="AJ170" s="53"/>
      <c r="AK170" s="53"/>
    </row>
    <row r="171" spans="3:37" ht="14.25" hidden="1" customHeight="1">
      <c r="C171" s="82" t="s">
        <v>13</v>
      </c>
      <c r="D171" s="82" t="s">
        <v>4387</v>
      </c>
      <c r="E171" s="82" t="s">
        <v>4277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4278</v>
      </c>
      <c r="AH171" s="53">
        <v>2</v>
      </c>
      <c r="AI171" s="83">
        <v>46277</v>
      </c>
      <c r="AJ171" s="53"/>
      <c r="AK171" s="53"/>
    </row>
    <row r="172" spans="3:37" ht="14.25" hidden="1" customHeight="1">
      <c r="C172" s="82" t="s">
        <v>13</v>
      </c>
      <c r="D172" s="82" t="s">
        <v>4388</v>
      </c>
      <c r="E172" s="82" t="s">
        <v>4281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3991</v>
      </c>
      <c r="AH172" s="53">
        <v>2</v>
      </c>
      <c r="AI172" s="83">
        <v>46277</v>
      </c>
      <c r="AJ172" s="53"/>
      <c r="AK172" s="53"/>
    </row>
    <row r="173" spans="3:37" ht="14.25" hidden="1" customHeight="1">
      <c r="C173" s="82" t="s">
        <v>13</v>
      </c>
      <c r="D173" s="82" t="s">
        <v>4391</v>
      </c>
      <c r="E173" s="82" t="s">
        <v>4277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4278</v>
      </c>
      <c r="AH173" s="53">
        <v>2</v>
      </c>
      <c r="AI173" s="83">
        <v>46277</v>
      </c>
      <c r="AJ173" s="53"/>
      <c r="AK173" s="53"/>
    </row>
    <row r="174" spans="3:37" ht="14.25" hidden="1" customHeight="1">
      <c r="C174" s="82" t="s">
        <v>13</v>
      </c>
      <c r="D174" s="82" t="s">
        <v>4392</v>
      </c>
      <c r="E174" s="82" t="s">
        <v>4281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3991</v>
      </c>
      <c r="AH174" s="53">
        <v>2</v>
      </c>
      <c r="AI174" s="83">
        <v>46277</v>
      </c>
      <c r="AJ174" s="53"/>
      <c r="AK174" s="53"/>
    </row>
    <row r="175" spans="3:37" ht="14.25" hidden="1" customHeight="1">
      <c r="C175" s="82" t="s">
        <v>13</v>
      </c>
      <c r="D175" s="82" t="s">
        <v>4395</v>
      </c>
      <c r="E175" s="82" t="s">
        <v>4277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4278</v>
      </c>
      <c r="AH175" s="53">
        <v>2</v>
      </c>
      <c r="AI175" s="83">
        <v>46277</v>
      </c>
      <c r="AJ175" s="53"/>
      <c r="AK175" s="53"/>
    </row>
    <row r="176" spans="3:37" ht="14.25" hidden="1" customHeight="1">
      <c r="C176" s="82" t="s">
        <v>13</v>
      </c>
      <c r="D176" s="82" t="s">
        <v>4396</v>
      </c>
      <c r="E176" s="82" t="s">
        <v>4281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3991</v>
      </c>
      <c r="AH176" s="53">
        <v>2</v>
      </c>
      <c r="AI176" s="83">
        <v>46277</v>
      </c>
      <c r="AJ176" s="53"/>
      <c r="AK176" s="53"/>
    </row>
    <row r="177" spans="3:37" ht="14.25" hidden="1" customHeight="1">
      <c r="C177" s="82" t="s">
        <v>13</v>
      </c>
      <c r="D177" s="82" t="s">
        <v>4399</v>
      </c>
      <c r="E177" s="82" t="s">
        <v>4277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4278</v>
      </c>
      <c r="AH177" s="53">
        <v>2</v>
      </c>
      <c r="AI177" s="83">
        <v>46277</v>
      </c>
      <c r="AJ177" s="53"/>
      <c r="AK177" s="53"/>
    </row>
    <row r="178" spans="3:37" ht="14.25" hidden="1" customHeight="1">
      <c r="C178" s="82" t="s">
        <v>13</v>
      </c>
      <c r="D178" s="82" t="s">
        <v>4400</v>
      </c>
      <c r="E178" s="82" t="s">
        <v>4281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3991</v>
      </c>
      <c r="AH178" s="53">
        <v>2</v>
      </c>
      <c r="AI178" s="83">
        <v>46277</v>
      </c>
      <c r="AJ178" s="53"/>
      <c r="AK178" s="53"/>
    </row>
    <row r="179" spans="3:37" ht="14.25" hidden="1" customHeight="1">
      <c r="C179" s="82" t="s">
        <v>13</v>
      </c>
      <c r="D179" s="82" t="s">
        <v>4403</v>
      </c>
      <c r="E179" s="82" t="s">
        <v>4277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4278</v>
      </c>
      <c r="AH179" s="53">
        <v>2</v>
      </c>
      <c r="AI179" s="83">
        <v>46277</v>
      </c>
      <c r="AJ179" s="53"/>
      <c r="AK179" s="53"/>
    </row>
    <row r="180" spans="3:37" ht="14.25" hidden="1" customHeight="1">
      <c r="C180" s="82" t="s">
        <v>13</v>
      </c>
      <c r="D180" s="82" t="s">
        <v>4404</v>
      </c>
      <c r="E180" s="82" t="s">
        <v>4281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3991</v>
      </c>
      <c r="AH180" s="53">
        <v>2</v>
      </c>
      <c r="AI180" s="83">
        <v>46277</v>
      </c>
      <c r="AJ180" s="53"/>
      <c r="AK180" s="53"/>
    </row>
    <row r="181" spans="3:37" hidden="1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 hidden="1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 hidden="1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 hidden="1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 hidden="1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 hidden="1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 hidden="1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>
    <filterColumn colId="12">
      <customFilters>
        <customFilter operator="notEqual" val=" "/>
      </customFilters>
    </filterColumn>
  </autoFilter>
  <dataConsolidate/>
  <conditionalFormatting sqref="D30:D18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U298OLD1</vt:lpstr>
      <vt:lpstr>U298OLD2</vt:lpstr>
      <vt:lpstr>U298STK1</vt:lpstr>
      <vt:lpstr>BTP-U298STK2</vt:lpstr>
      <vt:lpstr>U298STK2</vt:lpstr>
      <vt:lpstr>BTP-U298STK1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2026-10-26T01:57:47Z</dcterms:modified>
</cp:coreProperties>
</file>