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D:\Tai_Lieu\Tai_Lieu_API\API\"/>
    </mc:Choice>
  </mc:AlternateContent>
  <xr:revisionPtr revIDLastSave="0" documentId="13_ncr:1_{D0DE0729-B8ED-4CC9-BD9C-6CC92768261D}" xr6:coauthVersionLast="47" xr6:coauthVersionMax="47" xr10:uidLastSave="{00000000-0000-0000-0000-000000000000}"/>
  <bookViews>
    <workbookView xWindow="-110" yWindow="-110" windowWidth="19420" windowHeight="10300" activeTab="1" xr2:uid="{00000000-000D-0000-FFFF-FFFF00000000}"/>
  </bookViews>
  <sheets>
    <sheet name="Cover" sheetId="13" r:id="rId1"/>
    <sheet name="API_QLDT" sheetId="16" r:id="rId2"/>
    <sheet name="Test Report" sheetId="12" r:id="rId3"/>
  </sheets>
  <definedNames>
    <definedName name="_xlnm._FilterDatabase" localSheetId="1" hidden="1">API_QLDT!$K$1:$K$14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16" l="1"/>
  <c r="D9" i="16"/>
  <c r="D8" i="16"/>
  <c r="D7" i="16"/>
  <c r="C10" i="16"/>
  <c r="C9" i="16"/>
  <c r="C8" i="16"/>
  <c r="C7" i="16"/>
  <c r="B7" i="16"/>
  <c r="B8" i="16"/>
  <c r="B9" i="16"/>
  <c r="B10" i="16"/>
  <c r="D6" i="16"/>
  <c r="C6" i="16"/>
  <c r="B6" i="16"/>
  <c r="E10" i="16" l="1"/>
  <c r="F12" i="12" s="1"/>
  <c r="E6" i="16"/>
  <c r="B12" i="12" s="1"/>
  <c r="C5" i="16"/>
  <c r="E9" i="16"/>
  <c r="E12" i="12" s="1"/>
  <c r="D5" i="16"/>
  <c r="E8" i="16"/>
  <c r="D12" i="12" s="1"/>
  <c r="E7" i="16"/>
  <c r="C12" i="12" s="1"/>
  <c r="B5"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15" i="16"/>
  <c r="A16" i="16"/>
  <c r="A14" i="16"/>
  <c r="E5" i="16" l="1"/>
  <c r="A12" i="12"/>
  <c r="F13" i="12" l="1"/>
  <c r="E13" i="12"/>
  <c r="D13" i="12"/>
  <c r="C13" i="12"/>
  <c r="G12" i="12" l="1"/>
  <c r="G13" i="12" s="1"/>
  <c r="B13" i="12"/>
  <c r="G15" i="12" l="1"/>
  <c r="G16" i="12"/>
</calcChain>
</file>

<file path=xl/sharedStrings.xml><?xml version="1.0" encoding="utf-8"?>
<sst xmlns="http://schemas.openxmlformats.org/spreadsheetml/2006/main" count="405" uniqueCount="182">
  <si>
    <t>Test Report</t>
  </si>
  <si>
    <t>Project Name:</t>
  </si>
  <si>
    <t>BPM_HM</t>
  </si>
  <si>
    <t>Reviewer:</t>
  </si>
  <si>
    <t>MaiDT11, GiangLT7</t>
  </si>
  <si>
    <t xml:space="preserve"> </t>
  </si>
  <si>
    <t>Document Code:</t>
  </si>
  <si>
    <t>Position:</t>
  </si>
  <si>
    <t>Test leader, GĐ kiểm thử</t>
  </si>
  <si>
    <t>Originator:</t>
  </si>
  <si>
    <t>Quý OS</t>
  </si>
  <si>
    <t>Reviewed Date:</t>
  </si>
  <si>
    <t>Tester</t>
  </si>
  <si>
    <t>Approver:</t>
  </si>
  <si>
    <t>GiangLT7</t>
  </si>
  <si>
    <t>Created Date:</t>
  </si>
  <si>
    <t>GĐ kiểm thử</t>
  </si>
  <si>
    <t>Version:</t>
  </si>
  <si>
    <t>Approved Date:</t>
  </si>
  <si>
    <t>Functions</t>
  </si>
  <si>
    <t>APIs_Quản lý dòng tiền</t>
  </si>
  <si>
    <t>Build Version</t>
  </si>
  <si>
    <t>Test Results</t>
  </si>
  <si>
    <t>Passed</t>
  </si>
  <si>
    <t>Failed</t>
  </si>
  <si>
    <t>Untested</t>
  </si>
  <si>
    <t>Accepted</t>
  </si>
  <si>
    <t>N/A</t>
  </si>
  <si>
    <t>Test case Id</t>
  </si>
  <si>
    <t>Test case Title</t>
  </si>
  <si>
    <t>Pre-conditions</t>
  </si>
  <si>
    <t>Request</t>
  </si>
  <si>
    <t>Test Datas</t>
  </si>
  <si>
    <t>Expected result</t>
  </si>
  <si>
    <t>Test Environment</t>
  </si>
  <si>
    <t>MVP</t>
  </si>
  <si>
    <t>Automation Status</t>
  </si>
  <si>
    <t>Priority</t>
  </si>
  <si>
    <t>Bug ID</t>
  </si>
  <si>
    <t>Actual results</t>
  </si>
  <si>
    <t>1. API Quản lý dòng tiền</t>
  </si>
  <si>
    <t>Method: POST
Url:  http://10.1.66.198:8081/ckpt/bpm/addlimitLoan 
- Content-Type: application/json
- Authentication: Bearer ${token}, token sinh ra từ login</t>
  </si>
  <si>
    <t>[Success] Hồ sơ được chuyển sang trạng thái “Đóng”, CCO2 phê duyệt thành công</t>
  </si>
  <si>
    <t>- Phân hệ: EB
- Luồng: Mở mới
- Yêu cầu ở trạng thái Hoàn thành phê duyệt (HM3E)</t>
  </si>
  <si>
    <t>{
    "msgId": "123456789123",
    "cifNum": "1471222",
    "cifName": "0000000000000118470",
    "userCode": "tuann8",
    "branch": "011",
    "totalLimit": "100000000",
    "ccyTotalLimit": "VND",
    "totalLimitDate": "01/01/2023",
    "importPayment": "100000000",
    "ccyImportPayment": "VND",
    "importPaymentDate": "01/01/2023",
    "preShipment": "100000000",
    "ccyPreShipment": "VND",
    "preShipmentDate": "01/01/2023",
    "hubHoldName": "TuanNN8",
    "hubHoldEmail": "tuannn8@msb.com.vn",
    "bdqlName": "TuanNN8",
    "bdqlEmail": "tuannn8@msb.com.vn",
    "ssLeadName": "TuanNN8",
    "ssLeadEmail": "tuannn8@msb.com.vn"
}</t>
  </si>
  <si>
    <t xml:space="preserve"> Đăng ký hạn mức cho KH thành công
- Response: 
{
    "respCode": "10",
    "respDesc": "Khach hang da duoc dang ky han muc truoc do!",
    "msgId": "123456789123",
    "data": "-1"
}</t>
  </si>
  <si>
    <t>UAT</t>
  </si>
  <si>
    <t>MVP2</t>
  </si>
  <si>
    <t>No</t>
  </si>
  <si>
    <t>High</t>
  </si>
  <si>
    <t>Trả về mã lỗi: 405
{
    "transactionTime": "2023-01-30T10:16:09.308+00:00",
    "responseCode": "405",
    "responseMessage": "Request method 'GET' not supported"
}</t>
  </si>
  <si>
    <t>Trả về mã lỗi: 405
{
    "transactionTime": "2023-01-30T10:17:38.374+00:00",
    "responseCode": "405",
    "responseMessage": "Request method 'PUT' not supported"
}</t>
  </si>
  <si>
    <t>Trả về mã lỗi: 405
{
    "transactionTime": "2023-01-30T10:18:11.855+00:00",
    "responseCode": "405",
    "responseMessage": "Request method 'DELETE' not supported"
}</t>
  </si>
  <si>
    <t>URL: http://10.1.66.198:8081/ckpt/bpm/addlimitLoan123</t>
  </si>
  <si>
    <t>Trả về mã lỗi: 404
{
    "timestamp": "2023-01-30T10:20:21.258+00:00",
    "status": 404,
    "error": "Not Found",
    "path": "/ckpt/bpm/addlimitLoan123"
}</t>
  </si>
  <si>
    <t>Trả về mã lỗi: 403
{
    "transactionTime": "2023-02-01T07:05:48.578+00:00",
    "responseCode": "403 FORBIDDEN",
    "responseMessage": "Bạn không có quyền sử dụng tính năng này"
}</t>
  </si>
  <si>
    <t>HM10</t>
  </si>
  <si>
    <t>HM12</t>
  </si>
  <si>
    <t>HM21
HM31</t>
  </si>
  <si>
    <t>HM22</t>
  </si>
  <si>
    <t>HM32</t>
  </si>
  <si>
    <t>HM33</t>
  </si>
  <si>
    <t>Trả về mã lỗi: 401
{
    "timestamp": "2023-01-30T10:56:45.864+00:00",
    "status": 401,
    "error": "Unauthorized",
    "path": "/ckpt/bpm/addlimitLoan"
}</t>
  </si>
  <si>
    <t>{
    "msgId": " ",
    "cifNum": " ",
    "cifName": " ",
    "userCode": " ",
    "branch": " ",
    "totalLimit": " ",
    "ccyTotalLimit": " ",
    "totalLimitDate": " ",
    "importPayment": " ",
    "ccyImportPayment": " ",
    "importPaymentDate": " ",
    "preShipment": " ",
    "ccyPreShipment": " ",
    "preShipmentDate": " ",
    "hubHoldName": " ",
    "hubHoldEmail": " ",
    "bdqlName": " ",
    "bdqlEmail": " ",
    "ssLeadName": " ",
    "ssLeadEmail": " "
}</t>
  </si>
  <si>
    <t>1. Đăng ký hạn mức cho KH không thành công
- Response: 
{
    "respCode": "01",
    "respDesc": "Dang ky han muc cho KH khong thanh cong",
    "msgId": "123456789123",
    "data": " "
}
2. Hệ thống gửi mail cho CCO1 thông báo lỗi:
"- To: email CCO1
- Subject: BPM_{ID xxxxxx} tạo thông tin quản lý hạn mức khách hàng thất bại
- Body: 
Kính gửi anh/chị,
Yêu cầu BPM Hạn mức {ID xxxxxx} tạo thông tin quản lý khách hàng thất bại:  
Lý do:
  {respDesc}
Đây là email tự động gửi từ hệ thống BPM, đề nghị không reply lại mail này."</t>
  </si>
  <si>
    <t>[cifNum] Kiểm tra giá trị trường cifNum</t>
  </si>
  <si>
    <t>1. Kiểm tra giá trị trường cifNum</t>
  </si>
  <si>
    <t>1. Hiển thị số cif</t>
  </si>
  <si>
    <t>[cifName] Kiểm tra giá trị trường cifName</t>
  </si>
  <si>
    <t>1. Kiểm tra giá trị trường cifName</t>
  </si>
  <si>
    <t>1. Hiển thị tên KH</t>
  </si>
  <si>
    <t>[userCode] Kiểm tra giá trị trường userCode</t>
  </si>
  <si>
    <t>1. Kiểm tra giá trị trường userCode</t>
  </si>
  <si>
    <t>1. Hiển thị mã user CCO1
select h.* from process_instance_his h, process_instance i 
where i.process_instance_id = h.process_instance_id 
and h.status in ( 'HM22', 'HM32')
and i.application_id =  '115-002179' order by h.created_at desc</t>
  </si>
  <si>
    <t>[branch] Kiểm tra giá trị trường branch</t>
  </si>
  <si>
    <t>1. Kiểm tra giá trị trường branch</t>
  </si>
  <si>
    <t>1. Hiển thị mã chi nhánh</t>
  </si>
  <si>
    <t>[totalLimit] Kiểm tra giá trị trường totalLimit</t>
  </si>
  <si>
    <t>1. Kiểm tra giá trị trường totalLimit</t>
  </si>
  <si>
    <t>1. Hiển thị số tiền hạn mức ckpt, mặc định 10000000</t>
  </si>
  <si>
    <t>[ccytotalLimit] Kiểm tra giá trị trường ccytotalLimit</t>
  </si>
  <si>
    <t>1. Kiểm tra giá trị trường ccytotalLimit</t>
  </si>
  <si>
    <t>1. Hiển thị loại tiền tệ, mặc định "VND"</t>
  </si>
  <si>
    <t>[totalLimitDate] Kiểm tra giá trị trường totalLimitDate</t>
  </si>
  <si>
    <t>1. Kiểm tra giá trị trường totalLimitDate</t>
  </si>
  <si>
    <t xml:space="preserve">1. Hiển thị ngày phê duyệt hạn mức tổng ckpt -- dd/MM/yyyy
= CCO2 phê duyệt hồ sơ
</t>
  </si>
  <si>
    <t>[importPayment] Kiểm tra giá trị trường importPayment</t>
  </si>
  <si>
    <t>1. Kiểm tra giá trị trường importPayment</t>
  </si>
  <si>
    <t xml:space="preserve">1. Hiển thị hạn mức import Loan, mặc định “10000000”
</t>
  </si>
  <si>
    <t>[ccyImportPayment] Kiểm tra giá trị trường ccyImportPayment</t>
  </si>
  <si>
    <t>1. Kiểm tra giá trị trường ccyImportPayment</t>
  </si>
  <si>
    <t xml:space="preserve">1. Hiển thị số loại tiền theo hạn mức import Loan, mặc định “VND”
</t>
  </si>
  <si>
    <t>[importPaymentDate] Kiểm tra giá trị trường importPaymentDate</t>
  </si>
  <si>
    <t>1. Kiểm tra giá trị trường importPaymentDate</t>
  </si>
  <si>
    <t xml:space="preserve">1. Hiển thị ngày phê duyệt hạn mức tổng ckpt -- dd/MM/yyyy
= ngày CCO2 phê duyệt hồ sơ
</t>
  </si>
  <si>
    <t>[preShipment] Kiểm tra giá trị trường preShipment</t>
  </si>
  <si>
    <t>1. Kiểm tra giá trị trường preShipment</t>
  </si>
  <si>
    <t xml:space="preserve">1. Hiển thị hạn mức Preshipment, mặc định “10000000”
</t>
  </si>
  <si>
    <t>[ccyPreShipment] Kiểm tra giá trị trường ccyPreShipment</t>
  </si>
  <si>
    <t>1. Kiểm tra giá trị trường ccyPreShipment</t>
  </si>
  <si>
    <t>1. Hiển thị loại tiền theo hạn mức Preshipment, mặc định “VND”</t>
  </si>
  <si>
    <t>[preShipmentDate] Kiểm tra giá trị trường preShipmentDate</t>
  </si>
  <si>
    <t>1. Kiểm tra giá trị trường preShipmentDate</t>
  </si>
  <si>
    <t xml:space="preserve">1. Hiển thị nngày phê duyệt hạn mức tổng ckpt -- dd/MM/yyyy
= ngày CCO2 phê duyệt hồ sơ
</t>
  </si>
  <si>
    <t>[hubHoldName] Kiểm tra giá trị trường hubHoldName</t>
  </si>
  <si>
    <t>1. Kiểm tra giá trị trường hubHoldName</t>
  </si>
  <si>
    <t xml:space="preserve">1. Hiển thị tên HubHold, chuỗi ký tự trước "@" trong trường Email CBQL đầu tiên
</t>
  </si>
  <si>
    <t>[hubHoldEmail] Kiểm tra giá trị trường hubHoldEmail</t>
  </si>
  <si>
    <t>1. Kiểm tra giá trị trường hubHoldEmail</t>
  </si>
  <si>
    <t>1. Hiển thị email HubHold, 
BPM truyền sang , Email CBQL đầu tiên</t>
  </si>
  <si>
    <t>[bdQlName] Kiểm tra giá trị trường bdQlName</t>
  </si>
  <si>
    <t>1. Kiểm tra giá trị trường bdQlName</t>
  </si>
  <si>
    <t>1. Hiển thị tên BD/XS quản lý, chuỗi ký tự trước "@" trong trường Email CBQL thứ 2, trường hợp không có email CBQL thứ 2, sử dụng luôn email đó</t>
  </si>
  <si>
    <t>[bdqlEmail] Kiểm tra giá trị trường bdqlEmail</t>
  </si>
  <si>
    <t>1. Kiểm tra giá trị trường bdqlEmail</t>
  </si>
  <si>
    <t xml:space="preserve">1. Hiển thị email BD/XS quản lý
BPM truyền sang, sử dụng email CBQL thứ 2, trường hợp không có email CBQL thứ 2, sử dụng email CBQL đầu tiên
</t>
  </si>
  <si>
    <t>[ssLeadName] Kiểm tra giá trị trường ssLeadName</t>
  </si>
  <si>
    <t>1. Kiểm tra giá trị trường ssLeadName</t>
  </si>
  <si>
    <t>1. Hiển thị tên SS Lead phụ trách, chuỗi ký tự trước "@" trong trường Email CBQL thứ 3, trường hợp không có email CBQL thứ 3, sử dụng email CBQL đầu tiên</t>
  </si>
  <si>
    <t>[ssLeadEmail] Kiểm tra giá trị trường ssLeadEmail</t>
  </si>
  <si>
    <t>1. Kiểm tra giá trị trường ssLeadEmail</t>
  </si>
  <si>
    <t>1. Hiển thị email SS Lead phụ trách,
BPM truyền sang, trường hợp không có email CBQL thứ 3, sử dụng email CBQL đầu tiên</t>
  </si>
  <si>
    <t xml:space="preserve">1. Hệ thống gửi mail cho CCO1 thông báo lỗi:
"- To: email CCO1
- Subject: BPM_{ID xxxxxx} tạo thông tin quản lý hạn mức khách hàng thất bại
- Body: 
Kính gửi anh/chị,
Yêu cầu BPM Hạn mức {ID xxxxxx} tạo thông tin quản lý khách hàng thất bại:  
Lý do:
  {respDesc}
Đây là email tự động gửi từ hệ thống BPM, đề nghị không reply lại mail này."
</t>
  </si>
  <si>
    <t>[Success] Hệ thống gửi lần 1 quá timeout, gửi lần 2 vẫn không được</t>
  </si>
  <si>
    <t>Hệ thống khi gửi lần 1 quá timeout và gửi không thành công, tiến hành gửi lần 2 và thành công</t>
  </si>
  <si>
    <t>Hệ thống khi gửi lần 1 quá timeout và gửi không thành công, tiến hành gửi lần 2 và không thành công</t>
  </si>
  <si>
    <t xml:space="preserve">1. Hệ thống gửi mail cho CCO1 thông báo lỗi:
"- To: email CCO1
- Subject: BPM_{ID xxxxxx} không nhận được phản hồi tạo thông tin quản lý hạn mức khách hàng
- Body: 
Kính gửi anh/chị,
Yêu cầu BPM Hạn mức {ID xxxxxx} tạo thông tin quản lý hạn mức khách hàng không nhận được phản hồi từ Hệ thống quản lý các khoản phải thu. 
Vui lòng truy cập Hệ thống quản lý các khoản phải thu để kiểm tra thông tin hạn mức khách hàng.
Đây là email tự động gửi từ hệ thống BPM, đề nghị không reply lại mail này."
</t>
  </si>
  <si>
    <t>Project</t>
  </si>
  <si>
    <t>BPM</t>
  </si>
  <si>
    <t>Project manager</t>
  </si>
  <si>
    <t>Application</t>
  </si>
  <si>
    <t>HM</t>
  </si>
  <si>
    <t>Approved Date</t>
  </si>
  <si>
    <t>Consolidated By</t>
  </si>
  <si>
    <t>QuyMP OS</t>
  </si>
  <si>
    <t>Reviewed By</t>
  </si>
  <si>
    <t>MaiDT11</t>
  </si>
  <si>
    <t>Build Versions</t>
  </si>
  <si>
    <t>Reviewed date</t>
  </si>
  <si>
    <t>SIT</t>
  </si>
  <si>
    <t>Last Updated Date</t>
  </si>
  <si>
    <t>Test Execution Summary</t>
  </si>
  <si>
    <t>Reported by</t>
  </si>
  <si>
    <t>NgocNTB27</t>
  </si>
  <si>
    <t>Date</t>
  </si>
  <si>
    <t>Total</t>
  </si>
  <si>
    <t>Test coverage</t>
  </si>
  <si>
    <t>Test successful coverage</t>
  </si>
  <si>
    <t>Issues</t>
  </si>
  <si>
    <t>1. Block testing issue</t>
  </si>
  <si>
    <t>2. Critical defects</t>
  </si>
  <si>
    <t xml:space="preserve"> Đăng ký hạn mức cho KH thành công
- Response: 
{
    "respCode": "00",
    "respDesc": "Dang ky thanh cong!",
    "msgId": "123456789123",
    "data": " "
}</t>
  </si>
  <si>
    <t>[Unsuccess] Trường hợp truyền sai method
- Method:GET</t>
  </si>
  <si>
    <t>[Unsuccess] Trường hợp truyền sai method
- Method:PUT</t>
  </si>
  <si>
    <t>[Unsuccess] Trường hợp truyền sai method
- Method:DELETE</t>
  </si>
  <si>
    <t>[Unsuccess] Trường hợp truyền sai URL request
- URL không chính xác</t>
  </si>
  <si>
    <t>[Unsuccess] Trường hợp user không có quyền get API này
- Role Maker</t>
  </si>
  <si>
    <t>[Unsuccess] Trường hợp luồng không có quyền get API này
- Luồng Điều chỉnh HM</t>
  </si>
  <si>
    <t>[Unsuccess] Trường hợp send request API với token đã hết hạn</t>
  </si>
  <si>
    <t>[Unsuccess] Bỏ trống tất cả các trường</t>
  </si>
  <si>
    <t>[Unsuccess] Trường hợp hồ sơ gửi không thành công</t>
  </si>
  <si>
    <t>[Unsuccess] Hệ thống gửi lần 1 quá timeout, gửi lần 2 vẫn không được</t>
  </si>
  <si>
    <t>[Unsuccess] Call sang API Quản lý dòng tiền_ĐK Yêu cầu ở đầu Maker_Lưu nháp</t>
  </si>
  <si>
    <t>[Unsuccess] Call sang API Quản lý dòng tiền_ĐK Yêu cầu ở đầu Maker_Đang xử lý</t>
  </si>
  <si>
    <t>[Unsuccess] Call sang API Quản lý dòng tiền_ĐK Yêu cầu ở đầu Maker_Chờ bổ sung</t>
  </si>
  <si>
    <t>[Unsuccess] Call sang API Quản lý dòng tiền_ĐK Yêu cầu ở đầu CCO1_Đang xử lý</t>
  </si>
  <si>
    <t>[Unsuccess] Call sang API Quản lý dòng tiền_ĐK Yêu cầu ở đầu CCO1_Chờ bổ sung</t>
  </si>
  <si>
    <t>[Unsuccess] Call sang API Quản lý dòng tiền_ĐK Yêu cầu ở đầu CCO2_Đang xử lý</t>
  </si>
  <si>
    <t>Token = null</t>
  </si>
  <si>
    <t>[Unsuccess] Trường hợp send request API với token null</t>
  </si>
  <si>
    <t>[Unsuccess] Trường hợp send request API với token không hợp lệ</t>
  </si>
  <si>
    <t>Token không hợp lệ</t>
  </si>
  <si>
    <t>1. Kiểm tra giá trị trường msgId</t>
  </si>
  <si>
    <t>1. Hiển thị mã giao dịch</t>
  </si>
  <si>
    <t>[msgID] Kiểm tra giá trị trường msgId</t>
  </si>
  <si>
    <t>Điền mã hồ sơ vào API: limit-process-controller/completeProcess
{
  "requestCode": "string",
  "username": "string",
  "fullName": "string",
  "comment": "string",
  "reporters": [
    "string"
  ],
  "transactionCode": "string"
}</t>
  </si>
  <si>
    <t xml:space="preserve">Không send API Quản lý dòng tiền: http://10.1.66.198:8081/ckpt/bpm/addlimitLoan </t>
  </si>
  <si>
    <t>Tồn tại status FAILURE</t>
  </si>
  <si>
    <t>Version 1.0.1</t>
  </si>
  <si>
    <t>Medium</t>
  </si>
  <si>
    <t>Low</t>
  </si>
  <si>
    <t>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</si>
</sst>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d\-mmm\-yy;@"/>
    <numFmt numFmtId="165" formatCode="[$-409]dd/mmm/yy;@"/>
    <numFmt numFmtId="166" formatCode="[$-409]d\-mmm\-yy;@"/>
  </numFmts>
  <fonts count="37">
    <font>
      <sz val="11"/>
      <color theme="1"/>
      <name val="Calibri"/>
      <family val="2"/>
      <scheme val="minor"/>
    </font>
    <font>
      <b/>
      <sz val="10"/>
      <color rgb="FF1F497D"/>
      <name val="Arial"/>
      <family val="2"/>
    </font>
    <font>
      <sz val="11"/>
      <name val="ＭＳ Ｐゴシック"/>
      <family val="3"/>
      <charset val="128"/>
    </font>
    <font>
      <b/>
      <sz val="10"/>
      <color indexed="8"/>
      <name val="Arial"/>
      <family val="2"/>
    </font>
    <font>
      <sz val="10"/>
      <name val="Arial"/>
      <family val="2"/>
    </font>
    <font>
      <sz val="11"/>
      <name val="明朝"/>
      <family val="1"/>
      <charset val="128"/>
    </font>
    <font>
      <sz val="10"/>
      <color indexed="8"/>
      <name val="Arial"/>
      <family val="2"/>
    </font>
    <font>
      <b/>
      <sz val="11"/>
      <color theme="1"/>
      <name val="Calibri"/>
      <family val="2"/>
      <scheme val="minor"/>
    </font>
    <font>
      <sz val="10"/>
      <name val="Tahoma"/>
      <family val="2"/>
    </font>
    <font>
      <b/>
      <sz val="8"/>
      <name val="Arial"/>
      <family val="2"/>
    </font>
    <font>
      <sz val="9"/>
      <color theme="1"/>
      <name val="Arial"/>
      <family val="2"/>
    </font>
    <font>
      <sz val="9"/>
      <name val="Arial"/>
      <family val="2"/>
    </font>
    <font>
      <b/>
      <sz val="11"/>
      <color rgb="FFFF0000"/>
      <name val="Arial"/>
      <family val="2"/>
    </font>
    <font>
      <b/>
      <sz val="8"/>
      <color indexed="8"/>
      <name val="Arial"/>
      <family val="2"/>
    </font>
    <font>
      <sz val="9"/>
      <color indexed="8"/>
      <name val="Arial"/>
      <family val="2"/>
    </font>
    <font>
      <i/>
      <sz val="10"/>
      <color indexed="8"/>
      <name val="Arial"/>
      <family val="2"/>
    </font>
    <font>
      <sz val="11"/>
      <name val="Tahoma"/>
      <family val="2"/>
    </font>
    <font>
      <b/>
      <sz val="9"/>
      <color indexed="62"/>
      <name val="Tahoma"/>
      <family val="2"/>
    </font>
    <font>
      <sz val="9"/>
      <name val="Tahoma"/>
      <family val="2"/>
    </font>
    <font>
      <b/>
      <sz val="9"/>
      <name val="Tahoma"/>
      <family val="2"/>
    </font>
    <font>
      <b/>
      <sz val="26"/>
      <color indexed="17"/>
      <name val="Tahoma"/>
      <family val="2"/>
    </font>
    <font>
      <b/>
      <sz val="26"/>
      <name val="Tahoma"/>
      <family val="2"/>
    </font>
    <font>
      <b/>
      <sz val="36"/>
      <color rgb="FF1F497D"/>
      <name val="Arial"/>
      <family val="2"/>
    </font>
    <font>
      <b/>
      <sz val="36"/>
      <name val="Arial"/>
      <family val="2"/>
    </font>
    <font>
      <b/>
      <sz val="9"/>
      <color indexed="12"/>
      <name val="Tahoma"/>
      <family val="2"/>
    </font>
    <font>
      <sz val="9"/>
      <color indexed="12"/>
      <name val="Tahoma"/>
      <family val="2"/>
    </font>
    <font>
      <b/>
      <sz val="10"/>
      <color theme="3"/>
      <name val="Arial"/>
      <family val="2"/>
    </font>
    <font>
      <sz val="10"/>
      <color rgb="FF1F497D"/>
      <name val="Arial"/>
      <family val="2"/>
    </font>
    <font>
      <sz val="8"/>
      <name val="Calibri"/>
      <family val="2"/>
      <scheme val="minor"/>
    </font>
    <font>
      <b/>
      <sz val="11"/>
      <color theme="0"/>
      <name val="Calibri"/>
      <family val="2"/>
      <scheme val="minor"/>
    </font>
    <font>
      <b/>
      <sz val="11"/>
      <color rgb="FF1F497D"/>
      <name val="Calibri"/>
      <family val="2"/>
      <scheme val="minor"/>
    </font>
    <font>
      <b/>
      <sz val="11"/>
      <color indexed="8"/>
      <name val="Calibri"/>
      <family val="2"/>
      <scheme val="minor"/>
    </font>
    <font>
      <sz val="11"/>
      <name val="Calibri"/>
      <family val="2"/>
      <scheme val="minor"/>
    </font>
    <font>
      <b/>
      <sz val="11"/>
      <name val="Calibri"/>
      <family val="2"/>
      <scheme val="minor"/>
    </font>
    <font>
      <b/>
      <sz val="11"/>
      <color indexed="9"/>
      <name val="Calibri"/>
      <family val="2"/>
      <scheme val="minor"/>
    </font>
    <font>
      <sz val="11"/>
      <color indexed="8"/>
      <name val="Calibri"/>
      <family val="2"/>
      <scheme val="minor"/>
    </font>
    <font>
      <sz val="11"/>
      <color rgb="FF000000"/>
      <name val="Calibri"/>
      <family val="2"/>
      <scheme val="minor"/>
    </font>
  </fonts>
  <fills count="17">
    <fill>
      <patternFill patternType="none"/>
    </fill>
    <fill>
      <patternFill patternType="gray125"/>
    </fill>
    <fill>
      <patternFill patternType="solid">
        <fgColor indexed="9"/>
        <bgColor indexed="64"/>
      </patternFill>
    </fill>
    <fill>
      <patternFill patternType="solid">
        <fgColor theme="0"/>
        <bgColor indexed="26"/>
      </patternFill>
    </fill>
    <fill>
      <patternFill patternType="solid">
        <fgColor theme="0"/>
        <bgColor indexed="64"/>
      </patternFill>
    </fill>
    <fill>
      <patternFill patternType="solid">
        <fgColor theme="4" tint="-0.249977111117893"/>
        <bgColor indexed="32"/>
      </patternFill>
    </fill>
    <fill>
      <patternFill patternType="solid">
        <fgColor rgb="FFCCFFCC"/>
        <bgColor indexed="32"/>
      </patternFill>
    </fill>
    <fill>
      <patternFill patternType="solid">
        <fgColor theme="8" tint="-0.249977111117893"/>
        <bgColor indexed="32"/>
      </patternFill>
    </fill>
    <fill>
      <patternFill patternType="solid">
        <fgColor indexed="9"/>
        <bgColor indexed="26"/>
      </patternFill>
    </fill>
    <fill>
      <patternFill patternType="solid">
        <fgColor theme="4" tint="0.39997558519241921"/>
        <bgColor indexed="32"/>
      </patternFill>
    </fill>
    <fill>
      <patternFill patternType="solid">
        <fgColor theme="0"/>
        <bgColor indexed="41"/>
      </patternFill>
    </fill>
    <fill>
      <patternFill patternType="solid">
        <fgColor theme="0"/>
        <bgColor indexed="32"/>
      </patternFill>
    </fill>
    <fill>
      <patternFill patternType="solid">
        <fgColor theme="5" tint="0.59999389629810485"/>
        <bgColor indexed="26"/>
      </patternFill>
    </fill>
    <fill>
      <patternFill patternType="solid">
        <fgColor rgb="FFA7D6E3"/>
        <bgColor indexed="32"/>
      </patternFill>
    </fill>
    <fill>
      <patternFill patternType="solid">
        <fgColor theme="4" tint="0.59999389629810485"/>
        <bgColor indexed="26"/>
      </patternFill>
    </fill>
    <fill>
      <patternFill patternType="solid">
        <fgColor theme="8" tint="0.59999389629810485"/>
        <bgColor indexed="26"/>
      </patternFill>
    </fill>
    <fill>
      <patternFill patternType="solid">
        <fgColor indexed="42"/>
        <bgColor indexed="64"/>
      </patternFill>
    </fill>
  </fills>
  <borders count="43">
    <border>
      <left/>
      <right/>
      <top/>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theme="3" tint="0.39994506668294322"/>
      </left>
      <right style="thin">
        <color theme="3" tint="0.39991454817346722"/>
      </right>
      <top style="medium">
        <color theme="3" tint="0.39994506668294322"/>
      </top>
      <bottom style="thin">
        <color theme="3" tint="0.39991454817346722"/>
      </bottom>
      <diagonal/>
    </border>
    <border>
      <left style="thin">
        <color theme="3" tint="0.39991454817346722"/>
      </left>
      <right/>
      <top style="medium">
        <color theme="3" tint="0.39994506668294322"/>
      </top>
      <bottom style="thin">
        <color theme="3" tint="0.39991454817346722"/>
      </bottom>
      <diagonal/>
    </border>
    <border>
      <left/>
      <right style="thin">
        <color theme="3" tint="0.39988402966399123"/>
      </right>
      <top style="medium">
        <color theme="3" tint="0.39994506668294322"/>
      </top>
      <bottom style="thin">
        <color theme="3" tint="0.39991454817346722"/>
      </bottom>
      <diagonal/>
    </border>
    <border>
      <left/>
      <right style="thin">
        <color theme="3" tint="0.39991454817346722"/>
      </right>
      <top style="medium">
        <color theme="3" tint="0.39994506668294322"/>
      </top>
      <bottom style="thin">
        <color theme="3" tint="0.39991454817346722"/>
      </bottom>
      <diagonal/>
    </border>
    <border>
      <left style="medium">
        <color theme="3" tint="0.39994506668294322"/>
      </left>
      <right style="thin">
        <color theme="3" tint="0.39991454817346722"/>
      </right>
      <top style="thin">
        <color theme="3" tint="0.39991454817346722"/>
      </top>
      <bottom style="thin">
        <color theme="3" tint="0.39991454817346722"/>
      </bottom>
      <diagonal/>
    </border>
    <border>
      <left style="thin">
        <color theme="3" tint="0.39991454817346722"/>
      </left>
      <right/>
      <top style="thin">
        <color theme="3" tint="0.39991454817346722"/>
      </top>
      <bottom style="thin">
        <color theme="3" tint="0.39991454817346722"/>
      </bottom>
      <diagonal/>
    </border>
    <border>
      <left/>
      <right style="thin">
        <color theme="3" tint="0.39991454817346722"/>
      </right>
      <top style="thin">
        <color theme="3" tint="0.39991454817346722"/>
      </top>
      <bottom style="thin">
        <color theme="3" tint="0.39991454817346722"/>
      </bottom>
      <diagonal/>
    </border>
    <border>
      <left style="thin">
        <color theme="3" tint="0.39991454817346722"/>
      </left>
      <right style="thin">
        <color theme="3" tint="0.39991454817346722"/>
      </right>
      <top style="thin">
        <color theme="3" tint="0.39991454817346722"/>
      </top>
      <bottom style="thin">
        <color theme="3" tint="0.39991454817346722"/>
      </bottom>
      <diagonal/>
    </border>
    <border>
      <left/>
      <right/>
      <top style="thin">
        <color theme="3" tint="0.39991454817346722"/>
      </top>
      <bottom style="thin">
        <color theme="3" tint="0.39991454817346722"/>
      </bottom>
      <diagonal/>
    </border>
    <border>
      <left/>
      <right style="medium">
        <color theme="3" tint="0.39991454817346722"/>
      </right>
      <top style="thin">
        <color theme="3" tint="0.39991454817346722"/>
      </top>
      <bottom style="thin">
        <color theme="3" tint="0.39991454817346722"/>
      </bottom>
      <diagonal/>
    </border>
    <border>
      <left style="thin">
        <color theme="3" tint="0.39991454817346722"/>
      </left>
      <right/>
      <top style="thin">
        <color theme="3" tint="0.39991454817346722"/>
      </top>
      <bottom/>
      <diagonal/>
    </border>
    <border>
      <left/>
      <right style="thin">
        <color theme="3" tint="0.39991454817346722"/>
      </right>
      <top style="thin">
        <color theme="3" tint="0.39991454817346722"/>
      </top>
      <bottom/>
      <diagonal/>
    </border>
    <border>
      <left style="thin">
        <color theme="3" tint="0.39991454817346722"/>
      </left>
      <right/>
      <top style="thin">
        <color theme="3" tint="0.39991454817346722"/>
      </top>
      <bottom style="thin">
        <color rgb="FF548DD4"/>
      </bottom>
      <diagonal/>
    </border>
    <border>
      <left/>
      <right style="thin">
        <color theme="3" tint="0.39991454817346722"/>
      </right>
      <top style="thin">
        <color theme="3" tint="0.39991454817346722"/>
      </top>
      <bottom style="thin">
        <color rgb="FF548DD4"/>
      </bottom>
      <diagonal/>
    </border>
    <border>
      <left style="medium">
        <color rgb="FF548DD4"/>
      </left>
      <right/>
      <top style="thin">
        <color rgb="FF548DD4"/>
      </top>
      <bottom style="thin">
        <color rgb="FF548DD4"/>
      </bottom>
      <diagonal/>
    </border>
    <border>
      <left/>
      <right/>
      <top style="thin">
        <color rgb="FF548DD4"/>
      </top>
      <bottom style="thin">
        <color rgb="FF548DD4"/>
      </bottom>
      <diagonal/>
    </border>
    <border>
      <left/>
      <right style="medium">
        <color theme="3" tint="0.39991454817346722"/>
      </right>
      <top style="thin">
        <color rgb="FF548DD4"/>
      </top>
      <bottom style="thin">
        <color rgb="FF548DD4"/>
      </bottom>
      <diagonal/>
    </border>
    <border>
      <left style="thin">
        <color theme="3" tint="0.39991454817346722"/>
      </left>
      <right/>
      <top style="thin">
        <color rgb="FF548DD4"/>
      </top>
      <bottom style="thin">
        <color theme="3" tint="0.39991454817346722"/>
      </bottom>
      <diagonal/>
    </border>
    <border>
      <left/>
      <right/>
      <top style="thin">
        <color rgb="FF548DD4"/>
      </top>
      <bottom style="thin">
        <color theme="3" tint="0.39991454817346722"/>
      </bottom>
      <diagonal/>
    </border>
    <border>
      <left/>
      <right style="medium">
        <color theme="3" tint="0.39991454817346722"/>
      </right>
      <top style="thin">
        <color rgb="FF548DD4"/>
      </top>
      <bottom style="thin">
        <color theme="3" tint="0.39991454817346722"/>
      </bottom>
      <diagonal/>
    </border>
    <border>
      <left style="medium">
        <color theme="3" tint="0.39994506668294322"/>
      </left>
      <right style="thin">
        <color theme="3" tint="0.39991454817346722"/>
      </right>
      <top style="thin">
        <color theme="3" tint="0.39991454817346722"/>
      </top>
      <bottom/>
      <diagonal/>
    </border>
    <border>
      <left style="thin">
        <color theme="3" tint="0.39991454817346722"/>
      </left>
      <right style="medium">
        <color theme="3" tint="0.39991454817346722"/>
      </right>
      <top style="thin">
        <color theme="3" tint="0.39991454817346722"/>
      </top>
      <bottom style="thin">
        <color theme="3" tint="0.39991454817346722"/>
      </bottom>
      <diagonal/>
    </border>
    <border>
      <left style="thin">
        <color theme="3" tint="0.39991454817346722"/>
      </left>
      <right style="thin">
        <color theme="3" tint="0.39991454817346722"/>
      </right>
      <top style="thin">
        <color theme="3" tint="0.39991454817346722"/>
      </top>
      <bottom/>
      <diagonal/>
    </border>
    <border>
      <left style="medium">
        <color theme="3" tint="0.39994506668294322"/>
      </left>
      <right/>
      <top style="thin">
        <color theme="3" tint="0.39991454817346722"/>
      </top>
      <bottom/>
      <diagonal/>
    </border>
    <border>
      <left style="medium">
        <color indexed="64"/>
      </left>
      <right style="thin">
        <color theme="8"/>
      </right>
      <top style="medium">
        <color indexed="64"/>
      </top>
      <bottom style="thin">
        <color theme="8"/>
      </bottom>
      <diagonal/>
    </border>
    <border>
      <left style="thin">
        <color theme="8"/>
      </left>
      <right style="thin">
        <color theme="8"/>
      </right>
      <top style="medium">
        <color indexed="64"/>
      </top>
      <bottom style="thin">
        <color theme="8"/>
      </bottom>
      <diagonal/>
    </border>
    <border>
      <left style="thin">
        <color theme="8"/>
      </left>
      <right style="medium">
        <color indexed="64"/>
      </right>
      <top style="medium">
        <color indexed="64"/>
      </top>
      <bottom style="thin">
        <color theme="8"/>
      </bottom>
      <diagonal/>
    </border>
    <border>
      <left style="medium">
        <color indexed="64"/>
      </left>
      <right style="thin">
        <color theme="8"/>
      </right>
      <top style="thin">
        <color theme="8"/>
      </top>
      <bottom style="thin">
        <color theme="8"/>
      </bottom>
      <diagonal/>
    </border>
    <border>
      <left style="thin">
        <color theme="8"/>
      </left>
      <right style="medium">
        <color indexed="64"/>
      </right>
      <top style="thin">
        <color theme="8"/>
      </top>
      <bottom style="thin">
        <color theme="8"/>
      </bottom>
      <diagonal/>
    </border>
    <border>
      <left style="medium">
        <color indexed="64"/>
      </left>
      <right style="thin">
        <color theme="8"/>
      </right>
      <top style="thin">
        <color theme="8"/>
      </top>
      <bottom style="medium">
        <color indexed="64"/>
      </bottom>
      <diagonal/>
    </border>
    <border>
      <left style="thin">
        <color theme="8"/>
      </left>
      <right style="medium">
        <color indexed="64"/>
      </right>
      <top style="thin">
        <color theme="8"/>
      </top>
      <bottom style="medium">
        <color indexed="64"/>
      </bottom>
      <diagonal/>
    </border>
  </borders>
  <cellStyleXfs count="7">
    <xf numFmtId="0" fontId="0" fillId="0" borderId="0"/>
    <xf numFmtId="164" fontId="7" fillId="0" borderId="0" applyNumberFormat="0" applyFill="0" applyBorder="0" applyAlignment="0" applyProtection="0"/>
    <xf numFmtId="165" fontId="2" fillId="0" borderId="0" applyFont="0"/>
    <xf numFmtId="165" fontId="5" fillId="0" borderId="0"/>
    <xf numFmtId="165" fontId="2" fillId="0" borderId="0"/>
    <xf numFmtId="164" fontId="4" fillId="0" borderId="0"/>
    <xf numFmtId="164" fontId="2" fillId="0" borderId="0">
      <alignment vertical="center"/>
    </xf>
  </cellStyleXfs>
  <cellXfs count="159">
    <xf numFmtId="0" fontId="0" fillId="0" borderId="0" xfId="0"/>
    <xf numFmtId="164" fontId="1" fillId="16" borderId="0" xfId="6" applyFont="1" applyFill="1" applyAlignment="1">
      <alignment horizontal="left" vertical="center"/>
    </xf>
    <xf numFmtId="0" fontId="8" fillId="8" borderId="0" xfId="0" applyFont="1" applyFill="1"/>
    <xf numFmtId="165" fontId="9" fillId="12" borderId="12" xfId="4" applyFont="1" applyFill="1" applyBorder="1" applyAlignment="1">
      <alignment horizontal="left" wrapText="1"/>
    </xf>
    <xf numFmtId="165" fontId="9" fillId="12" borderId="15" xfId="4" applyFont="1" applyFill="1" applyBorder="1" applyAlignment="1">
      <alignment horizontal="left" wrapText="1"/>
    </xf>
    <xf numFmtId="165" fontId="9" fillId="12" borderId="16" xfId="4" applyFont="1" applyFill="1" applyBorder="1" applyAlignment="1">
      <alignment wrapText="1"/>
    </xf>
    <xf numFmtId="165" fontId="9" fillId="12" borderId="19" xfId="4" applyFont="1" applyFill="1" applyBorder="1" applyAlignment="1">
      <alignment wrapText="1"/>
    </xf>
    <xf numFmtId="165" fontId="11" fillId="8" borderId="22" xfId="4" applyFont="1" applyFill="1" applyBorder="1" applyAlignment="1">
      <alignment horizontal="left" wrapText="1"/>
    </xf>
    <xf numFmtId="165" fontId="11" fillId="8" borderId="23" xfId="4" applyFont="1" applyFill="1" applyBorder="1" applyAlignment="1">
      <alignment horizontal="left" wrapText="1"/>
    </xf>
    <xf numFmtId="166" fontId="10" fillId="8" borderId="17" xfId="4" applyNumberFormat="1" applyFont="1" applyFill="1" applyBorder="1" applyAlignment="1">
      <alignment horizontal="left" wrapText="1"/>
    </xf>
    <xf numFmtId="166" fontId="10" fillId="8" borderId="20" xfId="4" applyNumberFormat="1" applyFont="1" applyFill="1" applyBorder="1" applyAlignment="1">
      <alignment horizontal="left" wrapText="1"/>
    </xf>
    <xf numFmtId="166" fontId="10" fillId="8" borderId="21" xfId="4" applyNumberFormat="1" applyFont="1" applyFill="1" applyBorder="1" applyAlignment="1">
      <alignment horizontal="left" wrapText="1"/>
    </xf>
    <xf numFmtId="164" fontId="12" fillId="13" borderId="27" xfId="1" applyFont="1" applyFill="1" applyBorder="1" applyAlignment="1">
      <alignment horizontal="center" vertical="top" wrapText="1"/>
    </xf>
    <xf numFmtId="164" fontId="12" fillId="13" borderId="28" xfId="1" applyFont="1" applyFill="1" applyBorder="1" applyAlignment="1">
      <alignment horizontal="center" vertical="top" wrapText="1"/>
    </xf>
    <xf numFmtId="0" fontId="13" fillId="14" borderId="16" xfId="0" applyFont="1" applyFill="1" applyBorder="1" applyAlignment="1">
      <alignment horizontal="left" vertical="center"/>
    </xf>
    <xf numFmtId="0" fontId="14" fillId="8" borderId="29" xfId="0" applyFont="1" applyFill="1" applyBorder="1" applyAlignment="1">
      <alignment horizontal="left" vertical="center"/>
    </xf>
    <xf numFmtId="0" fontId="14" fillId="8" borderId="30" xfId="0" applyFont="1" applyFill="1" applyBorder="1" applyAlignment="1">
      <alignment horizontal="left" vertical="center"/>
    </xf>
    <xf numFmtId="0" fontId="14" fillId="8" borderId="31" xfId="0" applyFont="1" applyFill="1" applyBorder="1" applyAlignment="1">
      <alignment horizontal="left" vertical="center"/>
    </xf>
    <xf numFmtId="0" fontId="13" fillId="14" borderId="16" xfId="0" applyFont="1" applyFill="1" applyBorder="1" applyAlignment="1">
      <alignment vertical="center"/>
    </xf>
    <xf numFmtId="166" fontId="14" fillId="8" borderId="20" xfId="0" applyNumberFormat="1" applyFont="1" applyFill="1" applyBorder="1" applyAlignment="1">
      <alignment horizontal="left" vertical="center"/>
    </xf>
    <xf numFmtId="166" fontId="14" fillId="8" borderId="21" xfId="0" applyNumberFormat="1" applyFont="1" applyFill="1" applyBorder="1" applyAlignment="1">
      <alignment horizontal="left" vertical="center"/>
    </xf>
    <xf numFmtId="165" fontId="9" fillId="12" borderId="32" xfId="4" applyFont="1" applyFill="1" applyBorder="1" applyAlignment="1">
      <alignment horizontal="left" vertical="center" wrapText="1"/>
    </xf>
    <xf numFmtId="0" fontId="13" fillId="14" borderId="19" xfId="0" applyFont="1" applyFill="1" applyBorder="1" applyAlignment="1">
      <alignment horizontal="center" vertical="center"/>
    </xf>
    <xf numFmtId="0" fontId="13" fillId="14" borderId="19" xfId="0" applyFont="1" applyFill="1" applyBorder="1" applyAlignment="1">
      <alignment horizontal="center" vertical="center" wrapText="1"/>
    </xf>
    <xf numFmtId="0" fontId="13" fillId="14" borderId="17" xfId="0" applyFont="1" applyFill="1" applyBorder="1" applyAlignment="1">
      <alignment horizontal="center" vertical="center" wrapText="1"/>
    </xf>
    <xf numFmtId="0" fontId="13" fillId="14" borderId="33" xfId="0" applyFont="1" applyFill="1" applyBorder="1" applyAlignment="1">
      <alignment horizontal="center" vertical="center" wrapText="1"/>
    </xf>
    <xf numFmtId="1" fontId="6" fillId="14" borderId="34" xfId="0" applyNumberFormat="1" applyFont="1" applyFill="1" applyBorder="1" applyAlignment="1">
      <alignment horizontal="center" vertical="center"/>
    </xf>
    <xf numFmtId="0" fontId="6" fillId="14" borderId="16" xfId="0" applyFont="1" applyFill="1" applyBorder="1" applyAlignment="1">
      <alignment horizontal="right" vertical="center"/>
    </xf>
    <xf numFmtId="1" fontId="6" fillId="15" borderId="34" xfId="0" applyNumberFormat="1" applyFont="1" applyFill="1" applyBorder="1" applyAlignment="1">
      <alignment horizontal="center" vertical="center"/>
    </xf>
    <xf numFmtId="0" fontId="3" fillId="14" borderId="35" xfId="0" applyFont="1" applyFill="1" applyBorder="1" applyAlignment="1">
      <alignment horizontal="left" vertical="center"/>
    </xf>
    <xf numFmtId="0" fontId="15" fillId="8" borderId="17" xfId="0" applyFont="1" applyFill="1" applyBorder="1" applyAlignment="1">
      <alignment horizontal="center" vertical="center"/>
    </xf>
    <xf numFmtId="0" fontId="15" fillId="8" borderId="20" xfId="0" applyFont="1" applyFill="1" applyBorder="1" applyAlignment="1">
      <alignment horizontal="center" vertical="center"/>
    </xf>
    <xf numFmtId="0" fontId="15" fillId="8" borderId="20" xfId="0" applyFont="1" applyFill="1" applyBorder="1" applyAlignment="1">
      <alignment horizontal="center" vertical="center" wrapText="1"/>
    </xf>
    <xf numFmtId="0" fontId="15" fillId="8" borderId="21" xfId="0" applyFont="1" applyFill="1" applyBorder="1" applyAlignment="1">
      <alignment horizontal="center" vertical="center"/>
    </xf>
    <xf numFmtId="0" fontId="15" fillId="8" borderId="19" xfId="0" applyFont="1" applyFill="1" applyBorder="1" applyAlignment="1">
      <alignment horizontal="center" vertical="center"/>
    </xf>
    <xf numFmtId="0" fontId="15" fillId="8" borderId="19" xfId="0" applyFont="1" applyFill="1" applyBorder="1" applyAlignment="1">
      <alignment horizontal="center" vertical="center" wrapText="1"/>
    </xf>
    <xf numFmtId="0" fontId="15" fillId="8" borderId="22" xfId="0" applyFont="1" applyFill="1" applyBorder="1" applyAlignment="1">
      <alignment horizontal="center" vertical="center" wrapText="1"/>
    </xf>
    <xf numFmtId="10" fontId="15" fillId="8" borderId="33" xfId="0" applyNumberFormat="1" applyFont="1" applyFill="1" applyBorder="1" applyAlignment="1">
      <alignment horizontal="center" vertical="center"/>
    </xf>
    <xf numFmtId="0" fontId="6" fillId="14" borderId="32" xfId="0" applyFont="1" applyFill="1" applyBorder="1" applyAlignment="1">
      <alignment horizontal="right" vertical="center"/>
    </xf>
    <xf numFmtId="0" fontId="15" fillId="8" borderId="34" xfId="0" applyFont="1" applyFill="1" applyBorder="1" applyAlignment="1">
      <alignment horizontal="center" vertical="center"/>
    </xf>
    <xf numFmtId="0" fontId="15" fillId="8" borderId="34" xfId="0" applyFont="1" applyFill="1" applyBorder="1" applyAlignment="1">
      <alignment horizontal="center" vertical="center" wrapText="1"/>
    </xf>
    <xf numFmtId="0" fontId="3" fillId="0" borderId="17" xfId="0" applyFont="1" applyBorder="1" applyAlignment="1">
      <alignment horizontal="center" vertical="center"/>
    </xf>
    <xf numFmtId="0" fontId="3" fillId="0" borderId="20" xfId="0" applyFont="1" applyBorder="1" applyAlignment="1">
      <alignment horizontal="center" vertical="center"/>
    </xf>
    <xf numFmtId="0" fontId="3" fillId="0" borderId="21" xfId="0" applyFont="1" applyBorder="1" applyAlignment="1">
      <alignment horizontal="center" vertical="center"/>
    </xf>
    <xf numFmtId="164" fontId="8" fillId="2" borderId="0" xfId="5" applyFont="1" applyFill="1"/>
    <xf numFmtId="164" fontId="16" fillId="2" borderId="0" xfId="6" applyFont="1" applyFill="1">
      <alignment vertical="center"/>
    </xf>
    <xf numFmtId="164" fontId="19" fillId="16" borderId="7" xfId="6" applyFont="1" applyFill="1" applyBorder="1" applyAlignment="1">
      <alignment shrinkToFit="1"/>
    </xf>
    <xf numFmtId="164" fontId="19" fillId="16" borderId="0" xfId="6" applyFont="1" applyFill="1" applyAlignment="1">
      <alignment shrinkToFit="1"/>
    </xf>
    <xf numFmtId="164" fontId="19" fillId="16" borderId="8" xfId="6" applyFont="1" applyFill="1" applyBorder="1" applyAlignment="1">
      <alignment shrinkToFit="1"/>
    </xf>
    <xf numFmtId="164" fontId="21" fillId="16" borderId="7" xfId="6" applyFont="1" applyFill="1" applyBorder="1" applyAlignment="1">
      <alignment horizontal="center" vertical="center" wrapText="1"/>
    </xf>
    <xf numFmtId="164" fontId="21" fillId="16" borderId="0" xfId="6" applyFont="1" applyFill="1" applyAlignment="1">
      <alignment horizontal="center" vertical="center" wrapText="1"/>
    </xf>
    <xf numFmtId="164" fontId="21" fillId="16" borderId="8" xfId="6" applyFont="1" applyFill="1" applyBorder="1" applyAlignment="1">
      <alignment horizontal="center" vertical="center" wrapText="1"/>
    </xf>
    <xf numFmtId="164" fontId="24" fillId="16" borderId="8" xfId="6" applyFont="1" applyFill="1" applyBorder="1" applyAlignment="1">
      <alignment horizontal="center"/>
    </xf>
    <xf numFmtId="164" fontId="24" fillId="16" borderId="7" xfId="6" applyFont="1" applyFill="1" applyBorder="1" applyAlignment="1">
      <alignment horizontal="left"/>
    </xf>
    <xf numFmtId="164" fontId="26" fillId="0" borderId="0" xfId="6" applyFont="1" applyAlignment="1">
      <alignment horizontal="left" vertical="center" wrapText="1"/>
    </xf>
    <xf numFmtId="164" fontId="1" fillId="16" borderId="0" xfId="6" applyFont="1" applyFill="1" applyAlignment="1">
      <alignment horizontal="left"/>
    </xf>
    <xf numFmtId="164" fontId="1" fillId="16" borderId="0" xfId="6" applyFont="1" applyFill="1" applyAlignment="1">
      <alignment horizontal="left" vertical="center" wrapText="1"/>
    </xf>
    <xf numFmtId="164" fontId="24" fillId="16" borderId="0" xfId="6" applyFont="1" applyFill="1" applyAlignment="1">
      <alignment horizontal="left"/>
    </xf>
    <xf numFmtId="164" fontId="24" fillId="16" borderId="8" xfId="6" applyFont="1" applyFill="1" applyBorder="1" applyAlignment="1">
      <alignment horizontal="left"/>
    </xf>
    <xf numFmtId="164" fontId="24" fillId="16" borderId="7" xfId="6" applyFont="1" applyFill="1" applyBorder="1" applyAlignment="1">
      <alignment horizontal="left" vertical="center" wrapText="1"/>
    </xf>
    <xf numFmtId="164" fontId="27" fillId="16" borderId="0" xfId="6" applyFont="1" applyFill="1" applyAlignment="1">
      <alignment horizontal="left" vertical="center" wrapText="1"/>
    </xf>
    <xf numFmtId="164" fontId="25" fillId="16" borderId="0" xfId="6" applyFont="1" applyFill="1" applyAlignment="1">
      <alignment horizontal="left" vertical="center" wrapText="1"/>
    </xf>
    <xf numFmtId="164" fontId="25" fillId="16" borderId="8" xfId="6" applyFont="1" applyFill="1" applyBorder="1" applyAlignment="1">
      <alignment horizontal="left" vertical="center" wrapText="1"/>
    </xf>
    <xf numFmtId="164" fontId="26" fillId="0" borderId="0" xfId="6" quotePrefix="1" applyFont="1" applyAlignment="1">
      <alignment horizontal="left" vertical="center" wrapText="1"/>
    </xf>
    <xf numFmtId="164" fontId="18" fillId="16" borderId="7" xfId="6" applyFont="1" applyFill="1" applyBorder="1" applyAlignment="1"/>
    <xf numFmtId="164" fontId="18" fillId="16" borderId="0" xfId="6" applyFont="1" applyFill="1" applyAlignment="1"/>
    <xf numFmtId="164" fontId="18" fillId="16" borderId="0" xfId="6" applyFont="1" applyFill="1">
      <alignment vertical="center"/>
    </xf>
    <xf numFmtId="164" fontId="18" fillId="16" borderId="8" xfId="6" applyFont="1" applyFill="1" applyBorder="1">
      <alignment vertical="center"/>
    </xf>
    <xf numFmtId="164" fontId="18" fillId="16" borderId="7" xfId="6" applyFont="1" applyFill="1" applyBorder="1">
      <alignment vertical="center"/>
    </xf>
    <xf numFmtId="164" fontId="18" fillId="16" borderId="9" xfId="6" applyFont="1" applyFill="1" applyBorder="1">
      <alignment vertical="center"/>
    </xf>
    <xf numFmtId="164" fontId="18" fillId="16" borderId="10" xfId="6" applyFont="1" applyFill="1" applyBorder="1">
      <alignment vertical="center"/>
    </xf>
    <xf numFmtId="164" fontId="18" fillId="16" borderId="11" xfId="6" applyFont="1" applyFill="1" applyBorder="1">
      <alignment vertical="center"/>
    </xf>
    <xf numFmtId="0" fontId="6" fillId="14" borderId="34" xfId="0" applyFont="1" applyFill="1" applyBorder="1" applyAlignment="1">
      <alignment horizontal="left" vertical="center"/>
    </xf>
    <xf numFmtId="164" fontId="30" fillId="2" borderId="0" xfId="0" applyNumberFormat="1" applyFont="1" applyFill="1" applyAlignment="1">
      <alignment horizontal="left" vertical="top" wrapText="1"/>
    </xf>
    <xf numFmtId="164" fontId="30" fillId="2" borderId="0" xfId="0" applyNumberFormat="1" applyFont="1" applyFill="1" applyAlignment="1">
      <alignment horizontal="left" vertical="center" wrapText="1"/>
    </xf>
    <xf numFmtId="165" fontId="31" fillId="3" borderId="0" xfId="2" applyFont="1" applyFill="1" applyAlignment="1">
      <alignment horizontal="left" vertical="top" wrapText="1"/>
    </xf>
    <xf numFmtId="165" fontId="32" fillId="4" borderId="0" xfId="2" applyFont="1" applyFill="1" applyAlignment="1">
      <alignment horizontal="left" vertical="top" wrapText="1"/>
    </xf>
    <xf numFmtId="164" fontId="0" fillId="4" borderId="0" xfId="0" applyNumberFormat="1" applyFill="1" applyAlignment="1">
      <alignment horizontal="left" vertical="top" wrapText="1"/>
    </xf>
    <xf numFmtId="164" fontId="0" fillId="4" borderId="0" xfId="0" applyNumberFormat="1" applyFill="1" applyAlignment="1">
      <alignment wrapText="1"/>
    </xf>
    <xf numFmtId="0" fontId="33" fillId="2" borderId="0" xfId="0" applyFont="1" applyFill="1" applyAlignment="1">
      <alignment horizontal="left" vertical="top" wrapText="1"/>
    </xf>
    <xf numFmtId="165" fontId="33" fillId="3" borderId="0" xfId="2" applyFont="1" applyFill="1" applyAlignment="1">
      <alignment horizontal="left" vertical="top" wrapText="1"/>
    </xf>
    <xf numFmtId="0" fontId="32" fillId="4" borderId="0" xfId="0" applyFont="1" applyFill="1" applyAlignment="1">
      <alignment horizontal="left" vertical="top" wrapText="1"/>
    </xf>
    <xf numFmtId="0" fontId="32" fillId="4" borderId="0" xfId="0" applyFont="1" applyFill="1" applyAlignment="1">
      <alignment vertical="top" wrapText="1"/>
    </xf>
    <xf numFmtId="165" fontId="33" fillId="5" borderId="36" xfId="4" applyFont="1" applyFill="1" applyBorder="1" applyAlignment="1">
      <alignment horizontal="left" vertical="top" wrapText="1"/>
    </xf>
    <xf numFmtId="1" fontId="29" fillId="5" borderId="37" xfId="4" applyNumberFormat="1" applyFont="1" applyFill="1" applyBorder="1" applyAlignment="1">
      <alignment horizontal="center" vertical="center" wrapText="1"/>
    </xf>
    <xf numFmtId="1" fontId="29" fillId="5" borderId="38" xfId="4" applyNumberFormat="1" applyFont="1" applyFill="1" applyBorder="1" applyAlignment="1">
      <alignment horizontal="center" vertical="center" wrapText="1"/>
    </xf>
    <xf numFmtId="0" fontId="33" fillId="6" borderId="39" xfId="0" applyFont="1" applyFill="1" applyBorder="1" applyAlignment="1">
      <alignment horizontal="left" vertical="top" wrapText="1"/>
    </xf>
    <xf numFmtId="1" fontId="33" fillId="6" borderId="2" xfId="0" applyNumberFormat="1" applyFont="1" applyFill="1" applyBorder="1" applyAlignment="1">
      <alignment horizontal="center" vertical="center" wrapText="1"/>
    </xf>
    <xf numFmtId="1" fontId="33" fillId="6" borderId="40" xfId="0" applyNumberFormat="1" applyFont="1" applyFill="1" applyBorder="1" applyAlignment="1">
      <alignment horizontal="center" vertical="center" wrapText="1"/>
    </xf>
    <xf numFmtId="165" fontId="33" fillId="2" borderId="39" xfId="3" applyFont="1" applyFill="1" applyBorder="1" applyAlignment="1">
      <alignment horizontal="left" vertical="top" wrapText="1"/>
    </xf>
    <xf numFmtId="1" fontId="32" fillId="2" borderId="2" xfId="3" applyNumberFormat="1" applyFont="1" applyFill="1" applyBorder="1" applyAlignment="1">
      <alignment horizontal="center" vertical="center" wrapText="1"/>
    </xf>
    <xf numFmtId="1" fontId="32" fillId="2" borderId="40" xfId="3" applyNumberFormat="1" applyFont="1" applyFill="1" applyBorder="1" applyAlignment="1">
      <alignment horizontal="center" vertical="center" wrapText="1"/>
    </xf>
    <xf numFmtId="0" fontId="0" fillId="0" borderId="0" xfId="0" applyAlignment="1">
      <alignment horizontal="left" vertical="top" wrapText="1"/>
    </xf>
    <xf numFmtId="165" fontId="33" fillId="2" borderId="41" xfId="3" applyFont="1" applyFill="1" applyBorder="1" applyAlignment="1">
      <alignment horizontal="left" vertical="top" wrapText="1"/>
    </xf>
    <xf numFmtId="1" fontId="32" fillId="2" borderId="42" xfId="3" applyNumberFormat="1" applyFont="1" applyFill="1" applyBorder="1" applyAlignment="1">
      <alignment horizontal="center" vertical="center" wrapText="1"/>
    </xf>
    <xf numFmtId="0" fontId="0" fillId="0" borderId="3" xfId="0" applyBorder="1" applyAlignment="1">
      <alignment horizontal="left" vertical="center" wrapText="1"/>
    </xf>
    <xf numFmtId="0" fontId="32" fillId="0" borderId="3" xfId="0" applyFont="1" applyBorder="1" applyAlignment="1">
      <alignment horizontal="left" vertical="center" wrapText="1"/>
    </xf>
    <xf numFmtId="0" fontId="0" fillId="0" borderId="3" xfId="0" applyBorder="1" applyAlignment="1">
      <alignment horizontal="center" vertical="center" wrapText="1"/>
    </xf>
    <xf numFmtId="0" fontId="0" fillId="0" borderId="0" xfId="0" applyAlignment="1">
      <alignment wrapText="1"/>
    </xf>
    <xf numFmtId="0" fontId="0" fillId="0" borderId="3" xfId="0" applyBorder="1" applyAlignment="1">
      <alignment horizontal="left" vertical="top" wrapText="1"/>
    </xf>
    <xf numFmtId="0" fontId="0" fillId="0" borderId="0" xfId="0" applyAlignment="1">
      <alignment horizontal="center" vertical="center" wrapText="1"/>
    </xf>
    <xf numFmtId="164" fontId="30" fillId="2" borderId="0" xfId="0" applyNumberFormat="1" applyFont="1" applyFill="1" applyAlignment="1">
      <alignment horizontal="center" vertical="center" wrapText="1"/>
    </xf>
    <xf numFmtId="164" fontId="31" fillId="3" borderId="0" xfId="2" applyNumberFormat="1" applyFont="1" applyFill="1" applyAlignment="1">
      <alignment horizontal="left" vertical="top" wrapText="1"/>
    </xf>
    <xf numFmtId="164" fontId="32" fillId="4" borderId="0" xfId="2" applyNumberFormat="1" applyFont="1" applyFill="1" applyAlignment="1">
      <alignment horizontal="left" vertical="top" wrapText="1"/>
    </xf>
    <xf numFmtId="164" fontId="0" fillId="4" borderId="0" xfId="0" applyNumberFormat="1" applyFill="1" applyAlignment="1">
      <alignment horizontal="center" vertical="center" wrapText="1"/>
    </xf>
    <xf numFmtId="164" fontId="32" fillId="2" borderId="0" xfId="3" applyNumberFormat="1" applyFont="1" applyFill="1" applyAlignment="1">
      <alignment horizontal="center" vertical="center" wrapText="1"/>
    </xf>
    <xf numFmtId="2" fontId="32" fillId="2" borderId="0" xfId="3" applyNumberFormat="1" applyFont="1" applyFill="1" applyAlignment="1">
      <alignment horizontal="left" vertical="top" wrapText="1"/>
    </xf>
    <xf numFmtId="0" fontId="32" fillId="4" borderId="0" xfId="0" applyFont="1" applyFill="1" applyAlignment="1">
      <alignment horizontal="center" vertical="center" wrapText="1"/>
    </xf>
    <xf numFmtId="164" fontId="34" fillId="7" borderId="3" xfId="4" applyNumberFormat="1" applyFont="1" applyFill="1" applyBorder="1" applyAlignment="1">
      <alignment horizontal="center" vertical="center" wrapText="1"/>
    </xf>
    <xf numFmtId="164" fontId="34" fillId="7" borderId="1" xfId="4" applyNumberFormat="1" applyFont="1" applyFill="1" applyBorder="1" applyAlignment="1">
      <alignment horizontal="center" vertical="center" wrapText="1"/>
    </xf>
    <xf numFmtId="164" fontId="31" fillId="8" borderId="0" xfId="0" applyNumberFormat="1" applyFont="1" applyFill="1" applyAlignment="1">
      <alignment horizontal="center" vertical="center" wrapText="1"/>
    </xf>
    <xf numFmtId="165" fontId="34" fillId="9" borderId="3" xfId="4" applyFont="1" applyFill="1" applyBorder="1" applyAlignment="1">
      <alignment horizontal="center" vertical="center" wrapText="1"/>
    </xf>
    <xf numFmtId="165" fontId="33" fillId="9" borderId="3" xfId="4" applyFont="1" applyFill="1" applyBorder="1" applyAlignment="1">
      <alignment horizontal="left" vertical="center" wrapText="1"/>
    </xf>
    <xf numFmtId="165" fontId="34" fillId="9" borderId="3" xfId="4" applyFont="1" applyFill="1" applyBorder="1" applyAlignment="1">
      <alignment horizontal="left" vertical="center" wrapText="1"/>
    </xf>
    <xf numFmtId="164" fontId="34" fillId="9" borderId="3" xfId="4" applyNumberFormat="1" applyFont="1" applyFill="1" applyBorder="1" applyAlignment="1">
      <alignment horizontal="left" vertical="center" wrapText="1"/>
    </xf>
    <xf numFmtId="164" fontId="35" fillId="8" borderId="0" xfId="0" applyNumberFormat="1" applyFont="1" applyFill="1" applyAlignment="1">
      <alignment horizontal="center" vertical="center" wrapText="1"/>
    </xf>
    <xf numFmtId="164" fontId="32" fillId="10" borderId="3" xfId="4" applyNumberFormat="1" applyFont="1" applyFill="1" applyBorder="1" applyAlignment="1">
      <alignment horizontal="center" vertical="center" wrapText="1"/>
    </xf>
    <xf numFmtId="0" fontId="32" fillId="0" borderId="3" xfId="0" quotePrefix="1" applyFont="1" applyBorder="1" applyAlignment="1">
      <alignment vertical="center" wrapText="1"/>
    </xf>
    <xf numFmtId="0" fontId="32" fillId="0" borderId="3" xfId="0" quotePrefix="1" applyFont="1" applyBorder="1" applyAlignment="1">
      <alignment horizontal="left" vertical="center" wrapText="1"/>
    </xf>
    <xf numFmtId="164" fontId="0" fillId="11" borderId="3" xfId="0" applyNumberFormat="1" applyFill="1" applyBorder="1" applyAlignment="1">
      <alignment horizontal="left" vertical="center" wrapText="1"/>
    </xf>
    <xf numFmtId="164" fontId="32" fillId="10" borderId="3" xfId="4" applyNumberFormat="1" applyFont="1" applyFill="1" applyBorder="1" applyAlignment="1">
      <alignment horizontal="left" vertical="center" wrapText="1"/>
    </xf>
    <xf numFmtId="0" fontId="0" fillId="0" borderId="0" xfId="0" applyAlignment="1">
      <alignment vertical="top" wrapText="1"/>
    </xf>
    <xf numFmtId="0" fontId="0" fillId="0" borderId="3" xfId="0" applyBorder="1" applyAlignment="1">
      <alignment vertical="center" wrapText="1"/>
    </xf>
    <xf numFmtId="0" fontId="0" fillId="0" borderId="3" xfId="0" quotePrefix="1" applyBorder="1" applyAlignment="1">
      <alignment horizontal="left" vertical="top" wrapText="1"/>
    </xf>
    <xf numFmtId="0" fontId="36" fillId="0" borderId="3" xfId="0" quotePrefix="1" applyFont="1" applyBorder="1" applyAlignment="1">
      <alignment horizontal="left" vertical="center" wrapText="1"/>
    </xf>
    <xf numFmtId="164" fontId="17" fillId="16" borderId="4" xfId="6" applyFont="1" applyFill="1" applyBorder="1" applyAlignment="1">
      <alignment horizontal="center"/>
    </xf>
    <xf numFmtId="164" fontId="18" fillId="16" borderId="5" xfId="6" applyFont="1" applyFill="1" applyBorder="1">
      <alignment vertical="center"/>
    </xf>
    <xf numFmtId="164" fontId="18" fillId="16" borderId="6" xfId="6" applyFont="1" applyFill="1" applyBorder="1">
      <alignment vertical="center"/>
    </xf>
    <xf numFmtId="164" fontId="17" fillId="16" borderId="7" xfId="6" applyFont="1" applyFill="1" applyBorder="1" applyAlignment="1">
      <alignment horizontal="center"/>
    </xf>
    <xf numFmtId="164" fontId="17" fillId="16" borderId="0" xfId="6" applyFont="1" applyFill="1" applyAlignment="1">
      <alignment horizontal="center"/>
    </xf>
    <xf numFmtId="164" fontId="17" fillId="16" borderId="8" xfId="6" applyFont="1" applyFill="1" applyBorder="1" applyAlignment="1">
      <alignment horizontal="center"/>
    </xf>
    <xf numFmtId="164" fontId="20" fillId="16" borderId="7" xfId="6" applyFont="1" applyFill="1" applyBorder="1" applyAlignment="1">
      <alignment horizontal="center" vertical="center" wrapText="1"/>
    </xf>
    <xf numFmtId="164" fontId="21" fillId="16" borderId="0" xfId="6" applyFont="1" applyFill="1" applyAlignment="1">
      <alignment horizontal="center" vertical="center" wrapText="1"/>
    </xf>
    <xf numFmtId="164" fontId="21" fillId="16" borderId="8" xfId="6" applyFont="1" applyFill="1" applyBorder="1" applyAlignment="1">
      <alignment horizontal="center" vertical="center" wrapText="1"/>
    </xf>
    <xf numFmtId="164" fontId="21" fillId="16" borderId="7" xfId="6" applyFont="1" applyFill="1" applyBorder="1" applyAlignment="1">
      <alignment horizontal="center" vertical="center" wrapText="1"/>
    </xf>
    <xf numFmtId="164" fontId="22" fillId="16" borderId="0" xfId="6" applyFont="1" applyFill="1" applyAlignment="1">
      <alignment horizontal="center" vertical="center" wrapText="1"/>
    </xf>
    <xf numFmtId="164" fontId="23" fillId="16" borderId="0" xfId="6" applyFont="1" applyFill="1" applyAlignment="1">
      <alignment horizontal="center" vertical="center" wrapText="1"/>
    </xf>
    <xf numFmtId="164" fontId="24" fillId="16" borderId="7" xfId="6" applyFont="1" applyFill="1" applyBorder="1" applyAlignment="1">
      <alignment horizontal="center" vertical="center" wrapText="1"/>
    </xf>
    <xf numFmtId="164" fontId="25" fillId="16" borderId="0" xfId="6" applyFont="1" applyFill="1" applyAlignment="1">
      <alignment horizontal="center" vertical="center" wrapText="1"/>
    </xf>
    <xf numFmtId="164" fontId="25" fillId="16" borderId="8" xfId="6" applyFont="1" applyFill="1" applyBorder="1" applyAlignment="1">
      <alignment horizontal="center" vertical="center" wrapText="1"/>
    </xf>
    <xf numFmtId="164" fontId="24" fillId="16" borderId="7" xfId="6" applyFont="1" applyFill="1" applyBorder="1" applyAlignment="1">
      <alignment horizontal="center"/>
    </xf>
    <xf numFmtId="164" fontId="24" fillId="16" borderId="0" xfId="6" applyFont="1" applyFill="1" applyAlignment="1">
      <alignment horizontal="center"/>
    </xf>
    <xf numFmtId="164" fontId="1" fillId="16" borderId="0" xfId="6" applyFont="1" applyFill="1" applyAlignment="1">
      <alignment horizontal="left" vertical="center" wrapText="1"/>
    </xf>
    <xf numFmtId="165" fontId="10" fillId="8" borderId="13" xfId="4" applyFont="1" applyFill="1" applyBorder="1" applyAlignment="1">
      <alignment horizontal="left" wrapText="1"/>
    </xf>
    <xf numFmtId="165" fontId="10" fillId="8" borderId="14" xfId="4" applyFont="1" applyFill="1" applyBorder="1" applyAlignment="1">
      <alignment horizontal="left" wrapText="1"/>
    </xf>
    <xf numFmtId="165" fontId="11" fillId="3" borderId="17" xfId="4" applyFont="1" applyFill="1" applyBorder="1" applyAlignment="1">
      <alignment horizontal="left" wrapText="1"/>
    </xf>
    <xf numFmtId="165" fontId="11" fillId="3" borderId="20" xfId="4" applyFont="1" applyFill="1" applyBorder="1" applyAlignment="1">
      <alignment horizontal="left" wrapText="1"/>
    </xf>
    <xf numFmtId="165" fontId="11" fillId="3" borderId="21" xfId="4" applyFont="1" applyFill="1" applyBorder="1" applyAlignment="1">
      <alignment horizontal="left" wrapText="1"/>
    </xf>
    <xf numFmtId="165" fontId="10" fillId="8" borderId="17" xfId="4" applyFont="1" applyFill="1" applyBorder="1" applyAlignment="1">
      <alignment horizontal="left" wrapText="1"/>
    </xf>
    <xf numFmtId="165" fontId="10" fillId="8" borderId="18" xfId="4" applyFont="1" applyFill="1" applyBorder="1" applyAlignment="1">
      <alignment horizontal="left" wrapText="1"/>
    </xf>
    <xf numFmtId="166" fontId="10" fillId="8" borderId="17" xfId="4" applyNumberFormat="1" applyFont="1" applyFill="1" applyBorder="1" applyAlignment="1">
      <alignment horizontal="left" wrapText="1"/>
    </xf>
    <xf numFmtId="166" fontId="10" fillId="8" borderId="20" xfId="4" applyNumberFormat="1" applyFont="1" applyFill="1" applyBorder="1" applyAlignment="1">
      <alignment horizontal="left" wrapText="1"/>
    </xf>
    <xf numFmtId="166" fontId="10" fillId="8" borderId="21" xfId="4" applyNumberFormat="1" applyFont="1" applyFill="1" applyBorder="1" applyAlignment="1">
      <alignment horizontal="left" wrapText="1"/>
    </xf>
    <xf numFmtId="165" fontId="11" fillId="8" borderId="17" xfId="4" applyFont="1" applyFill="1" applyBorder="1" applyAlignment="1">
      <alignment horizontal="left" wrapText="1"/>
    </xf>
    <xf numFmtId="165" fontId="11" fillId="8" borderId="18" xfId="4" applyFont="1" applyFill="1" applyBorder="1" applyAlignment="1">
      <alignment horizontal="left" wrapText="1"/>
    </xf>
    <xf numFmtId="166" fontId="11" fillId="8" borderId="24" xfId="4" applyNumberFormat="1" applyFont="1" applyFill="1" applyBorder="1" applyAlignment="1">
      <alignment horizontal="left" wrapText="1"/>
    </xf>
    <xf numFmtId="166" fontId="11" fillId="8" borderId="25" xfId="4" applyNumberFormat="1" applyFont="1" applyFill="1" applyBorder="1" applyAlignment="1">
      <alignment horizontal="left" wrapText="1"/>
    </xf>
    <xf numFmtId="164" fontId="12" fillId="13" borderId="26" xfId="1" applyFont="1" applyFill="1" applyBorder="1" applyAlignment="1">
      <alignment horizontal="left" vertical="top" wrapText="1"/>
    </xf>
    <xf numFmtId="164" fontId="12" fillId="13" borderId="27" xfId="1" applyFont="1" applyFill="1" applyBorder="1" applyAlignment="1">
      <alignment horizontal="left" vertical="top" wrapText="1"/>
    </xf>
  </cellXfs>
  <cellStyles count="7">
    <cellStyle name="Normal" xfId="0" builtinId="0"/>
    <cellStyle name="Normal 6" xfId="2" xr:uid="{00000000-0005-0000-0000-000001000000}"/>
    <cellStyle name="Normal_PBP_Application_TC v1.0" xfId="6" xr:uid="{00000000-0005-0000-0000-000002000000}"/>
    <cellStyle name="Normal_Sheet1" xfId="4" xr:uid="{00000000-0005-0000-0000-000003000000}"/>
    <cellStyle name="Normal_Sheet1_BlueSword-3_Browser_Func_TC_v1.0 )" xfId="5" xr:uid="{00000000-0005-0000-0000-000004000000}"/>
    <cellStyle name="RowLevel_1" xfId="1" builtinId="1" iLevel="0"/>
    <cellStyle name="標準_打刻ﾃﾞｰﾀ収集" xfId="3" xr:uid="{00000000-0005-0000-0000-000006000000}"/>
  </cellStyles>
  <dxfs count="1">
    <dxf>
      <fill>
        <patternFill>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9"/>
  <sheetViews>
    <sheetView workbookViewId="0">
      <selection activeCell="E17" sqref="E17"/>
    </sheetView>
  </sheetViews>
  <sheetFormatPr defaultColWidth="9.1796875" defaultRowHeight="14"/>
  <cols>
    <col min="1" max="1" width="9.1796875" style="45"/>
    <col min="2" max="2" width="5.81640625" style="45" customWidth="1"/>
    <col min="3" max="4" width="9.1796875" style="45"/>
    <col min="5" max="5" width="33.81640625" style="45" customWidth="1"/>
    <col min="6" max="6" width="9.1796875" style="45"/>
    <col min="7" max="7" width="16.54296875" style="45" customWidth="1"/>
    <col min="8" max="8" width="31.81640625" style="45" customWidth="1"/>
    <col min="9" max="16384" width="9.1796875" style="45"/>
  </cols>
  <sheetData>
    <row r="1" spans="1:10" ht="14.5" thickBot="1">
      <c r="A1" s="44"/>
      <c r="B1" s="44"/>
      <c r="C1" s="44"/>
      <c r="D1" s="44"/>
      <c r="E1" s="44"/>
      <c r="F1" s="44"/>
      <c r="G1" s="44"/>
      <c r="H1" s="44"/>
      <c r="I1" s="44"/>
      <c r="J1" s="44"/>
    </row>
    <row r="2" spans="1:10">
      <c r="A2" s="44"/>
      <c r="B2" s="125"/>
      <c r="C2" s="126"/>
      <c r="D2" s="126"/>
      <c r="E2" s="126"/>
      <c r="F2" s="126"/>
      <c r="G2" s="126"/>
      <c r="H2" s="126"/>
      <c r="I2" s="126"/>
      <c r="J2" s="127"/>
    </row>
    <row r="3" spans="1:10">
      <c r="A3" s="44"/>
      <c r="B3" s="128"/>
      <c r="C3" s="129"/>
      <c r="D3" s="129"/>
      <c r="E3" s="129"/>
      <c r="F3" s="129"/>
      <c r="G3" s="129"/>
      <c r="H3" s="129"/>
      <c r="I3" s="129"/>
      <c r="J3" s="130"/>
    </row>
    <row r="4" spans="1:10">
      <c r="A4" s="44"/>
      <c r="B4" s="46"/>
      <c r="C4" s="47"/>
      <c r="D4" s="47"/>
      <c r="E4" s="47"/>
      <c r="F4" s="47"/>
      <c r="G4" s="47"/>
      <c r="H4" s="47"/>
      <c r="I4" s="47"/>
      <c r="J4" s="48"/>
    </row>
    <row r="5" spans="1:10">
      <c r="A5" s="44"/>
      <c r="B5" s="46"/>
      <c r="C5" s="47"/>
      <c r="D5" s="47"/>
      <c r="E5" s="47"/>
      <c r="F5" s="47"/>
      <c r="G5" s="47"/>
      <c r="H5" s="47"/>
      <c r="I5" s="47"/>
      <c r="J5" s="48"/>
    </row>
    <row r="6" spans="1:10">
      <c r="A6" s="44"/>
      <c r="B6" s="131"/>
      <c r="C6" s="132"/>
      <c r="D6" s="132"/>
      <c r="E6" s="132"/>
      <c r="F6" s="132"/>
      <c r="G6" s="132"/>
      <c r="H6" s="132"/>
      <c r="I6" s="132"/>
      <c r="J6" s="133"/>
    </row>
    <row r="7" spans="1:10">
      <c r="A7" s="44"/>
      <c r="B7" s="134"/>
      <c r="C7" s="132"/>
      <c r="D7" s="132"/>
      <c r="E7" s="132"/>
      <c r="F7" s="132"/>
      <c r="G7" s="132"/>
      <c r="H7" s="132"/>
      <c r="I7" s="132"/>
      <c r="J7" s="133"/>
    </row>
    <row r="8" spans="1:10" ht="45">
      <c r="A8" s="44"/>
      <c r="B8" s="49"/>
      <c r="C8" s="50"/>
      <c r="D8" s="50"/>
      <c r="E8" s="135" t="s">
        <v>0</v>
      </c>
      <c r="F8" s="136"/>
      <c r="G8" s="136"/>
      <c r="H8" s="136"/>
      <c r="I8" s="50"/>
      <c r="J8" s="51"/>
    </row>
    <row r="9" spans="1:10">
      <c r="A9" s="44"/>
      <c r="B9" s="137"/>
      <c r="C9" s="138"/>
      <c r="D9" s="138"/>
      <c r="E9" s="138"/>
      <c r="F9" s="138"/>
      <c r="G9" s="138"/>
      <c r="H9" s="138"/>
      <c r="I9" s="138"/>
      <c r="J9" s="139"/>
    </row>
    <row r="10" spans="1:10">
      <c r="A10" s="44"/>
      <c r="B10" s="140"/>
      <c r="C10" s="141"/>
      <c r="D10" s="141"/>
      <c r="E10" s="141"/>
      <c r="F10" s="141"/>
      <c r="G10" s="141"/>
      <c r="H10" s="141"/>
      <c r="I10" s="141"/>
      <c r="J10" s="52"/>
    </row>
    <row r="11" spans="1:10">
      <c r="A11" s="44"/>
      <c r="B11" s="53"/>
      <c r="C11" s="1" t="s">
        <v>1</v>
      </c>
      <c r="D11" s="1"/>
      <c r="E11" s="54" t="s">
        <v>2</v>
      </c>
      <c r="F11" s="55"/>
      <c r="G11" s="56" t="s">
        <v>3</v>
      </c>
      <c r="H11" s="54" t="s">
        <v>4</v>
      </c>
      <c r="I11" s="57"/>
      <c r="J11" s="58"/>
    </row>
    <row r="12" spans="1:10">
      <c r="A12" s="44"/>
      <c r="B12" s="59" t="s">
        <v>5</v>
      </c>
      <c r="C12" s="142" t="s">
        <v>6</v>
      </c>
      <c r="D12" s="142"/>
      <c r="E12" s="54"/>
      <c r="F12" s="60"/>
      <c r="G12" s="56" t="s">
        <v>7</v>
      </c>
      <c r="H12" s="54" t="s">
        <v>8</v>
      </c>
      <c r="I12" s="61"/>
      <c r="J12" s="62"/>
    </row>
    <row r="13" spans="1:10">
      <c r="A13" s="44"/>
      <c r="B13" s="53"/>
      <c r="C13" s="1" t="s">
        <v>9</v>
      </c>
      <c r="D13" s="1"/>
      <c r="E13" s="54" t="s">
        <v>10</v>
      </c>
      <c r="F13" s="55"/>
      <c r="G13" s="56" t="s">
        <v>11</v>
      </c>
      <c r="H13" s="54"/>
      <c r="I13" s="57"/>
      <c r="J13" s="58"/>
    </row>
    <row r="14" spans="1:10">
      <c r="A14" s="44"/>
      <c r="B14" s="53"/>
      <c r="C14" s="1" t="s">
        <v>7</v>
      </c>
      <c r="D14" s="1"/>
      <c r="E14" s="54" t="s">
        <v>12</v>
      </c>
      <c r="F14" s="55"/>
      <c r="G14" s="56" t="s">
        <v>13</v>
      </c>
      <c r="H14" s="54" t="s">
        <v>14</v>
      </c>
      <c r="I14" s="57"/>
      <c r="J14" s="58"/>
    </row>
    <row r="15" spans="1:10">
      <c r="A15" s="44"/>
      <c r="B15" s="53"/>
      <c r="C15" s="1" t="s">
        <v>15</v>
      </c>
      <c r="D15" s="1"/>
      <c r="E15" s="54">
        <v>44980</v>
      </c>
      <c r="F15" s="55"/>
      <c r="G15" s="56" t="s">
        <v>7</v>
      </c>
      <c r="H15" s="54" t="s">
        <v>16</v>
      </c>
      <c r="I15" s="57"/>
      <c r="J15" s="58"/>
    </row>
    <row r="16" spans="1:10">
      <c r="A16" s="44"/>
      <c r="B16" s="53"/>
      <c r="C16" s="1" t="s">
        <v>17</v>
      </c>
      <c r="D16" s="1"/>
      <c r="E16" s="63" t="s">
        <v>181</v>
      </c>
      <c r="F16" s="55"/>
      <c r="G16" s="56" t="s">
        <v>18</v>
      </c>
      <c r="H16" s="54"/>
      <c r="I16" s="57"/>
      <c r="J16" s="58"/>
    </row>
    <row r="17" spans="1:10">
      <c r="A17" s="44"/>
      <c r="B17" s="64"/>
      <c r="C17" s="65"/>
      <c r="D17" s="65"/>
      <c r="E17" s="66"/>
      <c r="F17" s="66"/>
      <c r="G17" s="66"/>
      <c r="H17" s="66"/>
      <c r="I17" s="66"/>
      <c r="J17" s="67"/>
    </row>
    <row r="18" spans="1:10">
      <c r="B18" s="68"/>
      <c r="C18" s="66"/>
      <c r="D18" s="66"/>
      <c r="E18" s="66"/>
      <c r="F18" s="66"/>
      <c r="G18" s="66"/>
      <c r="H18" s="66"/>
      <c r="I18" s="66"/>
      <c r="J18" s="67"/>
    </row>
    <row r="19" spans="1:10" ht="14.5" thickBot="1">
      <c r="B19" s="69"/>
      <c r="C19" s="70"/>
      <c r="D19" s="70"/>
      <c r="E19" s="70"/>
      <c r="F19" s="70"/>
      <c r="G19" s="70"/>
      <c r="H19" s="70"/>
      <c r="I19" s="70"/>
      <c r="J19" s="71"/>
    </row>
  </sheetData>
  <mergeCells count="12">
    <mergeCell ref="C16:D16"/>
    <mergeCell ref="B2:J2"/>
    <mergeCell ref="B3:J3"/>
    <mergeCell ref="B6:J7"/>
    <mergeCell ref="E8:H8"/>
    <mergeCell ref="B9:J9"/>
    <mergeCell ref="B10:I10"/>
    <mergeCell ref="C11:D11"/>
    <mergeCell ref="C12:D12"/>
    <mergeCell ref="C13:D13"/>
    <mergeCell ref="C14:D14"/>
    <mergeCell ref="C15:D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3"/>
  <sheetViews>
    <sheetView tabSelected="1" topLeftCell="A24" zoomScale="55" zoomScaleNormal="55" workbookViewId="0">
      <selection activeCell="E14" sqref="E14"/>
    </sheetView>
  </sheetViews>
  <sheetFormatPr defaultColWidth="9.1796875" defaultRowHeight="14.5"/>
  <cols>
    <col min="1" max="1" width="18" style="100" customWidth="1"/>
    <col min="2" max="2" width="31.81640625" style="92" customWidth="1"/>
    <col min="3" max="3" width="36.54296875" style="92" customWidth="1"/>
    <col min="4" max="4" width="37.81640625" style="92" customWidth="1"/>
    <col min="5" max="5" width="26.7265625" style="92" customWidth="1"/>
    <col min="6" max="6" width="38.81640625" style="92" customWidth="1"/>
    <col min="7" max="10" width="10.7265625" style="100" customWidth="1"/>
    <col min="11" max="11" width="11.81640625" style="100" customWidth="1"/>
    <col min="12" max="12" width="15" style="100" customWidth="1"/>
    <col min="13" max="13" width="31.26953125" style="92" customWidth="1"/>
    <col min="14" max="14" width="43.54296875" style="98" customWidth="1"/>
    <col min="15" max="15" width="9.1796875" style="98"/>
    <col min="16" max="16" width="11.81640625" style="98" customWidth="1"/>
    <col min="17" max="17" width="14.54296875" style="98" customWidth="1"/>
    <col min="18" max="18" width="11.81640625" style="98" customWidth="1"/>
    <col min="19" max="16384" width="9.1796875" style="98"/>
  </cols>
  <sheetData>
    <row r="1" spans="1:13" s="78" customFormat="1">
      <c r="A1" s="101" t="s">
        <v>19</v>
      </c>
      <c r="B1" s="73" t="s">
        <v>20</v>
      </c>
      <c r="C1" s="73"/>
      <c r="D1" s="73"/>
      <c r="E1" s="102"/>
      <c r="F1" s="103"/>
      <c r="G1" s="104"/>
      <c r="H1" s="104"/>
      <c r="I1" s="104"/>
      <c r="J1" s="104"/>
      <c r="K1" s="104"/>
      <c r="L1" s="104"/>
      <c r="M1" s="77"/>
    </row>
    <row r="2" spans="1:13" s="78" customFormat="1">
      <c r="A2" s="73" t="s">
        <v>21</v>
      </c>
      <c r="B2" s="74" t="s">
        <v>178</v>
      </c>
      <c r="C2" s="73"/>
      <c r="D2" s="75"/>
      <c r="E2" s="75"/>
      <c r="F2" s="76"/>
      <c r="G2" s="77"/>
      <c r="H2" s="77"/>
      <c r="I2" s="77"/>
      <c r="J2" s="77"/>
      <c r="K2" s="77"/>
      <c r="L2" s="77"/>
    </row>
    <row r="3" spans="1:13" s="82" customFormat="1" ht="15" thickBot="1">
      <c r="A3" s="79"/>
      <c r="B3" s="80"/>
      <c r="C3" s="80"/>
      <c r="D3" s="75"/>
      <c r="E3" s="75"/>
      <c r="F3" s="76"/>
      <c r="G3" s="77"/>
      <c r="H3" s="81"/>
      <c r="I3" s="81"/>
      <c r="J3" s="81"/>
      <c r="K3" s="81"/>
      <c r="L3" s="81"/>
    </row>
    <row r="4" spans="1:13" s="82" customFormat="1">
      <c r="A4" s="83"/>
      <c r="B4" s="84" t="s">
        <v>49</v>
      </c>
      <c r="C4" s="84" t="s">
        <v>179</v>
      </c>
      <c r="D4" s="84" t="s">
        <v>180</v>
      </c>
      <c r="E4" s="85" t="s">
        <v>145</v>
      </c>
      <c r="F4" s="81"/>
      <c r="G4" s="81"/>
      <c r="H4" s="81"/>
      <c r="I4" s="81"/>
      <c r="J4" s="81"/>
      <c r="K4" s="81"/>
      <c r="L4" s="81"/>
    </row>
    <row r="5" spans="1:13" s="82" customFormat="1">
      <c r="A5" s="86"/>
      <c r="B5" s="87">
        <f xml:space="preserve"> SUM(B6:B10)</f>
        <v>40</v>
      </c>
      <c r="C5" s="87">
        <f xml:space="preserve"> SUM(C6:C10)</f>
        <v>0</v>
      </c>
      <c r="D5" s="87">
        <f xml:space="preserve"> SUM(D6:D10)</f>
        <v>0</v>
      </c>
      <c r="E5" s="88">
        <f t="shared" ref="E5:E10" si="0">SUM(B5:D5)</f>
        <v>40</v>
      </c>
      <c r="F5" s="81"/>
      <c r="G5" s="81"/>
      <c r="H5" s="81"/>
      <c r="I5" s="81"/>
      <c r="J5" s="81"/>
      <c r="K5" s="81"/>
      <c r="L5" s="81"/>
    </row>
    <row r="6" spans="1:13" s="82" customFormat="1">
      <c r="A6" s="89" t="s">
        <v>23</v>
      </c>
      <c r="B6" s="90">
        <f>COUNTIFS(K14:K4518, "Passed",J14:J4518,"High")</f>
        <v>40</v>
      </c>
      <c r="C6" s="90">
        <f>COUNTIFS(K14:K4518, "Passed",J14:J4518,"Medium")</f>
        <v>0</v>
      </c>
      <c r="D6" s="90">
        <f>COUNTIFS(K14:K4518, "Passed",J14:J4518,"Low")</f>
        <v>0</v>
      </c>
      <c r="E6" s="91">
        <f t="shared" si="0"/>
        <v>40</v>
      </c>
      <c r="F6" s="81"/>
      <c r="G6" s="81"/>
      <c r="H6" s="81"/>
      <c r="I6" s="81"/>
      <c r="J6" s="81"/>
      <c r="K6" s="81"/>
      <c r="L6" s="81"/>
    </row>
    <row r="7" spans="1:13" s="82" customFormat="1">
      <c r="A7" s="89" t="s">
        <v>24</v>
      </c>
      <c r="B7" s="90">
        <f>COUNTIFS(K14:K4518, "Failed",J14:J4518,"High")</f>
        <v>0</v>
      </c>
      <c r="C7" s="90">
        <f>COUNTIFS(K14:K4518, "Failed",J14:J4518,"Medium")</f>
        <v>0</v>
      </c>
      <c r="D7" s="90">
        <f>COUNTIFS(K14:K4518, "Failed",J14:J4518,"Low")</f>
        <v>0</v>
      </c>
      <c r="E7" s="91">
        <f t="shared" si="0"/>
        <v>0</v>
      </c>
      <c r="F7" s="81"/>
      <c r="G7" s="81"/>
      <c r="H7" s="81"/>
      <c r="I7" s="81"/>
      <c r="J7" s="81"/>
      <c r="K7" s="81"/>
      <c r="L7" s="81"/>
    </row>
    <row r="8" spans="1:13" s="82" customFormat="1">
      <c r="A8" s="89" t="s">
        <v>25</v>
      </c>
      <c r="B8" s="90">
        <f>COUNTIFS(K14:K4518, "Untested",J14:J4518,"High")</f>
        <v>0</v>
      </c>
      <c r="C8" s="90">
        <f>COUNTIFS(K14:K4518, "Untested",J14:J4518,"Medium")</f>
        <v>0</v>
      </c>
      <c r="D8" s="90">
        <f>COUNTIFS(K14:K4518, "Untested",J14:J4518,"Low")</f>
        <v>0</v>
      </c>
      <c r="E8" s="91">
        <f t="shared" si="0"/>
        <v>0</v>
      </c>
      <c r="F8" s="81"/>
      <c r="G8" s="81"/>
      <c r="H8" s="81"/>
      <c r="I8" s="81"/>
      <c r="J8" s="81"/>
      <c r="K8" s="81"/>
      <c r="L8" s="81"/>
    </row>
    <row r="9" spans="1:13" s="82" customFormat="1">
      <c r="A9" s="89" t="s">
        <v>26</v>
      </c>
      <c r="B9" s="90">
        <f>COUNTIFS(K14:K4518, "Accepted",J14:J4518,"High")</f>
        <v>0</v>
      </c>
      <c r="C9" s="90">
        <f>COUNTIFS(K14:K4518, "Accepted",J14:J4518,"Medium")</f>
        <v>0</v>
      </c>
      <c r="D9" s="90">
        <f>COUNTIFS(K14:K4518, "Accepted",J14:J4518,"Low")</f>
        <v>0</v>
      </c>
      <c r="E9" s="91">
        <f t="shared" si="0"/>
        <v>0</v>
      </c>
      <c r="F9" s="81"/>
      <c r="G9" s="81"/>
      <c r="H9" s="81"/>
      <c r="I9" s="81"/>
      <c r="J9" s="81"/>
      <c r="K9" s="81"/>
      <c r="L9" s="92"/>
    </row>
    <row r="10" spans="1:13" s="82" customFormat="1" ht="15" thickBot="1">
      <c r="A10" s="93" t="s">
        <v>27</v>
      </c>
      <c r="B10" s="90">
        <f>COUNTIFS(K14:K4518, "N/A",J14:J4518,"High")</f>
        <v>0</v>
      </c>
      <c r="C10" s="90">
        <f>COUNTIFS(K14:K4518, "N/A",J14:J4518,"Medium")</f>
        <v>0</v>
      </c>
      <c r="D10" s="90">
        <f>COUNTIFS(K14:K4518, "N/A",J14:J4518,"Low")</f>
        <v>0</v>
      </c>
      <c r="E10" s="94">
        <f t="shared" si="0"/>
        <v>0</v>
      </c>
      <c r="F10" s="81"/>
      <c r="G10" s="81"/>
      <c r="H10" s="81"/>
      <c r="I10" s="81"/>
      <c r="J10" s="81"/>
      <c r="K10" s="81"/>
      <c r="L10" s="81"/>
    </row>
    <row r="11" spans="1:13" s="82" customFormat="1" ht="15" thickBot="1">
      <c r="A11" s="105"/>
      <c r="B11" s="106"/>
      <c r="C11" s="106"/>
      <c r="D11" s="106"/>
      <c r="E11" s="102"/>
      <c r="F11" s="103"/>
      <c r="G11" s="104"/>
      <c r="H11" s="104"/>
      <c r="I11" s="107"/>
      <c r="J11" s="107"/>
      <c r="K11" s="107"/>
      <c r="L11" s="107"/>
      <c r="M11" s="81"/>
    </row>
    <row r="12" spans="1:13" s="110" customFormat="1" ht="43.5">
      <c r="A12" s="108" t="s">
        <v>28</v>
      </c>
      <c r="B12" s="108" t="s">
        <v>29</v>
      </c>
      <c r="C12" s="108" t="s">
        <v>30</v>
      </c>
      <c r="D12" s="108" t="s">
        <v>31</v>
      </c>
      <c r="E12" s="108" t="s">
        <v>32</v>
      </c>
      <c r="F12" s="109" t="s">
        <v>33</v>
      </c>
      <c r="G12" s="108" t="s">
        <v>34</v>
      </c>
      <c r="H12" s="108" t="s">
        <v>35</v>
      </c>
      <c r="I12" s="108" t="s">
        <v>36</v>
      </c>
      <c r="J12" s="108" t="s">
        <v>37</v>
      </c>
      <c r="K12" s="108" t="s">
        <v>22</v>
      </c>
      <c r="L12" s="108" t="s">
        <v>38</v>
      </c>
      <c r="M12" s="108" t="s">
        <v>39</v>
      </c>
    </row>
    <row r="13" spans="1:13" s="115" customFormat="1" ht="108" customHeight="1">
      <c r="A13" s="111"/>
      <c r="B13" s="112" t="s">
        <v>40</v>
      </c>
      <c r="C13" s="112" t="s">
        <v>41</v>
      </c>
      <c r="D13" s="112"/>
      <c r="E13" s="113"/>
      <c r="F13" s="113"/>
      <c r="G13" s="111"/>
      <c r="H13" s="111"/>
      <c r="I13" s="111"/>
      <c r="J13" s="111"/>
      <c r="K13" s="111"/>
      <c r="L13" s="111"/>
      <c r="M13" s="114"/>
    </row>
    <row r="14" spans="1:13" s="121" customFormat="1" ht="354" customHeight="1">
      <c r="A14" s="116" t="str">
        <f>IF(F14&lt;&gt;"","[FN_"&amp;TEXT(ROW()-13-COUNTBLANK(F$14:$F14),"###")&amp;"]","")</f>
        <v>[FN_1]</v>
      </c>
      <c r="B14" s="95" t="s">
        <v>42</v>
      </c>
      <c r="C14" s="117" t="s">
        <v>43</v>
      </c>
      <c r="D14" s="118" t="s">
        <v>44</v>
      </c>
      <c r="E14" s="95"/>
      <c r="F14" s="118" t="s">
        <v>151</v>
      </c>
      <c r="G14" s="119" t="s">
        <v>46</v>
      </c>
      <c r="H14" s="119" t="s">
        <v>47</v>
      </c>
      <c r="I14" s="119" t="s">
        <v>48</v>
      </c>
      <c r="J14" s="119" t="s">
        <v>49</v>
      </c>
      <c r="K14" s="120" t="s">
        <v>23</v>
      </c>
      <c r="L14" s="95"/>
      <c r="M14" s="95"/>
    </row>
    <row r="15" spans="1:13" s="121" customFormat="1" ht="87.75" customHeight="1">
      <c r="A15" s="116" t="str">
        <f>IF(F15&lt;&gt;"","[FN_"&amp;TEXT(ROW()-13-COUNTBLANK(F$14:$F15),"###")&amp;"]","")</f>
        <v>[FN_2]</v>
      </c>
      <c r="B15" s="95" t="s">
        <v>152</v>
      </c>
      <c r="C15" s="122"/>
      <c r="D15" s="95"/>
      <c r="E15" s="95"/>
      <c r="F15" s="95" t="s">
        <v>50</v>
      </c>
      <c r="G15" s="119" t="s">
        <v>46</v>
      </c>
      <c r="H15" s="119" t="s">
        <v>47</v>
      </c>
      <c r="I15" s="119" t="s">
        <v>48</v>
      </c>
      <c r="J15" s="119" t="s">
        <v>49</v>
      </c>
      <c r="K15" s="120" t="s">
        <v>23</v>
      </c>
      <c r="L15" s="95"/>
      <c r="M15" s="95"/>
    </row>
    <row r="16" spans="1:13" s="121" customFormat="1" ht="87.75" customHeight="1">
      <c r="A16" s="116" t="str">
        <f>IF(F16&lt;&gt;"","[FN_"&amp;TEXT(ROW()-13-COUNTBLANK(F$14:$F16),"###")&amp;"]","")</f>
        <v>[FN_3]</v>
      </c>
      <c r="B16" s="95" t="s">
        <v>153</v>
      </c>
      <c r="C16" s="122"/>
      <c r="D16" s="95"/>
      <c r="E16" s="95"/>
      <c r="F16" s="95" t="s">
        <v>51</v>
      </c>
      <c r="G16" s="119" t="s">
        <v>46</v>
      </c>
      <c r="H16" s="119" t="s">
        <v>47</v>
      </c>
      <c r="I16" s="119" t="s">
        <v>48</v>
      </c>
      <c r="J16" s="119" t="s">
        <v>49</v>
      </c>
      <c r="K16" s="120" t="s">
        <v>23</v>
      </c>
      <c r="L16" s="95"/>
      <c r="M16" s="95"/>
    </row>
    <row r="17" spans="1:13" s="121" customFormat="1" ht="87.75" customHeight="1">
      <c r="A17" s="116" t="str">
        <f>IF(F17&lt;&gt;"","[FN_"&amp;TEXT(ROW()-13-COUNTBLANK(F$14:$F17),"###")&amp;"]","")</f>
        <v>[FN_4]</v>
      </c>
      <c r="B17" s="95" t="s">
        <v>154</v>
      </c>
      <c r="C17" s="122"/>
      <c r="D17" s="95"/>
      <c r="E17" s="95"/>
      <c r="F17" s="95" t="s">
        <v>52</v>
      </c>
      <c r="G17" s="119" t="s">
        <v>46</v>
      </c>
      <c r="H17" s="119" t="s">
        <v>47</v>
      </c>
      <c r="I17" s="119" t="s">
        <v>48</v>
      </c>
      <c r="J17" s="119" t="s">
        <v>49</v>
      </c>
      <c r="K17" s="120" t="s">
        <v>23</v>
      </c>
      <c r="L17" s="95"/>
      <c r="M17" s="95"/>
    </row>
    <row r="18" spans="1:13" s="121" customFormat="1" ht="87.75" customHeight="1">
      <c r="A18" s="116" t="str">
        <f>IF(F18&lt;&gt;"","[FN_"&amp;TEXT(ROW()-13-COUNTBLANK(F$14:$F18),"###")&amp;"]","")</f>
        <v>[FN_5]</v>
      </c>
      <c r="B18" s="95" t="s">
        <v>155</v>
      </c>
      <c r="C18" s="95" t="s">
        <v>53</v>
      </c>
      <c r="D18" s="95"/>
      <c r="E18" s="95"/>
      <c r="F18" s="95" t="s">
        <v>54</v>
      </c>
      <c r="G18" s="119" t="s">
        <v>46</v>
      </c>
      <c r="H18" s="119" t="s">
        <v>47</v>
      </c>
      <c r="I18" s="119" t="s">
        <v>48</v>
      </c>
      <c r="J18" s="119" t="s">
        <v>49</v>
      </c>
      <c r="K18" s="120" t="s">
        <v>23</v>
      </c>
      <c r="L18" s="95"/>
      <c r="M18" s="95"/>
    </row>
    <row r="19" spans="1:13" s="121" customFormat="1" ht="87.75" customHeight="1">
      <c r="A19" s="116" t="str">
        <f>IF(F19&lt;&gt;"","[FN_"&amp;TEXT(ROW()-13-COUNTBLANK(F$14:$F19),"###")&amp;"]","")</f>
        <v>[FN_6]</v>
      </c>
      <c r="B19" s="95" t="s">
        <v>156</v>
      </c>
      <c r="C19" s="122"/>
      <c r="D19" s="95"/>
      <c r="E19" s="95"/>
      <c r="F19" s="95" t="s">
        <v>55</v>
      </c>
      <c r="G19" s="119" t="s">
        <v>46</v>
      </c>
      <c r="H19" s="119" t="s">
        <v>47</v>
      </c>
      <c r="I19" s="119" t="s">
        <v>48</v>
      </c>
      <c r="J19" s="119" t="s">
        <v>49</v>
      </c>
      <c r="K19" s="120" t="s">
        <v>23</v>
      </c>
      <c r="L19" s="95"/>
      <c r="M19" s="95"/>
    </row>
    <row r="20" spans="1:13" s="121" customFormat="1" ht="116">
      <c r="A20" s="116" t="str">
        <f>IF(F20&lt;&gt;"","[FN_"&amp;TEXT(ROW()-13-COUNTBLANK(F$14:$F20),"###")&amp;"]","")</f>
        <v>[FN_7]</v>
      </c>
      <c r="B20" s="95" t="s">
        <v>157</v>
      </c>
      <c r="C20" s="122"/>
      <c r="D20" s="95"/>
      <c r="E20" s="95"/>
      <c r="F20" s="95" t="s">
        <v>55</v>
      </c>
      <c r="G20" s="119" t="s">
        <v>46</v>
      </c>
      <c r="H20" s="119" t="s">
        <v>47</v>
      </c>
      <c r="I20" s="119" t="s">
        <v>48</v>
      </c>
      <c r="J20" s="119" t="s">
        <v>49</v>
      </c>
      <c r="K20" s="120" t="s">
        <v>23</v>
      </c>
      <c r="L20" s="95"/>
      <c r="M20" s="95"/>
    </row>
    <row r="21" spans="1:13" ht="174">
      <c r="A21" s="116" t="str">
        <f>IF(F21&lt;&gt;"","[FN_"&amp;TEXT(ROW()-13-COUNTBLANK(F$14:$F21),"###")&amp;"]","")</f>
        <v>[FN_8]</v>
      </c>
      <c r="B21" s="96" t="s">
        <v>162</v>
      </c>
      <c r="C21" s="96" t="s">
        <v>56</v>
      </c>
      <c r="D21" s="95" t="s">
        <v>175</v>
      </c>
      <c r="E21" s="95"/>
      <c r="F21" s="95" t="s">
        <v>176</v>
      </c>
      <c r="G21" s="119" t="s">
        <v>46</v>
      </c>
      <c r="H21" s="119" t="s">
        <v>47</v>
      </c>
      <c r="I21" s="119" t="s">
        <v>48</v>
      </c>
      <c r="J21" s="119" t="s">
        <v>49</v>
      </c>
      <c r="K21" s="120" t="s">
        <v>23</v>
      </c>
      <c r="L21" s="97"/>
      <c r="M21" s="95"/>
    </row>
    <row r="22" spans="1:13" ht="174">
      <c r="A22" s="116" t="str">
        <f>IF(F22&lt;&gt;"","[FN_"&amp;TEXT(ROW()-13-COUNTBLANK(F$14:$F22),"###")&amp;"]","")</f>
        <v>[FN_9]</v>
      </c>
      <c r="B22" s="96" t="s">
        <v>163</v>
      </c>
      <c r="C22" s="96" t="s">
        <v>57</v>
      </c>
      <c r="D22" s="95" t="s">
        <v>175</v>
      </c>
      <c r="E22" s="95"/>
      <c r="F22" s="95" t="s">
        <v>176</v>
      </c>
      <c r="G22" s="119" t="s">
        <v>46</v>
      </c>
      <c r="H22" s="119" t="s">
        <v>47</v>
      </c>
      <c r="I22" s="119" t="s">
        <v>48</v>
      </c>
      <c r="J22" s="119" t="s">
        <v>49</v>
      </c>
      <c r="K22" s="120" t="s">
        <v>23</v>
      </c>
      <c r="L22" s="97"/>
      <c r="M22" s="95"/>
    </row>
    <row r="23" spans="1:13" ht="174">
      <c r="A23" s="116" t="str">
        <f>IF(F23&lt;&gt;"","[FN_"&amp;TEXT(ROW()-13-COUNTBLANK(F$14:$F23),"###")&amp;"]","")</f>
        <v>[FN_10]</v>
      </c>
      <c r="B23" s="96" t="s">
        <v>164</v>
      </c>
      <c r="C23" s="96" t="s">
        <v>58</v>
      </c>
      <c r="D23" s="95" t="s">
        <v>175</v>
      </c>
      <c r="E23" s="95"/>
      <c r="F23" s="95" t="s">
        <v>176</v>
      </c>
      <c r="G23" s="119" t="s">
        <v>46</v>
      </c>
      <c r="H23" s="119" t="s">
        <v>47</v>
      </c>
      <c r="I23" s="119" t="s">
        <v>48</v>
      </c>
      <c r="J23" s="119" t="s">
        <v>49</v>
      </c>
      <c r="K23" s="120" t="s">
        <v>23</v>
      </c>
      <c r="L23" s="97"/>
      <c r="M23" s="95"/>
    </row>
    <row r="24" spans="1:13" ht="174">
      <c r="A24" s="116" t="str">
        <f>IF(F24&lt;&gt;"","[FN_"&amp;TEXT(ROW()-13-COUNTBLANK(F$14:$F24),"###")&amp;"]","")</f>
        <v>[FN_11]</v>
      </c>
      <c r="B24" s="96" t="s">
        <v>165</v>
      </c>
      <c r="C24" s="96" t="s">
        <v>59</v>
      </c>
      <c r="D24" s="95" t="s">
        <v>175</v>
      </c>
      <c r="E24" s="95"/>
      <c r="F24" s="95" t="s">
        <v>176</v>
      </c>
      <c r="G24" s="119" t="s">
        <v>46</v>
      </c>
      <c r="H24" s="119" t="s">
        <v>47</v>
      </c>
      <c r="I24" s="119" t="s">
        <v>48</v>
      </c>
      <c r="J24" s="119" t="s">
        <v>49</v>
      </c>
      <c r="K24" s="120" t="s">
        <v>23</v>
      </c>
      <c r="L24" s="97"/>
      <c r="M24" s="95"/>
    </row>
    <row r="25" spans="1:13" ht="174">
      <c r="A25" s="116" t="str">
        <f>IF(F25&lt;&gt;"","[FN_"&amp;TEXT(ROW()-13-COUNTBLANK(F$14:$F25),"###")&amp;"]","")</f>
        <v>[FN_12]</v>
      </c>
      <c r="B25" s="96" t="s">
        <v>166</v>
      </c>
      <c r="C25" s="96" t="s">
        <v>60</v>
      </c>
      <c r="D25" s="95" t="s">
        <v>175</v>
      </c>
      <c r="E25" s="95"/>
      <c r="F25" s="95" t="s">
        <v>176</v>
      </c>
      <c r="G25" s="119" t="s">
        <v>46</v>
      </c>
      <c r="H25" s="119" t="s">
        <v>47</v>
      </c>
      <c r="I25" s="119" t="s">
        <v>48</v>
      </c>
      <c r="J25" s="119" t="s">
        <v>49</v>
      </c>
      <c r="K25" s="120" t="s">
        <v>23</v>
      </c>
      <c r="L25" s="97"/>
      <c r="M25" s="95"/>
    </row>
    <row r="26" spans="1:13" ht="174">
      <c r="A26" s="116" t="str">
        <f>IF(F26&lt;&gt;"","[FN_"&amp;TEXT(ROW()-13-COUNTBLANK(F$14:$F26),"###")&amp;"]","")</f>
        <v>[FN_13]</v>
      </c>
      <c r="B26" s="96" t="s">
        <v>167</v>
      </c>
      <c r="C26" s="96" t="s">
        <v>61</v>
      </c>
      <c r="D26" s="95" t="s">
        <v>175</v>
      </c>
      <c r="E26" s="95"/>
      <c r="F26" s="95" t="s">
        <v>176</v>
      </c>
      <c r="G26" s="119" t="s">
        <v>46</v>
      </c>
      <c r="H26" s="119" t="s">
        <v>47</v>
      </c>
      <c r="I26" s="119" t="s">
        <v>48</v>
      </c>
      <c r="J26" s="119" t="s">
        <v>49</v>
      </c>
      <c r="K26" s="120" t="s">
        <v>23</v>
      </c>
      <c r="L26" s="97"/>
      <c r="M26" s="95"/>
    </row>
    <row r="27" spans="1:13" s="121" customFormat="1" ht="116">
      <c r="A27" s="116" t="str">
        <f>IF(F27&lt;&gt;"","[FN_"&amp;TEXT(ROW()-13-COUNTBLANK(F$14:$F27),"###")&amp;"]","")</f>
        <v>[FN_14]</v>
      </c>
      <c r="B27" s="95" t="s">
        <v>169</v>
      </c>
      <c r="C27" s="122"/>
      <c r="D27" s="95" t="s">
        <v>168</v>
      </c>
      <c r="E27" s="95"/>
      <c r="F27" s="95" t="s">
        <v>62</v>
      </c>
      <c r="G27" s="119" t="s">
        <v>46</v>
      </c>
      <c r="H27" s="119" t="s">
        <v>47</v>
      </c>
      <c r="I27" s="119" t="s">
        <v>48</v>
      </c>
      <c r="J27" s="119" t="s">
        <v>49</v>
      </c>
      <c r="K27" s="120" t="s">
        <v>23</v>
      </c>
      <c r="L27" s="95"/>
      <c r="M27" s="95"/>
    </row>
    <row r="28" spans="1:13" s="121" customFormat="1" ht="87.75" customHeight="1">
      <c r="A28" s="116" t="str">
        <f>IF(F28&lt;&gt;"","[FN_"&amp;TEXT(ROW()-13-COUNTBLANK(F$14:$F28),"###")&amp;"]","")</f>
        <v>[FN_15]</v>
      </c>
      <c r="B28" s="95" t="s">
        <v>158</v>
      </c>
      <c r="C28" s="122"/>
      <c r="D28" s="95"/>
      <c r="E28" s="95"/>
      <c r="F28" s="95" t="s">
        <v>62</v>
      </c>
      <c r="G28" s="119" t="s">
        <v>46</v>
      </c>
      <c r="H28" s="119" t="s">
        <v>47</v>
      </c>
      <c r="I28" s="119" t="s">
        <v>48</v>
      </c>
      <c r="J28" s="119" t="s">
        <v>49</v>
      </c>
      <c r="K28" s="120" t="s">
        <v>23</v>
      </c>
      <c r="L28" s="95"/>
      <c r="M28" s="95"/>
    </row>
    <row r="29" spans="1:13" s="121" customFormat="1" ht="116">
      <c r="A29" s="116" t="str">
        <f>IF(F29&lt;&gt;"","[FN_"&amp;TEXT(ROW()-13-COUNTBLANK(F$14:$F29),"###")&amp;"]","")</f>
        <v>[FN_16]</v>
      </c>
      <c r="B29" s="95" t="s">
        <v>170</v>
      </c>
      <c r="C29" s="122"/>
      <c r="D29" s="95" t="s">
        <v>171</v>
      </c>
      <c r="E29" s="95"/>
      <c r="F29" s="95" t="s">
        <v>62</v>
      </c>
      <c r="G29" s="119" t="s">
        <v>46</v>
      </c>
      <c r="H29" s="119" t="s">
        <v>47</v>
      </c>
      <c r="I29" s="119" t="s">
        <v>48</v>
      </c>
      <c r="J29" s="119" t="s">
        <v>49</v>
      </c>
      <c r="K29" s="120" t="s">
        <v>23</v>
      </c>
      <c r="L29" s="95"/>
      <c r="M29" s="95"/>
    </row>
    <row r="30" spans="1:13" s="121" customFormat="1" ht="375" customHeight="1">
      <c r="A30" s="116" t="str">
        <f>IF(F30&lt;&gt;"","[FN_"&amp;TEXT(ROW()-13-COUNTBLANK(F$14:$F30),"###")&amp;"]","")</f>
        <v>[FN_17]</v>
      </c>
      <c r="B30" s="95" t="s">
        <v>159</v>
      </c>
      <c r="C30" s="99"/>
      <c r="D30" s="123" t="s">
        <v>63</v>
      </c>
      <c r="E30" s="99"/>
      <c r="F30" s="124" t="s">
        <v>64</v>
      </c>
      <c r="G30" s="119" t="s">
        <v>46</v>
      </c>
      <c r="H30" s="119" t="s">
        <v>47</v>
      </c>
      <c r="I30" s="119" t="s">
        <v>48</v>
      </c>
      <c r="J30" s="119" t="s">
        <v>49</v>
      </c>
      <c r="K30" s="120" t="s">
        <v>23</v>
      </c>
      <c r="L30" s="99"/>
      <c r="M30" s="99"/>
    </row>
    <row r="31" spans="1:13" ht="29">
      <c r="A31" s="116" t="str">
        <f>IF(F31&lt;&gt;"","[FN_"&amp;TEXT(ROW()-13-COUNTBLANK(F$14:$F31),"###")&amp;"]","")</f>
        <v>[FN_18]</v>
      </c>
      <c r="B31" s="95" t="s">
        <v>174</v>
      </c>
      <c r="C31" s="95"/>
      <c r="D31" s="95"/>
      <c r="E31" s="95" t="s">
        <v>172</v>
      </c>
      <c r="F31" s="95" t="s">
        <v>173</v>
      </c>
      <c r="G31" s="119" t="s">
        <v>46</v>
      </c>
      <c r="H31" s="119" t="s">
        <v>47</v>
      </c>
      <c r="I31" s="119" t="s">
        <v>48</v>
      </c>
      <c r="J31" s="119" t="s">
        <v>49</v>
      </c>
      <c r="K31" s="120" t="s">
        <v>23</v>
      </c>
      <c r="L31" s="97"/>
      <c r="M31" s="95"/>
    </row>
    <row r="32" spans="1:13" ht="29">
      <c r="A32" s="116" t="str">
        <f>IF(F32&lt;&gt;"","[FN_"&amp;TEXT(ROW()-13-COUNTBLANK(F$14:$F32),"###")&amp;"]","")</f>
        <v>[FN_19]</v>
      </c>
      <c r="B32" s="95" t="s">
        <v>65</v>
      </c>
      <c r="C32" s="95"/>
      <c r="D32" s="95"/>
      <c r="E32" s="95" t="s">
        <v>66</v>
      </c>
      <c r="F32" s="95" t="s">
        <v>67</v>
      </c>
      <c r="G32" s="119" t="s">
        <v>46</v>
      </c>
      <c r="H32" s="119" t="s">
        <v>47</v>
      </c>
      <c r="I32" s="119" t="s">
        <v>48</v>
      </c>
      <c r="J32" s="119" t="s">
        <v>49</v>
      </c>
      <c r="K32" s="120" t="s">
        <v>23</v>
      </c>
      <c r="L32" s="97"/>
      <c r="M32" s="95"/>
    </row>
    <row r="33" spans="1:13" ht="29">
      <c r="A33" s="116" t="str">
        <f>IF(F33&lt;&gt;"","[FN_"&amp;TEXT(ROW()-13-COUNTBLANK(F$14:$F33),"###")&amp;"]","")</f>
        <v>[FN_20]</v>
      </c>
      <c r="B33" s="95" t="s">
        <v>68</v>
      </c>
      <c r="C33" s="95"/>
      <c r="D33" s="95"/>
      <c r="E33" s="95" t="s">
        <v>69</v>
      </c>
      <c r="F33" s="95" t="s">
        <v>70</v>
      </c>
      <c r="G33" s="119" t="s">
        <v>46</v>
      </c>
      <c r="H33" s="119" t="s">
        <v>47</v>
      </c>
      <c r="I33" s="119" t="s">
        <v>48</v>
      </c>
      <c r="J33" s="119" t="s">
        <v>49</v>
      </c>
      <c r="K33" s="120" t="s">
        <v>23</v>
      </c>
      <c r="L33" s="97"/>
      <c r="M33" s="95"/>
    </row>
    <row r="34" spans="1:13" ht="116">
      <c r="A34" s="116" t="str">
        <f>IF(F34&lt;&gt;"","[FN_"&amp;TEXT(ROW()-13-COUNTBLANK(F$14:$F34),"###")&amp;"]","")</f>
        <v>[FN_21]</v>
      </c>
      <c r="B34" s="95" t="s">
        <v>71</v>
      </c>
      <c r="C34" s="95"/>
      <c r="D34" s="95"/>
      <c r="E34" s="95" t="s">
        <v>72</v>
      </c>
      <c r="F34" s="95" t="s">
        <v>73</v>
      </c>
      <c r="G34" s="119" t="s">
        <v>46</v>
      </c>
      <c r="H34" s="119" t="s">
        <v>47</v>
      </c>
      <c r="I34" s="119" t="s">
        <v>48</v>
      </c>
      <c r="J34" s="119" t="s">
        <v>49</v>
      </c>
      <c r="K34" s="120" t="s">
        <v>23</v>
      </c>
      <c r="L34" s="97"/>
      <c r="M34" s="95"/>
    </row>
    <row r="35" spans="1:13" ht="29">
      <c r="A35" s="116" t="str">
        <f>IF(F35&lt;&gt;"","[FN_"&amp;TEXT(ROW()-13-COUNTBLANK(F$14:$F35),"###")&amp;"]","")</f>
        <v>[FN_22]</v>
      </c>
      <c r="B35" s="95" t="s">
        <v>74</v>
      </c>
      <c r="C35" s="95"/>
      <c r="D35" s="95"/>
      <c r="E35" s="95" t="s">
        <v>75</v>
      </c>
      <c r="F35" s="95" t="s">
        <v>76</v>
      </c>
      <c r="G35" s="119" t="s">
        <v>46</v>
      </c>
      <c r="H35" s="119" t="s">
        <v>47</v>
      </c>
      <c r="I35" s="119" t="s">
        <v>48</v>
      </c>
      <c r="J35" s="119" t="s">
        <v>49</v>
      </c>
      <c r="K35" s="120" t="s">
        <v>23</v>
      </c>
      <c r="L35" s="97"/>
      <c r="M35" s="95"/>
    </row>
    <row r="36" spans="1:13" ht="29">
      <c r="A36" s="116" t="str">
        <f>IF(F36&lt;&gt;"","[FN_"&amp;TEXT(ROW()-13-COUNTBLANK(F$14:$F36),"###")&amp;"]","")</f>
        <v>[FN_23]</v>
      </c>
      <c r="B36" s="95" t="s">
        <v>77</v>
      </c>
      <c r="C36" s="95"/>
      <c r="D36" s="95"/>
      <c r="E36" s="95" t="s">
        <v>78</v>
      </c>
      <c r="F36" s="95" t="s">
        <v>79</v>
      </c>
      <c r="G36" s="119" t="s">
        <v>46</v>
      </c>
      <c r="H36" s="119" t="s">
        <v>47</v>
      </c>
      <c r="I36" s="119" t="s">
        <v>48</v>
      </c>
      <c r="J36" s="119" t="s">
        <v>49</v>
      </c>
      <c r="K36" s="120" t="s">
        <v>23</v>
      </c>
      <c r="L36" s="97"/>
      <c r="M36" s="95"/>
    </row>
    <row r="37" spans="1:13" ht="29">
      <c r="A37" s="116" t="str">
        <f>IF(F37&lt;&gt;"","[FN_"&amp;TEXT(ROW()-13-COUNTBLANK(F$14:$F37),"###")&amp;"]","")</f>
        <v>[FN_24]</v>
      </c>
      <c r="B37" s="95" t="s">
        <v>80</v>
      </c>
      <c r="C37" s="95"/>
      <c r="D37" s="95"/>
      <c r="E37" s="95" t="s">
        <v>81</v>
      </c>
      <c r="F37" s="95" t="s">
        <v>82</v>
      </c>
      <c r="G37" s="119" t="s">
        <v>46</v>
      </c>
      <c r="H37" s="119" t="s">
        <v>47</v>
      </c>
      <c r="I37" s="119" t="s">
        <v>48</v>
      </c>
      <c r="J37" s="119" t="s">
        <v>49</v>
      </c>
      <c r="K37" s="120" t="s">
        <v>23</v>
      </c>
      <c r="L37" s="97"/>
      <c r="M37" s="95"/>
    </row>
    <row r="38" spans="1:13" ht="58">
      <c r="A38" s="116" t="str">
        <f>IF(F38&lt;&gt;"","[FN_"&amp;TEXT(ROW()-13-COUNTBLANK(F$14:$F38),"###")&amp;"]","")</f>
        <v>[FN_25]</v>
      </c>
      <c r="B38" s="95" t="s">
        <v>83</v>
      </c>
      <c r="C38" s="95"/>
      <c r="D38" s="95"/>
      <c r="E38" s="95" t="s">
        <v>84</v>
      </c>
      <c r="F38" s="95" t="s">
        <v>85</v>
      </c>
      <c r="G38" s="119" t="s">
        <v>46</v>
      </c>
      <c r="H38" s="119" t="s">
        <v>47</v>
      </c>
      <c r="I38" s="119" t="s">
        <v>48</v>
      </c>
      <c r="J38" s="119" t="s">
        <v>49</v>
      </c>
      <c r="K38" s="120" t="s">
        <v>23</v>
      </c>
      <c r="L38" s="97"/>
      <c r="M38" s="95"/>
    </row>
    <row r="39" spans="1:13" ht="43.5">
      <c r="A39" s="116" t="str">
        <f>IF(F39&lt;&gt;"","[FN_"&amp;TEXT(ROW()-13-COUNTBLANK(F$14:$F39),"###")&amp;"]","")</f>
        <v>[FN_26]</v>
      </c>
      <c r="B39" s="95" t="s">
        <v>86</v>
      </c>
      <c r="C39" s="95"/>
      <c r="D39" s="95"/>
      <c r="E39" s="95" t="s">
        <v>87</v>
      </c>
      <c r="F39" s="95" t="s">
        <v>88</v>
      </c>
      <c r="G39" s="119" t="s">
        <v>46</v>
      </c>
      <c r="H39" s="119" t="s">
        <v>47</v>
      </c>
      <c r="I39" s="119" t="s">
        <v>48</v>
      </c>
      <c r="J39" s="119" t="s">
        <v>49</v>
      </c>
      <c r="K39" s="120" t="s">
        <v>23</v>
      </c>
      <c r="L39" s="97"/>
      <c r="M39" s="95"/>
    </row>
    <row r="40" spans="1:13" ht="43.5">
      <c r="A40" s="116" t="str">
        <f>IF(F40&lt;&gt;"","[FN_"&amp;TEXT(ROW()-13-COUNTBLANK(F$14:$F40),"###")&amp;"]","")</f>
        <v>[FN_27]</v>
      </c>
      <c r="B40" s="95" t="s">
        <v>89</v>
      </c>
      <c r="C40" s="95"/>
      <c r="D40" s="95"/>
      <c r="E40" s="95" t="s">
        <v>90</v>
      </c>
      <c r="F40" s="95" t="s">
        <v>91</v>
      </c>
      <c r="G40" s="119" t="s">
        <v>46</v>
      </c>
      <c r="H40" s="119" t="s">
        <v>47</v>
      </c>
      <c r="I40" s="119" t="s">
        <v>48</v>
      </c>
      <c r="J40" s="119" t="s">
        <v>49</v>
      </c>
      <c r="K40" s="120" t="s">
        <v>23</v>
      </c>
      <c r="L40" s="97"/>
      <c r="M40" s="95"/>
    </row>
    <row r="41" spans="1:13" ht="58">
      <c r="A41" s="116" t="str">
        <f>IF(F41&lt;&gt;"","[FN_"&amp;TEXT(ROW()-13-COUNTBLANK(F$14:$F41),"###")&amp;"]","")</f>
        <v>[FN_28]</v>
      </c>
      <c r="B41" s="95" t="s">
        <v>92</v>
      </c>
      <c r="C41" s="95"/>
      <c r="D41" s="95"/>
      <c r="E41" s="95" t="s">
        <v>93</v>
      </c>
      <c r="F41" s="95" t="s">
        <v>94</v>
      </c>
      <c r="G41" s="119" t="s">
        <v>46</v>
      </c>
      <c r="H41" s="119" t="s">
        <v>47</v>
      </c>
      <c r="I41" s="119" t="s">
        <v>48</v>
      </c>
      <c r="J41" s="119" t="s">
        <v>49</v>
      </c>
      <c r="K41" s="120" t="s">
        <v>23</v>
      </c>
      <c r="L41" s="97"/>
      <c r="M41" s="95"/>
    </row>
    <row r="42" spans="1:13" ht="43.5">
      <c r="A42" s="116" t="str">
        <f>IF(F42&lt;&gt;"","[FN_"&amp;TEXT(ROW()-13-COUNTBLANK(F$14:$F42),"###")&amp;"]","")</f>
        <v>[FN_29]</v>
      </c>
      <c r="B42" s="95" t="s">
        <v>95</v>
      </c>
      <c r="C42" s="95"/>
      <c r="D42" s="95"/>
      <c r="E42" s="95" t="s">
        <v>96</v>
      </c>
      <c r="F42" s="95" t="s">
        <v>97</v>
      </c>
      <c r="G42" s="119" t="s">
        <v>46</v>
      </c>
      <c r="H42" s="119" t="s">
        <v>47</v>
      </c>
      <c r="I42" s="119" t="s">
        <v>48</v>
      </c>
      <c r="J42" s="119" t="s">
        <v>49</v>
      </c>
      <c r="K42" s="120" t="s">
        <v>23</v>
      </c>
      <c r="L42" s="97"/>
      <c r="M42" s="95"/>
    </row>
    <row r="43" spans="1:13" ht="29">
      <c r="A43" s="116" t="str">
        <f>IF(F43&lt;&gt;"","[FN_"&amp;TEXT(ROW()-13-COUNTBLANK(F$14:$F43),"###")&amp;"]","")</f>
        <v>[FN_30]</v>
      </c>
      <c r="B43" s="95" t="s">
        <v>98</v>
      </c>
      <c r="C43" s="95"/>
      <c r="D43" s="95"/>
      <c r="E43" s="95" t="s">
        <v>99</v>
      </c>
      <c r="F43" s="95" t="s">
        <v>100</v>
      </c>
      <c r="G43" s="119" t="s">
        <v>46</v>
      </c>
      <c r="H43" s="119" t="s">
        <v>47</v>
      </c>
      <c r="I43" s="119" t="s">
        <v>48</v>
      </c>
      <c r="J43" s="119" t="s">
        <v>49</v>
      </c>
      <c r="K43" s="120" t="s">
        <v>23</v>
      </c>
      <c r="L43" s="97"/>
      <c r="M43" s="95"/>
    </row>
    <row r="44" spans="1:13" ht="58">
      <c r="A44" s="116" t="str">
        <f>IF(F44&lt;&gt;"","[FN_"&amp;TEXT(ROW()-13-COUNTBLANK(F$14:$F44),"###")&amp;"]","")</f>
        <v>[FN_31]</v>
      </c>
      <c r="B44" s="95" t="s">
        <v>101</v>
      </c>
      <c r="C44" s="95"/>
      <c r="D44" s="95"/>
      <c r="E44" s="95" t="s">
        <v>102</v>
      </c>
      <c r="F44" s="95" t="s">
        <v>103</v>
      </c>
      <c r="G44" s="119" t="s">
        <v>46</v>
      </c>
      <c r="H44" s="119" t="s">
        <v>47</v>
      </c>
      <c r="I44" s="119" t="s">
        <v>48</v>
      </c>
      <c r="J44" s="119" t="s">
        <v>49</v>
      </c>
      <c r="K44" s="120" t="s">
        <v>23</v>
      </c>
      <c r="L44" s="97"/>
      <c r="M44" s="95"/>
    </row>
    <row r="45" spans="1:13" ht="43.5">
      <c r="A45" s="116" t="str">
        <f>IF(F45&lt;&gt;"","[FN_"&amp;TEXT(ROW()-13-COUNTBLANK(F$14:$F45),"###")&amp;"]","")</f>
        <v>[FN_32]</v>
      </c>
      <c r="B45" s="95" t="s">
        <v>104</v>
      </c>
      <c r="C45" s="95"/>
      <c r="D45" s="95"/>
      <c r="E45" s="95" t="s">
        <v>105</v>
      </c>
      <c r="F45" s="95" t="s">
        <v>106</v>
      </c>
      <c r="G45" s="119" t="s">
        <v>46</v>
      </c>
      <c r="H45" s="119" t="s">
        <v>47</v>
      </c>
      <c r="I45" s="119" t="s">
        <v>48</v>
      </c>
      <c r="J45" s="119" t="s">
        <v>49</v>
      </c>
      <c r="K45" s="120" t="s">
        <v>23</v>
      </c>
      <c r="L45" s="97"/>
      <c r="M45" s="95"/>
    </row>
    <row r="46" spans="1:13" ht="29">
      <c r="A46" s="116" t="str">
        <f>IF(F46&lt;&gt;"","[FN_"&amp;TEXT(ROW()-13-COUNTBLANK(F$14:$F46),"###")&amp;"]","")</f>
        <v>[FN_33]</v>
      </c>
      <c r="B46" s="95" t="s">
        <v>107</v>
      </c>
      <c r="C46" s="95"/>
      <c r="D46" s="95"/>
      <c r="E46" s="95" t="s">
        <v>108</v>
      </c>
      <c r="F46" s="95" t="s">
        <v>109</v>
      </c>
      <c r="G46" s="119" t="s">
        <v>46</v>
      </c>
      <c r="H46" s="119" t="s">
        <v>47</v>
      </c>
      <c r="I46" s="119" t="s">
        <v>48</v>
      </c>
      <c r="J46" s="119" t="s">
        <v>49</v>
      </c>
      <c r="K46" s="120" t="s">
        <v>23</v>
      </c>
      <c r="L46" s="97"/>
      <c r="M46" s="95"/>
    </row>
    <row r="47" spans="1:13" ht="58">
      <c r="A47" s="116" t="str">
        <f>IF(F47&lt;&gt;"","[FN_"&amp;TEXT(ROW()-13-COUNTBLANK(F$14:$F47),"###")&amp;"]","")</f>
        <v>[FN_34]</v>
      </c>
      <c r="B47" s="95" t="s">
        <v>110</v>
      </c>
      <c r="C47" s="95"/>
      <c r="D47" s="95"/>
      <c r="E47" s="95" t="s">
        <v>111</v>
      </c>
      <c r="F47" s="95" t="s">
        <v>112</v>
      </c>
      <c r="G47" s="119" t="s">
        <v>46</v>
      </c>
      <c r="H47" s="119" t="s">
        <v>47</v>
      </c>
      <c r="I47" s="119" t="s">
        <v>48</v>
      </c>
      <c r="J47" s="119" t="s">
        <v>49</v>
      </c>
      <c r="K47" s="120" t="s">
        <v>23</v>
      </c>
      <c r="L47" s="97"/>
      <c r="M47" s="95"/>
    </row>
    <row r="48" spans="1:13" ht="87">
      <c r="A48" s="116" t="str">
        <f>IF(F48&lt;&gt;"","[FN_"&amp;TEXT(ROW()-13-COUNTBLANK(F$14:$F48),"###")&amp;"]","")</f>
        <v>[FN_35]</v>
      </c>
      <c r="B48" s="95" t="s">
        <v>113</v>
      </c>
      <c r="C48" s="95"/>
      <c r="D48" s="95"/>
      <c r="E48" s="95" t="s">
        <v>114</v>
      </c>
      <c r="F48" s="95" t="s">
        <v>115</v>
      </c>
      <c r="G48" s="119" t="s">
        <v>46</v>
      </c>
      <c r="H48" s="119" t="s">
        <v>47</v>
      </c>
      <c r="I48" s="119" t="s">
        <v>48</v>
      </c>
      <c r="J48" s="119" t="s">
        <v>49</v>
      </c>
      <c r="K48" s="120" t="s">
        <v>23</v>
      </c>
      <c r="L48" s="97"/>
      <c r="M48" s="95"/>
    </row>
    <row r="49" spans="1:13" ht="58">
      <c r="A49" s="116" t="str">
        <f>IF(F49&lt;&gt;"","[FN_"&amp;TEXT(ROW()-13-COUNTBLANK(F$14:$F49),"###")&amp;"]","")</f>
        <v>[FN_36]</v>
      </c>
      <c r="B49" s="95" t="s">
        <v>116</v>
      </c>
      <c r="C49" s="95"/>
      <c r="D49" s="95"/>
      <c r="E49" s="95" t="s">
        <v>117</v>
      </c>
      <c r="F49" s="95" t="s">
        <v>118</v>
      </c>
      <c r="G49" s="119" t="s">
        <v>46</v>
      </c>
      <c r="H49" s="119" t="s">
        <v>47</v>
      </c>
      <c r="I49" s="119" t="s">
        <v>48</v>
      </c>
      <c r="J49" s="119" t="s">
        <v>49</v>
      </c>
      <c r="K49" s="120" t="s">
        <v>23</v>
      </c>
      <c r="L49" s="97"/>
      <c r="M49" s="95"/>
    </row>
    <row r="50" spans="1:13" ht="43.5">
      <c r="A50" s="116" t="str">
        <f>IF(F50&lt;&gt;"","[FN_"&amp;TEXT(ROW()-13-COUNTBLANK(F$14:$F50),"###")&amp;"]","")</f>
        <v>[FN_37]</v>
      </c>
      <c r="B50" s="95" t="s">
        <v>119</v>
      </c>
      <c r="C50" s="95"/>
      <c r="D50" s="95"/>
      <c r="E50" s="95" t="s">
        <v>120</v>
      </c>
      <c r="F50" s="95" t="s">
        <v>121</v>
      </c>
      <c r="G50" s="119" t="s">
        <v>46</v>
      </c>
      <c r="H50" s="119" t="s">
        <v>47</v>
      </c>
      <c r="I50" s="119" t="s">
        <v>48</v>
      </c>
      <c r="J50" s="119" t="s">
        <v>49</v>
      </c>
      <c r="K50" s="120" t="s">
        <v>23</v>
      </c>
      <c r="L50" s="97"/>
      <c r="M50" s="95"/>
    </row>
    <row r="51" spans="1:13" ht="188.5">
      <c r="A51" s="116" t="str">
        <f>IF(F51&lt;&gt;"","[FN_"&amp;TEXT(ROW()-13-COUNTBLANK(F$14:$F51),"###")&amp;"]","")</f>
        <v>[FN_38]</v>
      </c>
      <c r="B51" s="95" t="s">
        <v>160</v>
      </c>
      <c r="C51" s="95" t="s">
        <v>177</v>
      </c>
      <c r="D51" s="95"/>
      <c r="E51" s="95"/>
      <c r="F51" s="95" t="s">
        <v>122</v>
      </c>
      <c r="G51" s="119" t="s">
        <v>46</v>
      </c>
      <c r="H51" s="119" t="s">
        <v>47</v>
      </c>
      <c r="I51" s="119" t="s">
        <v>48</v>
      </c>
      <c r="J51" s="119" t="s">
        <v>49</v>
      </c>
      <c r="K51" s="120" t="s">
        <v>23</v>
      </c>
      <c r="L51" s="97"/>
      <c r="M51" s="95"/>
    </row>
    <row r="52" spans="1:13" ht="130.5">
      <c r="A52" s="116" t="str">
        <f>IF(F52&lt;&gt;"","[FN_"&amp;TEXT(ROW()-13-COUNTBLANK(F$14:$F52),"###")&amp;"]","")</f>
        <v>[FN_39]</v>
      </c>
      <c r="B52" s="95" t="s">
        <v>123</v>
      </c>
      <c r="C52" s="95" t="s">
        <v>124</v>
      </c>
      <c r="D52" s="95"/>
      <c r="E52" s="95"/>
      <c r="F52" s="124" t="s">
        <v>45</v>
      </c>
      <c r="G52" s="119" t="s">
        <v>46</v>
      </c>
      <c r="H52" s="119" t="s">
        <v>47</v>
      </c>
      <c r="I52" s="119" t="s">
        <v>48</v>
      </c>
      <c r="J52" s="119" t="s">
        <v>49</v>
      </c>
      <c r="K52" s="120" t="s">
        <v>23</v>
      </c>
      <c r="L52" s="97"/>
      <c r="M52" s="99"/>
    </row>
    <row r="53" spans="1:13" ht="275.5">
      <c r="A53" s="116" t="str">
        <f>IF(F53&lt;&gt;"","[FN_"&amp;TEXT(ROW()-13-COUNTBLANK(F$14:$F53),"###")&amp;"]","")</f>
        <v>[FN_40]</v>
      </c>
      <c r="B53" s="95" t="s">
        <v>161</v>
      </c>
      <c r="C53" s="95" t="s">
        <v>125</v>
      </c>
      <c r="D53" s="95"/>
      <c r="E53" s="95"/>
      <c r="F53" s="95" t="s">
        <v>126</v>
      </c>
      <c r="G53" s="119" t="s">
        <v>46</v>
      </c>
      <c r="H53" s="119" t="s">
        <v>47</v>
      </c>
      <c r="I53" s="119" t="s">
        <v>48</v>
      </c>
      <c r="J53" s="119" t="s">
        <v>49</v>
      </c>
      <c r="K53" s="120" t="s">
        <v>23</v>
      </c>
      <c r="L53" s="97"/>
      <c r="M53" s="99"/>
    </row>
  </sheetData>
  <phoneticPr fontId="28" type="noConversion"/>
  <conditionalFormatting sqref="J2:J10">
    <cfRule type="containsText" dxfId="0" priority="1" operator="containsText" text="Failed">
      <formula>NOT(ISERROR(SEARCH("Failed",J2)))</formula>
    </cfRule>
  </conditionalFormatting>
  <dataValidations count="5">
    <dataValidation type="list" allowBlank="1" showInputMessage="1" showErrorMessage="1" sqref="H14:H53" xr:uid="{00000000-0002-0000-0100-000000000000}">
      <formula1>"MVP1,MVP2,MVP3"</formula1>
    </dataValidation>
    <dataValidation type="list" allowBlank="1" showInputMessage="1" showErrorMessage="1" sqref="J14:J53" xr:uid="{00000000-0002-0000-0100-000001000000}">
      <formula1>"High,Medium,Low"</formula1>
    </dataValidation>
    <dataValidation type="list" allowBlank="1" showInputMessage="1" showErrorMessage="1" sqref="I14:I53" xr:uid="{00000000-0002-0000-0100-000002000000}">
      <formula1>"Yes,No"</formula1>
    </dataValidation>
    <dataValidation type="list" allowBlank="1" showInputMessage="1" showErrorMessage="1" sqref="G14:G53" xr:uid="{00000000-0002-0000-0100-000003000000}">
      <formula1>"Dev,Test,UAT,Pre-Production,Production"</formula1>
    </dataValidation>
    <dataValidation type="list" allowBlank="1" showInputMessage="1" showErrorMessage="1" sqref="K14:K53" xr:uid="{00000000-0002-0000-0100-000004000000}">
      <formula1>"Passed, Failed,Accepted,N/A,Untested"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workbookViewId="0">
      <selection activeCell="E18" sqref="E18"/>
    </sheetView>
  </sheetViews>
  <sheetFormatPr defaultRowHeight="14.5"/>
  <cols>
    <col min="1" max="1" width="48.81640625" customWidth="1"/>
    <col min="2" max="7" width="11.1796875" customWidth="1"/>
  </cols>
  <sheetData>
    <row r="1" spans="1:7" ht="15" thickBot="1">
      <c r="A1" s="2"/>
      <c r="B1" s="2"/>
      <c r="C1" s="2"/>
      <c r="D1" s="2"/>
      <c r="E1" s="2"/>
      <c r="F1" s="2"/>
      <c r="G1" s="2"/>
    </row>
    <row r="2" spans="1:7" ht="22">
      <c r="A2" s="3" t="s">
        <v>127</v>
      </c>
      <c r="B2" s="143" t="s">
        <v>128</v>
      </c>
      <c r="C2" s="144"/>
      <c r="D2" s="4" t="s">
        <v>129</v>
      </c>
      <c r="E2" s="145" t="s">
        <v>14</v>
      </c>
      <c r="F2" s="146"/>
      <c r="G2" s="147"/>
    </row>
    <row r="3" spans="1:7">
      <c r="A3" s="5" t="s">
        <v>130</v>
      </c>
      <c r="B3" s="148" t="s">
        <v>131</v>
      </c>
      <c r="C3" s="149"/>
      <c r="D3" s="6" t="s">
        <v>132</v>
      </c>
      <c r="E3" s="150"/>
      <c r="F3" s="151"/>
      <c r="G3" s="152"/>
    </row>
    <row r="4" spans="1:7">
      <c r="A4" s="5" t="s">
        <v>133</v>
      </c>
      <c r="B4" s="153" t="s">
        <v>134</v>
      </c>
      <c r="C4" s="154"/>
      <c r="D4" s="6" t="s">
        <v>135</v>
      </c>
      <c r="E4" s="145" t="s">
        <v>136</v>
      </c>
      <c r="F4" s="146"/>
      <c r="G4" s="147"/>
    </row>
    <row r="5" spans="1:7">
      <c r="A5" s="5" t="s">
        <v>137</v>
      </c>
      <c r="B5" s="7">
        <v>44980</v>
      </c>
      <c r="C5" s="8"/>
      <c r="D5" s="6" t="s">
        <v>138</v>
      </c>
      <c r="E5" s="150"/>
      <c r="F5" s="151"/>
      <c r="G5" s="152"/>
    </row>
    <row r="6" spans="1:7">
      <c r="A6" s="5" t="s">
        <v>34</v>
      </c>
      <c r="B6" s="7" t="s">
        <v>139</v>
      </c>
      <c r="C6" s="8"/>
      <c r="D6" s="6"/>
      <c r="E6" s="9"/>
      <c r="F6" s="10"/>
      <c r="G6" s="11"/>
    </row>
    <row r="7" spans="1:7">
      <c r="A7" s="5" t="s">
        <v>140</v>
      </c>
      <c r="B7" s="155">
        <v>44980</v>
      </c>
      <c r="C7" s="156"/>
      <c r="D7" s="6"/>
      <c r="E7" s="150"/>
      <c r="F7" s="151"/>
      <c r="G7" s="152"/>
    </row>
    <row r="8" spans="1:7">
      <c r="A8" s="157" t="s">
        <v>141</v>
      </c>
      <c r="B8" s="158"/>
      <c r="C8" s="12"/>
      <c r="D8" s="12"/>
      <c r="E8" s="12"/>
      <c r="F8" s="12"/>
      <c r="G8" s="13"/>
    </row>
    <row r="9" spans="1:7">
      <c r="A9" s="14" t="s">
        <v>142</v>
      </c>
      <c r="B9" s="15" t="s">
        <v>143</v>
      </c>
      <c r="C9" s="16"/>
      <c r="D9" s="16"/>
      <c r="E9" s="16"/>
      <c r="F9" s="16"/>
      <c r="G9" s="17"/>
    </row>
    <row r="10" spans="1:7">
      <c r="A10" s="18" t="s">
        <v>144</v>
      </c>
      <c r="B10" s="155">
        <v>44943</v>
      </c>
      <c r="C10" s="156"/>
      <c r="D10" s="19"/>
      <c r="E10" s="19"/>
      <c r="F10" s="19"/>
      <c r="G10" s="20"/>
    </row>
    <row r="11" spans="1:7">
      <c r="A11" s="21" t="s">
        <v>22</v>
      </c>
      <c r="B11" s="22" t="s">
        <v>23</v>
      </c>
      <c r="C11" s="23" t="s">
        <v>24</v>
      </c>
      <c r="D11" s="24" t="s">
        <v>25</v>
      </c>
      <c r="E11" s="23" t="s">
        <v>26</v>
      </c>
      <c r="F11" s="23" t="s">
        <v>27</v>
      </c>
      <c r="G11" s="25" t="s">
        <v>145</v>
      </c>
    </row>
    <row r="12" spans="1:7">
      <c r="A12" s="72" t="str">
        <f>API_QLDT!B1</f>
        <v>APIs_Quản lý dòng tiền</v>
      </c>
      <c r="B12" s="26">
        <f>API_QLDT!E6</f>
        <v>40</v>
      </c>
      <c r="C12" s="26">
        <f>API_QLDT!E7</f>
        <v>0</v>
      </c>
      <c r="D12" s="26">
        <f>API_QLDT!E8</f>
        <v>0</v>
      </c>
      <c r="E12" s="26">
        <f>API_QLDT!E9</f>
        <v>0</v>
      </c>
      <c r="F12" s="26">
        <f>API_QLDT!E10</f>
        <v>0</v>
      </c>
      <c r="G12" s="26">
        <f>SUM(B12:F12)</f>
        <v>40</v>
      </c>
    </row>
    <row r="13" spans="1:7">
      <c r="A13" s="27" t="s">
        <v>145</v>
      </c>
      <c r="B13" s="28">
        <f t="shared" ref="B13:G13" si="0">SUM(B12:B12)</f>
        <v>40</v>
      </c>
      <c r="C13" s="28">
        <f t="shared" si="0"/>
        <v>0</v>
      </c>
      <c r="D13" s="28">
        <f t="shared" si="0"/>
        <v>0</v>
      </c>
      <c r="E13" s="28">
        <f t="shared" si="0"/>
        <v>0</v>
      </c>
      <c r="F13" s="28">
        <f t="shared" si="0"/>
        <v>0</v>
      </c>
      <c r="G13" s="28">
        <f t="shared" si="0"/>
        <v>40</v>
      </c>
    </row>
    <row r="14" spans="1:7">
      <c r="A14" s="29" t="s">
        <v>146</v>
      </c>
      <c r="B14" s="30"/>
      <c r="C14" s="31"/>
      <c r="D14" s="31"/>
      <c r="E14" s="32"/>
      <c r="F14" s="32"/>
      <c r="G14" s="33"/>
    </row>
    <row r="15" spans="1:7">
      <c r="A15" s="27" t="s">
        <v>146</v>
      </c>
      <c r="B15" s="34"/>
      <c r="C15" s="34"/>
      <c r="D15" s="34"/>
      <c r="E15" s="35"/>
      <c r="F15" s="36"/>
      <c r="G15" s="37">
        <f>SUM(B13,C13,E13)/(G13)</f>
        <v>1</v>
      </c>
    </row>
    <row r="16" spans="1:7">
      <c r="A16" s="38" t="s">
        <v>147</v>
      </c>
      <c r="B16" s="39"/>
      <c r="C16" s="39"/>
      <c r="D16" s="39"/>
      <c r="E16" s="40"/>
      <c r="F16" s="36"/>
      <c r="G16" s="37">
        <f>SUM(B13,E13)/(G13)</f>
        <v>1</v>
      </c>
    </row>
    <row r="17" spans="1:7">
      <c r="A17" s="29" t="s">
        <v>148</v>
      </c>
      <c r="B17" s="30"/>
      <c r="C17" s="31"/>
      <c r="D17" s="31"/>
      <c r="E17" s="32"/>
      <c r="F17" s="32"/>
      <c r="G17" s="33"/>
    </row>
    <row r="18" spans="1:7">
      <c r="A18" s="38" t="s">
        <v>149</v>
      </c>
      <c r="B18" s="41"/>
      <c r="C18" s="42"/>
      <c r="D18" s="42"/>
      <c r="E18" s="42"/>
      <c r="F18" s="42"/>
      <c r="G18" s="43"/>
    </row>
    <row r="19" spans="1:7">
      <c r="A19" s="38" t="s">
        <v>150</v>
      </c>
      <c r="B19" s="41"/>
      <c r="C19" s="42"/>
      <c r="D19" s="42"/>
      <c r="E19" s="42"/>
      <c r="F19" s="42"/>
      <c r="G19" s="43"/>
    </row>
  </sheetData>
  <mergeCells count="11">
    <mergeCell ref="E5:G5"/>
    <mergeCell ref="B7:C7"/>
    <mergeCell ref="E7:G7"/>
    <mergeCell ref="A8:B8"/>
    <mergeCell ref="B10:C10"/>
    <mergeCell ref="B2:C2"/>
    <mergeCell ref="E2:G2"/>
    <mergeCell ref="B3:C3"/>
    <mergeCell ref="E3:G3"/>
    <mergeCell ref="B4:C4"/>
    <mergeCell ref="E4:G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vt:lpstr>
      <vt:lpstr>API_QLDT</vt:lpstr>
      <vt:lpstr>Test Report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Nguyen Duc Tien</cp:lastModifiedBy>
  <cp:revision/>
  <dcterms:created xsi:type="dcterms:W3CDTF">2022-07-17T13:47:03Z</dcterms:created>
  <dcterms:modified xsi:type="dcterms:W3CDTF">2025-01-07T06:53:45Z</dcterms:modified>
  <cp:category/>
  <cp:contentStatus/>
</cp:coreProperties>
</file>